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Academic_docs\Sem-8\Petrophysics\tutorial\"/>
    </mc:Choice>
  </mc:AlternateContent>
  <xr:revisionPtr revIDLastSave="0" documentId="13_ncr:1_{3D47A13E-DE20-49B7-9316-4ACC614A00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lkData" sheetId="77" r:id="rId1"/>
  </sheets>
  <definedNames>
    <definedName name="_phi1">#REF!</definedName>
    <definedName name="_phi10">#REF!</definedName>
    <definedName name="_phi11">#REF!</definedName>
    <definedName name="_phi2">#REF!</definedName>
    <definedName name="_phi3">#REF!</definedName>
    <definedName name="_phi4">#REF!</definedName>
    <definedName name="_phi5">#REF!</definedName>
    <definedName name="_phi6">#REF!</definedName>
    <definedName name="_phi7">#REF!</definedName>
    <definedName name="_phi8">#REF!</definedName>
    <definedName name="_phi9">#REF!</definedName>
    <definedName name="jumbling">#REF!</definedName>
    <definedName name="rh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77" l="1"/>
  <c r="I78" i="77"/>
  <c r="J78" i="77"/>
  <c r="R78" i="77"/>
  <c r="H79" i="77"/>
  <c r="I79" i="77"/>
  <c r="J79" i="77"/>
  <c r="R79" i="77"/>
  <c r="H80" i="77"/>
  <c r="I80" i="77"/>
  <c r="J80" i="77"/>
  <c r="R80" i="77"/>
  <c r="H81" i="77"/>
  <c r="I81" i="77"/>
  <c r="J81" i="77"/>
  <c r="Q81" i="77"/>
  <c r="R81" i="77" s="1"/>
  <c r="H82" i="77"/>
  <c r="I82" i="77"/>
  <c r="J82" i="77"/>
  <c r="Q82" i="77"/>
  <c r="R82" i="77" s="1"/>
  <c r="H83" i="77"/>
  <c r="I83" i="77"/>
  <c r="J83" i="77"/>
  <c r="R83" i="77"/>
  <c r="H84" i="77"/>
  <c r="I84" i="77"/>
  <c r="J84" i="77"/>
  <c r="R84" i="77"/>
  <c r="H85" i="77"/>
  <c r="I85" i="77"/>
  <c r="J85" i="77"/>
  <c r="R85" i="77"/>
  <c r="H86" i="77"/>
  <c r="I86" i="77"/>
  <c r="J86" i="77"/>
  <c r="R86" i="77"/>
  <c r="H87" i="77"/>
  <c r="I87" i="77"/>
  <c r="J87" i="77"/>
  <c r="R87" i="77"/>
  <c r="H88" i="77"/>
  <c r="I88" i="77"/>
  <c r="J88" i="77"/>
  <c r="R88" i="77"/>
  <c r="H89" i="77"/>
  <c r="I89" i="77"/>
  <c r="J89" i="77"/>
  <c r="R89" i="77"/>
  <c r="H90" i="77"/>
  <c r="I90" i="77"/>
  <c r="J90" i="77"/>
  <c r="R90" i="77"/>
  <c r="H91" i="77"/>
  <c r="I91" i="77"/>
  <c r="J91" i="77"/>
  <c r="R91" i="77"/>
  <c r="H92" i="77"/>
  <c r="I92" i="77"/>
  <c r="J92" i="77"/>
  <c r="R92" i="77"/>
  <c r="H93" i="77"/>
  <c r="I93" i="77"/>
  <c r="J93" i="77"/>
  <c r="R93" i="77"/>
  <c r="H94" i="77"/>
  <c r="I94" i="77"/>
  <c r="J94" i="77"/>
  <c r="R94" i="77"/>
  <c r="H95" i="77"/>
  <c r="I95" i="77"/>
  <c r="J95" i="77"/>
  <c r="R95" i="77"/>
  <c r="H96" i="77"/>
  <c r="I96" i="77"/>
  <c r="J96" i="77"/>
  <c r="R96" i="77"/>
  <c r="H97" i="77"/>
  <c r="I97" i="77"/>
  <c r="J97" i="77"/>
  <c r="R97" i="77"/>
  <c r="H98" i="77"/>
  <c r="I98" i="77"/>
  <c r="J98" i="77"/>
  <c r="R98" i="77"/>
  <c r="H99" i="77"/>
  <c r="I99" i="77"/>
  <c r="J99" i="77"/>
  <c r="R99" i="77"/>
  <c r="H100" i="77"/>
  <c r="I100" i="77"/>
  <c r="J100" i="77"/>
  <c r="R100" i="77"/>
  <c r="H101" i="77"/>
  <c r="I101" i="77"/>
  <c r="J101" i="77"/>
  <c r="R101" i="77"/>
  <c r="H102" i="77"/>
  <c r="I102" i="77"/>
  <c r="J102" i="77"/>
  <c r="R102" i="77"/>
  <c r="H103" i="77"/>
  <c r="I103" i="77"/>
  <c r="J103" i="77"/>
  <c r="R103" i="77"/>
  <c r="H104" i="77"/>
  <c r="I104" i="77"/>
  <c r="J104" i="77"/>
  <c r="R104" i="77"/>
  <c r="H105" i="77"/>
  <c r="I105" i="77"/>
  <c r="J105" i="77"/>
  <c r="R105" i="77"/>
  <c r="H106" i="77"/>
  <c r="I106" i="77"/>
  <c r="J106" i="77"/>
  <c r="R106" i="77"/>
  <c r="H107" i="77"/>
  <c r="I107" i="77"/>
  <c r="J107" i="77"/>
  <c r="R107" i="77"/>
  <c r="H108" i="77"/>
  <c r="I108" i="77"/>
  <c r="J108" i="77"/>
  <c r="R108" i="77"/>
  <c r="H109" i="77"/>
  <c r="I109" i="77"/>
  <c r="J109" i="77"/>
  <c r="R109" i="77"/>
  <c r="O114" i="77"/>
  <c r="O113" i="77"/>
  <c r="Q77" i="77"/>
  <c r="P77" i="77"/>
  <c r="J77" i="77"/>
  <c r="I77" i="77"/>
  <c r="D77" i="77"/>
  <c r="Q76" i="77"/>
  <c r="P76" i="77"/>
  <c r="J76" i="77"/>
  <c r="I76" i="77"/>
  <c r="D76" i="77"/>
  <c r="Q75" i="77"/>
  <c r="P75" i="77"/>
  <c r="J75" i="77"/>
  <c r="I75" i="77"/>
  <c r="D75" i="77"/>
  <c r="R74" i="77"/>
  <c r="J74" i="77"/>
  <c r="I74" i="77"/>
  <c r="D74" i="77"/>
  <c r="Q73" i="77"/>
  <c r="P73" i="77"/>
  <c r="J73" i="77"/>
  <c r="I73" i="77"/>
  <c r="D73" i="77"/>
  <c r="Q72" i="77"/>
  <c r="P72" i="77"/>
  <c r="J72" i="77"/>
  <c r="I72" i="77"/>
  <c r="D72" i="77"/>
  <c r="R71" i="77"/>
  <c r="J71" i="77"/>
  <c r="I71" i="77"/>
  <c r="D71" i="77"/>
  <c r="R70" i="77"/>
  <c r="J70" i="77"/>
  <c r="I70" i="77"/>
  <c r="D70" i="77"/>
  <c r="R69" i="77"/>
  <c r="J69" i="77"/>
  <c r="I69" i="77"/>
  <c r="D69" i="77"/>
  <c r="R68" i="77"/>
  <c r="J68" i="77"/>
  <c r="I68" i="77"/>
  <c r="D68" i="77"/>
  <c r="R67" i="77"/>
  <c r="J67" i="77"/>
  <c r="I67" i="77"/>
  <c r="D67" i="77"/>
  <c r="R66" i="77"/>
  <c r="J66" i="77"/>
  <c r="I66" i="77"/>
  <c r="D66" i="77"/>
  <c r="R65" i="77"/>
  <c r="J65" i="77"/>
  <c r="I65" i="77"/>
  <c r="D65" i="77"/>
  <c r="R64" i="77"/>
  <c r="J64" i="77"/>
  <c r="I64" i="77"/>
  <c r="D64" i="77"/>
  <c r="R63" i="77"/>
  <c r="J63" i="77"/>
  <c r="I63" i="77"/>
  <c r="D63" i="77"/>
  <c r="R62" i="77"/>
  <c r="J62" i="77"/>
  <c r="I62" i="77"/>
  <c r="D62" i="77"/>
  <c r="R61" i="77"/>
  <c r="J61" i="77"/>
  <c r="I61" i="77"/>
  <c r="D61" i="77"/>
  <c r="R60" i="77"/>
  <c r="J60" i="77"/>
  <c r="I60" i="77"/>
  <c r="D60" i="77"/>
  <c r="R59" i="77"/>
  <c r="J59" i="77"/>
  <c r="I59" i="77"/>
  <c r="D59" i="77"/>
  <c r="R58" i="77"/>
  <c r="J58" i="77"/>
  <c r="I58" i="77"/>
  <c r="D58" i="77"/>
  <c r="R57" i="77"/>
  <c r="J57" i="77"/>
  <c r="I57" i="77"/>
  <c r="D57" i="77"/>
  <c r="R56" i="77"/>
  <c r="J56" i="77"/>
  <c r="I56" i="77"/>
  <c r="D56" i="77"/>
  <c r="R55" i="77"/>
  <c r="J55" i="77"/>
  <c r="I55" i="77"/>
  <c r="D55" i="77"/>
  <c r="R54" i="77"/>
  <c r="J54" i="77"/>
  <c r="I54" i="77"/>
  <c r="D54" i="77"/>
  <c r="R53" i="77"/>
  <c r="J53" i="77"/>
  <c r="I53" i="77"/>
  <c r="D53" i="77"/>
  <c r="R52" i="77"/>
  <c r="J52" i="77"/>
  <c r="I52" i="77"/>
  <c r="D52" i="77"/>
  <c r="R51" i="77"/>
  <c r="J51" i="77"/>
  <c r="I51" i="77"/>
  <c r="D51" i="77"/>
  <c r="R50" i="77"/>
  <c r="J50" i="77"/>
  <c r="I50" i="77"/>
  <c r="D50" i="77"/>
  <c r="R49" i="77"/>
  <c r="J49" i="77"/>
  <c r="I49" i="77"/>
  <c r="D49" i="77"/>
  <c r="R48" i="77"/>
  <c r="J48" i="77"/>
  <c r="I48" i="77"/>
  <c r="D48" i="77"/>
  <c r="R47" i="77"/>
  <c r="J47" i="77"/>
  <c r="I47" i="77"/>
  <c r="D47" i="77"/>
  <c r="R46" i="77"/>
  <c r="J46" i="77"/>
  <c r="I46" i="77"/>
  <c r="D46" i="77"/>
  <c r="R45" i="77"/>
  <c r="J45" i="77"/>
  <c r="I45" i="77"/>
  <c r="D45" i="77"/>
  <c r="R44" i="77"/>
  <c r="J44" i="77"/>
  <c r="I44" i="77"/>
  <c r="D44" i="77"/>
  <c r="R43" i="77"/>
  <c r="J43" i="77"/>
  <c r="I43" i="77"/>
  <c r="D43" i="77"/>
  <c r="Q42" i="77"/>
  <c r="R42" i="77" s="1"/>
  <c r="J42" i="77"/>
  <c r="I42" i="77"/>
  <c r="D42" i="77"/>
  <c r="R41" i="77"/>
  <c r="J41" i="77"/>
  <c r="I41" i="77"/>
  <c r="D41" i="77"/>
  <c r="R40" i="77"/>
  <c r="J40" i="77"/>
  <c r="I40" i="77"/>
  <c r="D40" i="77"/>
  <c r="R39" i="77"/>
  <c r="J39" i="77"/>
  <c r="I39" i="77"/>
  <c r="D39" i="77"/>
  <c r="R38" i="77"/>
  <c r="J38" i="77"/>
  <c r="I38" i="77"/>
  <c r="D38" i="77"/>
  <c r="R37" i="77"/>
  <c r="J37" i="77"/>
  <c r="I37" i="77"/>
  <c r="D37" i="77"/>
  <c r="Q36" i="77"/>
  <c r="R36" i="77" s="1"/>
  <c r="J36" i="77"/>
  <c r="I36" i="77"/>
  <c r="D36" i="77"/>
  <c r="R35" i="77"/>
  <c r="J35" i="77"/>
  <c r="I35" i="77"/>
  <c r="D35" i="77"/>
  <c r="R34" i="77"/>
  <c r="J34" i="77"/>
  <c r="I34" i="77"/>
  <c r="D34" i="77"/>
  <c r="R33" i="77"/>
  <c r="H33" i="77"/>
  <c r="D33" i="77"/>
  <c r="R32" i="77"/>
  <c r="H32" i="77"/>
  <c r="D32" i="77"/>
  <c r="R31" i="77"/>
  <c r="H31" i="77"/>
  <c r="D31" i="77"/>
  <c r="R30" i="77"/>
  <c r="H30" i="77"/>
  <c r="D30" i="77"/>
  <c r="R29" i="77"/>
  <c r="H29" i="77"/>
  <c r="D29" i="77"/>
  <c r="R28" i="77"/>
  <c r="H28" i="77"/>
  <c r="D28" i="77"/>
  <c r="R27" i="77"/>
  <c r="H27" i="77"/>
  <c r="D27" i="77"/>
  <c r="R26" i="77"/>
  <c r="H26" i="77"/>
  <c r="D26" i="77"/>
  <c r="R25" i="77"/>
  <c r="H25" i="77"/>
  <c r="D25" i="77"/>
  <c r="R24" i="77"/>
  <c r="H24" i="77"/>
  <c r="D24" i="77"/>
  <c r="R23" i="77"/>
  <c r="H23" i="77"/>
  <c r="D23" i="77"/>
  <c r="R22" i="77"/>
  <c r="H22" i="77"/>
  <c r="D22" i="77"/>
  <c r="R21" i="77"/>
  <c r="H21" i="77"/>
  <c r="D21" i="77"/>
  <c r="R20" i="77"/>
  <c r="H20" i="77"/>
  <c r="D20" i="77"/>
  <c r="R19" i="77"/>
  <c r="H19" i="77"/>
  <c r="D19" i="77"/>
  <c r="R18" i="77"/>
  <c r="H18" i="77"/>
  <c r="D18" i="77"/>
  <c r="R17" i="77"/>
  <c r="H17" i="77"/>
  <c r="D17" i="77"/>
  <c r="R16" i="77"/>
  <c r="H16" i="77"/>
  <c r="D16" i="77"/>
  <c r="Q15" i="77"/>
  <c r="R15" i="77" s="1"/>
  <c r="H15" i="77"/>
  <c r="D15" i="77"/>
  <c r="Q14" i="77"/>
  <c r="P14" i="77"/>
  <c r="H14" i="77"/>
  <c r="D14" i="77"/>
  <c r="Q13" i="77"/>
  <c r="P13" i="77"/>
  <c r="H13" i="77"/>
  <c r="D13" i="77"/>
  <c r="Q12" i="77"/>
  <c r="P12" i="77"/>
  <c r="H12" i="77"/>
  <c r="D12" i="77"/>
  <c r="Q11" i="77"/>
  <c r="P11" i="77"/>
  <c r="H11" i="77"/>
  <c r="D11" i="77"/>
  <c r="Q10" i="77"/>
  <c r="P10" i="77"/>
  <c r="H10" i="77"/>
  <c r="D10" i="77"/>
  <c r="Q9" i="77"/>
  <c r="P9" i="77"/>
  <c r="H9" i="77"/>
  <c r="D9" i="77"/>
  <c r="Q8" i="77"/>
  <c r="P8" i="77"/>
  <c r="H8" i="77"/>
  <c r="D8" i="77"/>
  <c r="R9" i="77" l="1"/>
  <c r="R8" i="77"/>
  <c r="R12" i="77"/>
  <c r="R14" i="77"/>
  <c r="R13" i="77"/>
  <c r="R10" i="77"/>
  <c r="R11" i="77"/>
  <c r="P114" i="77"/>
  <c r="P113" i="77"/>
  <c r="Q114" i="77"/>
  <c r="Q113" i="77"/>
  <c r="R73" i="77"/>
  <c r="R75" i="77"/>
  <c r="R77" i="77"/>
  <c r="R72" i="77"/>
  <c r="R76" i="77"/>
</calcChain>
</file>

<file path=xl/sharedStrings.xml><?xml version="1.0" encoding="utf-8"?>
<sst xmlns="http://schemas.openxmlformats.org/spreadsheetml/2006/main" count="521" uniqueCount="152">
  <si>
    <t>GPa</t>
  </si>
  <si>
    <t>K_Ca</t>
  </si>
  <si>
    <t>K_Qz</t>
  </si>
  <si>
    <t>K_Clay</t>
  </si>
  <si>
    <t>K_Ilite</t>
  </si>
  <si>
    <t>K_kao</t>
  </si>
  <si>
    <t>K_Chlorite</t>
  </si>
  <si>
    <t>K_Sm</t>
  </si>
  <si>
    <t>K_fl</t>
  </si>
  <si>
    <t>PR_Calcite</t>
  </si>
  <si>
    <t>G_Ca</t>
  </si>
  <si>
    <t>G_Qz</t>
  </si>
  <si>
    <t>G_Clay</t>
  </si>
  <si>
    <t>G_Ilite</t>
  </si>
  <si>
    <t>G_kao</t>
  </si>
  <si>
    <t>G_Chlorite</t>
  </si>
  <si>
    <t>G_Sm</t>
  </si>
  <si>
    <t>G_fl</t>
  </si>
  <si>
    <t>PR_Quartz</t>
  </si>
  <si>
    <t>RHO_Ca</t>
  </si>
  <si>
    <t>g/cc</t>
  </si>
  <si>
    <t>RHO_Qz</t>
  </si>
  <si>
    <t>RHO_Clay</t>
  </si>
  <si>
    <t>RHO_Ilite</t>
  </si>
  <si>
    <t>RHO_kao</t>
  </si>
  <si>
    <t>RHO_Cl</t>
  </si>
  <si>
    <t>RHO_sm</t>
  </si>
  <si>
    <t>RHO_fl</t>
  </si>
  <si>
    <t>PR_Clay</t>
  </si>
  <si>
    <t>Avg. OB. Den</t>
  </si>
  <si>
    <t>dry</t>
  </si>
  <si>
    <t>saturated</t>
  </si>
  <si>
    <t>Well</t>
  </si>
  <si>
    <t>Formation</t>
  </si>
  <si>
    <t>TVD</t>
  </si>
  <si>
    <t>Overpressure</t>
  </si>
  <si>
    <t xml:space="preserve">Porosity  </t>
  </si>
  <si>
    <t>Kgas</t>
  </si>
  <si>
    <t>Gr.Den.</t>
  </si>
  <si>
    <t>Dry Blk. Den</t>
  </si>
  <si>
    <t>Sat. Blk. Den</t>
  </si>
  <si>
    <t>Dry Ver. Vp</t>
  </si>
  <si>
    <t xml:space="preserve">Dry Ver.Vs </t>
  </si>
  <si>
    <t>Wet Ver. Vp</t>
  </si>
  <si>
    <t>Wet Ver. Vs</t>
  </si>
  <si>
    <t>Carb</t>
  </si>
  <si>
    <t>Q</t>
  </si>
  <si>
    <t>Cl</t>
  </si>
  <si>
    <t>Sp. Surface</t>
  </si>
  <si>
    <t>Clay Mineral</t>
  </si>
  <si>
    <t>Texture</t>
  </si>
  <si>
    <t>Agg. Min. Bulk</t>
  </si>
  <si>
    <t>Agg. Min. Sh.</t>
  </si>
  <si>
    <t>Dry Blk. Mod</t>
  </si>
  <si>
    <t>Dry Sh. Mod</t>
  </si>
  <si>
    <t>Dry Blk Mod (Min)</t>
  </si>
  <si>
    <t>Dry Sh Mod (Min)</t>
  </si>
  <si>
    <t>PR (dry)</t>
  </si>
  <si>
    <t>Dry Shear Mod (PR)</t>
  </si>
  <si>
    <t>Sat Blk. Mod</t>
  </si>
  <si>
    <t>Sat Sh. Mod</t>
  </si>
  <si>
    <t>PR(sat)</t>
  </si>
  <si>
    <t>Gass. Dry Bulk</t>
  </si>
  <si>
    <t>Gass. Dry Shear</t>
  </si>
  <si>
    <t>Gass. Blk Mod (Msrd. Dry)</t>
  </si>
  <si>
    <t>Gass. Blk Mod (Gass. Dry)</t>
  </si>
  <si>
    <t>Gass. Vp</t>
  </si>
  <si>
    <t>Gass. (Vp/Vs)</t>
  </si>
  <si>
    <t>Biot's Coeff.</t>
  </si>
  <si>
    <t>OB Press.</t>
  </si>
  <si>
    <t>Pore Press</t>
  </si>
  <si>
    <t>Eff. Pres. (Terzagi)</t>
  </si>
  <si>
    <t>Eff.Pres. (Biot)</t>
  </si>
  <si>
    <t>Vp/Vs</t>
  </si>
  <si>
    <t>Li&amp;Downton</t>
  </si>
  <si>
    <t>Castagna</t>
  </si>
  <si>
    <t>m</t>
  </si>
  <si>
    <t>Feet</t>
  </si>
  <si>
    <t>Mpa</t>
  </si>
  <si>
    <t>%</t>
  </si>
  <si>
    <t>mD</t>
  </si>
  <si>
    <t>Km/s</t>
  </si>
  <si>
    <t>Sq.M/gm</t>
  </si>
  <si>
    <t>Gpa</t>
  </si>
  <si>
    <t>MPa</t>
  </si>
  <si>
    <t>Msrd. dry</t>
  </si>
  <si>
    <t>Msrd. sat</t>
  </si>
  <si>
    <t>Nana</t>
  </si>
  <si>
    <t>chalk</t>
  </si>
  <si>
    <t>w</t>
  </si>
  <si>
    <t>p</t>
  </si>
  <si>
    <t>Kraka</t>
  </si>
  <si>
    <t>Baron-2</t>
  </si>
  <si>
    <t>Ekofisk</t>
  </si>
  <si>
    <t>sm,il,ch</t>
  </si>
  <si>
    <t>sm,ch</t>
  </si>
  <si>
    <t>Cecilie-1B</t>
  </si>
  <si>
    <t>sm,il</t>
  </si>
  <si>
    <t>Il</t>
  </si>
  <si>
    <t>Q-1X</t>
  </si>
  <si>
    <t>ch,sm-il</t>
  </si>
  <si>
    <t>ch</t>
  </si>
  <si>
    <t>T-3X</t>
  </si>
  <si>
    <t>Tor</t>
  </si>
  <si>
    <t>sm-il-ch</t>
  </si>
  <si>
    <t>Rigs-1</t>
  </si>
  <si>
    <t>sm-il,kao</t>
  </si>
  <si>
    <t>kao</t>
  </si>
  <si>
    <t>kao,il</t>
  </si>
  <si>
    <t>kao,sm-il</t>
  </si>
  <si>
    <t>Rigs-2</t>
  </si>
  <si>
    <t>SA-1</t>
  </si>
  <si>
    <t>sm-ill,kao</t>
  </si>
  <si>
    <t>sm-il,</t>
  </si>
  <si>
    <t>sm-il</t>
  </si>
  <si>
    <t>A755</t>
  </si>
  <si>
    <t>sm</t>
  </si>
  <si>
    <t>M</t>
  </si>
  <si>
    <t>A760</t>
  </si>
  <si>
    <t>W</t>
  </si>
  <si>
    <t>A763</t>
  </si>
  <si>
    <t>A767</t>
  </si>
  <si>
    <t>A771</t>
  </si>
  <si>
    <t>B220</t>
  </si>
  <si>
    <t>B260</t>
  </si>
  <si>
    <t>B264</t>
  </si>
  <si>
    <t>C121</t>
  </si>
  <si>
    <t>C128</t>
  </si>
  <si>
    <t>C136</t>
  </si>
  <si>
    <t>C151</t>
  </si>
  <si>
    <t>C200</t>
  </si>
  <si>
    <t>C204</t>
  </si>
  <si>
    <t>C212</t>
  </si>
  <si>
    <t>M001</t>
  </si>
  <si>
    <t>M003</t>
  </si>
  <si>
    <t>M004</t>
  </si>
  <si>
    <t>M005</t>
  </si>
  <si>
    <t>M006</t>
  </si>
  <si>
    <t>M008</t>
  </si>
  <si>
    <t>M014</t>
  </si>
  <si>
    <t>M015</t>
  </si>
  <si>
    <t>M017</t>
  </si>
  <si>
    <t>M020</t>
  </si>
  <si>
    <t>M021</t>
  </si>
  <si>
    <t>M022</t>
  </si>
  <si>
    <t>M030</t>
  </si>
  <si>
    <t>M031</t>
  </si>
  <si>
    <t>M032</t>
  </si>
  <si>
    <t>M035</t>
  </si>
  <si>
    <t>M037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</si>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</sst>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0"/>
      <name val="Arial"/>
    </font>
    <font>
      <sz val="8"/>
      <name val="Arial"/>
    </font>
    <font>
      <sz val="9"/>
      <name val="Arial"/>
      <family val="2"/>
    </font>
    <font>
      <b/>
      <sz val="9"/>
      <name val="Arial"/>
      <family val="2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0" borderId="13" xfId="0" quotePrefix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6" xfId="0" quotePrefix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0" fontId="2" fillId="0" borderId="17" xfId="0" quotePrefix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8" xfId="0" quotePrefix="1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35"/>
  <sheetViews>
    <sheetView tabSelected="1" workbookViewId="0">
      <selection activeCell="T16" sqref="T16"/>
    </sheetView>
  </sheetViews>
  <sheetFormatPr defaultColWidth="9.109375" defaultRowHeight="13.2" x14ac:dyDescent="0.25"/>
  <cols>
    <col min="1" max="1" width="10.44140625" style="1" customWidth="1"/>
    <col min="2" max="2" width="9.109375" style="1"/>
    <col min="3" max="3" width="8.44140625" style="1" hidden="1" customWidth="1"/>
    <col min="4" max="4" width="9.44140625" bestFit="1" customWidth="1"/>
    <col min="5" max="5" width="12.6640625" style="1" customWidth="1"/>
    <col min="6" max="6" width="11.6640625" style="1" customWidth="1"/>
    <col min="7" max="7" width="6.109375" style="1" bestFit="1" customWidth="1"/>
    <col min="8" max="8" width="8" style="1" bestFit="1" customWidth="1"/>
    <col min="9" max="9" width="10.88671875" style="3" bestFit="1" customWidth="1"/>
    <col min="10" max="10" width="11.33203125" style="3" bestFit="1" customWidth="1"/>
    <col min="11" max="12" width="10.109375" style="4" bestFit="1" customWidth="1"/>
    <col min="13" max="14" width="10.6640625" style="4" bestFit="1" customWidth="1"/>
    <col min="15" max="15" width="7.44140625" style="1" bestFit="1" customWidth="1"/>
    <col min="16" max="16" width="6.44140625" style="1" bestFit="1" customWidth="1"/>
    <col min="17" max="17" width="9.33203125" style="1" customWidth="1"/>
    <col min="18" max="18" width="6.44140625" style="1" customWidth="1"/>
    <col min="19" max="19" width="10.5546875" style="1" bestFit="1" customWidth="1"/>
    <col min="20" max="20" width="10.88671875" style="1" bestFit="1" customWidth="1"/>
    <col min="21" max="21" width="8" style="1" bestFit="1" customWidth="1"/>
    <col min="22" max="23" width="11.88671875" style="1" customWidth="1"/>
    <col min="24" max="24" width="10.5546875" style="3" bestFit="1" customWidth="1"/>
    <col min="25" max="25" width="10.33203125" style="3" bestFit="1" customWidth="1"/>
    <col min="26" max="27" width="15.109375" style="1" hidden="1" customWidth="1"/>
    <col min="28" max="28" width="8.44140625" style="1" customWidth="1"/>
    <col min="29" max="29" width="16.88671875" style="1" hidden="1" customWidth="1"/>
    <col min="30" max="30" width="10.5546875" style="3" bestFit="1" customWidth="1"/>
    <col min="31" max="31" width="10.33203125" style="3" bestFit="1" customWidth="1"/>
    <col min="32" max="32" width="10.33203125" style="3" customWidth="1"/>
    <col min="33" max="33" width="12.6640625" style="1" bestFit="1" customWidth="1"/>
    <col min="34" max="34" width="14.109375" style="1" bestFit="1" customWidth="1"/>
    <col min="35" max="36" width="22.109375" style="3" bestFit="1" customWidth="1"/>
    <col min="37" max="37" width="9.44140625" style="3" customWidth="1"/>
    <col min="38" max="38" width="11.88671875" style="3" bestFit="1" customWidth="1"/>
    <col min="39" max="39" width="10.6640625" style="4" bestFit="1" customWidth="1"/>
    <col min="40" max="41" width="9.109375" style="3"/>
    <col min="42" max="42" width="15.44140625" style="3" bestFit="1" customWidth="1"/>
    <col min="43" max="43" width="12.109375" style="3" bestFit="1" customWidth="1"/>
    <col min="44" max="47" width="9.109375" style="1"/>
    <col min="48" max="48" width="10.5546875" style="1" bestFit="1" customWidth="1"/>
    <col min="49" max="256" width="9.109375" style="1"/>
    <col min="257" max="257" width="10.44140625" style="1" customWidth="1"/>
    <col min="258" max="258" width="9.109375" style="1"/>
    <col min="259" max="259" width="0" style="1" hidden="1" customWidth="1"/>
    <col min="260" max="260" width="9.44140625" style="1" bestFit="1" customWidth="1"/>
    <col min="261" max="261" width="12.6640625" style="1" customWidth="1"/>
    <col min="262" max="262" width="8.6640625" style="1" bestFit="1" customWidth="1"/>
    <col min="263" max="263" width="6.109375" style="1" bestFit="1" customWidth="1"/>
    <col min="264" max="264" width="8" style="1" bestFit="1" customWidth="1"/>
    <col min="265" max="265" width="10.88671875" style="1" bestFit="1" customWidth="1"/>
    <col min="266" max="266" width="11.33203125" style="1" bestFit="1" customWidth="1"/>
    <col min="267" max="268" width="10.109375" style="1" bestFit="1" customWidth="1"/>
    <col min="269" max="270" width="10.6640625" style="1" bestFit="1" customWidth="1"/>
    <col min="271" max="271" width="7.44140625" style="1" bestFit="1" customWidth="1"/>
    <col min="272" max="272" width="6.44140625" style="1" bestFit="1" customWidth="1"/>
    <col min="273" max="273" width="9.33203125" style="1" customWidth="1"/>
    <col min="274" max="274" width="6.44140625" style="1" customWidth="1"/>
    <col min="275" max="275" width="10.5546875" style="1" bestFit="1" customWidth="1"/>
    <col min="276" max="276" width="10.88671875" style="1" bestFit="1" customWidth="1"/>
    <col min="277" max="277" width="8" style="1" bestFit="1" customWidth="1"/>
    <col min="278" max="279" width="11.88671875" style="1" customWidth="1"/>
    <col min="280" max="280" width="10.5546875" style="1" bestFit="1" customWidth="1"/>
    <col min="281" max="281" width="10.33203125" style="1" bestFit="1" customWidth="1"/>
    <col min="282" max="283" width="0" style="1" hidden="1" customWidth="1"/>
    <col min="284" max="284" width="8.44140625" style="1" customWidth="1"/>
    <col min="285" max="285" width="0" style="1" hidden="1" customWidth="1"/>
    <col min="286" max="286" width="10.5546875" style="1" bestFit="1" customWidth="1"/>
    <col min="287" max="287" width="10.33203125" style="1" bestFit="1" customWidth="1"/>
    <col min="288" max="288" width="10.33203125" style="1" customWidth="1"/>
    <col min="289" max="289" width="12.6640625" style="1" bestFit="1" customWidth="1"/>
    <col min="290" max="290" width="14.109375" style="1" bestFit="1" customWidth="1"/>
    <col min="291" max="292" width="22.109375" style="1" bestFit="1" customWidth="1"/>
    <col min="293" max="293" width="9.44140625" style="1" customWidth="1"/>
    <col min="294" max="294" width="11.88671875" style="1" bestFit="1" customWidth="1"/>
    <col min="295" max="295" width="10.6640625" style="1" bestFit="1" customWidth="1"/>
    <col min="296" max="297" width="9.109375" style="1"/>
    <col min="298" max="298" width="15.44140625" style="1" bestFit="1" customWidth="1"/>
    <col min="299" max="299" width="12.109375" style="1" bestFit="1" customWidth="1"/>
    <col min="300" max="303" width="9.109375" style="1"/>
    <col min="304" max="304" width="10.5546875" style="1" bestFit="1" customWidth="1"/>
    <col min="305" max="512" width="9.109375" style="1"/>
    <col min="513" max="513" width="10.44140625" style="1" customWidth="1"/>
    <col min="514" max="514" width="9.109375" style="1"/>
    <col min="515" max="515" width="0" style="1" hidden="1" customWidth="1"/>
    <col min="516" max="516" width="9.44140625" style="1" bestFit="1" customWidth="1"/>
    <col min="517" max="517" width="12.6640625" style="1" customWidth="1"/>
    <col min="518" max="518" width="8.6640625" style="1" bestFit="1" customWidth="1"/>
    <col min="519" max="519" width="6.109375" style="1" bestFit="1" customWidth="1"/>
    <col min="520" max="520" width="8" style="1" bestFit="1" customWidth="1"/>
    <col min="521" max="521" width="10.88671875" style="1" bestFit="1" customWidth="1"/>
    <col min="522" max="522" width="11.33203125" style="1" bestFit="1" customWidth="1"/>
    <col min="523" max="524" width="10.109375" style="1" bestFit="1" customWidth="1"/>
    <col min="525" max="526" width="10.6640625" style="1" bestFit="1" customWidth="1"/>
    <col min="527" max="527" width="7.44140625" style="1" bestFit="1" customWidth="1"/>
    <col min="528" max="528" width="6.44140625" style="1" bestFit="1" customWidth="1"/>
    <col min="529" max="529" width="9.33203125" style="1" customWidth="1"/>
    <col min="530" max="530" width="6.44140625" style="1" customWidth="1"/>
    <col min="531" max="531" width="10.5546875" style="1" bestFit="1" customWidth="1"/>
    <col min="532" max="532" width="10.88671875" style="1" bestFit="1" customWidth="1"/>
    <col min="533" max="533" width="8" style="1" bestFit="1" customWidth="1"/>
    <col min="534" max="535" width="11.88671875" style="1" customWidth="1"/>
    <col min="536" max="536" width="10.5546875" style="1" bestFit="1" customWidth="1"/>
    <col min="537" max="537" width="10.33203125" style="1" bestFit="1" customWidth="1"/>
    <col min="538" max="539" width="0" style="1" hidden="1" customWidth="1"/>
    <col min="540" max="540" width="8.44140625" style="1" customWidth="1"/>
    <col min="541" max="541" width="0" style="1" hidden="1" customWidth="1"/>
    <col min="542" max="542" width="10.5546875" style="1" bestFit="1" customWidth="1"/>
    <col min="543" max="543" width="10.33203125" style="1" bestFit="1" customWidth="1"/>
    <col min="544" max="544" width="10.33203125" style="1" customWidth="1"/>
    <col min="545" max="545" width="12.6640625" style="1" bestFit="1" customWidth="1"/>
    <col min="546" max="546" width="14.109375" style="1" bestFit="1" customWidth="1"/>
    <col min="547" max="548" width="22.109375" style="1" bestFit="1" customWidth="1"/>
    <col min="549" max="549" width="9.44140625" style="1" customWidth="1"/>
    <col min="550" max="550" width="11.88671875" style="1" bestFit="1" customWidth="1"/>
    <col min="551" max="551" width="10.6640625" style="1" bestFit="1" customWidth="1"/>
    <col min="552" max="553" width="9.109375" style="1"/>
    <col min="554" max="554" width="15.44140625" style="1" bestFit="1" customWidth="1"/>
    <col min="555" max="555" width="12.109375" style="1" bestFit="1" customWidth="1"/>
    <col min="556" max="559" width="9.109375" style="1"/>
    <col min="560" max="560" width="10.5546875" style="1" bestFit="1" customWidth="1"/>
    <col min="561" max="768" width="9.109375" style="1"/>
    <col min="769" max="769" width="10.44140625" style="1" customWidth="1"/>
    <col min="770" max="770" width="9.109375" style="1"/>
    <col min="771" max="771" width="0" style="1" hidden="1" customWidth="1"/>
    <col min="772" max="772" width="9.44140625" style="1" bestFit="1" customWidth="1"/>
    <col min="773" max="773" width="12.6640625" style="1" customWidth="1"/>
    <col min="774" max="774" width="8.6640625" style="1" bestFit="1" customWidth="1"/>
    <col min="775" max="775" width="6.109375" style="1" bestFit="1" customWidth="1"/>
    <col min="776" max="776" width="8" style="1" bestFit="1" customWidth="1"/>
    <col min="777" max="777" width="10.88671875" style="1" bestFit="1" customWidth="1"/>
    <col min="778" max="778" width="11.33203125" style="1" bestFit="1" customWidth="1"/>
    <col min="779" max="780" width="10.109375" style="1" bestFit="1" customWidth="1"/>
    <col min="781" max="782" width="10.6640625" style="1" bestFit="1" customWidth="1"/>
    <col min="783" max="783" width="7.44140625" style="1" bestFit="1" customWidth="1"/>
    <col min="784" max="784" width="6.44140625" style="1" bestFit="1" customWidth="1"/>
    <col min="785" max="785" width="9.33203125" style="1" customWidth="1"/>
    <col min="786" max="786" width="6.44140625" style="1" customWidth="1"/>
    <col min="787" max="787" width="10.5546875" style="1" bestFit="1" customWidth="1"/>
    <col min="788" max="788" width="10.88671875" style="1" bestFit="1" customWidth="1"/>
    <col min="789" max="789" width="8" style="1" bestFit="1" customWidth="1"/>
    <col min="790" max="791" width="11.88671875" style="1" customWidth="1"/>
    <col min="792" max="792" width="10.5546875" style="1" bestFit="1" customWidth="1"/>
    <col min="793" max="793" width="10.33203125" style="1" bestFit="1" customWidth="1"/>
    <col min="794" max="795" width="0" style="1" hidden="1" customWidth="1"/>
    <col min="796" max="796" width="8.44140625" style="1" customWidth="1"/>
    <col min="797" max="797" width="0" style="1" hidden="1" customWidth="1"/>
    <col min="798" max="798" width="10.5546875" style="1" bestFit="1" customWidth="1"/>
    <col min="799" max="799" width="10.33203125" style="1" bestFit="1" customWidth="1"/>
    <col min="800" max="800" width="10.33203125" style="1" customWidth="1"/>
    <col min="801" max="801" width="12.6640625" style="1" bestFit="1" customWidth="1"/>
    <col min="802" max="802" width="14.109375" style="1" bestFit="1" customWidth="1"/>
    <col min="803" max="804" width="22.109375" style="1" bestFit="1" customWidth="1"/>
    <col min="805" max="805" width="9.44140625" style="1" customWidth="1"/>
    <col min="806" max="806" width="11.88671875" style="1" bestFit="1" customWidth="1"/>
    <col min="807" max="807" width="10.6640625" style="1" bestFit="1" customWidth="1"/>
    <col min="808" max="809" width="9.109375" style="1"/>
    <col min="810" max="810" width="15.44140625" style="1" bestFit="1" customWidth="1"/>
    <col min="811" max="811" width="12.109375" style="1" bestFit="1" customWidth="1"/>
    <col min="812" max="815" width="9.109375" style="1"/>
    <col min="816" max="816" width="10.5546875" style="1" bestFit="1" customWidth="1"/>
    <col min="817" max="1024" width="9.109375" style="1"/>
    <col min="1025" max="1025" width="10.44140625" style="1" customWidth="1"/>
    <col min="1026" max="1026" width="9.109375" style="1"/>
    <col min="1027" max="1027" width="0" style="1" hidden="1" customWidth="1"/>
    <col min="1028" max="1028" width="9.44140625" style="1" bestFit="1" customWidth="1"/>
    <col min="1029" max="1029" width="12.6640625" style="1" customWidth="1"/>
    <col min="1030" max="1030" width="8.6640625" style="1" bestFit="1" customWidth="1"/>
    <col min="1031" max="1031" width="6.109375" style="1" bestFit="1" customWidth="1"/>
    <col min="1032" max="1032" width="8" style="1" bestFit="1" customWidth="1"/>
    <col min="1033" max="1033" width="10.88671875" style="1" bestFit="1" customWidth="1"/>
    <col min="1034" max="1034" width="11.33203125" style="1" bestFit="1" customWidth="1"/>
    <col min="1035" max="1036" width="10.109375" style="1" bestFit="1" customWidth="1"/>
    <col min="1037" max="1038" width="10.6640625" style="1" bestFit="1" customWidth="1"/>
    <col min="1039" max="1039" width="7.44140625" style="1" bestFit="1" customWidth="1"/>
    <col min="1040" max="1040" width="6.44140625" style="1" bestFit="1" customWidth="1"/>
    <col min="1041" max="1041" width="9.33203125" style="1" customWidth="1"/>
    <col min="1042" max="1042" width="6.44140625" style="1" customWidth="1"/>
    <col min="1043" max="1043" width="10.5546875" style="1" bestFit="1" customWidth="1"/>
    <col min="1044" max="1044" width="10.88671875" style="1" bestFit="1" customWidth="1"/>
    <col min="1045" max="1045" width="8" style="1" bestFit="1" customWidth="1"/>
    <col min="1046" max="1047" width="11.88671875" style="1" customWidth="1"/>
    <col min="1048" max="1048" width="10.5546875" style="1" bestFit="1" customWidth="1"/>
    <col min="1049" max="1049" width="10.33203125" style="1" bestFit="1" customWidth="1"/>
    <col min="1050" max="1051" width="0" style="1" hidden="1" customWidth="1"/>
    <col min="1052" max="1052" width="8.44140625" style="1" customWidth="1"/>
    <col min="1053" max="1053" width="0" style="1" hidden="1" customWidth="1"/>
    <col min="1054" max="1054" width="10.5546875" style="1" bestFit="1" customWidth="1"/>
    <col min="1055" max="1055" width="10.33203125" style="1" bestFit="1" customWidth="1"/>
    <col min="1056" max="1056" width="10.33203125" style="1" customWidth="1"/>
    <col min="1057" max="1057" width="12.6640625" style="1" bestFit="1" customWidth="1"/>
    <col min="1058" max="1058" width="14.109375" style="1" bestFit="1" customWidth="1"/>
    <col min="1059" max="1060" width="22.109375" style="1" bestFit="1" customWidth="1"/>
    <col min="1061" max="1061" width="9.44140625" style="1" customWidth="1"/>
    <col min="1062" max="1062" width="11.88671875" style="1" bestFit="1" customWidth="1"/>
    <col min="1063" max="1063" width="10.6640625" style="1" bestFit="1" customWidth="1"/>
    <col min="1064" max="1065" width="9.109375" style="1"/>
    <col min="1066" max="1066" width="15.44140625" style="1" bestFit="1" customWidth="1"/>
    <col min="1067" max="1067" width="12.109375" style="1" bestFit="1" customWidth="1"/>
    <col min="1068" max="1071" width="9.109375" style="1"/>
    <col min="1072" max="1072" width="10.5546875" style="1" bestFit="1" customWidth="1"/>
    <col min="1073" max="1280" width="9.109375" style="1"/>
    <col min="1281" max="1281" width="10.44140625" style="1" customWidth="1"/>
    <col min="1282" max="1282" width="9.109375" style="1"/>
    <col min="1283" max="1283" width="0" style="1" hidden="1" customWidth="1"/>
    <col min="1284" max="1284" width="9.44140625" style="1" bestFit="1" customWidth="1"/>
    <col min="1285" max="1285" width="12.6640625" style="1" customWidth="1"/>
    <col min="1286" max="1286" width="8.6640625" style="1" bestFit="1" customWidth="1"/>
    <col min="1287" max="1287" width="6.109375" style="1" bestFit="1" customWidth="1"/>
    <col min="1288" max="1288" width="8" style="1" bestFit="1" customWidth="1"/>
    <col min="1289" max="1289" width="10.88671875" style="1" bestFit="1" customWidth="1"/>
    <col min="1290" max="1290" width="11.33203125" style="1" bestFit="1" customWidth="1"/>
    <col min="1291" max="1292" width="10.109375" style="1" bestFit="1" customWidth="1"/>
    <col min="1293" max="1294" width="10.6640625" style="1" bestFit="1" customWidth="1"/>
    <col min="1295" max="1295" width="7.44140625" style="1" bestFit="1" customWidth="1"/>
    <col min="1296" max="1296" width="6.44140625" style="1" bestFit="1" customWidth="1"/>
    <col min="1297" max="1297" width="9.33203125" style="1" customWidth="1"/>
    <col min="1298" max="1298" width="6.44140625" style="1" customWidth="1"/>
    <col min="1299" max="1299" width="10.5546875" style="1" bestFit="1" customWidth="1"/>
    <col min="1300" max="1300" width="10.88671875" style="1" bestFit="1" customWidth="1"/>
    <col min="1301" max="1301" width="8" style="1" bestFit="1" customWidth="1"/>
    <col min="1302" max="1303" width="11.88671875" style="1" customWidth="1"/>
    <col min="1304" max="1304" width="10.5546875" style="1" bestFit="1" customWidth="1"/>
    <col min="1305" max="1305" width="10.33203125" style="1" bestFit="1" customWidth="1"/>
    <col min="1306" max="1307" width="0" style="1" hidden="1" customWidth="1"/>
    <col min="1308" max="1308" width="8.44140625" style="1" customWidth="1"/>
    <col min="1309" max="1309" width="0" style="1" hidden="1" customWidth="1"/>
    <col min="1310" max="1310" width="10.5546875" style="1" bestFit="1" customWidth="1"/>
    <col min="1311" max="1311" width="10.33203125" style="1" bestFit="1" customWidth="1"/>
    <col min="1312" max="1312" width="10.33203125" style="1" customWidth="1"/>
    <col min="1313" max="1313" width="12.6640625" style="1" bestFit="1" customWidth="1"/>
    <col min="1314" max="1314" width="14.109375" style="1" bestFit="1" customWidth="1"/>
    <col min="1315" max="1316" width="22.109375" style="1" bestFit="1" customWidth="1"/>
    <col min="1317" max="1317" width="9.44140625" style="1" customWidth="1"/>
    <col min="1318" max="1318" width="11.88671875" style="1" bestFit="1" customWidth="1"/>
    <col min="1319" max="1319" width="10.6640625" style="1" bestFit="1" customWidth="1"/>
    <col min="1320" max="1321" width="9.109375" style="1"/>
    <col min="1322" max="1322" width="15.44140625" style="1" bestFit="1" customWidth="1"/>
    <col min="1323" max="1323" width="12.109375" style="1" bestFit="1" customWidth="1"/>
    <col min="1324" max="1327" width="9.109375" style="1"/>
    <col min="1328" max="1328" width="10.5546875" style="1" bestFit="1" customWidth="1"/>
    <col min="1329" max="1536" width="9.109375" style="1"/>
    <col min="1537" max="1537" width="10.44140625" style="1" customWidth="1"/>
    <col min="1538" max="1538" width="9.109375" style="1"/>
    <col min="1539" max="1539" width="0" style="1" hidden="1" customWidth="1"/>
    <col min="1540" max="1540" width="9.44140625" style="1" bestFit="1" customWidth="1"/>
    <col min="1541" max="1541" width="12.6640625" style="1" customWidth="1"/>
    <col min="1542" max="1542" width="8.6640625" style="1" bestFit="1" customWidth="1"/>
    <col min="1543" max="1543" width="6.109375" style="1" bestFit="1" customWidth="1"/>
    <col min="1544" max="1544" width="8" style="1" bestFit="1" customWidth="1"/>
    <col min="1545" max="1545" width="10.88671875" style="1" bestFit="1" customWidth="1"/>
    <col min="1546" max="1546" width="11.33203125" style="1" bestFit="1" customWidth="1"/>
    <col min="1547" max="1548" width="10.109375" style="1" bestFit="1" customWidth="1"/>
    <col min="1549" max="1550" width="10.6640625" style="1" bestFit="1" customWidth="1"/>
    <col min="1551" max="1551" width="7.44140625" style="1" bestFit="1" customWidth="1"/>
    <col min="1552" max="1552" width="6.44140625" style="1" bestFit="1" customWidth="1"/>
    <col min="1553" max="1553" width="9.33203125" style="1" customWidth="1"/>
    <col min="1554" max="1554" width="6.44140625" style="1" customWidth="1"/>
    <col min="1555" max="1555" width="10.5546875" style="1" bestFit="1" customWidth="1"/>
    <col min="1556" max="1556" width="10.88671875" style="1" bestFit="1" customWidth="1"/>
    <col min="1557" max="1557" width="8" style="1" bestFit="1" customWidth="1"/>
    <col min="1558" max="1559" width="11.88671875" style="1" customWidth="1"/>
    <col min="1560" max="1560" width="10.5546875" style="1" bestFit="1" customWidth="1"/>
    <col min="1561" max="1561" width="10.33203125" style="1" bestFit="1" customWidth="1"/>
    <col min="1562" max="1563" width="0" style="1" hidden="1" customWidth="1"/>
    <col min="1564" max="1564" width="8.44140625" style="1" customWidth="1"/>
    <col min="1565" max="1565" width="0" style="1" hidden="1" customWidth="1"/>
    <col min="1566" max="1566" width="10.5546875" style="1" bestFit="1" customWidth="1"/>
    <col min="1567" max="1567" width="10.33203125" style="1" bestFit="1" customWidth="1"/>
    <col min="1568" max="1568" width="10.33203125" style="1" customWidth="1"/>
    <col min="1569" max="1569" width="12.6640625" style="1" bestFit="1" customWidth="1"/>
    <col min="1570" max="1570" width="14.109375" style="1" bestFit="1" customWidth="1"/>
    <col min="1571" max="1572" width="22.109375" style="1" bestFit="1" customWidth="1"/>
    <col min="1573" max="1573" width="9.44140625" style="1" customWidth="1"/>
    <col min="1574" max="1574" width="11.88671875" style="1" bestFit="1" customWidth="1"/>
    <col min="1575" max="1575" width="10.6640625" style="1" bestFit="1" customWidth="1"/>
    <col min="1576" max="1577" width="9.109375" style="1"/>
    <col min="1578" max="1578" width="15.44140625" style="1" bestFit="1" customWidth="1"/>
    <col min="1579" max="1579" width="12.109375" style="1" bestFit="1" customWidth="1"/>
    <col min="1580" max="1583" width="9.109375" style="1"/>
    <col min="1584" max="1584" width="10.5546875" style="1" bestFit="1" customWidth="1"/>
    <col min="1585" max="1792" width="9.109375" style="1"/>
    <col min="1793" max="1793" width="10.44140625" style="1" customWidth="1"/>
    <col min="1794" max="1794" width="9.109375" style="1"/>
    <col min="1795" max="1795" width="0" style="1" hidden="1" customWidth="1"/>
    <col min="1796" max="1796" width="9.44140625" style="1" bestFit="1" customWidth="1"/>
    <col min="1797" max="1797" width="12.6640625" style="1" customWidth="1"/>
    <col min="1798" max="1798" width="8.6640625" style="1" bestFit="1" customWidth="1"/>
    <col min="1799" max="1799" width="6.109375" style="1" bestFit="1" customWidth="1"/>
    <col min="1800" max="1800" width="8" style="1" bestFit="1" customWidth="1"/>
    <col min="1801" max="1801" width="10.88671875" style="1" bestFit="1" customWidth="1"/>
    <col min="1802" max="1802" width="11.33203125" style="1" bestFit="1" customWidth="1"/>
    <col min="1803" max="1804" width="10.109375" style="1" bestFit="1" customWidth="1"/>
    <col min="1805" max="1806" width="10.6640625" style="1" bestFit="1" customWidth="1"/>
    <col min="1807" max="1807" width="7.44140625" style="1" bestFit="1" customWidth="1"/>
    <col min="1808" max="1808" width="6.44140625" style="1" bestFit="1" customWidth="1"/>
    <col min="1809" max="1809" width="9.33203125" style="1" customWidth="1"/>
    <col min="1810" max="1810" width="6.44140625" style="1" customWidth="1"/>
    <col min="1811" max="1811" width="10.5546875" style="1" bestFit="1" customWidth="1"/>
    <col min="1812" max="1812" width="10.88671875" style="1" bestFit="1" customWidth="1"/>
    <col min="1813" max="1813" width="8" style="1" bestFit="1" customWidth="1"/>
    <col min="1814" max="1815" width="11.88671875" style="1" customWidth="1"/>
    <col min="1816" max="1816" width="10.5546875" style="1" bestFit="1" customWidth="1"/>
    <col min="1817" max="1817" width="10.33203125" style="1" bestFit="1" customWidth="1"/>
    <col min="1818" max="1819" width="0" style="1" hidden="1" customWidth="1"/>
    <col min="1820" max="1820" width="8.44140625" style="1" customWidth="1"/>
    <col min="1821" max="1821" width="0" style="1" hidden="1" customWidth="1"/>
    <col min="1822" max="1822" width="10.5546875" style="1" bestFit="1" customWidth="1"/>
    <col min="1823" max="1823" width="10.33203125" style="1" bestFit="1" customWidth="1"/>
    <col min="1824" max="1824" width="10.33203125" style="1" customWidth="1"/>
    <col min="1825" max="1825" width="12.6640625" style="1" bestFit="1" customWidth="1"/>
    <col min="1826" max="1826" width="14.109375" style="1" bestFit="1" customWidth="1"/>
    <col min="1827" max="1828" width="22.109375" style="1" bestFit="1" customWidth="1"/>
    <col min="1829" max="1829" width="9.44140625" style="1" customWidth="1"/>
    <col min="1830" max="1830" width="11.88671875" style="1" bestFit="1" customWidth="1"/>
    <col min="1831" max="1831" width="10.6640625" style="1" bestFit="1" customWidth="1"/>
    <col min="1832" max="1833" width="9.109375" style="1"/>
    <col min="1834" max="1834" width="15.44140625" style="1" bestFit="1" customWidth="1"/>
    <col min="1835" max="1835" width="12.109375" style="1" bestFit="1" customWidth="1"/>
    <col min="1836" max="1839" width="9.109375" style="1"/>
    <col min="1840" max="1840" width="10.5546875" style="1" bestFit="1" customWidth="1"/>
    <col min="1841" max="2048" width="9.109375" style="1"/>
    <col min="2049" max="2049" width="10.44140625" style="1" customWidth="1"/>
    <col min="2050" max="2050" width="9.109375" style="1"/>
    <col min="2051" max="2051" width="0" style="1" hidden="1" customWidth="1"/>
    <col min="2052" max="2052" width="9.44140625" style="1" bestFit="1" customWidth="1"/>
    <col min="2053" max="2053" width="12.6640625" style="1" customWidth="1"/>
    <col min="2054" max="2054" width="8.6640625" style="1" bestFit="1" customWidth="1"/>
    <col min="2055" max="2055" width="6.109375" style="1" bestFit="1" customWidth="1"/>
    <col min="2056" max="2056" width="8" style="1" bestFit="1" customWidth="1"/>
    <col min="2057" max="2057" width="10.88671875" style="1" bestFit="1" customWidth="1"/>
    <col min="2058" max="2058" width="11.33203125" style="1" bestFit="1" customWidth="1"/>
    <col min="2059" max="2060" width="10.109375" style="1" bestFit="1" customWidth="1"/>
    <col min="2061" max="2062" width="10.6640625" style="1" bestFit="1" customWidth="1"/>
    <col min="2063" max="2063" width="7.44140625" style="1" bestFit="1" customWidth="1"/>
    <col min="2064" max="2064" width="6.44140625" style="1" bestFit="1" customWidth="1"/>
    <col min="2065" max="2065" width="9.33203125" style="1" customWidth="1"/>
    <col min="2066" max="2066" width="6.44140625" style="1" customWidth="1"/>
    <col min="2067" max="2067" width="10.5546875" style="1" bestFit="1" customWidth="1"/>
    <col min="2068" max="2068" width="10.88671875" style="1" bestFit="1" customWidth="1"/>
    <col min="2069" max="2069" width="8" style="1" bestFit="1" customWidth="1"/>
    <col min="2070" max="2071" width="11.88671875" style="1" customWidth="1"/>
    <col min="2072" max="2072" width="10.5546875" style="1" bestFit="1" customWidth="1"/>
    <col min="2073" max="2073" width="10.33203125" style="1" bestFit="1" customWidth="1"/>
    <col min="2074" max="2075" width="0" style="1" hidden="1" customWidth="1"/>
    <col min="2076" max="2076" width="8.44140625" style="1" customWidth="1"/>
    <col min="2077" max="2077" width="0" style="1" hidden="1" customWidth="1"/>
    <col min="2078" max="2078" width="10.5546875" style="1" bestFit="1" customWidth="1"/>
    <col min="2079" max="2079" width="10.33203125" style="1" bestFit="1" customWidth="1"/>
    <col min="2080" max="2080" width="10.33203125" style="1" customWidth="1"/>
    <col min="2081" max="2081" width="12.6640625" style="1" bestFit="1" customWidth="1"/>
    <col min="2082" max="2082" width="14.109375" style="1" bestFit="1" customWidth="1"/>
    <col min="2083" max="2084" width="22.109375" style="1" bestFit="1" customWidth="1"/>
    <col min="2085" max="2085" width="9.44140625" style="1" customWidth="1"/>
    <col min="2086" max="2086" width="11.88671875" style="1" bestFit="1" customWidth="1"/>
    <col min="2087" max="2087" width="10.6640625" style="1" bestFit="1" customWidth="1"/>
    <col min="2088" max="2089" width="9.109375" style="1"/>
    <col min="2090" max="2090" width="15.44140625" style="1" bestFit="1" customWidth="1"/>
    <col min="2091" max="2091" width="12.109375" style="1" bestFit="1" customWidth="1"/>
    <col min="2092" max="2095" width="9.109375" style="1"/>
    <col min="2096" max="2096" width="10.5546875" style="1" bestFit="1" customWidth="1"/>
    <col min="2097" max="2304" width="9.109375" style="1"/>
    <col min="2305" max="2305" width="10.44140625" style="1" customWidth="1"/>
    <col min="2306" max="2306" width="9.109375" style="1"/>
    <col min="2307" max="2307" width="0" style="1" hidden="1" customWidth="1"/>
    <col min="2308" max="2308" width="9.44140625" style="1" bestFit="1" customWidth="1"/>
    <col min="2309" max="2309" width="12.6640625" style="1" customWidth="1"/>
    <col min="2310" max="2310" width="8.6640625" style="1" bestFit="1" customWidth="1"/>
    <col min="2311" max="2311" width="6.109375" style="1" bestFit="1" customWidth="1"/>
    <col min="2312" max="2312" width="8" style="1" bestFit="1" customWidth="1"/>
    <col min="2313" max="2313" width="10.88671875" style="1" bestFit="1" customWidth="1"/>
    <col min="2314" max="2314" width="11.33203125" style="1" bestFit="1" customWidth="1"/>
    <col min="2315" max="2316" width="10.109375" style="1" bestFit="1" customWidth="1"/>
    <col min="2317" max="2318" width="10.6640625" style="1" bestFit="1" customWidth="1"/>
    <col min="2319" max="2319" width="7.44140625" style="1" bestFit="1" customWidth="1"/>
    <col min="2320" max="2320" width="6.44140625" style="1" bestFit="1" customWidth="1"/>
    <col min="2321" max="2321" width="9.33203125" style="1" customWidth="1"/>
    <col min="2322" max="2322" width="6.44140625" style="1" customWidth="1"/>
    <col min="2323" max="2323" width="10.5546875" style="1" bestFit="1" customWidth="1"/>
    <col min="2324" max="2324" width="10.88671875" style="1" bestFit="1" customWidth="1"/>
    <col min="2325" max="2325" width="8" style="1" bestFit="1" customWidth="1"/>
    <col min="2326" max="2327" width="11.88671875" style="1" customWidth="1"/>
    <col min="2328" max="2328" width="10.5546875" style="1" bestFit="1" customWidth="1"/>
    <col min="2329" max="2329" width="10.33203125" style="1" bestFit="1" customWidth="1"/>
    <col min="2330" max="2331" width="0" style="1" hidden="1" customWidth="1"/>
    <col min="2332" max="2332" width="8.44140625" style="1" customWidth="1"/>
    <col min="2333" max="2333" width="0" style="1" hidden="1" customWidth="1"/>
    <col min="2334" max="2334" width="10.5546875" style="1" bestFit="1" customWidth="1"/>
    <col min="2335" max="2335" width="10.33203125" style="1" bestFit="1" customWidth="1"/>
    <col min="2336" max="2336" width="10.33203125" style="1" customWidth="1"/>
    <col min="2337" max="2337" width="12.6640625" style="1" bestFit="1" customWidth="1"/>
    <col min="2338" max="2338" width="14.109375" style="1" bestFit="1" customWidth="1"/>
    <col min="2339" max="2340" width="22.109375" style="1" bestFit="1" customWidth="1"/>
    <col min="2341" max="2341" width="9.44140625" style="1" customWidth="1"/>
    <col min="2342" max="2342" width="11.88671875" style="1" bestFit="1" customWidth="1"/>
    <col min="2343" max="2343" width="10.6640625" style="1" bestFit="1" customWidth="1"/>
    <col min="2344" max="2345" width="9.109375" style="1"/>
    <col min="2346" max="2346" width="15.44140625" style="1" bestFit="1" customWidth="1"/>
    <col min="2347" max="2347" width="12.109375" style="1" bestFit="1" customWidth="1"/>
    <col min="2348" max="2351" width="9.109375" style="1"/>
    <col min="2352" max="2352" width="10.5546875" style="1" bestFit="1" customWidth="1"/>
    <col min="2353" max="2560" width="9.109375" style="1"/>
    <col min="2561" max="2561" width="10.44140625" style="1" customWidth="1"/>
    <col min="2562" max="2562" width="9.109375" style="1"/>
    <col min="2563" max="2563" width="0" style="1" hidden="1" customWidth="1"/>
    <col min="2564" max="2564" width="9.44140625" style="1" bestFit="1" customWidth="1"/>
    <col min="2565" max="2565" width="12.6640625" style="1" customWidth="1"/>
    <col min="2566" max="2566" width="8.6640625" style="1" bestFit="1" customWidth="1"/>
    <col min="2567" max="2567" width="6.109375" style="1" bestFit="1" customWidth="1"/>
    <col min="2568" max="2568" width="8" style="1" bestFit="1" customWidth="1"/>
    <col min="2569" max="2569" width="10.88671875" style="1" bestFit="1" customWidth="1"/>
    <col min="2570" max="2570" width="11.33203125" style="1" bestFit="1" customWidth="1"/>
    <col min="2571" max="2572" width="10.109375" style="1" bestFit="1" customWidth="1"/>
    <col min="2573" max="2574" width="10.6640625" style="1" bestFit="1" customWidth="1"/>
    <col min="2575" max="2575" width="7.44140625" style="1" bestFit="1" customWidth="1"/>
    <col min="2576" max="2576" width="6.44140625" style="1" bestFit="1" customWidth="1"/>
    <col min="2577" max="2577" width="9.33203125" style="1" customWidth="1"/>
    <col min="2578" max="2578" width="6.44140625" style="1" customWidth="1"/>
    <col min="2579" max="2579" width="10.5546875" style="1" bestFit="1" customWidth="1"/>
    <col min="2580" max="2580" width="10.88671875" style="1" bestFit="1" customWidth="1"/>
    <col min="2581" max="2581" width="8" style="1" bestFit="1" customWidth="1"/>
    <col min="2582" max="2583" width="11.88671875" style="1" customWidth="1"/>
    <col min="2584" max="2584" width="10.5546875" style="1" bestFit="1" customWidth="1"/>
    <col min="2585" max="2585" width="10.33203125" style="1" bestFit="1" customWidth="1"/>
    <col min="2586" max="2587" width="0" style="1" hidden="1" customWidth="1"/>
    <col min="2588" max="2588" width="8.44140625" style="1" customWidth="1"/>
    <col min="2589" max="2589" width="0" style="1" hidden="1" customWidth="1"/>
    <col min="2590" max="2590" width="10.5546875" style="1" bestFit="1" customWidth="1"/>
    <col min="2591" max="2591" width="10.33203125" style="1" bestFit="1" customWidth="1"/>
    <col min="2592" max="2592" width="10.33203125" style="1" customWidth="1"/>
    <col min="2593" max="2593" width="12.6640625" style="1" bestFit="1" customWidth="1"/>
    <col min="2594" max="2594" width="14.109375" style="1" bestFit="1" customWidth="1"/>
    <col min="2595" max="2596" width="22.109375" style="1" bestFit="1" customWidth="1"/>
    <col min="2597" max="2597" width="9.44140625" style="1" customWidth="1"/>
    <col min="2598" max="2598" width="11.88671875" style="1" bestFit="1" customWidth="1"/>
    <col min="2599" max="2599" width="10.6640625" style="1" bestFit="1" customWidth="1"/>
    <col min="2600" max="2601" width="9.109375" style="1"/>
    <col min="2602" max="2602" width="15.44140625" style="1" bestFit="1" customWidth="1"/>
    <col min="2603" max="2603" width="12.109375" style="1" bestFit="1" customWidth="1"/>
    <col min="2604" max="2607" width="9.109375" style="1"/>
    <col min="2608" max="2608" width="10.5546875" style="1" bestFit="1" customWidth="1"/>
    <col min="2609" max="2816" width="9.109375" style="1"/>
    <col min="2817" max="2817" width="10.44140625" style="1" customWidth="1"/>
    <col min="2818" max="2818" width="9.109375" style="1"/>
    <col min="2819" max="2819" width="0" style="1" hidden="1" customWidth="1"/>
    <col min="2820" max="2820" width="9.44140625" style="1" bestFit="1" customWidth="1"/>
    <col min="2821" max="2821" width="12.6640625" style="1" customWidth="1"/>
    <col min="2822" max="2822" width="8.6640625" style="1" bestFit="1" customWidth="1"/>
    <col min="2823" max="2823" width="6.109375" style="1" bestFit="1" customWidth="1"/>
    <col min="2824" max="2824" width="8" style="1" bestFit="1" customWidth="1"/>
    <col min="2825" max="2825" width="10.88671875" style="1" bestFit="1" customWidth="1"/>
    <col min="2826" max="2826" width="11.33203125" style="1" bestFit="1" customWidth="1"/>
    <col min="2827" max="2828" width="10.109375" style="1" bestFit="1" customWidth="1"/>
    <col min="2829" max="2830" width="10.6640625" style="1" bestFit="1" customWidth="1"/>
    <col min="2831" max="2831" width="7.44140625" style="1" bestFit="1" customWidth="1"/>
    <col min="2832" max="2832" width="6.44140625" style="1" bestFit="1" customWidth="1"/>
    <col min="2833" max="2833" width="9.33203125" style="1" customWidth="1"/>
    <col min="2834" max="2834" width="6.44140625" style="1" customWidth="1"/>
    <col min="2835" max="2835" width="10.5546875" style="1" bestFit="1" customWidth="1"/>
    <col min="2836" max="2836" width="10.88671875" style="1" bestFit="1" customWidth="1"/>
    <col min="2837" max="2837" width="8" style="1" bestFit="1" customWidth="1"/>
    <col min="2838" max="2839" width="11.88671875" style="1" customWidth="1"/>
    <col min="2840" max="2840" width="10.5546875" style="1" bestFit="1" customWidth="1"/>
    <col min="2841" max="2841" width="10.33203125" style="1" bestFit="1" customWidth="1"/>
    <col min="2842" max="2843" width="0" style="1" hidden="1" customWidth="1"/>
    <col min="2844" max="2844" width="8.44140625" style="1" customWidth="1"/>
    <col min="2845" max="2845" width="0" style="1" hidden="1" customWidth="1"/>
    <col min="2846" max="2846" width="10.5546875" style="1" bestFit="1" customWidth="1"/>
    <col min="2847" max="2847" width="10.33203125" style="1" bestFit="1" customWidth="1"/>
    <col min="2848" max="2848" width="10.33203125" style="1" customWidth="1"/>
    <col min="2849" max="2849" width="12.6640625" style="1" bestFit="1" customWidth="1"/>
    <col min="2850" max="2850" width="14.109375" style="1" bestFit="1" customWidth="1"/>
    <col min="2851" max="2852" width="22.109375" style="1" bestFit="1" customWidth="1"/>
    <col min="2853" max="2853" width="9.44140625" style="1" customWidth="1"/>
    <col min="2854" max="2854" width="11.88671875" style="1" bestFit="1" customWidth="1"/>
    <col min="2855" max="2855" width="10.6640625" style="1" bestFit="1" customWidth="1"/>
    <col min="2856" max="2857" width="9.109375" style="1"/>
    <col min="2858" max="2858" width="15.44140625" style="1" bestFit="1" customWidth="1"/>
    <col min="2859" max="2859" width="12.109375" style="1" bestFit="1" customWidth="1"/>
    <col min="2860" max="2863" width="9.109375" style="1"/>
    <col min="2864" max="2864" width="10.5546875" style="1" bestFit="1" customWidth="1"/>
    <col min="2865" max="3072" width="9.109375" style="1"/>
    <col min="3073" max="3073" width="10.44140625" style="1" customWidth="1"/>
    <col min="3074" max="3074" width="9.109375" style="1"/>
    <col min="3075" max="3075" width="0" style="1" hidden="1" customWidth="1"/>
    <col min="3076" max="3076" width="9.44140625" style="1" bestFit="1" customWidth="1"/>
    <col min="3077" max="3077" width="12.6640625" style="1" customWidth="1"/>
    <col min="3078" max="3078" width="8.6640625" style="1" bestFit="1" customWidth="1"/>
    <col min="3079" max="3079" width="6.109375" style="1" bestFit="1" customWidth="1"/>
    <col min="3080" max="3080" width="8" style="1" bestFit="1" customWidth="1"/>
    <col min="3081" max="3081" width="10.88671875" style="1" bestFit="1" customWidth="1"/>
    <col min="3082" max="3082" width="11.33203125" style="1" bestFit="1" customWidth="1"/>
    <col min="3083" max="3084" width="10.109375" style="1" bestFit="1" customWidth="1"/>
    <col min="3085" max="3086" width="10.6640625" style="1" bestFit="1" customWidth="1"/>
    <col min="3087" max="3087" width="7.44140625" style="1" bestFit="1" customWidth="1"/>
    <col min="3088" max="3088" width="6.44140625" style="1" bestFit="1" customWidth="1"/>
    <col min="3089" max="3089" width="9.33203125" style="1" customWidth="1"/>
    <col min="3090" max="3090" width="6.44140625" style="1" customWidth="1"/>
    <col min="3091" max="3091" width="10.5546875" style="1" bestFit="1" customWidth="1"/>
    <col min="3092" max="3092" width="10.88671875" style="1" bestFit="1" customWidth="1"/>
    <col min="3093" max="3093" width="8" style="1" bestFit="1" customWidth="1"/>
    <col min="3094" max="3095" width="11.88671875" style="1" customWidth="1"/>
    <col min="3096" max="3096" width="10.5546875" style="1" bestFit="1" customWidth="1"/>
    <col min="3097" max="3097" width="10.33203125" style="1" bestFit="1" customWidth="1"/>
    <col min="3098" max="3099" width="0" style="1" hidden="1" customWidth="1"/>
    <col min="3100" max="3100" width="8.44140625" style="1" customWidth="1"/>
    <col min="3101" max="3101" width="0" style="1" hidden="1" customWidth="1"/>
    <col min="3102" max="3102" width="10.5546875" style="1" bestFit="1" customWidth="1"/>
    <col min="3103" max="3103" width="10.33203125" style="1" bestFit="1" customWidth="1"/>
    <col min="3104" max="3104" width="10.33203125" style="1" customWidth="1"/>
    <col min="3105" max="3105" width="12.6640625" style="1" bestFit="1" customWidth="1"/>
    <col min="3106" max="3106" width="14.109375" style="1" bestFit="1" customWidth="1"/>
    <col min="3107" max="3108" width="22.109375" style="1" bestFit="1" customWidth="1"/>
    <col min="3109" max="3109" width="9.44140625" style="1" customWidth="1"/>
    <col min="3110" max="3110" width="11.88671875" style="1" bestFit="1" customWidth="1"/>
    <col min="3111" max="3111" width="10.6640625" style="1" bestFit="1" customWidth="1"/>
    <col min="3112" max="3113" width="9.109375" style="1"/>
    <col min="3114" max="3114" width="15.44140625" style="1" bestFit="1" customWidth="1"/>
    <col min="3115" max="3115" width="12.109375" style="1" bestFit="1" customWidth="1"/>
    <col min="3116" max="3119" width="9.109375" style="1"/>
    <col min="3120" max="3120" width="10.5546875" style="1" bestFit="1" customWidth="1"/>
    <col min="3121" max="3328" width="9.109375" style="1"/>
    <col min="3329" max="3329" width="10.44140625" style="1" customWidth="1"/>
    <col min="3330" max="3330" width="9.109375" style="1"/>
    <col min="3331" max="3331" width="0" style="1" hidden="1" customWidth="1"/>
    <col min="3332" max="3332" width="9.44140625" style="1" bestFit="1" customWidth="1"/>
    <col min="3333" max="3333" width="12.6640625" style="1" customWidth="1"/>
    <col min="3334" max="3334" width="8.6640625" style="1" bestFit="1" customWidth="1"/>
    <col min="3335" max="3335" width="6.109375" style="1" bestFit="1" customWidth="1"/>
    <col min="3336" max="3336" width="8" style="1" bestFit="1" customWidth="1"/>
    <col min="3337" max="3337" width="10.88671875" style="1" bestFit="1" customWidth="1"/>
    <col min="3338" max="3338" width="11.33203125" style="1" bestFit="1" customWidth="1"/>
    <col min="3339" max="3340" width="10.109375" style="1" bestFit="1" customWidth="1"/>
    <col min="3341" max="3342" width="10.6640625" style="1" bestFit="1" customWidth="1"/>
    <col min="3343" max="3343" width="7.44140625" style="1" bestFit="1" customWidth="1"/>
    <col min="3344" max="3344" width="6.44140625" style="1" bestFit="1" customWidth="1"/>
    <col min="3345" max="3345" width="9.33203125" style="1" customWidth="1"/>
    <col min="3346" max="3346" width="6.44140625" style="1" customWidth="1"/>
    <col min="3347" max="3347" width="10.5546875" style="1" bestFit="1" customWidth="1"/>
    <col min="3348" max="3348" width="10.88671875" style="1" bestFit="1" customWidth="1"/>
    <col min="3349" max="3349" width="8" style="1" bestFit="1" customWidth="1"/>
    <col min="3350" max="3351" width="11.88671875" style="1" customWidth="1"/>
    <col min="3352" max="3352" width="10.5546875" style="1" bestFit="1" customWidth="1"/>
    <col min="3353" max="3353" width="10.33203125" style="1" bestFit="1" customWidth="1"/>
    <col min="3354" max="3355" width="0" style="1" hidden="1" customWidth="1"/>
    <col min="3356" max="3356" width="8.44140625" style="1" customWidth="1"/>
    <col min="3357" max="3357" width="0" style="1" hidden="1" customWidth="1"/>
    <col min="3358" max="3358" width="10.5546875" style="1" bestFit="1" customWidth="1"/>
    <col min="3359" max="3359" width="10.33203125" style="1" bestFit="1" customWidth="1"/>
    <col min="3360" max="3360" width="10.33203125" style="1" customWidth="1"/>
    <col min="3361" max="3361" width="12.6640625" style="1" bestFit="1" customWidth="1"/>
    <col min="3362" max="3362" width="14.109375" style="1" bestFit="1" customWidth="1"/>
    <col min="3363" max="3364" width="22.109375" style="1" bestFit="1" customWidth="1"/>
    <col min="3365" max="3365" width="9.44140625" style="1" customWidth="1"/>
    <col min="3366" max="3366" width="11.88671875" style="1" bestFit="1" customWidth="1"/>
    <col min="3367" max="3367" width="10.6640625" style="1" bestFit="1" customWidth="1"/>
    <col min="3368" max="3369" width="9.109375" style="1"/>
    <col min="3370" max="3370" width="15.44140625" style="1" bestFit="1" customWidth="1"/>
    <col min="3371" max="3371" width="12.109375" style="1" bestFit="1" customWidth="1"/>
    <col min="3372" max="3375" width="9.109375" style="1"/>
    <col min="3376" max="3376" width="10.5546875" style="1" bestFit="1" customWidth="1"/>
    <col min="3377" max="3584" width="9.109375" style="1"/>
    <col min="3585" max="3585" width="10.44140625" style="1" customWidth="1"/>
    <col min="3586" max="3586" width="9.109375" style="1"/>
    <col min="3587" max="3587" width="0" style="1" hidden="1" customWidth="1"/>
    <col min="3588" max="3588" width="9.44140625" style="1" bestFit="1" customWidth="1"/>
    <col min="3589" max="3589" width="12.6640625" style="1" customWidth="1"/>
    <col min="3590" max="3590" width="8.6640625" style="1" bestFit="1" customWidth="1"/>
    <col min="3591" max="3591" width="6.109375" style="1" bestFit="1" customWidth="1"/>
    <col min="3592" max="3592" width="8" style="1" bestFit="1" customWidth="1"/>
    <col min="3593" max="3593" width="10.88671875" style="1" bestFit="1" customWidth="1"/>
    <col min="3594" max="3594" width="11.33203125" style="1" bestFit="1" customWidth="1"/>
    <col min="3595" max="3596" width="10.109375" style="1" bestFit="1" customWidth="1"/>
    <col min="3597" max="3598" width="10.6640625" style="1" bestFit="1" customWidth="1"/>
    <col min="3599" max="3599" width="7.44140625" style="1" bestFit="1" customWidth="1"/>
    <col min="3600" max="3600" width="6.44140625" style="1" bestFit="1" customWidth="1"/>
    <col min="3601" max="3601" width="9.33203125" style="1" customWidth="1"/>
    <col min="3602" max="3602" width="6.44140625" style="1" customWidth="1"/>
    <col min="3603" max="3603" width="10.5546875" style="1" bestFit="1" customWidth="1"/>
    <col min="3604" max="3604" width="10.88671875" style="1" bestFit="1" customWidth="1"/>
    <col min="3605" max="3605" width="8" style="1" bestFit="1" customWidth="1"/>
    <col min="3606" max="3607" width="11.88671875" style="1" customWidth="1"/>
    <col min="3608" max="3608" width="10.5546875" style="1" bestFit="1" customWidth="1"/>
    <col min="3609" max="3609" width="10.33203125" style="1" bestFit="1" customWidth="1"/>
    <col min="3610" max="3611" width="0" style="1" hidden="1" customWidth="1"/>
    <col min="3612" max="3612" width="8.44140625" style="1" customWidth="1"/>
    <col min="3613" max="3613" width="0" style="1" hidden="1" customWidth="1"/>
    <col min="3614" max="3614" width="10.5546875" style="1" bestFit="1" customWidth="1"/>
    <col min="3615" max="3615" width="10.33203125" style="1" bestFit="1" customWidth="1"/>
    <col min="3616" max="3616" width="10.33203125" style="1" customWidth="1"/>
    <col min="3617" max="3617" width="12.6640625" style="1" bestFit="1" customWidth="1"/>
    <col min="3618" max="3618" width="14.109375" style="1" bestFit="1" customWidth="1"/>
    <col min="3619" max="3620" width="22.109375" style="1" bestFit="1" customWidth="1"/>
    <col min="3621" max="3621" width="9.44140625" style="1" customWidth="1"/>
    <col min="3622" max="3622" width="11.88671875" style="1" bestFit="1" customWidth="1"/>
    <col min="3623" max="3623" width="10.6640625" style="1" bestFit="1" customWidth="1"/>
    <col min="3624" max="3625" width="9.109375" style="1"/>
    <col min="3626" max="3626" width="15.44140625" style="1" bestFit="1" customWidth="1"/>
    <col min="3627" max="3627" width="12.109375" style="1" bestFit="1" customWidth="1"/>
    <col min="3628" max="3631" width="9.109375" style="1"/>
    <col min="3632" max="3632" width="10.5546875" style="1" bestFit="1" customWidth="1"/>
    <col min="3633" max="3840" width="9.109375" style="1"/>
    <col min="3841" max="3841" width="10.44140625" style="1" customWidth="1"/>
    <col min="3842" max="3842" width="9.109375" style="1"/>
    <col min="3843" max="3843" width="0" style="1" hidden="1" customWidth="1"/>
    <col min="3844" max="3844" width="9.44140625" style="1" bestFit="1" customWidth="1"/>
    <col min="3845" max="3845" width="12.6640625" style="1" customWidth="1"/>
    <col min="3846" max="3846" width="8.6640625" style="1" bestFit="1" customWidth="1"/>
    <col min="3847" max="3847" width="6.109375" style="1" bestFit="1" customWidth="1"/>
    <col min="3848" max="3848" width="8" style="1" bestFit="1" customWidth="1"/>
    <col min="3849" max="3849" width="10.88671875" style="1" bestFit="1" customWidth="1"/>
    <col min="3850" max="3850" width="11.33203125" style="1" bestFit="1" customWidth="1"/>
    <col min="3851" max="3852" width="10.109375" style="1" bestFit="1" customWidth="1"/>
    <col min="3853" max="3854" width="10.6640625" style="1" bestFit="1" customWidth="1"/>
    <col min="3855" max="3855" width="7.44140625" style="1" bestFit="1" customWidth="1"/>
    <col min="3856" max="3856" width="6.44140625" style="1" bestFit="1" customWidth="1"/>
    <col min="3857" max="3857" width="9.33203125" style="1" customWidth="1"/>
    <col min="3858" max="3858" width="6.44140625" style="1" customWidth="1"/>
    <col min="3859" max="3859" width="10.5546875" style="1" bestFit="1" customWidth="1"/>
    <col min="3860" max="3860" width="10.88671875" style="1" bestFit="1" customWidth="1"/>
    <col min="3861" max="3861" width="8" style="1" bestFit="1" customWidth="1"/>
    <col min="3862" max="3863" width="11.88671875" style="1" customWidth="1"/>
    <col min="3864" max="3864" width="10.5546875" style="1" bestFit="1" customWidth="1"/>
    <col min="3865" max="3865" width="10.33203125" style="1" bestFit="1" customWidth="1"/>
    <col min="3866" max="3867" width="0" style="1" hidden="1" customWidth="1"/>
    <col min="3868" max="3868" width="8.44140625" style="1" customWidth="1"/>
    <col min="3869" max="3869" width="0" style="1" hidden="1" customWidth="1"/>
    <col min="3870" max="3870" width="10.5546875" style="1" bestFit="1" customWidth="1"/>
    <col min="3871" max="3871" width="10.33203125" style="1" bestFit="1" customWidth="1"/>
    <col min="3872" max="3872" width="10.33203125" style="1" customWidth="1"/>
    <col min="3873" max="3873" width="12.6640625" style="1" bestFit="1" customWidth="1"/>
    <col min="3874" max="3874" width="14.109375" style="1" bestFit="1" customWidth="1"/>
    <col min="3875" max="3876" width="22.109375" style="1" bestFit="1" customWidth="1"/>
    <col min="3877" max="3877" width="9.44140625" style="1" customWidth="1"/>
    <col min="3878" max="3878" width="11.88671875" style="1" bestFit="1" customWidth="1"/>
    <col min="3879" max="3879" width="10.6640625" style="1" bestFit="1" customWidth="1"/>
    <col min="3880" max="3881" width="9.109375" style="1"/>
    <col min="3882" max="3882" width="15.44140625" style="1" bestFit="1" customWidth="1"/>
    <col min="3883" max="3883" width="12.109375" style="1" bestFit="1" customWidth="1"/>
    <col min="3884" max="3887" width="9.109375" style="1"/>
    <col min="3888" max="3888" width="10.5546875" style="1" bestFit="1" customWidth="1"/>
    <col min="3889" max="4096" width="9.109375" style="1"/>
    <col min="4097" max="4097" width="10.44140625" style="1" customWidth="1"/>
    <col min="4098" max="4098" width="9.109375" style="1"/>
    <col min="4099" max="4099" width="0" style="1" hidden="1" customWidth="1"/>
    <col min="4100" max="4100" width="9.44140625" style="1" bestFit="1" customWidth="1"/>
    <col min="4101" max="4101" width="12.6640625" style="1" customWidth="1"/>
    <col min="4102" max="4102" width="8.6640625" style="1" bestFit="1" customWidth="1"/>
    <col min="4103" max="4103" width="6.109375" style="1" bestFit="1" customWidth="1"/>
    <col min="4104" max="4104" width="8" style="1" bestFit="1" customWidth="1"/>
    <col min="4105" max="4105" width="10.88671875" style="1" bestFit="1" customWidth="1"/>
    <col min="4106" max="4106" width="11.33203125" style="1" bestFit="1" customWidth="1"/>
    <col min="4107" max="4108" width="10.109375" style="1" bestFit="1" customWidth="1"/>
    <col min="4109" max="4110" width="10.6640625" style="1" bestFit="1" customWidth="1"/>
    <col min="4111" max="4111" width="7.44140625" style="1" bestFit="1" customWidth="1"/>
    <col min="4112" max="4112" width="6.44140625" style="1" bestFit="1" customWidth="1"/>
    <col min="4113" max="4113" width="9.33203125" style="1" customWidth="1"/>
    <col min="4114" max="4114" width="6.44140625" style="1" customWidth="1"/>
    <col min="4115" max="4115" width="10.5546875" style="1" bestFit="1" customWidth="1"/>
    <col min="4116" max="4116" width="10.88671875" style="1" bestFit="1" customWidth="1"/>
    <col min="4117" max="4117" width="8" style="1" bestFit="1" customWidth="1"/>
    <col min="4118" max="4119" width="11.88671875" style="1" customWidth="1"/>
    <col min="4120" max="4120" width="10.5546875" style="1" bestFit="1" customWidth="1"/>
    <col min="4121" max="4121" width="10.33203125" style="1" bestFit="1" customWidth="1"/>
    <col min="4122" max="4123" width="0" style="1" hidden="1" customWidth="1"/>
    <col min="4124" max="4124" width="8.44140625" style="1" customWidth="1"/>
    <col min="4125" max="4125" width="0" style="1" hidden="1" customWidth="1"/>
    <col min="4126" max="4126" width="10.5546875" style="1" bestFit="1" customWidth="1"/>
    <col min="4127" max="4127" width="10.33203125" style="1" bestFit="1" customWidth="1"/>
    <col min="4128" max="4128" width="10.33203125" style="1" customWidth="1"/>
    <col min="4129" max="4129" width="12.6640625" style="1" bestFit="1" customWidth="1"/>
    <col min="4130" max="4130" width="14.109375" style="1" bestFit="1" customWidth="1"/>
    <col min="4131" max="4132" width="22.109375" style="1" bestFit="1" customWidth="1"/>
    <col min="4133" max="4133" width="9.44140625" style="1" customWidth="1"/>
    <col min="4134" max="4134" width="11.88671875" style="1" bestFit="1" customWidth="1"/>
    <col min="4135" max="4135" width="10.6640625" style="1" bestFit="1" customWidth="1"/>
    <col min="4136" max="4137" width="9.109375" style="1"/>
    <col min="4138" max="4138" width="15.44140625" style="1" bestFit="1" customWidth="1"/>
    <col min="4139" max="4139" width="12.109375" style="1" bestFit="1" customWidth="1"/>
    <col min="4140" max="4143" width="9.109375" style="1"/>
    <col min="4144" max="4144" width="10.5546875" style="1" bestFit="1" customWidth="1"/>
    <col min="4145" max="4352" width="9.109375" style="1"/>
    <col min="4353" max="4353" width="10.44140625" style="1" customWidth="1"/>
    <col min="4354" max="4354" width="9.109375" style="1"/>
    <col min="4355" max="4355" width="0" style="1" hidden="1" customWidth="1"/>
    <col min="4356" max="4356" width="9.44140625" style="1" bestFit="1" customWidth="1"/>
    <col min="4357" max="4357" width="12.6640625" style="1" customWidth="1"/>
    <col min="4358" max="4358" width="8.6640625" style="1" bestFit="1" customWidth="1"/>
    <col min="4359" max="4359" width="6.109375" style="1" bestFit="1" customWidth="1"/>
    <col min="4360" max="4360" width="8" style="1" bestFit="1" customWidth="1"/>
    <col min="4361" max="4361" width="10.88671875" style="1" bestFit="1" customWidth="1"/>
    <col min="4362" max="4362" width="11.33203125" style="1" bestFit="1" customWidth="1"/>
    <col min="4363" max="4364" width="10.109375" style="1" bestFit="1" customWidth="1"/>
    <col min="4365" max="4366" width="10.6640625" style="1" bestFit="1" customWidth="1"/>
    <col min="4367" max="4367" width="7.44140625" style="1" bestFit="1" customWidth="1"/>
    <col min="4368" max="4368" width="6.44140625" style="1" bestFit="1" customWidth="1"/>
    <col min="4369" max="4369" width="9.33203125" style="1" customWidth="1"/>
    <col min="4370" max="4370" width="6.44140625" style="1" customWidth="1"/>
    <col min="4371" max="4371" width="10.5546875" style="1" bestFit="1" customWidth="1"/>
    <col min="4372" max="4372" width="10.88671875" style="1" bestFit="1" customWidth="1"/>
    <col min="4373" max="4373" width="8" style="1" bestFit="1" customWidth="1"/>
    <col min="4374" max="4375" width="11.88671875" style="1" customWidth="1"/>
    <col min="4376" max="4376" width="10.5546875" style="1" bestFit="1" customWidth="1"/>
    <col min="4377" max="4377" width="10.33203125" style="1" bestFit="1" customWidth="1"/>
    <col min="4378" max="4379" width="0" style="1" hidden="1" customWidth="1"/>
    <col min="4380" max="4380" width="8.44140625" style="1" customWidth="1"/>
    <col min="4381" max="4381" width="0" style="1" hidden="1" customWidth="1"/>
    <col min="4382" max="4382" width="10.5546875" style="1" bestFit="1" customWidth="1"/>
    <col min="4383" max="4383" width="10.33203125" style="1" bestFit="1" customWidth="1"/>
    <col min="4384" max="4384" width="10.33203125" style="1" customWidth="1"/>
    <col min="4385" max="4385" width="12.6640625" style="1" bestFit="1" customWidth="1"/>
    <col min="4386" max="4386" width="14.109375" style="1" bestFit="1" customWidth="1"/>
    <col min="4387" max="4388" width="22.109375" style="1" bestFit="1" customWidth="1"/>
    <col min="4389" max="4389" width="9.44140625" style="1" customWidth="1"/>
    <col min="4390" max="4390" width="11.88671875" style="1" bestFit="1" customWidth="1"/>
    <col min="4391" max="4391" width="10.6640625" style="1" bestFit="1" customWidth="1"/>
    <col min="4392" max="4393" width="9.109375" style="1"/>
    <col min="4394" max="4394" width="15.44140625" style="1" bestFit="1" customWidth="1"/>
    <col min="4395" max="4395" width="12.109375" style="1" bestFit="1" customWidth="1"/>
    <col min="4396" max="4399" width="9.109375" style="1"/>
    <col min="4400" max="4400" width="10.5546875" style="1" bestFit="1" customWidth="1"/>
    <col min="4401" max="4608" width="9.109375" style="1"/>
    <col min="4609" max="4609" width="10.44140625" style="1" customWidth="1"/>
    <col min="4610" max="4610" width="9.109375" style="1"/>
    <col min="4611" max="4611" width="0" style="1" hidden="1" customWidth="1"/>
    <col min="4612" max="4612" width="9.44140625" style="1" bestFit="1" customWidth="1"/>
    <col min="4613" max="4613" width="12.6640625" style="1" customWidth="1"/>
    <col min="4614" max="4614" width="8.6640625" style="1" bestFit="1" customWidth="1"/>
    <col min="4615" max="4615" width="6.109375" style="1" bestFit="1" customWidth="1"/>
    <col min="4616" max="4616" width="8" style="1" bestFit="1" customWidth="1"/>
    <col min="4617" max="4617" width="10.88671875" style="1" bestFit="1" customWidth="1"/>
    <col min="4618" max="4618" width="11.33203125" style="1" bestFit="1" customWidth="1"/>
    <col min="4619" max="4620" width="10.109375" style="1" bestFit="1" customWidth="1"/>
    <col min="4621" max="4622" width="10.6640625" style="1" bestFit="1" customWidth="1"/>
    <col min="4623" max="4623" width="7.44140625" style="1" bestFit="1" customWidth="1"/>
    <col min="4624" max="4624" width="6.44140625" style="1" bestFit="1" customWidth="1"/>
    <col min="4625" max="4625" width="9.33203125" style="1" customWidth="1"/>
    <col min="4626" max="4626" width="6.44140625" style="1" customWidth="1"/>
    <col min="4627" max="4627" width="10.5546875" style="1" bestFit="1" customWidth="1"/>
    <col min="4628" max="4628" width="10.88671875" style="1" bestFit="1" customWidth="1"/>
    <col min="4629" max="4629" width="8" style="1" bestFit="1" customWidth="1"/>
    <col min="4630" max="4631" width="11.88671875" style="1" customWidth="1"/>
    <col min="4632" max="4632" width="10.5546875" style="1" bestFit="1" customWidth="1"/>
    <col min="4633" max="4633" width="10.33203125" style="1" bestFit="1" customWidth="1"/>
    <col min="4634" max="4635" width="0" style="1" hidden="1" customWidth="1"/>
    <col min="4636" max="4636" width="8.44140625" style="1" customWidth="1"/>
    <col min="4637" max="4637" width="0" style="1" hidden="1" customWidth="1"/>
    <col min="4638" max="4638" width="10.5546875" style="1" bestFit="1" customWidth="1"/>
    <col min="4639" max="4639" width="10.33203125" style="1" bestFit="1" customWidth="1"/>
    <col min="4640" max="4640" width="10.33203125" style="1" customWidth="1"/>
    <col min="4641" max="4641" width="12.6640625" style="1" bestFit="1" customWidth="1"/>
    <col min="4642" max="4642" width="14.109375" style="1" bestFit="1" customWidth="1"/>
    <col min="4643" max="4644" width="22.109375" style="1" bestFit="1" customWidth="1"/>
    <col min="4645" max="4645" width="9.44140625" style="1" customWidth="1"/>
    <col min="4646" max="4646" width="11.88671875" style="1" bestFit="1" customWidth="1"/>
    <col min="4647" max="4647" width="10.6640625" style="1" bestFit="1" customWidth="1"/>
    <col min="4648" max="4649" width="9.109375" style="1"/>
    <col min="4650" max="4650" width="15.44140625" style="1" bestFit="1" customWidth="1"/>
    <col min="4651" max="4651" width="12.109375" style="1" bestFit="1" customWidth="1"/>
    <col min="4652" max="4655" width="9.109375" style="1"/>
    <col min="4656" max="4656" width="10.5546875" style="1" bestFit="1" customWidth="1"/>
    <col min="4657" max="4864" width="9.109375" style="1"/>
    <col min="4865" max="4865" width="10.44140625" style="1" customWidth="1"/>
    <col min="4866" max="4866" width="9.109375" style="1"/>
    <col min="4867" max="4867" width="0" style="1" hidden="1" customWidth="1"/>
    <col min="4868" max="4868" width="9.44140625" style="1" bestFit="1" customWidth="1"/>
    <col min="4869" max="4869" width="12.6640625" style="1" customWidth="1"/>
    <col min="4870" max="4870" width="8.6640625" style="1" bestFit="1" customWidth="1"/>
    <col min="4871" max="4871" width="6.109375" style="1" bestFit="1" customWidth="1"/>
    <col min="4872" max="4872" width="8" style="1" bestFit="1" customWidth="1"/>
    <col min="4873" max="4873" width="10.88671875" style="1" bestFit="1" customWidth="1"/>
    <col min="4874" max="4874" width="11.33203125" style="1" bestFit="1" customWidth="1"/>
    <col min="4875" max="4876" width="10.109375" style="1" bestFit="1" customWidth="1"/>
    <col min="4877" max="4878" width="10.6640625" style="1" bestFit="1" customWidth="1"/>
    <col min="4879" max="4879" width="7.44140625" style="1" bestFit="1" customWidth="1"/>
    <col min="4880" max="4880" width="6.44140625" style="1" bestFit="1" customWidth="1"/>
    <col min="4881" max="4881" width="9.33203125" style="1" customWidth="1"/>
    <col min="4882" max="4882" width="6.44140625" style="1" customWidth="1"/>
    <col min="4883" max="4883" width="10.5546875" style="1" bestFit="1" customWidth="1"/>
    <col min="4884" max="4884" width="10.88671875" style="1" bestFit="1" customWidth="1"/>
    <col min="4885" max="4885" width="8" style="1" bestFit="1" customWidth="1"/>
    <col min="4886" max="4887" width="11.88671875" style="1" customWidth="1"/>
    <col min="4888" max="4888" width="10.5546875" style="1" bestFit="1" customWidth="1"/>
    <col min="4889" max="4889" width="10.33203125" style="1" bestFit="1" customWidth="1"/>
    <col min="4890" max="4891" width="0" style="1" hidden="1" customWidth="1"/>
    <col min="4892" max="4892" width="8.44140625" style="1" customWidth="1"/>
    <col min="4893" max="4893" width="0" style="1" hidden="1" customWidth="1"/>
    <col min="4894" max="4894" width="10.5546875" style="1" bestFit="1" customWidth="1"/>
    <col min="4895" max="4895" width="10.33203125" style="1" bestFit="1" customWidth="1"/>
    <col min="4896" max="4896" width="10.33203125" style="1" customWidth="1"/>
    <col min="4897" max="4897" width="12.6640625" style="1" bestFit="1" customWidth="1"/>
    <col min="4898" max="4898" width="14.109375" style="1" bestFit="1" customWidth="1"/>
    <col min="4899" max="4900" width="22.109375" style="1" bestFit="1" customWidth="1"/>
    <col min="4901" max="4901" width="9.44140625" style="1" customWidth="1"/>
    <col min="4902" max="4902" width="11.88671875" style="1" bestFit="1" customWidth="1"/>
    <col min="4903" max="4903" width="10.6640625" style="1" bestFit="1" customWidth="1"/>
    <col min="4904" max="4905" width="9.109375" style="1"/>
    <col min="4906" max="4906" width="15.44140625" style="1" bestFit="1" customWidth="1"/>
    <col min="4907" max="4907" width="12.109375" style="1" bestFit="1" customWidth="1"/>
    <col min="4908" max="4911" width="9.109375" style="1"/>
    <col min="4912" max="4912" width="10.5546875" style="1" bestFit="1" customWidth="1"/>
    <col min="4913" max="5120" width="9.109375" style="1"/>
    <col min="5121" max="5121" width="10.44140625" style="1" customWidth="1"/>
    <col min="5122" max="5122" width="9.109375" style="1"/>
    <col min="5123" max="5123" width="0" style="1" hidden="1" customWidth="1"/>
    <col min="5124" max="5124" width="9.44140625" style="1" bestFit="1" customWidth="1"/>
    <col min="5125" max="5125" width="12.6640625" style="1" customWidth="1"/>
    <col min="5126" max="5126" width="8.6640625" style="1" bestFit="1" customWidth="1"/>
    <col min="5127" max="5127" width="6.109375" style="1" bestFit="1" customWidth="1"/>
    <col min="5128" max="5128" width="8" style="1" bestFit="1" customWidth="1"/>
    <col min="5129" max="5129" width="10.88671875" style="1" bestFit="1" customWidth="1"/>
    <col min="5130" max="5130" width="11.33203125" style="1" bestFit="1" customWidth="1"/>
    <col min="5131" max="5132" width="10.109375" style="1" bestFit="1" customWidth="1"/>
    <col min="5133" max="5134" width="10.6640625" style="1" bestFit="1" customWidth="1"/>
    <col min="5135" max="5135" width="7.44140625" style="1" bestFit="1" customWidth="1"/>
    <col min="5136" max="5136" width="6.44140625" style="1" bestFit="1" customWidth="1"/>
    <col min="5137" max="5137" width="9.33203125" style="1" customWidth="1"/>
    <col min="5138" max="5138" width="6.44140625" style="1" customWidth="1"/>
    <col min="5139" max="5139" width="10.5546875" style="1" bestFit="1" customWidth="1"/>
    <col min="5140" max="5140" width="10.88671875" style="1" bestFit="1" customWidth="1"/>
    <col min="5141" max="5141" width="8" style="1" bestFit="1" customWidth="1"/>
    <col min="5142" max="5143" width="11.88671875" style="1" customWidth="1"/>
    <col min="5144" max="5144" width="10.5546875" style="1" bestFit="1" customWidth="1"/>
    <col min="5145" max="5145" width="10.33203125" style="1" bestFit="1" customWidth="1"/>
    <col min="5146" max="5147" width="0" style="1" hidden="1" customWidth="1"/>
    <col min="5148" max="5148" width="8.44140625" style="1" customWidth="1"/>
    <col min="5149" max="5149" width="0" style="1" hidden="1" customWidth="1"/>
    <col min="5150" max="5150" width="10.5546875" style="1" bestFit="1" customWidth="1"/>
    <col min="5151" max="5151" width="10.33203125" style="1" bestFit="1" customWidth="1"/>
    <col min="5152" max="5152" width="10.33203125" style="1" customWidth="1"/>
    <col min="5153" max="5153" width="12.6640625" style="1" bestFit="1" customWidth="1"/>
    <col min="5154" max="5154" width="14.109375" style="1" bestFit="1" customWidth="1"/>
    <col min="5155" max="5156" width="22.109375" style="1" bestFit="1" customWidth="1"/>
    <col min="5157" max="5157" width="9.44140625" style="1" customWidth="1"/>
    <col min="5158" max="5158" width="11.88671875" style="1" bestFit="1" customWidth="1"/>
    <col min="5159" max="5159" width="10.6640625" style="1" bestFit="1" customWidth="1"/>
    <col min="5160" max="5161" width="9.109375" style="1"/>
    <col min="5162" max="5162" width="15.44140625" style="1" bestFit="1" customWidth="1"/>
    <col min="5163" max="5163" width="12.109375" style="1" bestFit="1" customWidth="1"/>
    <col min="5164" max="5167" width="9.109375" style="1"/>
    <col min="5168" max="5168" width="10.5546875" style="1" bestFit="1" customWidth="1"/>
    <col min="5169" max="5376" width="9.109375" style="1"/>
    <col min="5377" max="5377" width="10.44140625" style="1" customWidth="1"/>
    <col min="5378" max="5378" width="9.109375" style="1"/>
    <col min="5379" max="5379" width="0" style="1" hidden="1" customWidth="1"/>
    <col min="5380" max="5380" width="9.44140625" style="1" bestFit="1" customWidth="1"/>
    <col min="5381" max="5381" width="12.6640625" style="1" customWidth="1"/>
    <col min="5382" max="5382" width="8.6640625" style="1" bestFit="1" customWidth="1"/>
    <col min="5383" max="5383" width="6.109375" style="1" bestFit="1" customWidth="1"/>
    <col min="5384" max="5384" width="8" style="1" bestFit="1" customWidth="1"/>
    <col min="5385" max="5385" width="10.88671875" style="1" bestFit="1" customWidth="1"/>
    <col min="5386" max="5386" width="11.33203125" style="1" bestFit="1" customWidth="1"/>
    <col min="5387" max="5388" width="10.109375" style="1" bestFit="1" customWidth="1"/>
    <col min="5389" max="5390" width="10.6640625" style="1" bestFit="1" customWidth="1"/>
    <col min="5391" max="5391" width="7.44140625" style="1" bestFit="1" customWidth="1"/>
    <col min="5392" max="5392" width="6.44140625" style="1" bestFit="1" customWidth="1"/>
    <col min="5393" max="5393" width="9.33203125" style="1" customWidth="1"/>
    <col min="5394" max="5394" width="6.44140625" style="1" customWidth="1"/>
    <col min="5395" max="5395" width="10.5546875" style="1" bestFit="1" customWidth="1"/>
    <col min="5396" max="5396" width="10.88671875" style="1" bestFit="1" customWidth="1"/>
    <col min="5397" max="5397" width="8" style="1" bestFit="1" customWidth="1"/>
    <col min="5398" max="5399" width="11.88671875" style="1" customWidth="1"/>
    <col min="5400" max="5400" width="10.5546875" style="1" bestFit="1" customWidth="1"/>
    <col min="5401" max="5401" width="10.33203125" style="1" bestFit="1" customWidth="1"/>
    <col min="5402" max="5403" width="0" style="1" hidden="1" customWidth="1"/>
    <col min="5404" max="5404" width="8.44140625" style="1" customWidth="1"/>
    <col min="5405" max="5405" width="0" style="1" hidden="1" customWidth="1"/>
    <col min="5406" max="5406" width="10.5546875" style="1" bestFit="1" customWidth="1"/>
    <col min="5407" max="5407" width="10.33203125" style="1" bestFit="1" customWidth="1"/>
    <col min="5408" max="5408" width="10.33203125" style="1" customWidth="1"/>
    <col min="5409" max="5409" width="12.6640625" style="1" bestFit="1" customWidth="1"/>
    <col min="5410" max="5410" width="14.109375" style="1" bestFit="1" customWidth="1"/>
    <col min="5411" max="5412" width="22.109375" style="1" bestFit="1" customWidth="1"/>
    <col min="5413" max="5413" width="9.44140625" style="1" customWidth="1"/>
    <col min="5414" max="5414" width="11.88671875" style="1" bestFit="1" customWidth="1"/>
    <col min="5415" max="5415" width="10.6640625" style="1" bestFit="1" customWidth="1"/>
    <col min="5416" max="5417" width="9.109375" style="1"/>
    <col min="5418" max="5418" width="15.44140625" style="1" bestFit="1" customWidth="1"/>
    <col min="5419" max="5419" width="12.109375" style="1" bestFit="1" customWidth="1"/>
    <col min="5420" max="5423" width="9.109375" style="1"/>
    <col min="5424" max="5424" width="10.5546875" style="1" bestFit="1" customWidth="1"/>
    <col min="5425" max="5632" width="9.109375" style="1"/>
    <col min="5633" max="5633" width="10.44140625" style="1" customWidth="1"/>
    <col min="5634" max="5634" width="9.109375" style="1"/>
    <col min="5635" max="5635" width="0" style="1" hidden="1" customWidth="1"/>
    <col min="5636" max="5636" width="9.44140625" style="1" bestFit="1" customWidth="1"/>
    <col min="5637" max="5637" width="12.6640625" style="1" customWidth="1"/>
    <col min="5638" max="5638" width="8.6640625" style="1" bestFit="1" customWidth="1"/>
    <col min="5639" max="5639" width="6.109375" style="1" bestFit="1" customWidth="1"/>
    <col min="5640" max="5640" width="8" style="1" bestFit="1" customWidth="1"/>
    <col min="5641" max="5641" width="10.88671875" style="1" bestFit="1" customWidth="1"/>
    <col min="5642" max="5642" width="11.33203125" style="1" bestFit="1" customWidth="1"/>
    <col min="5643" max="5644" width="10.109375" style="1" bestFit="1" customWidth="1"/>
    <col min="5645" max="5646" width="10.6640625" style="1" bestFit="1" customWidth="1"/>
    <col min="5647" max="5647" width="7.44140625" style="1" bestFit="1" customWidth="1"/>
    <col min="5648" max="5648" width="6.44140625" style="1" bestFit="1" customWidth="1"/>
    <col min="5649" max="5649" width="9.33203125" style="1" customWidth="1"/>
    <col min="5650" max="5650" width="6.44140625" style="1" customWidth="1"/>
    <col min="5651" max="5651" width="10.5546875" style="1" bestFit="1" customWidth="1"/>
    <col min="5652" max="5652" width="10.88671875" style="1" bestFit="1" customWidth="1"/>
    <col min="5653" max="5653" width="8" style="1" bestFit="1" customWidth="1"/>
    <col min="5654" max="5655" width="11.88671875" style="1" customWidth="1"/>
    <col min="5656" max="5656" width="10.5546875" style="1" bestFit="1" customWidth="1"/>
    <col min="5657" max="5657" width="10.33203125" style="1" bestFit="1" customWidth="1"/>
    <col min="5658" max="5659" width="0" style="1" hidden="1" customWidth="1"/>
    <col min="5660" max="5660" width="8.44140625" style="1" customWidth="1"/>
    <col min="5661" max="5661" width="0" style="1" hidden="1" customWidth="1"/>
    <col min="5662" max="5662" width="10.5546875" style="1" bestFit="1" customWidth="1"/>
    <col min="5663" max="5663" width="10.33203125" style="1" bestFit="1" customWidth="1"/>
    <col min="5664" max="5664" width="10.33203125" style="1" customWidth="1"/>
    <col min="5665" max="5665" width="12.6640625" style="1" bestFit="1" customWidth="1"/>
    <col min="5666" max="5666" width="14.109375" style="1" bestFit="1" customWidth="1"/>
    <col min="5667" max="5668" width="22.109375" style="1" bestFit="1" customWidth="1"/>
    <col min="5669" max="5669" width="9.44140625" style="1" customWidth="1"/>
    <col min="5670" max="5670" width="11.88671875" style="1" bestFit="1" customWidth="1"/>
    <col min="5671" max="5671" width="10.6640625" style="1" bestFit="1" customWidth="1"/>
    <col min="5672" max="5673" width="9.109375" style="1"/>
    <col min="5674" max="5674" width="15.44140625" style="1" bestFit="1" customWidth="1"/>
    <col min="5675" max="5675" width="12.109375" style="1" bestFit="1" customWidth="1"/>
    <col min="5676" max="5679" width="9.109375" style="1"/>
    <col min="5680" max="5680" width="10.5546875" style="1" bestFit="1" customWidth="1"/>
    <col min="5681" max="5888" width="9.109375" style="1"/>
    <col min="5889" max="5889" width="10.44140625" style="1" customWidth="1"/>
    <col min="5890" max="5890" width="9.109375" style="1"/>
    <col min="5891" max="5891" width="0" style="1" hidden="1" customWidth="1"/>
    <col min="5892" max="5892" width="9.44140625" style="1" bestFit="1" customWidth="1"/>
    <col min="5893" max="5893" width="12.6640625" style="1" customWidth="1"/>
    <col min="5894" max="5894" width="8.6640625" style="1" bestFit="1" customWidth="1"/>
    <col min="5895" max="5895" width="6.109375" style="1" bestFit="1" customWidth="1"/>
    <col min="5896" max="5896" width="8" style="1" bestFit="1" customWidth="1"/>
    <col min="5897" max="5897" width="10.88671875" style="1" bestFit="1" customWidth="1"/>
    <col min="5898" max="5898" width="11.33203125" style="1" bestFit="1" customWidth="1"/>
    <col min="5899" max="5900" width="10.109375" style="1" bestFit="1" customWidth="1"/>
    <col min="5901" max="5902" width="10.6640625" style="1" bestFit="1" customWidth="1"/>
    <col min="5903" max="5903" width="7.44140625" style="1" bestFit="1" customWidth="1"/>
    <col min="5904" max="5904" width="6.44140625" style="1" bestFit="1" customWidth="1"/>
    <col min="5905" max="5905" width="9.33203125" style="1" customWidth="1"/>
    <col min="5906" max="5906" width="6.44140625" style="1" customWidth="1"/>
    <col min="5907" max="5907" width="10.5546875" style="1" bestFit="1" customWidth="1"/>
    <col min="5908" max="5908" width="10.88671875" style="1" bestFit="1" customWidth="1"/>
    <col min="5909" max="5909" width="8" style="1" bestFit="1" customWidth="1"/>
    <col min="5910" max="5911" width="11.88671875" style="1" customWidth="1"/>
    <col min="5912" max="5912" width="10.5546875" style="1" bestFit="1" customWidth="1"/>
    <col min="5913" max="5913" width="10.33203125" style="1" bestFit="1" customWidth="1"/>
    <col min="5914" max="5915" width="0" style="1" hidden="1" customWidth="1"/>
    <col min="5916" max="5916" width="8.44140625" style="1" customWidth="1"/>
    <col min="5917" max="5917" width="0" style="1" hidden="1" customWidth="1"/>
    <col min="5918" max="5918" width="10.5546875" style="1" bestFit="1" customWidth="1"/>
    <col min="5919" max="5919" width="10.33203125" style="1" bestFit="1" customWidth="1"/>
    <col min="5920" max="5920" width="10.33203125" style="1" customWidth="1"/>
    <col min="5921" max="5921" width="12.6640625" style="1" bestFit="1" customWidth="1"/>
    <col min="5922" max="5922" width="14.109375" style="1" bestFit="1" customWidth="1"/>
    <col min="5923" max="5924" width="22.109375" style="1" bestFit="1" customWidth="1"/>
    <col min="5925" max="5925" width="9.44140625" style="1" customWidth="1"/>
    <col min="5926" max="5926" width="11.88671875" style="1" bestFit="1" customWidth="1"/>
    <col min="5927" max="5927" width="10.6640625" style="1" bestFit="1" customWidth="1"/>
    <col min="5928" max="5929" width="9.109375" style="1"/>
    <col min="5930" max="5930" width="15.44140625" style="1" bestFit="1" customWidth="1"/>
    <col min="5931" max="5931" width="12.109375" style="1" bestFit="1" customWidth="1"/>
    <col min="5932" max="5935" width="9.109375" style="1"/>
    <col min="5936" max="5936" width="10.5546875" style="1" bestFit="1" customWidth="1"/>
    <col min="5937" max="6144" width="9.109375" style="1"/>
    <col min="6145" max="6145" width="10.44140625" style="1" customWidth="1"/>
    <col min="6146" max="6146" width="9.109375" style="1"/>
    <col min="6147" max="6147" width="0" style="1" hidden="1" customWidth="1"/>
    <col min="6148" max="6148" width="9.44140625" style="1" bestFit="1" customWidth="1"/>
    <col min="6149" max="6149" width="12.6640625" style="1" customWidth="1"/>
    <col min="6150" max="6150" width="8.6640625" style="1" bestFit="1" customWidth="1"/>
    <col min="6151" max="6151" width="6.109375" style="1" bestFit="1" customWidth="1"/>
    <col min="6152" max="6152" width="8" style="1" bestFit="1" customWidth="1"/>
    <col min="6153" max="6153" width="10.88671875" style="1" bestFit="1" customWidth="1"/>
    <col min="6154" max="6154" width="11.33203125" style="1" bestFit="1" customWidth="1"/>
    <col min="6155" max="6156" width="10.109375" style="1" bestFit="1" customWidth="1"/>
    <col min="6157" max="6158" width="10.6640625" style="1" bestFit="1" customWidth="1"/>
    <col min="6159" max="6159" width="7.44140625" style="1" bestFit="1" customWidth="1"/>
    <col min="6160" max="6160" width="6.44140625" style="1" bestFit="1" customWidth="1"/>
    <col min="6161" max="6161" width="9.33203125" style="1" customWidth="1"/>
    <col min="6162" max="6162" width="6.44140625" style="1" customWidth="1"/>
    <col min="6163" max="6163" width="10.5546875" style="1" bestFit="1" customWidth="1"/>
    <col min="6164" max="6164" width="10.88671875" style="1" bestFit="1" customWidth="1"/>
    <col min="6165" max="6165" width="8" style="1" bestFit="1" customWidth="1"/>
    <col min="6166" max="6167" width="11.88671875" style="1" customWidth="1"/>
    <col min="6168" max="6168" width="10.5546875" style="1" bestFit="1" customWidth="1"/>
    <col min="6169" max="6169" width="10.33203125" style="1" bestFit="1" customWidth="1"/>
    <col min="6170" max="6171" width="0" style="1" hidden="1" customWidth="1"/>
    <col min="6172" max="6172" width="8.44140625" style="1" customWidth="1"/>
    <col min="6173" max="6173" width="0" style="1" hidden="1" customWidth="1"/>
    <col min="6174" max="6174" width="10.5546875" style="1" bestFit="1" customWidth="1"/>
    <col min="6175" max="6175" width="10.33203125" style="1" bestFit="1" customWidth="1"/>
    <col min="6176" max="6176" width="10.33203125" style="1" customWidth="1"/>
    <col min="6177" max="6177" width="12.6640625" style="1" bestFit="1" customWidth="1"/>
    <col min="6178" max="6178" width="14.109375" style="1" bestFit="1" customWidth="1"/>
    <col min="6179" max="6180" width="22.109375" style="1" bestFit="1" customWidth="1"/>
    <col min="6181" max="6181" width="9.44140625" style="1" customWidth="1"/>
    <col min="6182" max="6182" width="11.88671875" style="1" bestFit="1" customWidth="1"/>
    <col min="6183" max="6183" width="10.6640625" style="1" bestFit="1" customWidth="1"/>
    <col min="6184" max="6185" width="9.109375" style="1"/>
    <col min="6186" max="6186" width="15.44140625" style="1" bestFit="1" customWidth="1"/>
    <col min="6187" max="6187" width="12.109375" style="1" bestFit="1" customWidth="1"/>
    <col min="6188" max="6191" width="9.109375" style="1"/>
    <col min="6192" max="6192" width="10.5546875" style="1" bestFit="1" customWidth="1"/>
    <col min="6193" max="6400" width="9.109375" style="1"/>
    <col min="6401" max="6401" width="10.44140625" style="1" customWidth="1"/>
    <col min="6402" max="6402" width="9.109375" style="1"/>
    <col min="6403" max="6403" width="0" style="1" hidden="1" customWidth="1"/>
    <col min="6404" max="6404" width="9.44140625" style="1" bestFit="1" customWidth="1"/>
    <col min="6405" max="6405" width="12.6640625" style="1" customWidth="1"/>
    <col min="6406" max="6406" width="8.6640625" style="1" bestFit="1" customWidth="1"/>
    <col min="6407" max="6407" width="6.109375" style="1" bestFit="1" customWidth="1"/>
    <col min="6408" max="6408" width="8" style="1" bestFit="1" customWidth="1"/>
    <col min="6409" max="6409" width="10.88671875" style="1" bestFit="1" customWidth="1"/>
    <col min="6410" max="6410" width="11.33203125" style="1" bestFit="1" customWidth="1"/>
    <col min="6411" max="6412" width="10.109375" style="1" bestFit="1" customWidth="1"/>
    <col min="6413" max="6414" width="10.6640625" style="1" bestFit="1" customWidth="1"/>
    <col min="6415" max="6415" width="7.44140625" style="1" bestFit="1" customWidth="1"/>
    <col min="6416" max="6416" width="6.44140625" style="1" bestFit="1" customWidth="1"/>
    <col min="6417" max="6417" width="9.33203125" style="1" customWidth="1"/>
    <col min="6418" max="6418" width="6.44140625" style="1" customWidth="1"/>
    <col min="6419" max="6419" width="10.5546875" style="1" bestFit="1" customWidth="1"/>
    <col min="6420" max="6420" width="10.88671875" style="1" bestFit="1" customWidth="1"/>
    <col min="6421" max="6421" width="8" style="1" bestFit="1" customWidth="1"/>
    <col min="6422" max="6423" width="11.88671875" style="1" customWidth="1"/>
    <col min="6424" max="6424" width="10.5546875" style="1" bestFit="1" customWidth="1"/>
    <col min="6425" max="6425" width="10.33203125" style="1" bestFit="1" customWidth="1"/>
    <col min="6426" max="6427" width="0" style="1" hidden="1" customWidth="1"/>
    <col min="6428" max="6428" width="8.44140625" style="1" customWidth="1"/>
    <col min="6429" max="6429" width="0" style="1" hidden="1" customWidth="1"/>
    <col min="6430" max="6430" width="10.5546875" style="1" bestFit="1" customWidth="1"/>
    <col min="6431" max="6431" width="10.33203125" style="1" bestFit="1" customWidth="1"/>
    <col min="6432" max="6432" width="10.33203125" style="1" customWidth="1"/>
    <col min="6433" max="6433" width="12.6640625" style="1" bestFit="1" customWidth="1"/>
    <col min="6434" max="6434" width="14.109375" style="1" bestFit="1" customWidth="1"/>
    <col min="6435" max="6436" width="22.109375" style="1" bestFit="1" customWidth="1"/>
    <col min="6437" max="6437" width="9.44140625" style="1" customWidth="1"/>
    <col min="6438" max="6438" width="11.88671875" style="1" bestFit="1" customWidth="1"/>
    <col min="6439" max="6439" width="10.6640625" style="1" bestFit="1" customWidth="1"/>
    <col min="6440" max="6441" width="9.109375" style="1"/>
    <col min="6442" max="6442" width="15.44140625" style="1" bestFit="1" customWidth="1"/>
    <col min="6443" max="6443" width="12.109375" style="1" bestFit="1" customWidth="1"/>
    <col min="6444" max="6447" width="9.109375" style="1"/>
    <col min="6448" max="6448" width="10.5546875" style="1" bestFit="1" customWidth="1"/>
    <col min="6449" max="6656" width="9.109375" style="1"/>
    <col min="6657" max="6657" width="10.44140625" style="1" customWidth="1"/>
    <col min="6658" max="6658" width="9.109375" style="1"/>
    <col min="6659" max="6659" width="0" style="1" hidden="1" customWidth="1"/>
    <col min="6660" max="6660" width="9.44140625" style="1" bestFit="1" customWidth="1"/>
    <col min="6661" max="6661" width="12.6640625" style="1" customWidth="1"/>
    <col min="6662" max="6662" width="8.6640625" style="1" bestFit="1" customWidth="1"/>
    <col min="6663" max="6663" width="6.109375" style="1" bestFit="1" customWidth="1"/>
    <col min="6664" max="6664" width="8" style="1" bestFit="1" customWidth="1"/>
    <col min="6665" max="6665" width="10.88671875" style="1" bestFit="1" customWidth="1"/>
    <col min="6666" max="6666" width="11.33203125" style="1" bestFit="1" customWidth="1"/>
    <col min="6667" max="6668" width="10.109375" style="1" bestFit="1" customWidth="1"/>
    <col min="6669" max="6670" width="10.6640625" style="1" bestFit="1" customWidth="1"/>
    <col min="6671" max="6671" width="7.44140625" style="1" bestFit="1" customWidth="1"/>
    <col min="6672" max="6672" width="6.44140625" style="1" bestFit="1" customWidth="1"/>
    <col min="6673" max="6673" width="9.33203125" style="1" customWidth="1"/>
    <col min="6674" max="6674" width="6.44140625" style="1" customWidth="1"/>
    <col min="6675" max="6675" width="10.5546875" style="1" bestFit="1" customWidth="1"/>
    <col min="6676" max="6676" width="10.88671875" style="1" bestFit="1" customWidth="1"/>
    <col min="6677" max="6677" width="8" style="1" bestFit="1" customWidth="1"/>
    <col min="6678" max="6679" width="11.88671875" style="1" customWidth="1"/>
    <col min="6680" max="6680" width="10.5546875" style="1" bestFit="1" customWidth="1"/>
    <col min="6681" max="6681" width="10.33203125" style="1" bestFit="1" customWidth="1"/>
    <col min="6682" max="6683" width="0" style="1" hidden="1" customWidth="1"/>
    <col min="6684" max="6684" width="8.44140625" style="1" customWidth="1"/>
    <col min="6685" max="6685" width="0" style="1" hidden="1" customWidth="1"/>
    <col min="6686" max="6686" width="10.5546875" style="1" bestFit="1" customWidth="1"/>
    <col min="6687" max="6687" width="10.33203125" style="1" bestFit="1" customWidth="1"/>
    <col min="6688" max="6688" width="10.33203125" style="1" customWidth="1"/>
    <col min="6689" max="6689" width="12.6640625" style="1" bestFit="1" customWidth="1"/>
    <col min="6690" max="6690" width="14.109375" style="1" bestFit="1" customWidth="1"/>
    <col min="6691" max="6692" width="22.109375" style="1" bestFit="1" customWidth="1"/>
    <col min="6693" max="6693" width="9.44140625" style="1" customWidth="1"/>
    <col min="6694" max="6694" width="11.88671875" style="1" bestFit="1" customWidth="1"/>
    <col min="6695" max="6695" width="10.6640625" style="1" bestFit="1" customWidth="1"/>
    <col min="6696" max="6697" width="9.109375" style="1"/>
    <col min="6698" max="6698" width="15.44140625" style="1" bestFit="1" customWidth="1"/>
    <col min="6699" max="6699" width="12.109375" style="1" bestFit="1" customWidth="1"/>
    <col min="6700" max="6703" width="9.109375" style="1"/>
    <col min="6704" max="6704" width="10.5546875" style="1" bestFit="1" customWidth="1"/>
    <col min="6705" max="6912" width="9.109375" style="1"/>
    <col min="6913" max="6913" width="10.44140625" style="1" customWidth="1"/>
    <col min="6914" max="6914" width="9.109375" style="1"/>
    <col min="6915" max="6915" width="0" style="1" hidden="1" customWidth="1"/>
    <col min="6916" max="6916" width="9.44140625" style="1" bestFit="1" customWidth="1"/>
    <col min="6917" max="6917" width="12.6640625" style="1" customWidth="1"/>
    <col min="6918" max="6918" width="8.6640625" style="1" bestFit="1" customWidth="1"/>
    <col min="6919" max="6919" width="6.109375" style="1" bestFit="1" customWidth="1"/>
    <col min="6920" max="6920" width="8" style="1" bestFit="1" customWidth="1"/>
    <col min="6921" max="6921" width="10.88671875" style="1" bestFit="1" customWidth="1"/>
    <col min="6922" max="6922" width="11.33203125" style="1" bestFit="1" customWidth="1"/>
    <col min="6923" max="6924" width="10.109375" style="1" bestFit="1" customWidth="1"/>
    <col min="6925" max="6926" width="10.6640625" style="1" bestFit="1" customWidth="1"/>
    <col min="6927" max="6927" width="7.44140625" style="1" bestFit="1" customWidth="1"/>
    <col min="6928" max="6928" width="6.44140625" style="1" bestFit="1" customWidth="1"/>
    <col min="6929" max="6929" width="9.33203125" style="1" customWidth="1"/>
    <col min="6930" max="6930" width="6.44140625" style="1" customWidth="1"/>
    <col min="6931" max="6931" width="10.5546875" style="1" bestFit="1" customWidth="1"/>
    <col min="6932" max="6932" width="10.88671875" style="1" bestFit="1" customWidth="1"/>
    <col min="6933" max="6933" width="8" style="1" bestFit="1" customWidth="1"/>
    <col min="6934" max="6935" width="11.88671875" style="1" customWidth="1"/>
    <col min="6936" max="6936" width="10.5546875" style="1" bestFit="1" customWidth="1"/>
    <col min="6937" max="6937" width="10.33203125" style="1" bestFit="1" customWidth="1"/>
    <col min="6938" max="6939" width="0" style="1" hidden="1" customWidth="1"/>
    <col min="6940" max="6940" width="8.44140625" style="1" customWidth="1"/>
    <col min="6941" max="6941" width="0" style="1" hidden="1" customWidth="1"/>
    <col min="6942" max="6942" width="10.5546875" style="1" bestFit="1" customWidth="1"/>
    <col min="6943" max="6943" width="10.33203125" style="1" bestFit="1" customWidth="1"/>
    <col min="6944" max="6944" width="10.33203125" style="1" customWidth="1"/>
    <col min="6945" max="6945" width="12.6640625" style="1" bestFit="1" customWidth="1"/>
    <col min="6946" max="6946" width="14.109375" style="1" bestFit="1" customWidth="1"/>
    <col min="6947" max="6948" width="22.109375" style="1" bestFit="1" customWidth="1"/>
    <col min="6949" max="6949" width="9.44140625" style="1" customWidth="1"/>
    <col min="6950" max="6950" width="11.88671875" style="1" bestFit="1" customWidth="1"/>
    <col min="6951" max="6951" width="10.6640625" style="1" bestFit="1" customWidth="1"/>
    <col min="6952" max="6953" width="9.109375" style="1"/>
    <col min="6954" max="6954" width="15.44140625" style="1" bestFit="1" customWidth="1"/>
    <col min="6955" max="6955" width="12.109375" style="1" bestFit="1" customWidth="1"/>
    <col min="6956" max="6959" width="9.109375" style="1"/>
    <col min="6960" max="6960" width="10.5546875" style="1" bestFit="1" customWidth="1"/>
    <col min="6961" max="7168" width="9.109375" style="1"/>
    <col min="7169" max="7169" width="10.44140625" style="1" customWidth="1"/>
    <col min="7170" max="7170" width="9.109375" style="1"/>
    <col min="7171" max="7171" width="0" style="1" hidden="1" customWidth="1"/>
    <col min="7172" max="7172" width="9.44140625" style="1" bestFit="1" customWidth="1"/>
    <col min="7173" max="7173" width="12.6640625" style="1" customWidth="1"/>
    <col min="7174" max="7174" width="8.6640625" style="1" bestFit="1" customWidth="1"/>
    <col min="7175" max="7175" width="6.109375" style="1" bestFit="1" customWidth="1"/>
    <col min="7176" max="7176" width="8" style="1" bestFit="1" customWidth="1"/>
    <col min="7177" max="7177" width="10.88671875" style="1" bestFit="1" customWidth="1"/>
    <col min="7178" max="7178" width="11.33203125" style="1" bestFit="1" customWidth="1"/>
    <col min="7179" max="7180" width="10.109375" style="1" bestFit="1" customWidth="1"/>
    <col min="7181" max="7182" width="10.6640625" style="1" bestFit="1" customWidth="1"/>
    <col min="7183" max="7183" width="7.44140625" style="1" bestFit="1" customWidth="1"/>
    <col min="7184" max="7184" width="6.44140625" style="1" bestFit="1" customWidth="1"/>
    <col min="7185" max="7185" width="9.33203125" style="1" customWidth="1"/>
    <col min="7186" max="7186" width="6.44140625" style="1" customWidth="1"/>
    <col min="7187" max="7187" width="10.5546875" style="1" bestFit="1" customWidth="1"/>
    <col min="7188" max="7188" width="10.88671875" style="1" bestFit="1" customWidth="1"/>
    <col min="7189" max="7189" width="8" style="1" bestFit="1" customWidth="1"/>
    <col min="7190" max="7191" width="11.88671875" style="1" customWidth="1"/>
    <col min="7192" max="7192" width="10.5546875" style="1" bestFit="1" customWidth="1"/>
    <col min="7193" max="7193" width="10.33203125" style="1" bestFit="1" customWidth="1"/>
    <col min="7194" max="7195" width="0" style="1" hidden="1" customWidth="1"/>
    <col min="7196" max="7196" width="8.44140625" style="1" customWidth="1"/>
    <col min="7197" max="7197" width="0" style="1" hidden="1" customWidth="1"/>
    <col min="7198" max="7198" width="10.5546875" style="1" bestFit="1" customWidth="1"/>
    <col min="7199" max="7199" width="10.33203125" style="1" bestFit="1" customWidth="1"/>
    <col min="7200" max="7200" width="10.33203125" style="1" customWidth="1"/>
    <col min="7201" max="7201" width="12.6640625" style="1" bestFit="1" customWidth="1"/>
    <col min="7202" max="7202" width="14.109375" style="1" bestFit="1" customWidth="1"/>
    <col min="7203" max="7204" width="22.109375" style="1" bestFit="1" customWidth="1"/>
    <col min="7205" max="7205" width="9.44140625" style="1" customWidth="1"/>
    <col min="7206" max="7206" width="11.88671875" style="1" bestFit="1" customWidth="1"/>
    <col min="7207" max="7207" width="10.6640625" style="1" bestFit="1" customWidth="1"/>
    <col min="7208" max="7209" width="9.109375" style="1"/>
    <col min="7210" max="7210" width="15.44140625" style="1" bestFit="1" customWidth="1"/>
    <col min="7211" max="7211" width="12.109375" style="1" bestFit="1" customWidth="1"/>
    <col min="7212" max="7215" width="9.109375" style="1"/>
    <col min="7216" max="7216" width="10.5546875" style="1" bestFit="1" customWidth="1"/>
    <col min="7217" max="7424" width="9.109375" style="1"/>
    <col min="7425" max="7425" width="10.44140625" style="1" customWidth="1"/>
    <col min="7426" max="7426" width="9.109375" style="1"/>
    <col min="7427" max="7427" width="0" style="1" hidden="1" customWidth="1"/>
    <col min="7428" max="7428" width="9.44140625" style="1" bestFit="1" customWidth="1"/>
    <col min="7429" max="7429" width="12.6640625" style="1" customWidth="1"/>
    <col min="7430" max="7430" width="8.6640625" style="1" bestFit="1" customWidth="1"/>
    <col min="7431" max="7431" width="6.109375" style="1" bestFit="1" customWidth="1"/>
    <col min="7432" max="7432" width="8" style="1" bestFit="1" customWidth="1"/>
    <col min="7433" max="7433" width="10.88671875" style="1" bestFit="1" customWidth="1"/>
    <col min="7434" max="7434" width="11.33203125" style="1" bestFit="1" customWidth="1"/>
    <col min="7435" max="7436" width="10.109375" style="1" bestFit="1" customWidth="1"/>
    <col min="7437" max="7438" width="10.6640625" style="1" bestFit="1" customWidth="1"/>
    <col min="7439" max="7439" width="7.44140625" style="1" bestFit="1" customWidth="1"/>
    <col min="7440" max="7440" width="6.44140625" style="1" bestFit="1" customWidth="1"/>
    <col min="7441" max="7441" width="9.33203125" style="1" customWidth="1"/>
    <col min="7442" max="7442" width="6.44140625" style="1" customWidth="1"/>
    <col min="7443" max="7443" width="10.5546875" style="1" bestFit="1" customWidth="1"/>
    <col min="7444" max="7444" width="10.88671875" style="1" bestFit="1" customWidth="1"/>
    <col min="7445" max="7445" width="8" style="1" bestFit="1" customWidth="1"/>
    <col min="7446" max="7447" width="11.88671875" style="1" customWidth="1"/>
    <col min="7448" max="7448" width="10.5546875" style="1" bestFit="1" customWidth="1"/>
    <col min="7449" max="7449" width="10.33203125" style="1" bestFit="1" customWidth="1"/>
    <col min="7450" max="7451" width="0" style="1" hidden="1" customWidth="1"/>
    <col min="7452" max="7452" width="8.44140625" style="1" customWidth="1"/>
    <col min="7453" max="7453" width="0" style="1" hidden="1" customWidth="1"/>
    <col min="7454" max="7454" width="10.5546875" style="1" bestFit="1" customWidth="1"/>
    <col min="7455" max="7455" width="10.33203125" style="1" bestFit="1" customWidth="1"/>
    <col min="7456" max="7456" width="10.33203125" style="1" customWidth="1"/>
    <col min="7457" max="7457" width="12.6640625" style="1" bestFit="1" customWidth="1"/>
    <col min="7458" max="7458" width="14.109375" style="1" bestFit="1" customWidth="1"/>
    <col min="7459" max="7460" width="22.109375" style="1" bestFit="1" customWidth="1"/>
    <col min="7461" max="7461" width="9.44140625" style="1" customWidth="1"/>
    <col min="7462" max="7462" width="11.88671875" style="1" bestFit="1" customWidth="1"/>
    <col min="7463" max="7463" width="10.6640625" style="1" bestFit="1" customWidth="1"/>
    <col min="7464" max="7465" width="9.109375" style="1"/>
    <col min="7466" max="7466" width="15.44140625" style="1" bestFit="1" customWidth="1"/>
    <col min="7467" max="7467" width="12.109375" style="1" bestFit="1" customWidth="1"/>
    <col min="7468" max="7471" width="9.109375" style="1"/>
    <col min="7472" max="7472" width="10.5546875" style="1" bestFit="1" customWidth="1"/>
    <col min="7473" max="7680" width="9.109375" style="1"/>
    <col min="7681" max="7681" width="10.44140625" style="1" customWidth="1"/>
    <col min="7682" max="7682" width="9.109375" style="1"/>
    <col min="7683" max="7683" width="0" style="1" hidden="1" customWidth="1"/>
    <col min="7684" max="7684" width="9.44140625" style="1" bestFit="1" customWidth="1"/>
    <col min="7685" max="7685" width="12.6640625" style="1" customWidth="1"/>
    <col min="7686" max="7686" width="8.6640625" style="1" bestFit="1" customWidth="1"/>
    <col min="7687" max="7687" width="6.109375" style="1" bestFit="1" customWidth="1"/>
    <col min="7688" max="7688" width="8" style="1" bestFit="1" customWidth="1"/>
    <col min="7689" max="7689" width="10.88671875" style="1" bestFit="1" customWidth="1"/>
    <col min="7690" max="7690" width="11.33203125" style="1" bestFit="1" customWidth="1"/>
    <col min="7691" max="7692" width="10.109375" style="1" bestFit="1" customWidth="1"/>
    <col min="7693" max="7694" width="10.6640625" style="1" bestFit="1" customWidth="1"/>
    <col min="7695" max="7695" width="7.44140625" style="1" bestFit="1" customWidth="1"/>
    <col min="7696" max="7696" width="6.44140625" style="1" bestFit="1" customWidth="1"/>
    <col min="7697" max="7697" width="9.33203125" style="1" customWidth="1"/>
    <col min="7698" max="7698" width="6.44140625" style="1" customWidth="1"/>
    <col min="7699" max="7699" width="10.5546875" style="1" bestFit="1" customWidth="1"/>
    <col min="7700" max="7700" width="10.88671875" style="1" bestFit="1" customWidth="1"/>
    <col min="7701" max="7701" width="8" style="1" bestFit="1" customWidth="1"/>
    <col min="7702" max="7703" width="11.88671875" style="1" customWidth="1"/>
    <col min="7704" max="7704" width="10.5546875" style="1" bestFit="1" customWidth="1"/>
    <col min="7705" max="7705" width="10.33203125" style="1" bestFit="1" customWidth="1"/>
    <col min="7706" max="7707" width="0" style="1" hidden="1" customWidth="1"/>
    <col min="7708" max="7708" width="8.44140625" style="1" customWidth="1"/>
    <col min="7709" max="7709" width="0" style="1" hidden="1" customWidth="1"/>
    <col min="7710" max="7710" width="10.5546875" style="1" bestFit="1" customWidth="1"/>
    <col min="7711" max="7711" width="10.33203125" style="1" bestFit="1" customWidth="1"/>
    <col min="7712" max="7712" width="10.33203125" style="1" customWidth="1"/>
    <col min="7713" max="7713" width="12.6640625" style="1" bestFit="1" customWidth="1"/>
    <col min="7714" max="7714" width="14.109375" style="1" bestFit="1" customWidth="1"/>
    <col min="7715" max="7716" width="22.109375" style="1" bestFit="1" customWidth="1"/>
    <col min="7717" max="7717" width="9.44140625" style="1" customWidth="1"/>
    <col min="7718" max="7718" width="11.88671875" style="1" bestFit="1" customWidth="1"/>
    <col min="7719" max="7719" width="10.6640625" style="1" bestFit="1" customWidth="1"/>
    <col min="7720" max="7721" width="9.109375" style="1"/>
    <col min="7722" max="7722" width="15.44140625" style="1" bestFit="1" customWidth="1"/>
    <col min="7723" max="7723" width="12.109375" style="1" bestFit="1" customWidth="1"/>
    <col min="7724" max="7727" width="9.109375" style="1"/>
    <col min="7728" max="7728" width="10.5546875" style="1" bestFit="1" customWidth="1"/>
    <col min="7729" max="7936" width="9.109375" style="1"/>
    <col min="7937" max="7937" width="10.44140625" style="1" customWidth="1"/>
    <col min="7938" max="7938" width="9.109375" style="1"/>
    <col min="7939" max="7939" width="0" style="1" hidden="1" customWidth="1"/>
    <col min="7940" max="7940" width="9.44140625" style="1" bestFit="1" customWidth="1"/>
    <col min="7941" max="7941" width="12.6640625" style="1" customWidth="1"/>
    <col min="7942" max="7942" width="8.6640625" style="1" bestFit="1" customWidth="1"/>
    <col min="7943" max="7943" width="6.109375" style="1" bestFit="1" customWidth="1"/>
    <col min="7944" max="7944" width="8" style="1" bestFit="1" customWidth="1"/>
    <col min="7945" max="7945" width="10.88671875" style="1" bestFit="1" customWidth="1"/>
    <col min="7946" max="7946" width="11.33203125" style="1" bestFit="1" customWidth="1"/>
    <col min="7947" max="7948" width="10.109375" style="1" bestFit="1" customWidth="1"/>
    <col min="7949" max="7950" width="10.6640625" style="1" bestFit="1" customWidth="1"/>
    <col min="7951" max="7951" width="7.44140625" style="1" bestFit="1" customWidth="1"/>
    <col min="7952" max="7952" width="6.44140625" style="1" bestFit="1" customWidth="1"/>
    <col min="7953" max="7953" width="9.33203125" style="1" customWidth="1"/>
    <col min="7954" max="7954" width="6.44140625" style="1" customWidth="1"/>
    <col min="7955" max="7955" width="10.5546875" style="1" bestFit="1" customWidth="1"/>
    <col min="7956" max="7956" width="10.88671875" style="1" bestFit="1" customWidth="1"/>
    <col min="7957" max="7957" width="8" style="1" bestFit="1" customWidth="1"/>
    <col min="7958" max="7959" width="11.88671875" style="1" customWidth="1"/>
    <col min="7960" max="7960" width="10.5546875" style="1" bestFit="1" customWidth="1"/>
    <col min="7961" max="7961" width="10.33203125" style="1" bestFit="1" customWidth="1"/>
    <col min="7962" max="7963" width="0" style="1" hidden="1" customWidth="1"/>
    <col min="7964" max="7964" width="8.44140625" style="1" customWidth="1"/>
    <col min="7965" max="7965" width="0" style="1" hidden="1" customWidth="1"/>
    <col min="7966" max="7966" width="10.5546875" style="1" bestFit="1" customWidth="1"/>
    <col min="7967" max="7967" width="10.33203125" style="1" bestFit="1" customWidth="1"/>
    <col min="7968" max="7968" width="10.33203125" style="1" customWidth="1"/>
    <col min="7969" max="7969" width="12.6640625" style="1" bestFit="1" customWidth="1"/>
    <col min="7970" max="7970" width="14.109375" style="1" bestFit="1" customWidth="1"/>
    <col min="7971" max="7972" width="22.109375" style="1" bestFit="1" customWidth="1"/>
    <col min="7973" max="7973" width="9.44140625" style="1" customWidth="1"/>
    <col min="7974" max="7974" width="11.88671875" style="1" bestFit="1" customWidth="1"/>
    <col min="7975" max="7975" width="10.6640625" style="1" bestFit="1" customWidth="1"/>
    <col min="7976" max="7977" width="9.109375" style="1"/>
    <col min="7978" max="7978" width="15.44140625" style="1" bestFit="1" customWidth="1"/>
    <col min="7979" max="7979" width="12.109375" style="1" bestFit="1" customWidth="1"/>
    <col min="7980" max="7983" width="9.109375" style="1"/>
    <col min="7984" max="7984" width="10.5546875" style="1" bestFit="1" customWidth="1"/>
    <col min="7985" max="8192" width="9.109375" style="1"/>
    <col min="8193" max="8193" width="10.44140625" style="1" customWidth="1"/>
    <col min="8194" max="8194" width="9.109375" style="1"/>
    <col min="8195" max="8195" width="0" style="1" hidden="1" customWidth="1"/>
    <col min="8196" max="8196" width="9.44140625" style="1" bestFit="1" customWidth="1"/>
    <col min="8197" max="8197" width="12.6640625" style="1" customWidth="1"/>
    <col min="8198" max="8198" width="8.6640625" style="1" bestFit="1" customWidth="1"/>
    <col min="8199" max="8199" width="6.109375" style="1" bestFit="1" customWidth="1"/>
    <col min="8200" max="8200" width="8" style="1" bestFit="1" customWidth="1"/>
    <col min="8201" max="8201" width="10.88671875" style="1" bestFit="1" customWidth="1"/>
    <col min="8202" max="8202" width="11.33203125" style="1" bestFit="1" customWidth="1"/>
    <col min="8203" max="8204" width="10.109375" style="1" bestFit="1" customWidth="1"/>
    <col min="8205" max="8206" width="10.6640625" style="1" bestFit="1" customWidth="1"/>
    <col min="8207" max="8207" width="7.44140625" style="1" bestFit="1" customWidth="1"/>
    <col min="8208" max="8208" width="6.44140625" style="1" bestFit="1" customWidth="1"/>
    <col min="8209" max="8209" width="9.33203125" style="1" customWidth="1"/>
    <col min="8210" max="8210" width="6.44140625" style="1" customWidth="1"/>
    <col min="8211" max="8211" width="10.5546875" style="1" bestFit="1" customWidth="1"/>
    <col min="8212" max="8212" width="10.88671875" style="1" bestFit="1" customWidth="1"/>
    <col min="8213" max="8213" width="8" style="1" bestFit="1" customWidth="1"/>
    <col min="8214" max="8215" width="11.88671875" style="1" customWidth="1"/>
    <col min="8216" max="8216" width="10.5546875" style="1" bestFit="1" customWidth="1"/>
    <col min="8217" max="8217" width="10.33203125" style="1" bestFit="1" customWidth="1"/>
    <col min="8218" max="8219" width="0" style="1" hidden="1" customWidth="1"/>
    <col min="8220" max="8220" width="8.44140625" style="1" customWidth="1"/>
    <col min="8221" max="8221" width="0" style="1" hidden="1" customWidth="1"/>
    <col min="8222" max="8222" width="10.5546875" style="1" bestFit="1" customWidth="1"/>
    <col min="8223" max="8223" width="10.33203125" style="1" bestFit="1" customWidth="1"/>
    <col min="8224" max="8224" width="10.33203125" style="1" customWidth="1"/>
    <col min="8225" max="8225" width="12.6640625" style="1" bestFit="1" customWidth="1"/>
    <col min="8226" max="8226" width="14.109375" style="1" bestFit="1" customWidth="1"/>
    <col min="8227" max="8228" width="22.109375" style="1" bestFit="1" customWidth="1"/>
    <col min="8229" max="8229" width="9.44140625" style="1" customWidth="1"/>
    <col min="8230" max="8230" width="11.88671875" style="1" bestFit="1" customWidth="1"/>
    <col min="8231" max="8231" width="10.6640625" style="1" bestFit="1" customWidth="1"/>
    <col min="8232" max="8233" width="9.109375" style="1"/>
    <col min="8234" max="8234" width="15.44140625" style="1" bestFit="1" customWidth="1"/>
    <col min="8235" max="8235" width="12.109375" style="1" bestFit="1" customWidth="1"/>
    <col min="8236" max="8239" width="9.109375" style="1"/>
    <col min="8240" max="8240" width="10.5546875" style="1" bestFit="1" customWidth="1"/>
    <col min="8241" max="8448" width="9.109375" style="1"/>
    <col min="8449" max="8449" width="10.44140625" style="1" customWidth="1"/>
    <col min="8450" max="8450" width="9.109375" style="1"/>
    <col min="8451" max="8451" width="0" style="1" hidden="1" customWidth="1"/>
    <col min="8452" max="8452" width="9.44140625" style="1" bestFit="1" customWidth="1"/>
    <col min="8453" max="8453" width="12.6640625" style="1" customWidth="1"/>
    <col min="8454" max="8454" width="8.6640625" style="1" bestFit="1" customWidth="1"/>
    <col min="8455" max="8455" width="6.109375" style="1" bestFit="1" customWidth="1"/>
    <col min="8456" max="8456" width="8" style="1" bestFit="1" customWidth="1"/>
    <col min="8457" max="8457" width="10.88671875" style="1" bestFit="1" customWidth="1"/>
    <col min="8458" max="8458" width="11.33203125" style="1" bestFit="1" customWidth="1"/>
    <col min="8459" max="8460" width="10.109375" style="1" bestFit="1" customWidth="1"/>
    <col min="8461" max="8462" width="10.6640625" style="1" bestFit="1" customWidth="1"/>
    <col min="8463" max="8463" width="7.44140625" style="1" bestFit="1" customWidth="1"/>
    <col min="8464" max="8464" width="6.44140625" style="1" bestFit="1" customWidth="1"/>
    <col min="8465" max="8465" width="9.33203125" style="1" customWidth="1"/>
    <col min="8466" max="8466" width="6.44140625" style="1" customWidth="1"/>
    <col min="8467" max="8467" width="10.5546875" style="1" bestFit="1" customWidth="1"/>
    <col min="8468" max="8468" width="10.88671875" style="1" bestFit="1" customWidth="1"/>
    <col min="8469" max="8469" width="8" style="1" bestFit="1" customWidth="1"/>
    <col min="8470" max="8471" width="11.88671875" style="1" customWidth="1"/>
    <col min="8472" max="8472" width="10.5546875" style="1" bestFit="1" customWidth="1"/>
    <col min="8473" max="8473" width="10.33203125" style="1" bestFit="1" customWidth="1"/>
    <col min="8474" max="8475" width="0" style="1" hidden="1" customWidth="1"/>
    <col min="8476" max="8476" width="8.44140625" style="1" customWidth="1"/>
    <col min="8477" max="8477" width="0" style="1" hidden="1" customWidth="1"/>
    <col min="8478" max="8478" width="10.5546875" style="1" bestFit="1" customWidth="1"/>
    <col min="8479" max="8479" width="10.33203125" style="1" bestFit="1" customWidth="1"/>
    <col min="8480" max="8480" width="10.33203125" style="1" customWidth="1"/>
    <col min="8481" max="8481" width="12.6640625" style="1" bestFit="1" customWidth="1"/>
    <col min="8482" max="8482" width="14.109375" style="1" bestFit="1" customWidth="1"/>
    <col min="8483" max="8484" width="22.109375" style="1" bestFit="1" customWidth="1"/>
    <col min="8485" max="8485" width="9.44140625" style="1" customWidth="1"/>
    <col min="8486" max="8486" width="11.88671875" style="1" bestFit="1" customWidth="1"/>
    <col min="8487" max="8487" width="10.6640625" style="1" bestFit="1" customWidth="1"/>
    <col min="8488" max="8489" width="9.109375" style="1"/>
    <col min="8490" max="8490" width="15.44140625" style="1" bestFit="1" customWidth="1"/>
    <col min="8491" max="8491" width="12.109375" style="1" bestFit="1" customWidth="1"/>
    <col min="8492" max="8495" width="9.109375" style="1"/>
    <col min="8496" max="8496" width="10.5546875" style="1" bestFit="1" customWidth="1"/>
    <col min="8497" max="8704" width="9.109375" style="1"/>
    <col min="8705" max="8705" width="10.44140625" style="1" customWidth="1"/>
    <col min="8706" max="8706" width="9.109375" style="1"/>
    <col min="8707" max="8707" width="0" style="1" hidden="1" customWidth="1"/>
    <col min="8708" max="8708" width="9.44140625" style="1" bestFit="1" customWidth="1"/>
    <col min="8709" max="8709" width="12.6640625" style="1" customWidth="1"/>
    <col min="8710" max="8710" width="8.6640625" style="1" bestFit="1" customWidth="1"/>
    <col min="8711" max="8711" width="6.109375" style="1" bestFit="1" customWidth="1"/>
    <col min="8712" max="8712" width="8" style="1" bestFit="1" customWidth="1"/>
    <col min="8713" max="8713" width="10.88671875" style="1" bestFit="1" customWidth="1"/>
    <col min="8714" max="8714" width="11.33203125" style="1" bestFit="1" customWidth="1"/>
    <col min="8715" max="8716" width="10.109375" style="1" bestFit="1" customWidth="1"/>
    <col min="8717" max="8718" width="10.6640625" style="1" bestFit="1" customWidth="1"/>
    <col min="8719" max="8719" width="7.44140625" style="1" bestFit="1" customWidth="1"/>
    <col min="8720" max="8720" width="6.44140625" style="1" bestFit="1" customWidth="1"/>
    <col min="8721" max="8721" width="9.33203125" style="1" customWidth="1"/>
    <col min="8722" max="8722" width="6.44140625" style="1" customWidth="1"/>
    <col min="8723" max="8723" width="10.5546875" style="1" bestFit="1" customWidth="1"/>
    <col min="8724" max="8724" width="10.88671875" style="1" bestFit="1" customWidth="1"/>
    <col min="8725" max="8725" width="8" style="1" bestFit="1" customWidth="1"/>
    <col min="8726" max="8727" width="11.88671875" style="1" customWidth="1"/>
    <col min="8728" max="8728" width="10.5546875" style="1" bestFit="1" customWidth="1"/>
    <col min="8729" max="8729" width="10.33203125" style="1" bestFit="1" customWidth="1"/>
    <col min="8730" max="8731" width="0" style="1" hidden="1" customWidth="1"/>
    <col min="8732" max="8732" width="8.44140625" style="1" customWidth="1"/>
    <col min="8733" max="8733" width="0" style="1" hidden="1" customWidth="1"/>
    <col min="8734" max="8734" width="10.5546875" style="1" bestFit="1" customWidth="1"/>
    <col min="8735" max="8735" width="10.33203125" style="1" bestFit="1" customWidth="1"/>
    <col min="8736" max="8736" width="10.33203125" style="1" customWidth="1"/>
    <col min="8737" max="8737" width="12.6640625" style="1" bestFit="1" customWidth="1"/>
    <col min="8738" max="8738" width="14.109375" style="1" bestFit="1" customWidth="1"/>
    <col min="8739" max="8740" width="22.109375" style="1" bestFit="1" customWidth="1"/>
    <col min="8741" max="8741" width="9.44140625" style="1" customWidth="1"/>
    <col min="8742" max="8742" width="11.88671875" style="1" bestFit="1" customWidth="1"/>
    <col min="8743" max="8743" width="10.6640625" style="1" bestFit="1" customWidth="1"/>
    <col min="8744" max="8745" width="9.109375" style="1"/>
    <col min="8746" max="8746" width="15.44140625" style="1" bestFit="1" customWidth="1"/>
    <col min="8747" max="8747" width="12.109375" style="1" bestFit="1" customWidth="1"/>
    <col min="8748" max="8751" width="9.109375" style="1"/>
    <col min="8752" max="8752" width="10.5546875" style="1" bestFit="1" customWidth="1"/>
    <col min="8753" max="8960" width="9.109375" style="1"/>
    <col min="8961" max="8961" width="10.44140625" style="1" customWidth="1"/>
    <col min="8962" max="8962" width="9.109375" style="1"/>
    <col min="8963" max="8963" width="0" style="1" hidden="1" customWidth="1"/>
    <col min="8964" max="8964" width="9.44140625" style="1" bestFit="1" customWidth="1"/>
    <col min="8965" max="8965" width="12.6640625" style="1" customWidth="1"/>
    <col min="8966" max="8966" width="8.6640625" style="1" bestFit="1" customWidth="1"/>
    <col min="8967" max="8967" width="6.109375" style="1" bestFit="1" customWidth="1"/>
    <col min="8968" max="8968" width="8" style="1" bestFit="1" customWidth="1"/>
    <col min="8969" max="8969" width="10.88671875" style="1" bestFit="1" customWidth="1"/>
    <col min="8970" max="8970" width="11.33203125" style="1" bestFit="1" customWidth="1"/>
    <col min="8971" max="8972" width="10.109375" style="1" bestFit="1" customWidth="1"/>
    <col min="8973" max="8974" width="10.6640625" style="1" bestFit="1" customWidth="1"/>
    <col min="8975" max="8975" width="7.44140625" style="1" bestFit="1" customWidth="1"/>
    <col min="8976" max="8976" width="6.44140625" style="1" bestFit="1" customWidth="1"/>
    <col min="8977" max="8977" width="9.33203125" style="1" customWidth="1"/>
    <col min="8978" max="8978" width="6.44140625" style="1" customWidth="1"/>
    <col min="8979" max="8979" width="10.5546875" style="1" bestFit="1" customWidth="1"/>
    <col min="8980" max="8980" width="10.88671875" style="1" bestFit="1" customWidth="1"/>
    <col min="8981" max="8981" width="8" style="1" bestFit="1" customWidth="1"/>
    <col min="8982" max="8983" width="11.88671875" style="1" customWidth="1"/>
    <col min="8984" max="8984" width="10.5546875" style="1" bestFit="1" customWidth="1"/>
    <col min="8985" max="8985" width="10.33203125" style="1" bestFit="1" customWidth="1"/>
    <col min="8986" max="8987" width="0" style="1" hidden="1" customWidth="1"/>
    <col min="8988" max="8988" width="8.44140625" style="1" customWidth="1"/>
    <col min="8989" max="8989" width="0" style="1" hidden="1" customWidth="1"/>
    <col min="8990" max="8990" width="10.5546875" style="1" bestFit="1" customWidth="1"/>
    <col min="8991" max="8991" width="10.33203125" style="1" bestFit="1" customWidth="1"/>
    <col min="8992" max="8992" width="10.33203125" style="1" customWidth="1"/>
    <col min="8993" max="8993" width="12.6640625" style="1" bestFit="1" customWidth="1"/>
    <col min="8994" max="8994" width="14.109375" style="1" bestFit="1" customWidth="1"/>
    <col min="8995" max="8996" width="22.109375" style="1" bestFit="1" customWidth="1"/>
    <col min="8997" max="8997" width="9.44140625" style="1" customWidth="1"/>
    <col min="8998" max="8998" width="11.88671875" style="1" bestFit="1" customWidth="1"/>
    <col min="8999" max="8999" width="10.6640625" style="1" bestFit="1" customWidth="1"/>
    <col min="9000" max="9001" width="9.109375" style="1"/>
    <col min="9002" max="9002" width="15.44140625" style="1" bestFit="1" customWidth="1"/>
    <col min="9003" max="9003" width="12.109375" style="1" bestFit="1" customWidth="1"/>
    <col min="9004" max="9007" width="9.109375" style="1"/>
    <col min="9008" max="9008" width="10.5546875" style="1" bestFit="1" customWidth="1"/>
    <col min="9009" max="9216" width="9.109375" style="1"/>
    <col min="9217" max="9217" width="10.44140625" style="1" customWidth="1"/>
    <col min="9218" max="9218" width="9.109375" style="1"/>
    <col min="9219" max="9219" width="0" style="1" hidden="1" customWidth="1"/>
    <col min="9220" max="9220" width="9.44140625" style="1" bestFit="1" customWidth="1"/>
    <col min="9221" max="9221" width="12.6640625" style="1" customWidth="1"/>
    <col min="9222" max="9222" width="8.6640625" style="1" bestFit="1" customWidth="1"/>
    <col min="9223" max="9223" width="6.109375" style="1" bestFit="1" customWidth="1"/>
    <col min="9224" max="9224" width="8" style="1" bestFit="1" customWidth="1"/>
    <col min="9225" max="9225" width="10.88671875" style="1" bestFit="1" customWidth="1"/>
    <col min="9226" max="9226" width="11.33203125" style="1" bestFit="1" customWidth="1"/>
    <col min="9227" max="9228" width="10.109375" style="1" bestFit="1" customWidth="1"/>
    <col min="9229" max="9230" width="10.6640625" style="1" bestFit="1" customWidth="1"/>
    <col min="9231" max="9231" width="7.44140625" style="1" bestFit="1" customWidth="1"/>
    <col min="9232" max="9232" width="6.44140625" style="1" bestFit="1" customWidth="1"/>
    <col min="9233" max="9233" width="9.33203125" style="1" customWidth="1"/>
    <col min="9234" max="9234" width="6.44140625" style="1" customWidth="1"/>
    <col min="9235" max="9235" width="10.5546875" style="1" bestFit="1" customWidth="1"/>
    <col min="9236" max="9236" width="10.88671875" style="1" bestFit="1" customWidth="1"/>
    <col min="9237" max="9237" width="8" style="1" bestFit="1" customWidth="1"/>
    <col min="9238" max="9239" width="11.88671875" style="1" customWidth="1"/>
    <col min="9240" max="9240" width="10.5546875" style="1" bestFit="1" customWidth="1"/>
    <col min="9241" max="9241" width="10.33203125" style="1" bestFit="1" customWidth="1"/>
    <col min="9242" max="9243" width="0" style="1" hidden="1" customWidth="1"/>
    <col min="9244" max="9244" width="8.44140625" style="1" customWidth="1"/>
    <col min="9245" max="9245" width="0" style="1" hidden="1" customWidth="1"/>
    <col min="9246" max="9246" width="10.5546875" style="1" bestFit="1" customWidth="1"/>
    <col min="9247" max="9247" width="10.33203125" style="1" bestFit="1" customWidth="1"/>
    <col min="9248" max="9248" width="10.33203125" style="1" customWidth="1"/>
    <col min="9249" max="9249" width="12.6640625" style="1" bestFit="1" customWidth="1"/>
    <col min="9250" max="9250" width="14.109375" style="1" bestFit="1" customWidth="1"/>
    <col min="9251" max="9252" width="22.109375" style="1" bestFit="1" customWidth="1"/>
    <col min="9253" max="9253" width="9.44140625" style="1" customWidth="1"/>
    <col min="9254" max="9254" width="11.88671875" style="1" bestFit="1" customWidth="1"/>
    <col min="9255" max="9255" width="10.6640625" style="1" bestFit="1" customWidth="1"/>
    <col min="9256" max="9257" width="9.109375" style="1"/>
    <col min="9258" max="9258" width="15.44140625" style="1" bestFit="1" customWidth="1"/>
    <col min="9259" max="9259" width="12.109375" style="1" bestFit="1" customWidth="1"/>
    <col min="9260" max="9263" width="9.109375" style="1"/>
    <col min="9264" max="9264" width="10.5546875" style="1" bestFit="1" customWidth="1"/>
    <col min="9265" max="9472" width="9.109375" style="1"/>
    <col min="9473" max="9473" width="10.44140625" style="1" customWidth="1"/>
    <col min="9474" max="9474" width="9.109375" style="1"/>
    <col min="9475" max="9475" width="0" style="1" hidden="1" customWidth="1"/>
    <col min="9476" max="9476" width="9.44140625" style="1" bestFit="1" customWidth="1"/>
    <col min="9477" max="9477" width="12.6640625" style="1" customWidth="1"/>
    <col min="9478" max="9478" width="8.6640625" style="1" bestFit="1" customWidth="1"/>
    <col min="9479" max="9479" width="6.109375" style="1" bestFit="1" customWidth="1"/>
    <col min="9480" max="9480" width="8" style="1" bestFit="1" customWidth="1"/>
    <col min="9481" max="9481" width="10.88671875" style="1" bestFit="1" customWidth="1"/>
    <col min="9482" max="9482" width="11.33203125" style="1" bestFit="1" customWidth="1"/>
    <col min="9483" max="9484" width="10.109375" style="1" bestFit="1" customWidth="1"/>
    <col min="9485" max="9486" width="10.6640625" style="1" bestFit="1" customWidth="1"/>
    <col min="9487" max="9487" width="7.44140625" style="1" bestFit="1" customWidth="1"/>
    <col min="9488" max="9488" width="6.44140625" style="1" bestFit="1" customWidth="1"/>
    <col min="9489" max="9489" width="9.33203125" style="1" customWidth="1"/>
    <col min="9490" max="9490" width="6.44140625" style="1" customWidth="1"/>
    <col min="9491" max="9491" width="10.5546875" style="1" bestFit="1" customWidth="1"/>
    <col min="9492" max="9492" width="10.88671875" style="1" bestFit="1" customWidth="1"/>
    <col min="9493" max="9493" width="8" style="1" bestFit="1" customWidth="1"/>
    <col min="9494" max="9495" width="11.88671875" style="1" customWidth="1"/>
    <col min="9496" max="9496" width="10.5546875" style="1" bestFit="1" customWidth="1"/>
    <col min="9497" max="9497" width="10.33203125" style="1" bestFit="1" customWidth="1"/>
    <col min="9498" max="9499" width="0" style="1" hidden="1" customWidth="1"/>
    <col min="9500" max="9500" width="8.44140625" style="1" customWidth="1"/>
    <col min="9501" max="9501" width="0" style="1" hidden="1" customWidth="1"/>
    <col min="9502" max="9502" width="10.5546875" style="1" bestFit="1" customWidth="1"/>
    <col min="9503" max="9503" width="10.33203125" style="1" bestFit="1" customWidth="1"/>
    <col min="9504" max="9504" width="10.33203125" style="1" customWidth="1"/>
    <col min="9505" max="9505" width="12.6640625" style="1" bestFit="1" customWidth="1"/>
    <col min="9506" max="9506" width="14.109375" style="1" bestFit="1" customWidth="1"/>
    <col min="9507" max="9508" width="22.109375" style="1" bestFit="1" customWidth="1"/>
    <col min="9509" max="9509" width="9.44140625" style="1" customWidth="1"/>
    <col min="9510" max="9510" width="11.88671875" style="1" bestFit="1" customWidth="1"/>
    <col min="9511" max="9511" width="10.6640625" style="1" bestFit="1" customWidth="1"/>
    <col min="9512" max="9513" width="9.109375" style="1"/>
    <col min="9514" max="9514" width="15.44140625" style="1" bestFit="1" customWidth="1"/>
    <col min="9515" max="9515" width="12.109375" style="1" bestFit="1" customWidth="1"/>
    <col min="9516" max="9519" width="9.109375" style="1"/>
    <col min="9520" max="9520" width="10.5546875" style="1" bestFit="1" customWidth="1"/>
    <col min="9521" max="9728" width="9.109375" style="1"/>
    <col min="9729" max="9729" width="10.44140625" style="1" customWidth="1"/>
    <col min="9730" max="9730" width="9.109375" style="1"/>
    <col min="9731" max="9731" width="0" style="1" hidden="1" customWidth="1"/>
    <col min="9732" max="9732" width="9.44140625" style="1" bestFit="1" customWidth="1"/>
    <col min="9733" max="9733" width="12.6640625" style="1" customWidth="1"/>
    <col min="9734" max="9734" width="8.6640625" style="1" bestFit="1" customWidth="1"/>
    <col min="9735" max="9735" width="6.109375" style="1" bestFit="1" customWidth="1"/>
    <col min="9736" max="9736" width="8" style="1" bestFit="1" customWidth="1"/>
    <col min="9737" max="9737" width="10.88671875" style="1" bestFit="1" customWidth="1"/>
    <col min="9738" max="9738" width="11.33203125" style="1" bestFit="1" customWidth="1"/>
    <col min="9739" max="9740" width="10.109375" style="1" bestFit="1" customWidth="1"/>
    <col min="9741" max="9742" width="10.6640625" style="1" bestFit="1" customWidth="1"/>
    <col min="9743" max="9743" width="7.44140625" style="1" bestFit="1" customWidth="1"/>
    <col min="9744" max="9744" width="6.44140625" style="1" bestFit="1" customWidth="1"/>
    <col min="9745" max="9745" width="9.33203125" style="1" customWidth="1"/>
    <col min="9746" max="9746" width="6.44140625" style="1" customWidth="1"/>
    <col min="9747" max="9747" width="10.5546875" style="1" bestFit="1" customWidth="1"/>
    <col min="9748" max="9748" width="10.88671875" style="1" bestFit="1" customWidth="1"/>
    <col min="9749" max="9749" width="8" style="1" bestFit="1" customWidth="1"/>
    <col min="9750" max="9751" width="11.88671875" style="1" customWidth="1"/>
    <col min="9752" max="9752" width="10.5546875" style="1" bestFit="1" customWidth="1"/>
    <col min="9753" max="9753" width="10.33203125" style="1" bestFit="1" customWidth="1"/>
    <col min="9754" max="9755" width="0" style="1" hidden="1" customWidth="1"/>
    <col min="9756" max="9756" width="8.44140625" style="1" customWidth="1"/>
    <col min="9757" max="9757" width="0" style="1" hidden="1" customWidth="1"/>
    <col min="9758" max="9758" width="10.5546875" style="1" bestFit="1" customWidth="1"/>
    <col min="9759" max="9759" width="10.33203125" style="1" bestFit="1" customWidth="1"/>
    <col min="9760" max="9760" width="10.33203125" style="1" customWidth="1"/>
    <col min="9761" max="9761" width="12.6640625" style="1" bestFit="1" customWidth="1"/>
    <col min="9762" max="9762" width="14.109375" style="1" bestFit="1" customWidth="1"/>
    <col min="9763" max="9764" width="22.109375" style="1" bestFit="1" customWidth="1"/>
    <col min="9765" max="9765" width="9.44140625" style="1" customWidth="1"/>
    <col min="9766" max="9766" width="11.88671875" style="1" bestFit="1" customWidth="1"/>
    <col min="9767" max="9767" width="10.6640625" style="1" bestFit="1" customWidth="1"/>
    <col min="9768" max="9769" width="9.109375" style="1"/>
    <col min="9770" max="9770" width="15.44140625" style="1" bestFit="1" customWidth="1"/>
    <col min="9771" max="9771" width="12.109375" style="1" bestFit="1" customWidth="1"/>
    <col min="9772" max="9775" width="9.109375" style="1"/>
    <col min="9776" max="9776" width="10.5546875" style="1" bestFit="1" customWidth="1"/>
    <col min="9777" max="9984" width="9.109375" style="1"/>
    <col min="9985" max="9985" width="10.44140625" style="1" customWidth="1"/>
    <col min="9986" max="9986" width="9.109375" style="1"/>
    <col min="9987" max="9987" width="0" style="1" hidden="1" customWidth="1"/>
    <col min="9988" max="9988" width="9.44140625" style="1" bestFit="1" customWidth="1"/>
    <col min="9989" max="9989" width="12.6640625" style="1" customWidth="1"/>
    <col min="9990" max="9990" width="8.6640625" style="1" bestFit="1" customWidth="1"/>
    <col min="9991" max="9991" width="6.109375" style="1" bestFit="1" customWidth="1"/>
    <col min="9992" max="9992" width="8" style="1" bestFit="1" customWidth="1"/>
    <col min="9993" max="9993" width="10.88671875" style="1" bestFit="1" customWidth="1"/>
    <col min="9994" max="9994" width="11.33203125" style="1" bestFit="1" customWidth="1"/>
    <col min="9995" max="9996" width="10.109375" style="1" bestFit="1" customWidth="1"/>
    <col min="9997" max="9998" width="10.6640625" style="1" bestFit="1" customWidth="1"/>
    <col min="9999" max="9999" width="7.44140625" style="1" bestFit="1" customWidth="1"/>
    <col min="10000" max="10000" width="6.44140625" style="1" bestFit="1" customWidth="1"/>
    <col min="10001" max="10001" width="9.33203125" style="1" customWidth="1"/>
    <col min="10002" max="10002" width="6.44140625" style="1" customWidth="1"/>
    <col min="10003" max="10003" width="10.5546875" style="1" bestFit="1" customWidth="1"/>
    <col min="10004" max="10004" width="10.88671875" style="1" bestFit="1" customWidth="1"/>
    <col min="10005" max="10005" width="8" style="1" bestFit="1" customWidth="1"/>
    <col min="10006" max="10007" width="11.88671875" style="1" customWidth="1"/>
    <col min="10008" max="10008" width="10.5546875" style="1" bestFit="1" customWidth="1"/>
    <col min="10009" max="10009" width="10.33203125" style="1" bestFit="1" customWidth="1"/>
    <col min="10010" max="10011" width="0" style="1" hidden="1" customWidth="1"/>
    <col min="10012" max="10012" width="8.44140625" style="1" customWidth="1"/>
    <col min="10013" max="10013" width="0" style="1" hidden="1" customWidth="1"/>
    <col min="10014" max="10014" width="10.5546875" style="1" bestFit="1" customWidth="1"/>
    <col min="10015" max="10015" width="10.33203125" style="1" bestFit="1" customWidth="1"/>
    <col min="10016" max="10016" width="10.33203125" style="1" customWidth="1"/>
    <col min="10017" max="10017" width="12.6640625" style="1" bestFit="1" customWidth="1"/>
    <col min="10018" max="10018" width="14.109375" style="1" bestFit="1" customWidth="1"/>
    <col min="10019" max="10020" width="22.109375" style="1" bestFit="1" customWidth="1"/>
    <col min="10021" max="10021" width="9.44140625" style="1" customWidth="1"/>
    <col min="10022" max="10022" width="11.88671875" style="1" bestFit="1" customWidth="1"/>
    <col min="10023" max="10023" width="10.6640625" style="1" bestFit="1" customWidth="1"/>
    <col min="10024" max="10025" width="9.109375" style="1"/>
    <col min="10026" max="10026" width="15.44140625" style="1" bestFit="1" customWidth="1"/>
    <col min="10027" max="10027" width="12.109375" style="1" bestFit="1" customWidth="1"/>
    <col min="10028" max="10031" width="9.109375" style="1"/>
    <col min="10032" max="10032" width="10.5546875" style="1" bestFit="1" customWidth="1"/>
    <col min="10033" max="10240" width="9.109375" style="1"/>
    <col min="10241" max="10241" width="10.44140625" style="1" customWidth="1"/>
    <col min="10242" max="10242" width="9.109375" style="1"/>
    <col min="10243" max="10243" width="0" style="1" hidden="1" customWidth="1"/>
    <col min="10244" max="10244" width="9.44140625" style="1" bestFit="1" customWidth="1"/>
    <col min="10245" max="10245" width="12.6640625" style="1" customWidth="1"/>
    <col min="10246" max="10246" width="8.6640625" style="1" bestFit="1" customWidth="1"/>
    <col min="10247" max="10247" width="6.109375" style="1" bestFit="1" customWidth="1"/>
    <col min="10248" max="10248" width="8" style="1" bestFit="1" customWidth="1"/>
    <col min="10249" max="10249" width="10.88671875" style="1" bestFit="1" customWidth="1"/>
    <col min="10250" max="10250" width="11.33203125" style="1" bestFit="1" customWidth="1"/>
    <col min="10251" max="10252" width="10.109375" style="1" bestFit="1" customWidth="1"/>
    <col min="10253" max="10254" width="10.6640625" style="1" bestFit="1" customWidth="1"/>
    <col min="10255" max="10255" width="7.44140625" style="1" bestFit="1" customWidth="1"/>
    <col min="10256" max="10256" width="6.44140625" style="1" bestFit="1" customWidth="1"/>
    <col min="10257" max="10257" width="9.33203125" style="1" customWidth="1"/>
    <col min="10258" max="10258" width="6.44140625" style="1" customWidth="1"/>
    <col min="10259" max="10259" width="10.5546875" style="1" bestFit="1" customWidth="1"/>
    <col min="10260" max="10260" width="10.88671875" style="1" bestFit="1" customWidth="1"/>
    <col min="10261" max="10261" width="8" style="1" bestFit="1" customWidth="1"/>
    <col min="10262" max="10263" width="11.88671875" style="1" customWidth="1"/>
    <col min="10264" max="10264" width="10.5546875" style="1" bestFit="1" customWidth="1"/>
    <col min="10265" max="10265" width="10.33203125" style="1" bestFit="1" customWidth="1"/>
    <col min="10266" max="10267" width="0" style="1" hidden="1" customWidth="1"/>
    <col min="10268" max="10268" width="8.44140625" style="1" customWidth="1"/>
    <col min="10269" max="10269" width="0" style="1" hidden="1" customWidth="1"/>
    <col min="10270" max="10270" width="10.5546875" style="1" bestFit="1" customWidth="1"/>
    <col min="10271" max="10271" width="10.33203125" style="1" bestFit="1" customWidth="1"/>
    <col min="10272" max="10272" width="10.33203125" style="1" customWidth="1"/>
    <col min="10273" max="10273" width="12.6640625" style="1" bestFit="1" customWidth="1"/>
    <col min="10274" max="10274" width="14.109375" style="1" bestFit="1" customWidth="1"/>
    <col min="10275" max="10276" width="22.109375" style="1" bestFit="1" customWidth="1"/>
    <col min="10277" max="10277" width="9.44140625" style="1" customWidth="1"/>
    <col min="10278" max="10278" width="11.88671875" style="1" bestFit="1" customWidth="1"/>
    <col min="10279" max="10279" width="10.6640625" style="1" bestFit="1" customWidth="1"/>
    <col min="10280" max="10281" width="9.109375" style="1"/>
    <col min="10282" max="10282" width="15.44140625" style="1" bestFit="1" customWidth="1"/>
    <col min="10283" max="10283" width="12.109375" style="1" bestFit="1" customWidth="1"/>
    <col min="10284" max="10287" width="9.109375" style="1"/>
    <col min="10288" max="10288" width="10.5546875" style="1" bestFit="1" customWidth="1"/>
    <col min="10289" max="10496" width="9.109375" style="1"/>
    <col min="10497" max="10497" width="10.44140625" style="1" customWidth="1"/>
    <col min="10498" max="10498" width="9.109375" style="1"/>
    <col min="10499" max="10499" width="0" style="1" hidden="1" customWidth="1"/>
    <col min="10500" max="10500" width="9.44140625" style="1" bestFit="1" customWidth="1"/>
    <col min="10501" max="10501" width="12.6640625" style="1" customWidth="1"/>
    <col min="10502" max="10502" width="8.6640625" style="1" bestFit="1" customWidth="1"/>
    <col min="10503" max="10503" width="6.109375" style="1" bestFit="1" customWidth="1"/>
    <col min="10504" max="10504" width="8" style="1" bestFit="1" customWidth="1"/>
    <col min="10505" max="10505" width="10.88671875" style="1" bestFit="1" customWidth="1"/>
    <col min="10506" max="10506" width="11.33203125" style="1" bestFit="1" customWidth="1"/>
    <col min="10507" max="10508" width="10.109375" style="1" bestFit="1" customWidth="1"/>
    <col min="10509" max="10510" width="10.6640625" style="1" bestFit="1" customWidth="1"/>
    <col min="10511" max="10511" width="7.44140625" style="1" bestFit="1" customWidth="1"/>
    <col min="10512" max="10512" width="6.44140625" style="1" bestFit="1" customWidth="1"/>
    <col min="10513" max="10513" width="9.33203125" style="1" customWidth="1"/>
    <col min="10514" max="10514" width="6.44140625" style="1" customWidth="1"/>
    <col min="10515" max="10515" width="10.5546875" style="1" bestFit="1" customWidth="1"/>
    <col min="10516" max="10516" width="10.88671875" style="1" bestFit="1" customWidth="1"/>
    <col min="10517" max="10517" width="8" style="1" bestFit="1" customWidth="1"/>
    <col min="10518" max="10519" width="11.88671875" style="1" customWidth="1"/>
    <col min="10520" max="10520" width="10.5546875" style="1" bestFit="1" customWidth="1"/>
    <col min="10521" max="10521" width="10.33203125" style="1" bestFit="1" customWidth="1"/>
    <col min="10522" max="10523" width="0" style="1" hidden="1" customWidth="1"/>
    <col min="10524" max="10524" width="8.44140625" style="1" customWidth="1"/>
    <col min="10525" max="10525" width="0" style="1" hidden="1" customWidth="1"/>
    <col min="10526" max="10526" width="10.5546875" style="1" bestFit="1" customWidth="1"/>
    <col min="10527" max="10527" width="10.33203125" style="1" bestFit="1" customWidth="1"/>
    <col min="10528" max="10528" width="10.33203125" style="1" customWidth="1"/>
    <col min="10529" max="10529" width="12.6640625" style="1" bestFit="1" customWidth="1"/>
    <col min="10530" max="10530" width="14.109375" style="1" bestFit="1" customWidth="1"/>
    <col min="10531" max="10532" width="22.109375" style="1" bestFit="1" customWidth="1"/>
    <col min="10533" max="10533" width="9.44140625" style="1" customWidth="1"/>
    <col min="10534" max="10534" width="11.88671875" style="1" bestFit="1" customWidth="1"/>
    <col min="10535" max="10535" width="10.6640625" style="1" bestFit="1" customWidth="1"/>
    <col min="10536" max="10537" width="9.109375" style="1"/>
    <col min="10538" max="10538" width="15.44140625" style="1" bestFit="1" customWidth="1"/>
    <col min="10539" max="10539" width="12.109375" style="1" bestFit="1" customWidth="1"/>
    <col min="10540" max="10543" width="9.109375" style="1"/>
    <col min="10544" max="10544" width="10.5546875" style="1" bestFit="1" customWidth="1"/>
    <col min="10545" max="10752" width="9.109375" style="1"/>
    <col min="10753" max="10753" width="10.44140625" style="1" customWidth="1"/>
    <col min="10754" max="10754" width="9.109375" style="1"/>
    <col min="10755" max="10755" width="0" style="1" hidden="1" customWidth="1"/>
    <col min="10756" max="10756" width="9.44140625" style="1" bestFit="1" customWidth="1"/>
    <col min="10757" max="10757" width="12.6640625" style="1" customWidth="1"/>
    <col min="10758" max="10758" width="8.6640625" style="1" bestFit="1" customWidth="1"/>
    <col min="10759" max="10759" width="6.109375" style="1" bestFit="1" customWidth="1"/>
    <col min="10760" max="10760" width="8" style="1" bestFit="1" customWidth="1"/>
    <col min="10761" max="10761" width="10.88671875" style="1" bestFit="1" customWidth="1"/>
    <col min="10762" max="10762" width="11.33203125" style="1" bestFit="1" customWidth="1"/>
    <col min="10763" max="10764" width="10.109375" style="1" bestFit="1" customWidth="1"/>
    <col min="10765" max="10766" width="10.6640625" style="1" bestFit="1" customWidth="1"/>
    <col min="10767" max="10767" width="7.44140625" style="1" bestFit="1" customWidth="1"/>
    <col min="10768" max="10768" width="6.44140625" style="1" bestFit="1" customWidth="1"/>
    <col min="10769" max="10769" width="9.33203125" style="1" customWidth="1"/>
    <col min="10770" max="10770" width="6.44140625" style="1" customWidth="1"/>
    <col min="10771" max="10771" width="10.5546875" style="1" bestFit="1" customWidth="1"/>
    <col min="10772" max="10772" width="10.88671875" style="1" bestFit="1" customWidth="1"/>
    <col min="10773" max="10773" width="8" style="1" bestFit="1" customWidth="1"/>
    <col min="10774" max="10775" width="11.88671875" style="1" customWidth="1"/>
    <col min="10776" max="10776" width="10.5546875" style="1" bestFit="1" customWidth="1"/>
    <col min="10777" max="10777" width="10.33203125" style="1" bestFit="1" customWidth="1"/>
    <col min="10778" max="10779" width="0" style="1" hidden="1" customWidth="1"/>
    <col min="10780" max="10780" width="8.44140625" style="1" customWidth="1"/>
    <col min="10781" max="10781" width="0" style="1" hidden="1" customWidth="1"/>
    <col min="10782" max="10782" width="10.5546875" style="1" bestFit="1" customWidth="1"/>
    <col min="10783" max="10783" width="10.33203125" style="1" bestFit="1" customWidth="1"/>
    <col min="10784" max="10784" width="10.33203125" style="1" customWidth="1"/>
    <col min="10785" max="10785" width="12.6640625" style="1" bestFit="1" customWidth="1"/>
    <col min="10786" max="10786" width="14.109375" style="1" bestFit="1" customWidth="1"/>
    <col min="10787" max="10788" width="22.109375" style="1" bestFit="1" customWidth="1"/>
    <col min="10789" max="10789" width="9.44140625" style="1" customWidth="1"/>
    <col min="10790" max="10790" width="11.88671875" style="1" bestFit="1" customWidth="1"/>
    <col min="10791" max="10791" width="10.6640625" style="1" bestFit="1" customWidth="1"/>
    <col min="10792" max="10793" width="9.109375" style="1"/>
    <col min="10794" max="10794" width="15.44140625" style="1" bestFit="1" customWidth="1"/>
    <col min="10795" max="10795" width="12.109375" style="1" bestFit="1" customWidth="1"/>
    <col min="10796" max="10799" width="9.109375" style="1"/>
    <col min="10800" max="10800" width="10.5546875" style="1" bestFit="1" customWidth="1"/>
    <col min="10801" max="11008" width="9.109375" style="1"/>
    <col min="11009" max="11009" width="10.44140625" style="1" customWidth="1"/>
    <col min="11010" max="11010" width="9.109375" style="1"/>
    <col min="11011" max="11011" width="0" style="1" hidden="1" customWidth="1"/>
    <col min="11012" max="11012" width="9.44140625" style="1" bestFit="1" customWidth="1"/>
    <col min="11013" max="11013" width="12.6640625" style="1" customWidth="1"/>
    <col min="11014" max="11014" width="8.6640625" style="1" bestFit="1" customWidth="1"/>
    <col min="11015" max="11015" width="6.109375" style="1" bestFit="1" customWidth="1"/>
    <col min="11016" max="11016" width="8" style="1" bestFit="1" customWidth="1"/>
    <col min="11017" max="11017" width="10.88671875" style="1" bestFit="1" customWidth="1"/>
    <col min="11018" max="11018" width="11.33203125" style="1" bestFit="1" customWidth="1"/>
    <col min="11019" max="11020" width="10.109375" style="1" bestFit="1" customWidth="1"/>
    <col min="11021" max="11022" width="10.6640625" style="1" bestFit="1" customWidth="1"/>
    <col min="11023" max="11023" width="7.44140625" style="1" bestFit="1" customWidth="1"/>
    <col min="11024" max="11024" width="6.44140625" style="1" bestFit="1" customWidth="1"/>
    <col min="11025" max="11025" width="9.33203125" style="1" customWidth="1"/>
    <col min="11026" max="11026" width="6.44140625" style="1" customWidth="1"/>
    <col min="11027" max="11027" width="10.5546875" style="1" bestFit="1" customWidth="1"/>
    <col min="11028" max="11028" width="10.88671875" style="1" bestFit="1" customWidth="1"/>
    <col min="11029" max="11029" width="8" style="1" bestFit="1" customWidth="1"/>
    <col min="11030" max="11031" width="11.88671875" style="1" customWidth="1"/>
    <col min="11032" max="11032" width="10.5546875" style="1" bestFit="1" customWidth="1"/>
    <col min="11033" max="11033" width="10.33203125" style="1" bestFit="1" customWidth="1"/>
    <col min="11034" max="11035" width="0" style="1" hidden="1" customWidth="1"/>
    <col min="11036" max="11036" width="8.44140625" style="1" customWidth="1"/>
    <col min="11037" max="11037" width="0" style="1" hidden="1" customWidth="1"/>
    <col min="11038" max="11038" width="10.5546875" style="1" bestFit="1" customWidth="1"/>
    <col min="11039" max="11039" width="10.33203125" style="1" bestFit="1" customWidth="1"/>
    <col min="11040" max="11040" width="10.33203125" style="1" customWidth="1"/>
    <col min="11041" max="11041" width="12.6640625" style="1" bestFit="1" customWidth="1"/>
    <col min="11042" max="11042" width="14.109375" style="1" bestFit="1" customWidth="1"/>
    <col min="11043" max="11044" width="22.109375" style="1" bestFit="1" customWidth="1"/>
    <col min="11045" max="11045" width="9.44140625" style="1" customWidth="1"/>
    <col min="11046" max="11046" width="11.88671875" style="1" bestFit="1" customWidth="1"/>
    <col min="11047" max="11047" width="10.6640625" style="1" bestFit="1" customWidth="1"/>
    <col min="11048" max="11049" width="9.109375" style="1"/>
    <col min="11050" max="11050" width="15.44140625" style="1" bestFit="1" customWidth="1"/>
    <col min="11051" max="11051" width="12.109375" style="1" bestFit="1" customWidth="1"/>
    <col min="11052" max="11055" width="9.109375" style="1"/>
    <col min="11056" max="11056" width="10.5546875" style="1" bestFit="1" customWidth="1"/>
    <col min="11057" max="11264" width="9.109375" style="1"/>
    <col min="11265" max="11265" width="10.44140625" style="1" customWidth="1"/>
    <col min="11266" max="11266" width="9.109375" style="1"/>
    <col min="11267" max="11267" width="0" style="1" hidden="1" customWidth="1"/>
    <col min="11268" max="11268" width="9.44140625" style="1" bestFit="1" customWidth="1"/>
    <col min="11269" max="11269" width="12.6640625" style="1" customWidth="1"/>
    <col min="11270" max="11270" width="8.6640625" style="1" bestFit="1" customWidth="1"/>
    <col min="11271" max="11271" width="6.109375" style="1" bestFit="1" customWidth="1"/>
    <col min="11272" max="11272" width="8" style="1" bestFit="1" customWidth="1"/>
    <col min="11273" max="11273" width="10.88671875" style="1" bestFit="1" customWidth="1"/>
    <col min="11274" max="11274" width="11.33203125" style="1" bestFit="1" customWidth="1"/>
    <col min="11275" max="11276" width="10.109375" style="1" bestFit="1" customWidth="1"/>
    <col min="11277" max="11278" width="10.6640625" style="1" bestFit="1" customWidth="1"/>
    <col min="11279" max="11279" width="7.44140625" style="1" bestFit="1" customWidth="1"/>
    <col min="11280" max="11280" width="6.44140625" style="1" bestFit="1" customWidth="1"/>
    <col min="11281" max="11281" width="9.33203125" style="1" customWidth="1"/>
    <col min="11282" max="11282" width="6.44140625" style="1" customWidth="1"/>
    <col min="11283" max="11283" width="10.5546875" style="1" bestFit="1" customWidth="1"/>
    <col min="11284" max="11284" width="10.88671875" style="1" bestFit="1" customWidth="1"/>
    <col min="11285" max="11285" width="8" style="1" bestFit="1" customWidth="1"/>
    <col min="11286" max="11287" width="11.88671875" style="1" customWidth="1"/>
    <col min="11288" max="11288" width="10.5546875" style="1" bestFit="1" customWidth="1"/>
    <col min="11289" max="11289" width="10.33203125" style="1" bestFit="1" customWidth="1"/>
    <col min="11290" max="11291" width="0" style="1" hidden="1" customWidth="1"/>
    <col min="11292" max="11292" width="8.44140625" style="1" customWidth="1"/>
    <col min="11293" max="11293" width="0" style="1" hidden="1" customWidth="1"/>
    <col min="11294" max="11294" width="10.5546875" style="1" bestFit="1" customWidth="1"/>
    <col min="11295" max="11295" width="10.33203125" style="1" bestFit="1" customWidth="1"/>
    <col min="11296" max="11296" width="10.33203125" style="1" customWidth="1"/>
    <col min="11297" max="11297" width="12.6640625" style="1" bestFit="1" customWidth="1"/>
    <col min="11298" max="11298" width="14.109375" style="1" bestFit="1" customWidth="1"/>
    <col min="11299" max="11300" width="22.109375" style="1" bestFit="1" customWidth="1"/>
    <col min="11301" max="11301" width="9.44140625" style="1" customWidth="1"/>
    <col min="11302" max="11302" width="11.88671875" style="1" bestFit="1" customWidth="1"/>
    <col min="11303" max="11303" width="10.6640625" style="1" bestFit="1" customWidth="1"/>
    <col min="11304" max="11305" width="9.109375" style="1"/>
    <col min="11306" max="11306" width="15.44140625" style="1" bestFit="1" customWidth="1"/>
    <col min="11307" max="11307" width="12.109375" style="1" bestFit="1" customWidth="1"/>
    <col min="11308" max="11311" width="9.109375" style="1"/>
    <col min="11312" max="11312" width="10.5546875" style="1" bestFit="1" customWidth="1"/>
    <col min="11313" max="11520" width="9.109375" style="1"/>
    <col min="11521" max="11521" width="10.44140625" style="1" customWidth="1"/>
    <col min="11522" max="11522" width="9.109375" style="1"/>
    <col min="11523" max="11523" width="0" style="1" hidden="1" customWidth="1"/>
    <col min="11524" max="11524" width="9.44140625" style="1" bestFit="1" customWidth="1"/>
    <col min="11525" max="11525" width="12.6640625" style="1" customWidth="1"/>
    <col min="11526" max="11526" width="8.6640625" style="1" bestFit="1" customWidth="1"/>
    <col min="11527" max="11527" width="6.109375" style="1" bestFit="1" customWidth="1"/>
    <col min="11528" max="11528" width="8" style="1" bestFit="1" customWidth="1"/>
    <col min="11529" max="11529" width="10.88671875" style="1" bestFit="1" customWidth="1"/>
    <col min="11530" max="11530" width="11.33203125" style="1" bestFit="1" customWidth="1"/>
    <col min="11531" max="11532" width="10.109375" style="1" bestFit="1" customWidth="1"/>
    <col min="11533" max="11534" width="10.6640625" style="1" bestFit="1" customWidth="1"/>
    <col min="11535" max="11535" width="7.44140625" style="1" bestFit="1" customWidth="1"/>
    <col min="11536" max="11536" width="6.44140625" style="1" bestFit="1" customWidth="1"/>
    <col min="11537" max="11537" width="9.33203125" style="1" customWidth="1"/>
    <col min="11538" max="11538" width="6.44140625" style="1" customWidth="1"/>
    <col min="11539" max="11539" width="10.5546875" style="1" bestFit="1" customWidth="1"/>
    <col min="11540" max="11540" width="10.88671875" style="1" bestFit="1" customWidth="1"/>
    <col min="11541" max="11541" width="8" style="1" bestFit="1" customWidth="1"/>
    <col min="11542" max="11543" width="11.88671875" style="1" customWidth="1"/>
    <col min="11544" max="11544" width="10.5546875" style="1" bestFit="1" customWidth="1"/>
    <col min="11545" max="11545" width="10.33203125" style="1" bestFit="1" customWidth="1"/>
    <col min="11546" max="11547" width="0" style="1" hidden="1" customWidth="1"/>
    <col min="11548" max="11548" width="8.44140625" style="1" customWidth="1"/>
    <col min="11549" max="11549" width="0" style="1" hidden="1" customWidth="1"/>
    <col min="11550" max="11550" width="10.5546875" style="1" bestFit="1" customWidth="1"/>
    <col min="11551" max="11551" width="10.33203125" style="1" bestFit="1" customWidth="1"/>
    <col min="11552" max="11552" width="10.33203125" style="1" customWidth="1"/>
    <col min="11553" max="11553" width="12.6640625" style="1" bestFit="1" customWidth="1"/>
    <col min="11554" max="11554" width="14.109375" style="1" bestFit="1" customWidth="1"/>
    <col min="11555" max="11556" width="22.109375" style="1" bestFit="1" customWidth="1"/>
    <col min="11557" max="11557" width="9.44140625" style="1" customWidth="1"/>
    <col min="11558" max="11558" width="11.88671875" style="1" bestFit="1" customWidth="1"/>
    <col min="11559" max="11559" width="10.6640625" style="1" bestFit="1" customWidth="1"/>
    <col min="11560" max="11561" width="9.109375" style="1"/>
    <col min="11562" max="11562" width="15.44140625" style="1" bestFit="1" customWidth="1"/>
    <col min="11563" max="11563" width="12.109375" style="1" bestFit="1" customWidth="1"/>
    <col min="11564" max="11567" width="9.109375" style="1"/>
    <col min="11568" max="11568" width="10.5546875" style="1" bestFit="1" customWidth="1"/>
    <col min="11569" max="11776" width="9.109375" style="1"/>
    <col min="11777" max="11777" width="10.44140625" style="1" customWidth="1"/>
    <col min="11778" max="11778" width="9.109375" style="1"/>
    <col min="11779" max="11779" width="0" style="1" hidden="1" customWidth="1"/>
    <col min="11780" max="11780" width="9.44140625" style="1" bestFit="1" customWidth="1"/>
    <col min="11781" max="11781" width="12.6640625" style="1" customWidth="1"/>
    <col min="11782" max="11782" width="8.6640625" style="1" bestFit="1" customWidth="1"/>
    <col min="11783" max="11783" width="6.109375" style="1" bestFit="1" customWidth="1"/>
    <col min="11784" max="11784" width="8" style="1" bestFit="1" customWidth="1"/>
    <col min="11785" max="11785" width="10.88671875" style="1" bestFit="1" customWidth="1"/>
    <col min="11786" max="11786" width="11.33203125" style="1" bestFit="1" customWidth="1"/>
    <col min="11787" max="11788" width="10.109375" style="1" bestFit="1" customWidth="1"/>
    <col min="11789" max="11790" width="10.6640625" style="1" bestFit="1" customWidth="1"/>
    <col min="11791" max="11791" width="7.44140625" style="1" bestFit="1" customWidth="1"/>
    <col min="11792" max="11792" width="6.44140625" style="1" bestFit="1" customWidth="1"/>
    <col min="11793" max="11793" width="9.33203125" style="1" customWidth="1"/>
    <col min="11794" max="11794" width="6.44140625" style="1" customWidth="1"/>
    <col min="11795" max="11795" width="10.5546875" style="1" bestFit="1" customWidth="1"/>
    <col min="11796" max="11796" width="10.88671875" style="1" bestFit="1" customWidth="1"/>
    <col min="11797" max="11797" width="8" style="1" bestFit="1" customWidth="1"/>
    <col min="11798" max="11799" width="11.88671875" style="1" customWidth="1"/>
    <col min="11800" max="11800" width="10.5546875" style="1" bestFit="1" customWidth="1"/>
    <col min="11801" max="11801" width="10.33203125" style="1" bestFit="1" customWidth="1"/>
    <col min="11802" max="11803" width="0" style="1" hidden="1" customWidth="1"/>
    <col min="11804" max="11804" width="8.44140625" style="1" customWidth="1"/>
    <col min="11805" max="11805" width="0" style="1" hidden="1" customWidth="1"/>
    <col min="11806" max="11806" width="10.5546875" style="1" bestFit="1" customWidth="1"/>
    <col min="11807" max="11807" width="10.33203125" style="1" bestFit="1" customWidth="1"/>
    <col min="11808" max="11808" width="10.33203125" style="1" customWidth="1"/>
    <col min="11809" max="11809" width="12.6640625" style="1" bestFit="1" customWidth="1"/>
    <col min="11810" max="11810" width="14.109375" style="1" bestFit="1" customWidth="1"/>
    <col min="11811" max="11812" width="22.109375" style="1" bestFit="1" customWidth="1"/>
    <col min="11813" max="11813" width="9.44140625" style="1" customWidth="1"/>
    <col min="11814" max="11814" width="11.88671875" style="1" bestFit="1" customWidth="1"/>
    <col min="11815" max="11815" width="10.6640625" style="1" bestFit="1" customWidth="1"/>
    <col min="11816" max="11817" width="9.109375" style="1"/>
    <col min="11818" max="11818" width="15.44140625" style="1" bestFit="1" customWidth="1"/>
    <col min="11819" max="11819" width="12.109375" style="1" bestFit="1" customWidth="1"/>
    <col min="11820" max="11823" width="9.109375" style="1"/>
    <col min="11824" max="11824" width="10.5546875" style="1" bestFit="1" customWidth="1"/>
    <col min="11825" max="12032" width="9.109375" style="1"/>
    <col min="12033" max="12033" width="10.44140625" style="1" customWidth="1"/>
    <col min="12034" max="12034" width="9.109375" style="1"/>
    <col min="12035" max="12035" width="0" style="1" hidden="1" customWidth="1"/>
    <col min="12036" max="12036" width="9.44140625" style="1" bestFit="1" customWidth="1"/>
    <col min="12037" max="12037" width="12.6640625" style="1" customWidth="1"/>
    <col min="12038" max="12038" width="8.6640625" style="1" bestFit="1" customWidth="1"/>
    <col min="12039" max="12039" width="6.109375" style="1" bestFit="1" customWidth="1"/>
    <col min="12040" max="12040" width="8" style="1" bestFit="1" customWidth="1"/>
    <col min="12041" max="12041" width="10.88671875" style="1" bestFit="1" customWidth="1"/>
    <col min="12042" max="12042" width="11.33203125" style="1" bestFit="1" customWidth="1"/>
    <col min="12043" max="12044" width="10.109375" style="1" bestFit="1" customWidth="1"/>
    <col min="12045" max="12046" width="10.6640625" style="1" bestFit="1" customWidth="1"/>
    <col min="12047" max="12047" width="7.44140625" style="1" bestFit="1" customWidth="1"/>
    <col min="12048" max="12048" width="6.44140625" style="1" bestFit="1" customWidth="1"/>
    <col min="12049" max="12049" width="9.33203125" style="1" customWidth="1"/>
    <col min="12050" max="12050" width="6.44140625" style="1" customWidth="1"/>
    <col min="12051" max="12051" width="10.5546875" style="1" bestFit="1" customWidth="1"/>
    <col min="12052" max="12052" width="10.88671875" style="1" bestFit="1" customWidth="1"/>
    <col min="12053" max="12053" width="8" style="1" bestFit="1" customWidth="1"/>
    <col min="12054" max="12055" width="11.88671875" style="1" customWidth="1"/>
    <col min="12056" max="12056" width="10.5546875" style="1" bestFit="1" customWidth="1"/>
    <col min="12057" max="12057" width="10.33203125" style="1" bestFit="1" customWidth="1"/>
    <col min="12058" max="12059" width="0" style="1" hidden="1" customWidth="1"/>
    <col min="12060" max="12060" width="8.44140625" style="1" customWidth="1"/>
    <col min="12061" max="12061" width="0" style="1" hidden="1" customWidth="1"/>
    <col min="12062" max="12062" width="10.5546875" style="1" bestFit="1" customWidth="1"/>
    <col min="12063" max="12063" width="10.33203125" style="1" bestFit="1" customWidth="1"/>
    <col min="12064" max="12064" width="10.33203125" style="1" customWidth="1"/>
    <col min="12065" max="12065" width="12.6640625" style="1" bestFit="1" customWidth="1"/>
    <col min="12066" max="12066" width="14.109375" style="1" bestFit="1" customWidth="1"/>
    <col min="12067" max="12068" width="22.109375" style="1" bestFit="1" customWidth="1"/>
    <col min="12069" max="12069" width="9.44140625" style="1" customWidth="1"/>
    <col min="12070" max="12070" width="11.88671875" style="1" bestFit="1" customWidth="1"/>
    <col min="12071" max="12071" width="10.6640625" style="1" bestFit="1" customWidth="1"/>
    <col min="12072" max="12073" width="9.109375" style="1"/>
    <col min="12074" max="12074" width="15.44140625" style="1" bestFit="1" customWidth="1"/>
    <col min="12075" max="12075" width="12.109375" style="1" bestFit="1" customWidth="1"/>
    <col min="12076" max="12079" width="9.109375" style="1"/>
    <col min="12080" max="12080" width="10.5546875" style="1" bestFit="1" customWidth="1"/>
    <col min="12081" max="12288" width="9.109375" style="1"/>
    <col min="12289" max="12289" width="10.44140625" style="1" customWidth="1"/>
    <col min="12290" max="12290" width="9.109375" style="1"/>
    <col min="12291" max="12291" width="0" style="1" hidden="1" customWidth="1"/>
    <col min="12292" max="12292" width="9.44140625" style="1" bestFit="1" customWidth="1"/>
    <col min="12293" max="12293" width="12.6640625" style="1" customWidth="1"/>
    <col min="12294" max="12294" width="8.6640625" style="1" bestFit="1" customWidth="1"/>
    <col min="12295" max="12295" width="6.109375" style="1" bestFit="1" customWidth="1"/>
    <col min="12296" max="12296" width="8" style="1" bestFit="1" customWidth="1"/>
    <col min="12297" max="12297" width="10.88671875" style="1" bestFit="1" customWidth="1"/>
    <col min="12298" max="12298" width="11.33203125" style="1" bestFit="1" customWidth="1"/>
    <col min="12299" max="12300" width="10.109375" style="1" bestFit="1" customWidth="1"/>
    <col min="12301" max="12302" width="10.6640625" style="1" bestFit="1" customWidth="1"/>
    <col min="12303" max="12303" width="7.44140625" style="1" bestFit="1" customWidth="1"/>
    <col min="12304" max="12304" width="6.44140625" style="1" bestFit="1" customWidth="1"/>
    <col min="12305" max="12305" width="9.33203125" style="1" customWidth="1"/>
    <col min="12306" max="12306" width="6.44140625" style="1" customWidth="1"/>
    <col min="12307" max="12307" width="10.5546875" style="1" bestFit="1" customWidth="1"/>
    <col min="12308" max="12308" width="10.88671875" style="1" bestFit="1" customWidth="1"/>
    <col min="12309" max="12309" width="8" style="1" bestFit="1" customWidth="1"/>
    <col min="12310" max="12311" width="11.88671875" style="1" customWidth="1"/>
    <col min="12312" max="12312" width="10.5546875" style="1" bestFit="1" customWidth="1"/>
    <col min="12313" max="12313" width="10.33203125" style="1" bestFit="1" customWidth="1"/>
    <col min="12314" max="12315" width="0" style="1" hidden="1" customWidth="1"/>
    <col min="12316" max="12316" width="8.44140625" style="1" customWidth="1"/>
    <col min="12317" max="12317" width="0" style="1" hidden="1" customWidth="1"/>
    <col min="12318" max="12318" width="10.5546875" style="1" bestFit="1" customWidth="1"/>
    <col min="12319" max="12319" width="10.33203125" style="1" bestFit="1" customWidth="1"/>
    <col min="12320" max="12320" width="10.33203125" style="1" customWidth="1"/>
    <col min="12321" max="12321" width="12.6640625" style="1" bestFit="1" customWidth="1"/>
    <col min="12322" max="12322" width="14.109375" style="1" bestFit="1" customWidth="1"/>
    <col min="12323" max="12324" width="22.109375" style="1" bestFit="1" customWidth="1"/>
    <col min="12325" max="12325" width="9.44140625" style="1" customWidth="1"/>
    <col min="12326" max="12326" width="11.88671875" style="1" bestFit="1" customWidth="1"/>
    <col min="12327" max="12327" width="10.6640625" style="1" bestFit="1" customWidth="1"/>
    <col min="12328" max="12329" width="9.109375" style="1"/>
    <col min="12330" max="12330" width="15.44140625" style="1" bestFit="1" customWidth="1"/>
    <col min="12331" max="12331" width="12.109375" style="1" bestFit="1" customWidth="1"/>
    <col min="12332" max="12335" width="9.109375" style="1"/>
    <col min="12336" max="12336" width="10.5546875" style="1" bestFit="1" customWidth="1"/>
    <col min="12337" max="12544" width="9.109375" style="1"/>
    <col min="12545" max="12545" width="10.44140625" style="1" customWidth="1"/>
    <col min="12546" max="12546" width="9.109375" style="1"/>
    <col min="12547" max="12547" width="0" style="1" hidden="1" customWidth="1"/>
    <col min="12548" max="12548" width="9.44140625" style="1" bestFit="1" customWidth="1"/>
    <col min="12549" max="12549" width="12.6640625" style="1" customWidth="1"/>
    <col min="12550" max="12550" width="8.6640625" style="1" bestFit="1" customWidth="1"/>
    <col min="12551" max="12551" width="6.109375" style="1" bestFit="1" customWidth="1"/>
    <col min="12552" max="12552" width="8" style="1" bestFit="1" customWidth="1"/>
    <col min="12553" max="12553" width="10.88671875" style="1" bestFit="1" customWidth="1"/>
    <col min="12554" max="12554" width="11.33203125" style="1" bestFit="1" customWidth="1"/>
    <col min="12555" max="12556" width="10.109375" style="1" bestFit="1" customWidth="1"/>
    <col min="12557" max="12558" width="10.6640625" style="1" bestFit="1" customWidth="1"/>
    <col min="12559" max="12559" width="7.44140625" style="1" bestFit="1" customWidth="1"/>
    <col min="12560" max="12560" width="6.44140625" style="1" bestFit="1" customWidth="1"/>
    <col min="12561" max="12561" width="9.33203125" style="1" customWidth="1"/>
    <col min="12562" max="12562" width="6.44140625" style="1" customWidth="1"/>
    <col min="12563" max="12563" width="10.5546875" style="1" bestFit="1" customWidth="1"/>
    <col min="12564" max="12564" width="10.88671875" style="1" bestFit="1" customWidth="1"/>
    <col min="12565" max="12565" width="8" style="1" bestFit="1" customWidth="1"/>
    <col min="12566" max="12567" width="11.88671875" style="1" customWidth="1"/>
    <col min="12568" max="12568" width="10.5546875" style="1" bestFit="1" customWidth="1"/>
    <col min="12569" max="12569" width="10.33203125" style="1" bestFit="1" customWidth="1"/>
    <col min="12570" max="12571" width="0" style="1" hidden="1" customWidth="1"/>
    <col min="12572" max="12572" width="8.44140625" style="1" customWidth="1"/>
    <col min="12573" max="12573" width="0" style="1" hidden="1" customWidth="1"/>
    <col min="12574" max="12574" width="10.5546875" style="1" bestFit="1" customWidth="1"/>
    <col min="12575" max="12575" width="10.33203125" style="1" bestFit="1" customWidth="1"/>
    <col min="12576" max="12576" width="10.33203125" style="1" customWidth="1"/>
    <col min="12577" max="12577" width="12.6640625" style="1" bestFit="1" customWidth="1"/>
    <col min="12578" max="12578" width="14.109375" style="1" bestFit="1" customWidth="1"/>
    <col min="12579" max="12580" width="22.109375" style="1" bestFit="1" customWidth="1"/>
    <col min="12581" max="12581" width="9.44140625" style="1" customWidth="1"/>
    <col min="12582" max="12582" width="11.88671875" style="1" bestFit="1" customWidth="1"/>
    <col min="12583" max="12583" width="10.6640625" style="1" bestFit="1" customWidth="1"/>
    <col min="12584" max="12585" width="9.109375" style="1"/>
    <col min="12586" max="12586" width="15.44140625" style="1" bestFit="1" customWidth="1"/>
    <col min="12587" max="12587" width="12.109375" style="1" bestFit="1" customWidth="1"/>
    <col min="12588" max="12591" width="9.109375" style="1"/>
    <col min="12592" max="12592" width="10.5546875" style="1" bestFit="1" customWidth="1"/>
    <col min="12593" max="12800" width="9.109375" style="1"/>
    <col min="12801" max="12801" width="10.44140625" style="1" customWidth="1"/>
    <col min="12802" max="12802" width="9.109375" style="1"/>
    <col min="12803" max="12803" width="0" style="1" hidden="1" customWidth="1"/>
    <col min="12804" max="12804" width="9.44140625" style="1" bestFit="1" customWidth="1"/>
    <col min="12805" max="12805" width="12.6640625" style="1" customWidth="1"/>
    <col min="12806" max="12806" width="8.6640625" style="1" bestFit="1" customWidth="1"/>
    <col min="12807" max="12807" width="6.109375" style="1" bestFit="1" customWidth="1"/>
    <col min="12808" max="12808" width="8" style="1" bestFit="1" customWidth="1"/>
    <col min="12809" max="12809" width="10.88671875" style="1" bestFit="1" customWidth="1"/>
    <col min="12810" max="12810" width="11.33203125" style="1" bestFit="1" customWidth="1"/>
    <col min="12811" max="12812" width="10.109375" style="1" bestFit="1" customWidth="1"/>
    <col min="12813" max="12814" width="10.6640625" style="1" bestFit="1" customWidth="1"/>
    <col min="12815" max="12815" width="7.44140625" style="1" bestFit="1" customWidth="1"/>
    <col min="12816" max="12816" width="6.44140625" style="1" bestFit="1" customWidth="1"/>
    <col min="12817" max="12817" width="9.33203125" style="1" customWidth="1"/>
    <col min="12818" max="12818" width="6.44140625" style="1" customWidth="1"/>
    <col min="12819" max="12819" width="10.5546875" style="1" bestFit="1" customWidth="1"/>
    <col min="12820" max="12820" width="10.88671875" style="1" bestFit="1" customWidth="1"/>
    <col min="12821" max="12821" width="8" style="1" bestFit="1" customWidth="1"/>
    <col min="12822" max="12823" width="11.88671875" style="1" customWidth="1"/>
    <col min="12824" max="12824" width="10.5546875" style="1" bestFit="1" customWidth="1"/>
    <col min="12825" max="12825" width="10.33203125" style="1" bestFit="1" customWidth="1"/>
    <col min="12826" max="12827" width="0" style="1" hidden="1" customWidth="1"/>
    <col min="12828" max="12828" width="8.44140625" style="1" customWidth="1"/>
    <col min="12829" max="12829" width="0" style="1" hidden="1" customWidth="1"/>
    <col min="12830" max="12830" width="10.5546875" style="1" bestFit="1" customWidth="1"/>
    <col min="12831" max="12831" width="10.33203125" style="1" bestFit="1" customWidth="1"/>
    <col min="12832" max="12832" width="10.33203125" style="1" customWidth="1"/>
    <col min="12833" max="12833" width="12.6640625" style="1" bestFit="1" customWidth="1"/>
    <col min="12834" max="12834" width="14.109375" style="1" bestFit="1" customWidth="1"/>
    <col min="12835" max="12836" width="22.109375" style="1" bestFit="1" customWidth="1"/>
    <col min="12837" max="12837" width="9.44140625" style="1" customWidth="1"/>
    <col min="12838" max="12838" width="11.88671875" style="1" bestFit="1" customWidth="1"/>
    <col min="12839" max="12839" width="10.6640625" style="1" bestFit="1" customWidth="1"/>
    <col min="12840" max="12841" width="9.109375" style="1"/>
    <col min="12842" max="12842" width="15.44140625" style="1" bestFit="1" customWidth="1"/>
    <col min="12843" max="12843" width="12.109375" style="1" bestFit="1" customWidth="1"/>
    <col min="12844" max="12847" width="9.109375" style="1"/>
    <col min="12848" max="12848" width="10.5546875" style="1" bestFit="1" customWidth="1"/>
    <col min="12849" max="13056" width="9.109375" style="1"/>
    <col min="13057" max="13057" width="10.44140625" style="1" customWidth="1"/>
    <col min="13058" max="13058" width="9.109375" style="1"/>
    <col min="13059" max="13059" width="0" style="1" hidden="1" customWidth="1"/>
    <col min="13060" max="13060" width="9.44140625" style="1" bestFit="1" customWidth="1"/>
    <col min="13061" max="13061" width="12.6640625" style="1" customWidth="1"/>
    <col min="13062" max="13062" width="8.6640625" style="1" bestFit="1" customWidth="1"/>
    <col min="13063" max="13063" width="6.109375" style="1" bestFit="1" customWidth="1"/>
    <col min="13064" max="13064" width="8" style="1" bestFit="1" customWidth="1"/>
    <col min="13065" max="13065" width="10.88671875" style="1" bestFit="1" customWidth="1"/>
    <col min="13066" max="13066" width="11.33203125" style="1" bestFit="1" customWidth="1"/>
    <col min="13067" max="13068" width="10.109375" style="1" bestFit="1" customWidth="1"/>
    <col min="13069" max="13070" width="10.6640625" style="1" bestFit="1" customWidth="1"/>
    <col min="13071" max="13071" width="7.44140625" style="1" bestFit="1" customWidth="1"/>
    <col min="13072" max="13072" width="6.44140625" style="1" bestFit="1" customWidth="1"/>
    <col min="13073" max="13073" width="9.33203125" style="1" customWidth="1"/>
    <col min="13074" max="13074" width="6.44140625" style="1" customWidth="1"/>
    <col min="13075" max="13075" width="10.5546875" style="1" bestFit="1" customWidth="1"/>
    <col min="13076" max="13076" width="10.88671875" style="1" bestFit="1" customWidth="1"/>
    <col min="13077" max="13077" width="8" style="1" bestFit="1" customWidth="1"/>
    <col min="13078" max="13079" width="11.88671875" style="1" customWidth="1"/>
    <col min="13080" max="13080" width="10.5546875" style="1" bestFit="1" customWidth="1"/>
    <col min="13081" max="13081" width="10.33203125" style="1" bestFit="1" customWidth="1"/>
    <col min="13082" max="13083" width="0" style="1" hidden="1" customWidth="1"/>
    <col min="13084" max="13084" width="8.44140625" style="1" customWidth="1"/>
    <col min="13085" max="13085" width="0" style="1" hidden="1" customWidth="1"/>
    <col min="13086" max="13086" width="10.5546875" style="1" bestFit="1" customWidth="1"/>
    <col min="13087" max="13087" width="10.33203125" style="1" bestFit="1" customWidth="1"/>
    <col min="13088" max="13088" width="10.33203125" style="1" customWidth="1"/>
    <col min="13089" max="13089" width="12.6640625" style="1" bestFit="1" customWidth="1"/>
    <col min="13090" max="13090" width="14.109375" style="1" bestFit="1" customWidth="1"/>
    <col min="13091" max="13092" width="22.109375" style="1" bestFit="1" customWidth="1"/>
    <col min="13093" max="13093" width="9.44140625" style="1" customWidth="1"/>
    <col min="13094" max="13094" width="11.88671875" style="1" bestFit="1" customWidth="1"/>
    <col min="13095" max="13095" width="10.6640625" style="1" bestFit="1" customWidth="1"/>
    <col min="13096" max="13097" width="9.109375" style="1"/>
    <col min="13098" max="13098" width="15.44140625" style="1" bestFit="1" customWidth="1"/>
    <col min="13099" max="13099" width="12.109375" style="1" bestFit="1" customWidth="1"/>
    <col min="13100" max="13103" width="9.109375" style="1"/>
    <col min="13104" max="13104" width="10.5546875" style="1" bestFit="1" customWidth="1"/>
    <col min="13105" max="13312" width="9.109375" style="1"/>
    <col min="13313" max="13313" width="10.44140625" style="1" customWidth="1"/>
    <col min="13314" max="13314" width="9.109375" style="1"/>
    <col min="13315" max="13315" width="0" style="1" hidden="1" customWidth="1"/>
    <col min="13316" max="13316" width="9.44140625" style="1" bestFit="1" customWidth="1"/>
    <col min="13317" max="13317" width="12.6640625" style="1" customWidth="1"/>
    <col min="13318" max="13318" width="8.6640625" style="1" bestFit="1" customWidth="1"/>
    <col min="13319" max="13319" width="6.109375" style="1" bestFit="1" customWidth="1"/>
    <col min="13320" max="13320" width="8" style="1" bestFit="1" customWidth="1"/>
    <col min="13321" max="13321" width="10.88671875" style="1" bestFit="1" customWidth="1"/>
    <col min="13322" max="13322" width="11.33203125" style="1" bestFit="1" customWidth="1"/>
    <col min="13323" max="13324" width="10.109375" style="1" bestFit="1" customWidth="1"/>
    <col min="13325" max="13326" width="10.6640625" style="1" bestFit="1" customWidth="1"/>
    <col min="13327" max="13327" width="7.44140625" style="1" bestFit="1" customWidth="1"/>
    <col min="13328" max="13328" width="6.44140625" style="1" bestFit="1" customWidth="1"/>
    <col min="13329" max="13329" width="9.33203125" style="1" customWidth="1"/>
    <col min="13330" max="13330" width="6.44140625" style="1" customWidth="1"/>
    <col min="13331" max="13331" width="10.5546875" style="1" bestFit="1" customWidth="1"/>
    <col min="13332" max="13332" width="10.88671875" style="1" bestFit="1" customWidth="1"/>
    <col min="13333" max="13333" width="8" style="1" bestFit="1" customWidth="1"/>
    <col min="13334" max="13335" width="11.88671875" style="1" customWidth="1"/>
    <col min="13336" max="13336" width="10.5546875" style="1" bestFit="1" customWidth="1"/>
    <col min="13337" max="13337" width="10.33203125" style="1" bestFit="1" customWidth="1"/>
    <col min="13338" max="13339" width="0" style="1" hidden="1" customWidth="1"/>
    <col min="13340" max="13340" width="8.44140625" style="1" customWidth="1"/>
    <col min="13341" max="13341" width="0" style="1" hidden="1" customWidth="1"/>
    <col min="13342" max="13342" width="10.5546875" style="1" bestFit="1" customWidth="1"/>
    <col min="13343" max="13343" width="10.33203125" style="1" bestFit="1" customWidth="1"/>
    <col min="13344" max="13344" width="10.33203125" style="1" customWidth="1"/>
    <col min="13345" max="13345" width="12.6640625" style="1" bestFit="1" customWidth="1"/>
    <col min="13346" max="13346" width="14.109375" style="1" bestFit="1" customWidth="1"/>
    <col min="13347" max="13348" width="22.109375" style="1" bestFit="1" customWidth="1"/>
    <col min="13349" max="13349" width="9.44140625" style="1" customWidth="1"/>
    <col min="13350" max="13350" width="11.88671875" style="1" bestFit="1" customWidth="1"/>
    <col min="13351" max="13351" width="10.6640625" style="1" bestFit="1" customWidth="1"/>
    <col min="13352" max="13353" width="9.109375" style="1"/>
    <col min="13354" max="13354" width="15.44140625" style="1" bestFit="1" customWidth="1"/>
    <col min="13355" max="13355" width="12.109375" style="1" bestFit="1" customWidth="1"/>
    <col min="13356" max="13359" width="9.109375" style="1"/>
    <col min="13360" max="13360" width="10.5546875" style="1" bestFit="1" customWidth="1"/>
    <col min="13361" max="13568" width="9.109375" style="1"/>
    <col min="13569" max="13569" width="10.44140625" style="1" customWidth="1"/>
    <col min="13570" max="13570" width="9.109375" style="1"/>
    <col min="13571" max="13571" width="0" style="1" hidden="1" customWidth="1"/>
    <col min="13572" max="13572" width="9.44140625" style="1" bestFit="1" customWidth="1"/>
    <col min="13573" max="13573" width="12.6640625" style="1" customWidth="1"/>
    <col min="13574" max="13574" width="8.6640625" style="1" bestFit="1" customWidth="1"/>
    <col min="13575" max="13575" width="6.109375" style="1" bestFit="1" customWidth="1"/>
    <col min="13576" max="13576" width="8" style="1" bestFit="1" customWidth="1"/>
    <col min="13577" max="13577" width="10.88671875" style="1" bestFit="1" customWidth="1"/>
    <col min="13578" max="13578" width="11.33203125" style="1" bestFit="1" customWidth="1"/>
    <col min="13579" max="13580" width="10.109375" style="1" bestFit="1" customWidth="1"/>
    <col min="13581" max="13582" width="10.6640625" style="1" bestFit="1" customWidth="1"/>
    <col min="13583" max="13583" width="7.44140625" style="1" bestFit="1" customWidth="1"/>
    <col min="13584" max="13584" width="6.44140625" style="1" bestFit="1" customWidth="1"/>
    <col min="13585" max="13585" width="9.33203125" style="1" customWidth="1"/>
    <col min="13586" max="13586" width="6.44140625" style="1" customWidth="1"/>
    <col min="13587" max="13587" width="10.5546875" style="1" bestFit="1" customWidth="1"/>
    <col min="13588" max="13588" width="10.88671875" style="1" bestFit="1" customWidth="1"/>
    <col min="13589" max="13589" width="8" style="1" bestFit="1" customWidth="1"/>
    <col min="13590" max="13591" width="11.88671875" style="1" customWidth="1"/>
    <col min="13592" max="13592" width="10.5546875" style="1" bestFit="1" customWidth="1"/>
    <col min="13593" max="13593" width="10.33203125" style="1" bestFit="1" customWidth="1"/>
    <col min="13594" max="13595" width="0" style="1" hidden="1" customWidth="1"/>
    <col min="13596" max="13596" width="8.44140625" style="1" customWidth="1"/>
    <col min="13597" max="13597" width="0" style="1" hidden="1" customWidth="1"/>
    <col min="13598" max="13598" width="10.5546875" style="1" bestFit="1" customWidth="1"/>
    <col min="13599" max="13599" width="10.33203125" style="1" bestFit="1" customWidth="1"/>
    <col min="13600" max="13600" width="10.33203125" style="1" customWidth="1"/>
    <col min="13601" max="13601" width="12.6640625" style="1" bestFit="1" customWidth="1"/>
    <col min="13602" max="13602" width="14.109375" style="1" bestFit="1" customWidth="1"/>
    <col min="13603" max="13604" width="22.109375" style="1" bestFit="1" customWidth="1"/>
    <col min="13605" max="13605" width="9.44140625" style="1" customWidth="1"/>
    <col min="13606" max="13606" width="11.88671875" style="1" bestFit="1" customWidth="1"/>
    <col min="13607" max="13607" width="10.6640625" style="1" bestFit="1" customWidth="1"/>
    <col min="13608" max="13609" width="9.109375" style="1"/>
    <col min="13610" max="13610" width="15.44140625" style="1" bestFit="1" customWidth="1"/>
    <col min="13611" max="13611" width="12.109375" style="1" bestFit="1" customWidth="1"/>
    <col min="13612" max="13615" width="9.109375" style="1"/>
    <col min="13616" max="13616" width="10.5546875" style="1" bestFit="1" customWidth="1"/>
    <col min="13617" max="13824" width="9.109375" style="1"/>
    <col min="13825" max="13825" width="10.44140625" style="1" customWidth="1"/>
    <col min="13826" max="13826" width="9.109375" style="1"/>
    <col min="13827" max="13827" width="0" style="1" hidden="1" customWidth="1"/>
    <col min="13828" max="13828" width="9.44140625" style="1" bestFit="1" customWidth="1"/>
    <col min="13829" max="13829" width="12.6640625" style="1" customWidth="1"/>
    <col min="13830" max="13830" width="8.6640625" style="1" bestFit="1" customWidth="1"/>
    <col min="13831" max="13831" width="6.109375" style="1" bestFit="1" customWidth="1"/>
    <col min="13832" max="13832" width="8" style="1" bestFit="1" customWidth="1"/>
    <col min="13833" max="13833" width="10.88671875" style="1" bestFit="1" customWidth="1"/>
    <col min="13834" max="13834" width="11.33203125" style="1" bestFit="1" customWidth="1"/>
    <col min="13835" max="13836" width="10.109375" style="1" bestFit="1" customWidth="1"/>
    <col min="13837" max="13838" width="10.6640625" style="1" bestFit="1" customWidth="1"/>
    <col min="13839" max="13839" width="7.44140625" style="1" bestFit="1" customWidth="1"/>
    <col min="13840" max="13840" width="6.44140625" style="1" bestFit="1" customWidth="1"/>
    <col min="13841" max="13841" width="9.33203125" style="1" customWidth="1"/>
    <col min="13842" max="13842" width="6.44140625" style="1" customWidth="1"/>
    <col min="13843" max="13843" width="10.5546875" style="1" bestFit="1" customWidth="1"/>
    <col min="13844" max="13844" width="10.88671875" style="1" bestFit="1" customWidth="1"/>
    <col min="13845" max="13845" width="8" style="1" bestFit="1" customWidth="1"/>
    <col min="13846" max="13847" width="11.88671875" style="1" customWidth="1"/>
    <col min="13848" max="13848" width="10.5546875" style="1" bestFit="1" customWidth="1"/>
    <col min="13849" max="13849" width="10.33203125" style="1" bestFit="1" customWidth="1"/>
    <col min="13850" max="13851" width="0" style="1" hidden="1" customWidth="1"/>
    <col min="13852" max="13852" width="8.44140625" style="1" customWidth="1"/>
    <col min="13853" max="13853" width="0" style="1" hidden="1" customWidth="1"/>
    <col min="13854" max="13854" width="10.5546875" style="1" bestFit="1" customWidth="1"/>
    <col min="13855" max="13855" width="10.33203125" style="1" bestFit="1" customWidth="1"/>
    <col min="13856" max="13856" width="10.33203125" style="1" customWidth="1"/>
    <col min="13857" max="13857" width="12.6640625" style="1" bestFit="1" customWidth="1"/>
    <col min="13858" max="13858" width="14.109375" style="1" bestFit="1" customWidth="1"/>
    <col min="13859" max="13860" width="22.109375" style="1" bestFit="1" customWidth="1"/>
    <col min="13861" max="13861" width="9.44140625" style="1" customWidth="1"/>
    <col min="13862" max="13862" width="11.88671875" style="1" bestFit="1" customWidth="1"/>
    <col min="13863" max="13863" width="10.6640625" style="1" bestFit="1" customWidth="1"/>
    <col min="13864" max="13865" width="9.109375" style="1"/>
    <col min="13866" max="13866" width="15.44140625" style="1" bestFit="1" customWidth="1"/>
    <col min="13867" max="13867" width="12.109375" style="1" bestFit="1" customWidth="1"/>
    <col min="13868" max="13871" width="9.109375" style="1"/>
    <col min="13872" max="13872" width="10.5546875" style="1" bestFit="1" customWidth="1"/>
    <col min="13873" max="14080" width="9.109375" style="1"/>
    <col min="14081" max="14081" width="10.44140625" style="1" customWidth="1"/>
    <col min="14082" max="14082" width="9.109375" style="1"/>
    <col min="14083" max="14083" width="0" style="1" hidden="1" customWidth="1"/>
    <col min="14084" max="14084" width="9.44140625" style="1" bestFit="1" customWidth="1"/>
    <col min="14085" max="14085" width="12.6640625" style="1" customWidth="1"/>
    <col min="14086" max="14086" width="8.6640625" style="1" bestFit="1" customWidth="1"/>
    <col min="14087" max="14087" width="6.109375" style="1" bestFit="1" customWidth="1"/>
    <col min="14088" max="14088" width="8" style="1" bestFit="1" customWidth="1"/>
    <col min="14089" max="14089" width="10.88671875" style="1" bestFit="1" customWidth="1"/>
    <col min="14090" max="14090" width="11.33203125" style="1" bestFit="1" customWidth="1"/>
    <col min="14091" max="14092" width="10.109375" style="1" bestFit="1" customWidth="1"/>
    <col min="14093" max="14094" width="10.6640625" style="1" bestFit="1" customWidth="1"/>
    <col min="14095" max="14095" width="7.44140625" style="1" bestFit="1" customWidth="1"/>
    <col min="14096" max="14096" width="6.44140625" style="1" bestFit="1" customWidth="1"/>
    <col min="14097" max="14097" width="9.33203125" style="1" customWidth="1"/>
    <col min="14098" max="14098" width="6.44140625" style="1" customWidth="1"/>
    <col min="14099" max="14099" width="10.5546875" style="1" bestFit="1" customWidth="1"/>
    <col min="14100" max="14100" width="10.88671875" style="1" bestFit="1" customWidth="1"/>
    <col min="14101" max="14101" width="8" style="1" bestFit="1" customWidth="1"/>
    <col min="14102" max="14103" width="11.88671875" style="1" customWidth="1"/>
    <col min="14104" max="14104" width="10.5546875" style="1" bestFit="1" customWidth="1"/>
    <col min="14105" max="14105" width="10.33203125" style="1" bestFit="1" customWidth="1"/>
    <col min="14106" max="14107" width="0" style="1" hidden="1" customWidth="1"/>
    <col min="14108" max="14108" width="8.44140625" style="1" customWidth="1"/>
    <col min="14109" max="14109" width="0" style="1" hidden="1" customWidth="1"/>
    <col min="14110" max="14110" width="10.5546875" style="1" bestFit="1" customWidth="1"/>
    <col min="14111" max="14111" width="10.33203125" style="1" bestFit="1" customWidth="1"/>
    <col min="14112" max="14112" width="10.33203125" style="1" customWidth="1"/>
    <col min="14113" max="14113" width="12.6640625" style="1" bestFit="1" customWidth="1"/>
    <col min="14114" max="14114" width="14.109375" style="1" bestFit="1" customWidth="1"/>
    <col min="14115" max="14116" width="22.109375" style="1" bestFit="1" customWidth="1"/>
    <col min="14117" max="14117" width="9.44140625" style="1" customWidth="1"/>
    <col min="14118" max="14118" width="11.88671875" style="1" bestFit="1" customWidth="1"/>
    <col min="14119" max="14119" width="10.6640625" style="1" bestFit="1" customWidth="1"/>
    <col min="14120" max="14121" width="9.109375" style="1"/>
    <col min="14122" max="14122" width="15.44140625" style="1" bestFit="1" customWidth="1"/>
    <col min="14123" max="14123" width="12.109375" style="1" bestFit="1" customWidth="1"/>
    <col min="14124" max="14127" width="9.109375" style="1"/>
    <col min="14128" max="14128" width="10.5546875" style="1" bestFit="1" customWidth="1"/>
    <col min="14129" max="14336" width="9.109375" style="1"/>
    <col min="14337" max="14337" width="10.44140625" style="1" customWidth="1"/>
    <col min="14338" max="14338" width="9.109375" style="1"/>
    <col min="14339" max="14339" width="0" style="1" hidden="1" customWidth="1"/>
    <col min="14340" max="14340" width="9.44140625" style="1" bestFit="1" customWidth="1"/>
    <col min="14341" max="14341" width="12.6640625" style="1" customWidth="1"/>
    <col min="14342" max="14342" width="8.6640625" style="1" bestFit="1" customWidth="1"/>
    <col min="14343" max="14343" width="6.109375" style="1" bestFit="1" customWidth="1"/>
    <col min="14344" max="14344" width="8" style="1" bestFit="1" customWidth="1"/>
    <col min="14345" max="14345" width="10.88671875" style="1" bestFit="1" customWidth="1"/>
    <col min="14346" max="14346" width="11.33203125" style="1" bestFit="1" customWidth="1"/>
    <col min="14347" max="14348" width="10.109375" style="1" bestFit="1" customWidth="1"/>
    <col min="14349" max="14350" width="10.6640625" style="1" bestFit="1" customWidth="1"/>
    <col min="14351" max="14351" width="7.44140625" style="1" bestFit="1" customWidth="1"/>
    <col min="14352" max="14352" width="6.44140625" style="1" bestFit="1" customWidth="1"/>
    <col min="14353" max="14353" width="9.33203125" style="1" customWidth="1"/>
    <col min="14354" max="14354" width="6.44140625" style="1" customWidth="1"/>
    <col min="14355" max="14355" width="10.5546875" style="1" bestFit="1" customWidth="1"/>
    <col min="14356" max="14356" width="10.88671875" style="1" bestFit="1" customWidth="1"/>
    <col min="14357" max="14357" width="8" style="1" bestFit="1" customWidth="1"/>
    <col min="14358" max="14359" width="11.88671875" style="1" customWidth="1"/>
    <col min="14360" max="14360" width="10.5546875" style="1" bestFit="1" customWidth="1"/>
    <col min="14361" max="14361" width="10.33203125" style="1" bestFit="1" customWidth="1"/>
    <col min="14362" max="14363" width="0" style="1" hidden="1" customWidth="1"/>
    <col min="14364" max="14364" width="8.44140625" style="1" customWidth="1"/>
    <col min="14365" max="14365" width="0" style="1" hidden="1" customWidth="1"/>
    <col min="14366" max="14366" width="10.5546875" style="1" bestFit="1" customWidth="1"/>
    <col min="14367" max="14367" width="10.33203125" style="1" bestFit="1" customWidth="1"/>
    <col min="14368" max="14368" width="10.33203125" style="1" customWidth="1"/>
    <col min="14369" max="14369" width="12.6640625" style="1" bestFit="1" customWidth="1"/>
    <col min="14370" max="14370" width="14.109375" style="1" bestFit="1" customWidth="1"/>
    <col min="14371" max="14372" width="22.109375" style="1" bestFit="1" customWidth="1"/>
    <col min="14373" max="14373" width="9.44140625" style="1" customWidth="1"/>
    <col min="14374" max="14374" width="11.88671875" style="1" bestFit="1" customWidth="1"/>
    <col min="14375" max="14375" width="10.6640625" style="1" bestFit="1" customWidth="1"/>
    <col min="14376" max="14377" width="9.109375" style="1"/>
    <col min="14378" max="14378" width="15.44140625" style="1" bestFit="1" customWidth="1"/>
    <col min="14379" max="14379" width="12.109375" style="1" bestFit="1" customWidth="1"/>
    <col min="14380" max="14383" width="9.109375" style="1"/>
    <col min="14384" max="14384" width="10.5546875" style="1" bestFit="1" customWidth="1"/>
    <col min="14385" max="14592" width="9.109375" style="1"/>
    <col min="14593" max="14593" width="10.44140625" style="1" customWidth="1"/>
    <col min="14594" max="14594" width="9.109375" style="1"/>
    <col min="14595" max="14595" width="0" style="1" hidden="1" customWidth="1"/>
    <col min="14596" max="14596" width="9.44140625" style="1" bestFit="1" customWidth="1"/>
    <col min="14597" max="14597" width="12.6640625" style="1" customWidth="1"/>
    <col min="14598" max="14598" width="8.6640625" style="1" bestFit="1" customWidth="1"/>
    <col min="14599" max="14599" width="6.109375" style="1" bestFit="1" customWidth="1"/>
    <col min="14600" max="14600" width="8" style="1" bestFit="1" customWidth="1"/>
    <col min="14601" max="14601" width="10.88671875" style="1" bestFit="1" customWidth="1"/>
    <col min="14602" max="14602" width="11.33203125" style="1" bestFit="1" customWidth="1"/>
    <col min="14603" max="14604" width="10.109375" style="1" bestFit="1" customWidth="1"/>
    <col min="14605" max="14606" width="10.6640625" style="1" bestFit="1" customWidth="1"/>
    <col min="14607" max="14607" width="7.44140625" style="1" bestFit="1" customWidth="1"/>
    <col min="14608" max="14608" width="6.44140625" style="1" bestFit="1" customWidth="1"/>
    <col min="14609" max="14609" width="9.33203125" style="1" customWidth="1"/>
    <col min="14610" max="14610" width="6.44140625" style="1" customWidth="1"/>
    <col min="14611" max="14611" width="10.5546875" style="1" bestFit="1" customWidth="1"/>
    <col min="14612" max="14612" width="10.88671875" style="1" bestFit="1" customWidth="1"/>
    <col min="14613" max="14613" width="8" style="1" bestFit="1" customWidth="1"/>
    <col min="14614" max="14615" width="11.88671875" style="1" customWidth="1"/>
    <col min="14616" max="14616" width="10.5546875" style="1" bestFit="1" customWidth="1"/>
    <col min="14617" max="14617" width="10.33203125" style="1" bestFit="1" customWidth="1"/>
    <col min="14618" max="14619" width="0" style="1" hidden="1" customWidth="1"/>
    <col min="14620" max="14620" width="8.44140625" style="1" customWidth="1"/>
    <col min="14621" max="14621" width="0" style="1" hidden="1" customWidth="1"/>
    <col min="14622" max="14622" width="10.5546875" style="1" bestFit="1" customWidth="1"/>
    <col min="14623" max="14623" width="10.33203125" style="1" bestFit="1" customWidth="1"/>
    <col min="14624" max="14624" width="10.33203125" style="1" customWidth="1"/>
    <col min="14625" max="14625" width="12.6640625" style="1" bestFit="1" customWidth="1"/>
    <col min="14626" max="14626" width="14.109375" style="1" bestFit="1" customWidth="1"/>
    <col min="14627" max="14628" width="22.109375" style="1" bestFit="1" customWidth="1"/>
    <col min="14629" max="14629" width="9.44140625" style="1" customWidth="1"/>
    <col min="14630" max="14630" width="11.88671875" style="1" bestFit="1" customWidth="1"/>
    <col min="14631" max="14631" width="10.6640625" style="1" bestFit="1" customWidth="1"/>
    <col min="14632" max="14633" width="9.109375" style="1"/>
    <col min="14634" max="14634" width="15.44140625" style="1" bestFit="1" customWidth="1"/>
    <col min="14635" max="14635" width="12.109375" style="1" bestFit="1" customWidth="1"/>
    <col min="14636" max="14639" width="9.109375" style="1"/>
    <col min="14640" max="14640" width="10.5546875" style="1" bestFit="1" customWidth="1"/>
    <col min="14641" max="14848" width="9.109375" style="1"/>
    <col min="14849" max="14849" width="10.44140625" style="1" customWidth="1"/>
    <col min="14850" max="14850" width="9.109375" style="1"/>
    <col min="14851" max="14851" width="0" style="1" hidden="1" customWidth="1"/>
    <col min="14852" max="14852" width="9.44140625" style="1" bestFit="1" customWidth="1"/>
    <col min="14853" max="14853" width="12.6640625" style="1" customWidth="1"/>
    <col min="14854" max="14854" width="8.6640625" style="1" bestFit="1" customWidth="1"/>
    <col min="14855" max="14855" width="6.109375" style="1" bestFit="1" customWidth="1"/>
    <col min="14856" max="14856" width="8" style="1" bestFit="1" customWidth="1"/>
    <col min="14857" max="14857" width="10.88671875" style="1" bestFit="1" customWidth="1"/>
    <col min="14858" max="14858" width="11.33203125" style="1" bestFit="1" customWidth="1"/>
    <col min="14859" max="14860" width="10.109375" style="1" bestFit="1" customWidth="1"/>
    <col min="14861" max="14862" width="10.6640625" style="1" bestFit="1" customWidth="1"/>
    <col min="14863" max="14863" width="7.44140625" style="1" bestFit="1" customWidth="1"/>
    <col min="14864" max="14864" width="6.44140625" style="1" bestFit="1" customWidth="1"/>
    <col min="14865" max="14865" width="9.33203125" style="1" customWidth="1"/>
    <col min="14866" max="14866" width="6.44140625" style="1" customWidth="1"/>
    <col min="14867" max="14867" width="10.5546875" style="1" bestFit="1" customWidth="1"/>
    <col min="14868" max="14868" width="10.88671875" style="1" bestFit="1" customWidth="1"/>
    <col min="14869" max="14869" width="8" style="1" bestFit="1" customWidth="1"/>
    <col min="14870" max="14871" width="11.88671875" style="1" customWidth="1"/>
    <col min="14872" max="14872" width="10.5546875" style="1" bestFit="1" customWidth="1"/>
    <col min="14873" max="14873" width="10.33203125" style="1" bestFit="1" customWidth="1"/>
    <col min="14874" max="14875" width="0" style="1" hidden="1" customWidth="1"/>
    <col min="14876" max="14876" width="8.44140625" style="1" customWidth="1"/>
    <col min="14877" max="14877" width="0" style="1" hidden="1" customWidth="1"/>
    <col min="14878" max="14878" width="10.5546875" style="1" bestFit="1" customWidth="1"/>
    <col min="14879" max="14879" width="10.33203125" style="1" bestFit="1" customWidth="1"/>
    <col min="14880" max="14880" width="10.33203125" style="1" customWidth="1"/>
    <col min="14881" max="14881" width="12.6640625" style="1" bestFit="1" customWidth="1"/>
    <col min="14882" max="14882" width="14.109375" style="1" bestFit="1" customWidth="1"/>
    <col min="14883" max="14884" width="22.109375" style="1" bestFit="1" customWidth="1"/>
    <col min="14885" max="14885" width="9.44140625" style="1" customWidth="1"/>
    <col min="14886" max="14886" width="11.88671875" style="1" bestFit="1" customWidth="1"/>
    <col min="14887" max="14887" width="10.6640625" style="1" bestFit="1" customWidth="1"/>
    <col min="14888" max="14889" width="9.109375" style="1"/>
    <col min="14890" max="14890" width="15.44140625" style="1" bestFit="1" customWidth="1"/>
    <col min="14891" max="14891" width="12.109375" style="1" bestFit="1" customWidth="1"/>
    <col min="14892" max="14895" width="9.109375" style="1"/>
    <col min="14896" max="14896" width="10.5546875" style="1" bestFit="1" customWidth="1"/>
    <col min="14897" max="15104" width="9.109375" style="1"/>
    <col min="15105" max="15105" width="10.44140625" style="1" customWidth="1"/>
    <col min="15106" max="15106" width="9.109375" style="1"/>
    <col min="15107" max="15107" width="0" style="1" hidden="1" customWidth="1"/>
    <col min="15108" max="15108" width="9.44140625" style="1" bestFit="1" customWidth="1"/>
    <col min="15109" max="15109" width="12.6640625" style="1" customWidth="1"/>
    <col min="15110" max="15110" width="8.6640625" style="1" bestFit="1" customWidth="1"/>
    <col min="15111" max="15111" width="6.109375" style="1" bestFit="1" customWidth="1"/>
    <col min="15112" max="15112" width="8" style="1" bestFit="1" customWidth="1"/>
    <col min="15113" max="15113" width="10.88671875" style="1" bestFit="1" customWidth="1"/>
    <col min="15114" max="15114" width="11.33203125" style="1" bestFit="1" customWidth="1"/>
    <col min="15115" max="15116" width="10.109375" style="1" bestFit="1" customWidth="1"/>
    <col min="15117" max="15118" width="10.6640625" style="1" bestFit="1" customWidth="1"/>
    <col min="15119" max="15119" width="7.44140625" style="1" bestFit="1" customWidth="1"/>
    <col min="15120" max="15120" width="6.44140625" style="1" bestFit="1" customWidth="1"/>
    <col min="15121" max="15121" width="9.33203125" style="1" customWidth="1"/>
    <col min="15122" max="15122" width="6.44140625" style="1" customWidth="1"/>
    <col min="15123" max="15123" width="10.5546875" style="1" bestFit="1" customWidth="1"/>
    <col min="15124" max="15124" width="10.88671875" style="1" bestFit="1" customWidth="1"/>
    <col min="15125" max="15125" width="8" style="1" bestFit="1" customWidth="1"/>
    <col min="15126" max="15127" width="11.88671875" style="1" customWidth="1"/>
    <col min="15128" max="15128" width="10.5546875" style="1" bestFit="1" customWidth="1"/>
    <col min="15129" max="15129" width="10.33203125" style="1" bestFit="1" customWidth="1"/>
    <col min="15130" max="15131" width="0" style="1" hidden="1" customWidth="1"/>
    <col min="15132" max="15132" width="8.44140625" style="1" customWidth="1"/>
    <col min="15133" max="15133" width="0" style="1" hidden="1" customWidth="1"/>
    <col min="15134" max="15134" width="10.5546875" style="1" bestFit="1" customWidth="1"/>
    <col min="15135" max="15135" width="10.33203125" style="1" bestFit="1" customWidth="1"/>
    <col min="15136" max="15136" width="10.33203125" style="1" customWidth="1"/>
    <col min="15137" max="15137" width="12.6640625" style="1" bestFit="1" customWidth="1"/>
    <col min="15138" max="15138" width="14.109375" style="1" bestFit="1" customWidth="1"/>
    <col min="15139" max="15140" width="22.109375" style="1" bestFit="1" customWidth="1"/>
    <col min="15141" max="15141" width="9.44140625" style="1" customWidth="1"/>
    <col min="15142" max="15142" width="11.88671875" style="1" bestFit="1" customWidth="1"/>
    <col min="15143" max="15143" width="10.6640625" style="1" bestFit="1" customWidth="1"/>
    <col min="15144" max="15145" width="9.109375" style="1"/>
    <col min="15146" max="15146" width="15.44140625" style="1" bestFit="1" customWidth="1"/>
    <col min="15147" max="15147" width="12.109375" style="1" bestFit="1" customWidth="1"/>
    <col min="15148" max="15151" width="9.109375" style="1"/>
    <col min="15152" max="15152" width="10.5546875" style="1" bestFit="1" customWidth="1"/>
    <col min="15153" max="15360" width="9.109375" style="1"/>
    <col min="15361" max="15361" width="10.44140625" style="1" customWidth="1"/>
    <col min="15362" max="15362" width="9.109375" style="1"/>
    <col min="15363" max="15363" width="0" style="1" hidden="1" customWidth="1"/>
    <col min="15364" max="15364" width="9.44140625" style="1" bestFit="1" customWidth="1"/>
    <col min="15365" max="15365" width="12.6640625" style="1" customWidth="1"/>
    <col min="15366" max="15366" width="8.6640625" style="1" bestFit="1" customWidth="1"/>
    <col min="15367" max="15367" width="6.109375" style="1" bestFit="1" customWidth="1"/>
    <col min="15368" max="15368" width="8" style="1" bestFit="1" customWidth="1"/>
    <col min="15369" max="15369" width="10.88671875" style="1" bestFit="1" customWidth="1"/>
    <col min="15370" max="15370" width="11.33203125" style="1" bestFit="1" customWidth="1"/>
    <col min="15371" max="15372" width="10.109375" style="1" bestFit="1" customWidth="1"/>
    <col min="15373" max="15374" width="10.6640625" style="1" bestFit="1" customWidth="1"/>
    <col min="15375" max="15375" width="7.44140625" style="1" bestFit="1" customWidth="1"/>
    <col min="15376" max="15376" width="6.44140625" style="1" bestFit="1" customWidth="1"/>
    <col min="15377" max="15377" width="9.33203125" style="1" customWidth="1"/>
    <col min="15378" max="15378" width="6.44140625" style="1" customWidth="1"/>
    <col min="15379" max="15379" width="10.5546875" style="1" bestFit="1" customWidth="1"/>
    <col min="15380" max="15380" width="10.88671875" style="1" bestFit="1" customWidth="1"/>
    <col min="15381" max="15381" width="8" style="1" bestFit="1" customWidth="1"/>
    <col min="15382" max="15383" width="11.88671875" style="1" customWidth="1"/>
    <col min="15384" max="15384" width="10.5546875" style="1" bestFit="1" customWidth="1"/>
    <col min="15385" max="15385" width="10.33203125" style="1" bestFit="1" customWidth="1"/>
    <col min="15386" max="15387" width="0" style="1" hidden="1" customWidth="1"/>
    <col min="15388" max="15388" width="8.44140625" style="1" customWidth="1"/>
    <col min="15389" max="15389" width="0" style="1" hidden="1" customWidth="1"/>
    <col min="15390" max="15390" width="10.5546875" style="1" bestFit="1" customWidth="1"/>
    <col min="15391" max="15391" width="10.33203125" style="1" bestFit="1" customWidth="1"/>
    <col min="15392" max="15392" width="10.33203125" style="1" customWidth="1"/>
    <col min="15393" max="15393" width="12.6640625" style="1" bestFit="1" customWidth="1"/>
    <col min="15394" max="15394" width="14.109375" style="1" bestFit="1" customWidth="1"/>
    <col min="15395" max="15396" width="22.109375" style="1" bestFit="1" customWidth="1"/>
    <col min="15397" max="15397" width="9.44140625" style="1" customWidth="1"/>
    <col min="15398" max="15398" width="11.88671875" style="1" bestFit="1" customWidth="1"/>
    <col min="15399" max="15399" width="10.6640625" style="1" bestFit="1" customWidth="1"/>
    <col min="15400" max="15401" width="9.109375" style="1"/>
    <col min="15402" max="15402" width="15.44140625" style="1" bestFit="1" customWidth="1"/>
    <col min="15403" max="15403" width="12.109375" style="1" bestFit="1" customWidth="1"/>
    <col min="15404" max="15407" width="9.109375" style="1"/>
    <col min="15408" max="15408" width="10.5546875" style="1" bestFit="1" customWidth="1"/>
    <col min="15409" max="15616" width="9.109375" style="1"/>
    <col min="15617" max="15617" width="10.44140625" style="1" customWidth="1"/>
    <col min="15618" max="15618" width="9.109375" style="1"/>
    <col min="15619" max="15619" width="0" style="1" hidden="1" customWidth="1"/>
    <col min="15620" max="15620" width="9.44140625" style="1" bestFit="1" customWidth="1"/>
    <col min="15621" max="15621" width="12.6640625" style="1" customWidth="1"/>
    <col min="15622" max="15622" width="8.6640625" style="1" bestFit="1" customWidth="1"/>
    <col min="15623" max="15623" width="6.109375" style="1" bestFit="1" customWidth="1"/>
    <col min="15624" max="15624" width="8" style="1" bestFit="1" customWidth="1"/>
    <col min="15625" max="15625" width="10.88671875" style="1" bestFit="1" customWidth="1"/>
    <col min="15626" max="15626" width="11.33203125" style="1" bestFit="1" customWidth="1"/>
    <col min="15627" max="15628" width="10.109375" style="1" bestFit="1" customWidth="1"/>
    <col min="15629" max="15630" width="10.6640625" style="1" bestFit="1" customWidth="1"/>
    <col min="15631" max="15631" width="7.44140625" style="1" bestFit="1" customWidth="1"/>
    <col min="15632" max="15632" width="6.44140625" style="1" bestFit="1" customWidth="1"/>
    <col min="15633" max="15633" width="9.33203125" style="1" customWidth="1"/>
    <col min="15634" max="15634" width="6.44140625" style="1" customWidth="1"/>
    <col min="15635" max="15635" width="10.5546875" style="1" bestFit="1" customWidth="1"/>
    <col min="15636" max="15636" width="10.88671875" style="1" bestFit="1" customWidth="1"/>
    <col min="15637" max="15637" width="8" style="1" bestFit="1" customWidth="1"/>
    <col min="15638" max="15639" width="11.88671875" style="1" customWidth="1"/>
    <col min="15640" max="15640" width="10.5546875" style="1" bestFit="1" customWidth="1"/>
    <col min="15641" max="15641" width="10.33203125" style="1" bestFit="1" customWidth="1"/>
    <col min="15642" max="15643" width="0" style="1" hidden="1" customWidth="1"/>
    <col min="15644" max="15644" width="8.44140625" style="1" customWidth="1"/>
    <col min="15645" max="15645" width="0" style="1" hidden="1" customWidth="1"/>
    <col min="15646" max="15646" width="10.5546875" style="1" bestFit="1" customWidth="1"/>
    <col min="15647" max="15647" width="10.33203125" style="1" bestFit="1" customWidth="1"/>
    <col min="15648" max="15648" width="10.33203125" style="1" customWidth="1"/>
    <col min="15649" max="15649" width="12.6640625" style="1" bestFit="1" customWidth="1"/>
    <col min="15650" max="15650" width="14.109375" style="1" bestFit="1" customWidth="1"/>
    <col min="15651" max="15652" width="22.109375" style="1" bestFit="1" customWidth="1"/>
    <col min="15653" max="15653" width="9.44140625" style="1" customWidth="1"/>
    <col min="15654" max="15654" width="11.88671875" style="1" bestFit="1" customWidth="1"/>
    <col min="15655" max="15655" width="10.6640625" style="1" bestFit="1" customWidth="1"/>
    <col min="15656" max="15657" width="9.109375" style="1"/>
    <col min="15658" max="15658" width="15.44140625" style="1" bestFit="1" customWidth="1"/>
    <col min="15659" max="15659" width="12.109375" style="1" bestFit="1" customWidth="1"/>
    <col min="15660" max="15663" width="9.109375" style="1"/>
    <col min="15664" max="15664" width="10.5546875" style="1" bestFit="1" customWidth="1"/>
    <col min="15665" max="15872" width="9.109375" style="1"/>
    <col min="15873" max="15873" width="10.44140625" style="1" customWidth="1"/>
    <col min="15874" max="15874" width="9.109375" style="1"/>
    <col min="15875" max="15875" width="0" style="1" hidden="1" customWidth="1"/>
    <col min="15876" max="15876" width="9.44140625" style="1" bestFit="1" customWidth="1"/>
    <col min="15877" max="15877" width="12.6640625" style="1" customWidth="1"/>
    <col min="15878" max="15878" width="8.6640625" style="1" bestFit="1" customWidth="1"/>
    <col min="15879" max="15879" width="6.109375" style="1" bestFit="1" customWidth="1"/>
    <col min="15880" max="15880" width="8" style="1" bestFit="1" customWidth="1"/>
    <col min="15881" max="15881" width="10.88671875" style="1" bestFit="1" customWidth="1"/>
    <col min="15882" max="15882" width="11.33203125" style="1" bestFit="1" customWidth="1"/>
    <col min="15883" max="15884" width="10.109375" style="1" bestFit="1" customWidth="1"/>
    <col min="15885" max="15886" width="10.6640625" style="1" bestFit="1" customWidth="1"/>
    <col min="15887" max="15887" width="7.44140625" style="1" bestFit="1" customWidth="1"/>
    <col min="15888" max="15888" width="6.44140625" style="1" bestFit="1" customWidth="1"/>
    <col min="15889" max="15889" width="9.33203125" style="1" customWidth="1"/>
    <col min="15890" max="15890" width="6.44140625" style="1" customWidth="1"/>
    <col min="15891" max="15891" width="10.5546875" style="1" bestFit="1" customWidth="1"/>
    <col min="15892" max="15892" width="10.88671875" style="1" bestFit="1" customWidth="1"/>
    <col min="15893" max="15893" width="8" style="1" bestFit="1" customWidth="1"/>
    <col min="15894" max="15895" width="11.88671875" style="1" customWidth="1"/>
    <col min="15896" max="15896" width="10.5546875" style="1" bestFit="1" customWidth="1"/>
    <col min="15897" max="15897" width="10.33203125" style="1" bestFit="1" customWidth="1"/>
    <col min="15898" max="15899" width="0" style="1" hidden="1" customWidth="1"/>
    <col min="15900" max="15900" width="8.44140625" style="1" customWidth="1"/>
    <col min="15901" max="15901" width="0" style="1" hidden="1" customWidth="1"/>
    <col min="15902" max="15902" width="10.5546875" style="1" bestFit="1" customWidth="1"/>
    <col min="15903" max="15903" width="10.33203125" style="1" bestFit="1" customWidth="1"/>
    <col min="15904" max="15904" width="10.33203125" style="1" customWidth="1"/>
    <col min="15905" max="15905" width="12.6640625" style="1" bestFit="1" customWidth="1"/>
    <col min="15906" max="15906" width="14.109375" style="1" bestFit="1" customWidth="1"/>
    <col min="15907" max="15908" width="22.109375" style="1" bestFit="1" customWidth="1"/>
    <col min="15909" max="15909" width="9.44140625" style="1" customWidth="1"/>
    <col min="15910" max="15910" width="11.88671875" style="1" bestFit="1" customWidth="1"/>
    <col min="15911" max="15911" width="10.6640625" style="1" bestFit="1" customWidth="1"/>
    <col min="15912" max="15913" width="9.109375" style="1"/>
    <col min="15914" max="15914" width="15.44140625" style="1" bestFit="1" customWidth="1"/>
    <col min="15915" max="15915" width="12.109375" style="1" bestFit="1" customWidth="1"/>
    <col min="15916" max="15919" width="9.109375" style="1"/>
    <col min="15920" max="15920" width="10.5546875" style="1" bestFit="1" customWidth="1"/>
    <col min="15921" max="16128" width="9.109375" style="1"/>
    <col min="16129" max="16129" width="10.44140625" style="1" customWidth="1"/>
    <col min="16130" max="16130" width="9.109375" style="1"/>
    <col min="16131" max="16131" width="0" style="1" hidden="1" customWidth="1"/>
    <col min="16132" max="16132" width="9.44140625" style="1" bestFit="1" customWidth="1"/>
    <col min="16133" max="16133" width="12.6640625" style="1" customWidth="1"/>
    <col min="16134" max="16134" width="8.6640625" style="1" bestFit="1" customWidth="1"/>
    <col min="16135" max="16135" width="6.109375" style="1" bestFit="1" customWidth="1"/>
    <col min="16136" max="16136" width="8" style="1" bestFit="1" customWidth="1"/>
    <col min="16137" max="16137" width="10.88671875" style="1" bestFit="1" customWidth="1"/>
    <col min="16138" max="16138" width="11.33203125" style="1" bestFit="1" customWidth="1"/>
    <col min="16139" max="16140" width="10.109375" style="1" bestFit="1" customWidth="1"/>
    <col min="16141" max="16142" width="10.6640625" style="1" bestFit="1" customWidth="1"/>
    <col min="16143" max="16143" width="7.44140625" style="1" bestFit="1" customWidth="1"/>
    <col min="16144" max="16144" width="6.44140625" style="1" bestFit="1" customWidth="1"/>
    <col min="16145" max="16145" width="9.33203125" style="1" customWidth="1"/>
    <col min="16146" max="16146" width="6.44140625" style="1" customWidth="1"/>
    <col min="16147" max="16147" width="10.5546875" style="1" bestFit="1" customWidth="1"/>
    <col min="16148" max="16148" width="10.88671875" style="1" bestFit="1" customWidth="1"/>
    <col min="16149" max="16149" width="8" style="1" bestFit="1" customWidth="1"/>
    <col min="16150" max="16151" width="11.88671875" style="1" customWidth="1"/>
    <col min="16152" max="16152" width="10.5546875" style="1" bestFit="1" customWidth="1"/>
    <col min="16153" max="16153" width="10.33203125" style="1" bestFit="1" customWidth="1"/>
    <col min="16154" max="16155" width="0" style="1" hidden="1" customWidth="1"/>
    <col min="16156" max="16156" width="8.44140625" style="1" customWidth="1"/>
    <col min="16157" max="16157" width="0" style="1" hidden="1" customWidth="1"/>
    <col min="16158" max="16158" width="10.5546875" style="1" bestFit="1" customWidth="1"/>
    <col min="16159" max="16159" width="10.33203125" style="1" bestFit="1" customWidth="1"/>
    <col min="16160" max="16160" width="10.33203125" style="1" customWidth="1"/>
    <col min="16161" max="16161" width="12.6640625" style="1" bestFit="1" customWidth="1"/>
    <col min="16162" max="16162" width="14.109375" style="1" bestFit="1" customWidth="1"/>
    <col min="16163" max="16164" width="22.109375" style="1" bestFit="1" customWidth="1"/>
    <col min="16165" max="16165" width="9.44140625" style="1" customWidth="1"/>
    <col min="16166" max="16166" width="11.88671875" style="1" bestFit="1" customWidth="1"/>
    <col min="16167" max="16167" width="10.6640625" style="1" bestFit="1" customWidth="1"/>
    <col min="16168" max="16169" width="9.109375" style="1"/>
    <col min="16170" max="16170" width="15.44140625" style="1" bestFit="1" customWidth="1"/>
    <col min="16171" max="16171" width="12.109375" style="1" bestFit="1" customWidth="1"/>
    <col min="16172" max="16175" width="9.109375" style="1"/>
    <col min="16176" max="16176" width="10.5546875" style="1" bestFit="1" customWidth="1"/>
    <col min="16177" max="16384" width="9.109375" style="1"/>
  </cols>
  <sheetData>
    <row r="1" spans="1:49" x14ac:dyDescent="0.25">
      <c r="E1" s="2" t="s">
        <v>1</v>
      </c>
      <c r="F1" s="1">
        <v>71</v>
      </c>
      <c r="G1" s="3" t="s">
        <v>0</v>
      </c>
      <c r="H1" s="2" t="s">
        <v>2</v>
      </c>
      <c r="I1" s="1">
        <v>36.6</v>
      </c>
      <c r="J1" s="3" t="s">
        <v>0</v>
      </c>
      <c r="K1" s="2" t="s">
        <v>3</v>
      </c>
      <c r="L1" s="1">
        <v>25</v>
      </c>
      <c r="M1" s="3" t="s">
        <v>0</v>
      </c>
      <c r="N1" s="2" t="s">
        <v>4</v>
      </c>
      <c r="P1" s="3" t="s">
        <v>0</v>
      </c>
      <c r="Q1" s="2" t="s">
        <v>5</v>
      </c>
      <c r="S1" s="3" t="s">
        <v>0</v>
      </c>
      <c r="T1" s="2" t="s">
        <v>6</v>
      </c>
      <c r="V1" s="3" t="s">
        <v>0</v>
      </c>
      <c r="W1" s="2" t="s">
        <v>7</v>
      </c>
      <c r="X1" s="1">
        <v>0</v>
      </c>
      <c r="Y1" s="3" t="s">
        <v>0</v>
      </c>
      <c r="AD1" s="2" t="s">
        <v>8</v>
      </c>
      <c r="AE1" s="3">
        <v>2.25</v>
      </c>
      <c r="AG1" s="3" t="s">
        <v>0</v>
      </c>
      <c r="AH1" s="3" t="s">
        <v>9</v>
      </c>
      <c r="AI1" s="3">
        <v>0.21</v>
      </c>
    </row>
    <row r="2" spans="1:49" ht="12" x14ac:dyDescent="0.25">
      <c r="D2" s="2"/>
      <c r="E2" s="2" t="s">
        <v>10</v>
      </c>
      <c r="F2" s="3">
        <v>30</v>
      </c>
      <c r="G2" s="3" t="s">
        <v>0</v>
      </c>
      <c r="H2" s="2" t="s">
        <v>11</v>
      </c>
      <c r="I2" s="3">
        <v>45</v>
      </c>
      <c r="J2" s="3" t="s">
        <v>0</v>
      </c>
      <c r="K2" s="2" t="s">
        <v>12</v>
      </c>
      <c r="L2" s="3">
        <v>9</v>
      </c>
      <c r="M2" s="3" t="s">
        <v>0</v>
      </c>
      <c r="N2" s="2" t="s">
        <v>13</v>
      </c>
      <c r="O2" s="3"/>
      <c r="P2" s="3" t="s">
        <v>0</v>
      </c>
      <c r="Q2" s="2" t="s">
        <v>14</v>
      </c>
      <c r="R2" s="3"/>
      <c r="S2" s="3" t="s">
        <v>0</v>
      </c>
      <c r="T2" s="2" t="s">
        <v>15</v>
      </c>
      <c r="U2" s="3"/>
      <c r="V2" s="3" t="s">
        <v>0</v>
      </c>
      <c r="W2" s="2" t="s">
        <v>16</v>
      </c>
      <c r="X2" s="3">
        <v>0</v>
      </c>
      <c r="Y2" s="3" t="s">
        <v>0</v>
      </c>
      <c r="AD2" s="5" t="s">
        <v>17</v>
      </c>
      <c r="AE2" s="3">
        <v>0</v>
      </c>
      <c r="AG2" s="4" t="s">
        <v>0</v>
      </c>
      <c r="AH2" s="3" t="s">
        <v>18</v>
      </c>
    </row>
    <row r="3" spans="1:49" ht="12" x14ac:dyDescent="0.25">
      <c r="D3" s="2"/>
      <c r="E3" s="6" t="s">
        <v>19</v>
      </c>
      <c r="F3" s="4">
        <v>2.71</v>
      </c>
      <c r="G3" s="1" t="s">
        <v>20</v>
      </c>
      <c r="H3" s="6" t="s">
        <v>21</v>
      </c>
      <c r="I3" s="4">
        <v>2.65</v>
      </c>
      <c r="J3" s="1" t="s">
        <v>20</v>
      </c>
      <c r="K3" s="6" t="s">
        <v>22</v>
      </c>
      <c r="L3" s="4">
        <v>2.5499999999999998</v>
      </c>
      <c r="M3" s="1" t="s">
        <v>20</v>
      </c>
      <c r="N3" s="6" t="s">
        <v>23</v>
      </c>
      <c r="O3" s="4">
        <v>2.66</v>
      </c>
      <c r="P3" s="1" t="s">
        <v>20</v>
      </c>
      <c r="Q3" s="6" t="s">
        <v>24</v>
      </c>
      <c r="R3" s="4">
        <v>2.5499999999999998</v>
      </c>
      <c r="S3" s="1" t="s">
        <v>20</v>
      </c>
      <c r="T3" s="6" t="s">
        <v>25</v>
      </c>
      <c r="U3" s="4">
        <v>2.8</v>
      </c>
      <c r="V3" s="1" t="s">
        <v>20</v>
      </c>
      <c r="W3" s="6" t="s">
        <v>26</v>
      </c>
      <c r="X3" s="4">
        <v>2.66</v>
      </c>
      <c r="Y3" s="1" t="s">
        <v>20</v>
      </c>
      <c r="AD3" s="6" t="s">
        <v>27</v>
      </c>
      <c r="AE3" s="4">
        <v>1</v>
      </c>
      <c r="AF3" s="4"/>
      <c r="AG3" s="1" t="s">
        <v>20</v>
      </c>
      <c r="AH3" s="3" t="s">
        <v>28</v>
      </c>
    </row>
    <row r="4" spans="1:49" ht="12.6" thickBot="1" x14ac:dyDescent="0.3">
      <c r="A4" s="1" t="s">
        <v>29</v>
      </c>
      <c r="B4" s="1">
        <v>2</v>
      </c>
      <c r="D4" s="7" t="s">
        <v>20</v>
      </c>
      <c r="G4" s="5"/>
      <c r="J4" s="5"/>
      <c r="M4" s="1"/>
      <c r="N4" s="3"/>
      <c r="O4" s="5"/>
      <c r="P4" s="4"/>
      <c r="Q4" s="4"/>
      <c r="R4" s="2"/>
      <c r="Z4" s="3"/>
    </row>
    <row r="5" spans="1:49" ht="13.8" thickBot="1" x14ac:dyDescent="0.3">
      <c r="Z5" s="3"/>
      <c r="AT5" s="54" t="s">
        <v>30</v>
      </c>
      <c r="AU5" s="54"/>
      <c r="AV5" s="54" t="s">
        <v>31</v>
      </c>
      <c r="AW5" s="54"/>
    </row>
    <row r="6" spans="1:49" ht="12" x14ac:dyDescent="0.25">
      <c r="A6" s="8" t="s">
        <v>32</v>
      </c>
      <c r="B6" s="9" t="s">
        <v>33</v>
      </c>
      <c r="C6" s="9" t="s">
        <v>34</v>
      </c>
      <c r="D6" s="9" t="s">
        <v>34</v>
      </c>
      <c r="E6" s="9" t="s">
        <v>35</v>
      </c>
      <c r="F6" s="9" t="s">
        <v>36</v>
      </c>
      <c r="G6" s="9" t="s">
        <v>37</v>
      </c>
      <c r="H6" s="9" t="s">
        <v>38</v>
      </c>
      <c r="I6" s="10" t="s">
        <v>39</v>
      </c>
      <c r="J6" s="10" t="s">
        <v>40</v>
      </c>
      <c r="K6" s="11" t="s">
        <v>41</v>
      </c>
      <c r="L6" s="11" t="s">
        <v>42</v>
      </c>
      <c r="M6" s="11" t="s">
        <v>43</v>
      </c>
      <c r="N6" s="12" t="s">
        <v>44</v>
      </c>
      <c r="O6" s="13" t="s">
        <v>45</v>
      </c>
      <c r="P6" s="8" t="s">
        <v>46</v>
      </c>
      <c r="Q6" s="9" t="s">
        <v>47</v>
      </c>
      <c r="R6" s="9"/>
      <c r="S6" s="9" t="s">
        <v>48</v>
      </c>
      <c r="T6" s="9" t="s">
        <v>49</v>
      </c>
      <c r="U6" s="13" t="s">
        <v>50</v>
      </c>
      <c r="V6" s="14" t="s">
        <v>51</v>
      </c>
      <c r="W6" s="15" t="s">
        <v>52</v>
      </c>
      <c r="X6" s="16" t="s">
        <v>53</v>
      </c>
      <c r="Y6" s="10" t="s">
        <v>54</v>
      </c>
      <c r="Z6" s="9" t="s">
        <v>55</v>
      </c>
      <c r="AA6" s="9" t="s">
        <v>56</v>
      </c>
      <c r="AB6" s="9" t="s">
        <v>57</v>
      </c>
      <c r="AC6" s="9" t="s">
        <v>58</v>
      </c>
      <c r="AD6" s="10" t="s">
        <v>59</v>
      </c>
      <c r="AE6" s="10" t="s">
        <v>60</v>
      </c>
      <c r="AF6" s="10" t="s">
        <v>61</v>
      </c>
      <c r="AG6" s="9" t="s">
        <v>62</v>
      </c>
      <c r="AH6" s="9" t="s">
        <v>63</v>
      </c>
      <c r="AI6" s="10" t="s">
        <v>64</v>
      </c>
      <c r="AJ6" s="10" t="s">
        <v>65</v>
      </c>
      <c r="AK6" s="10" t="s">
        <v>66</v>
      </c>
      <c r="AL6" s="10" t="s">
        <v>67</v>
      </c>
      <c r="AM6" s="11" t="s">
        <v>68</v>
      </c>
      <c r="AN6" s="10" t="s">
        <v>69</v>
      </c>
      <c r="AO6" s="10" t="s">
        <v>70</v>
      </c>
      <c r="AP6" s="10" t="s">
        <v>71</v>
      </c>
      <c r="AQ6" s="17" t="s">
        <v>72</v>
      </c>
      <c r="AR6" s="8" t="s">
        <v>73</v>
      </c>
      <c r="AS6" s="18" t="s">
        <v>73</v>
      </c>
      <c r="AT6" s="1" t="s">
        <v>74</v>
      </c>
      <c r="AU6" s="1" t="s">
        <v>75</v>
      </c>
      <c r="AV6" s="1" t="s">
        <v>74</v>
      </c>
      <c r="AW6" s="1" t="s">
        <v>75</v>
      </c>
    </row>
    <row r="7" spans="1:49" ht="12" customHeight="1" thickBot="1" x14ac:dyDescent="0.3">
      <c r="A7" s="19"/>
      <c r="B7" s="7"/>
      <c r="C7" s="7" t="s">
        <v>76</v>
      </c>
      <c r="D7" s="7" t="s">
        <v>77</v>
      </c>
      <c r="E7" s="7" t="s">
        <v>78</v>
      </c>
      <c r="F7" s="7" t="s">
        <v>79</v>
      </c>
      <c r="G7" s="7" t="s">
        <v>80</v>
      </c>
      <c r="H7" s="7" t="s">
        <v>20</v>
      </c>
      <c r="I7" s="20" t="s">
        <v>20</v>
      </c>
      <c r="J7" s="20" t="s">
        <v>20</v>
      </c>
      <c r="K7" s="21" t="s">
        <v>81</v>
      </c>
      <c r="L7" s="21" t="s">
        <v>81</v>
      </c>
      <c r="M7" s="21" t="s">
        <v>81</v>
      </c>
      <c r="N7" s="22" t="s">
        <v>81</v>
      </c>
      <c r="O7" s="23" t="s">
        <v>79</v>
      </c>
      <c r="P7" s="19" t="s">
        <v>79</v>
      </c>
      <c r="Q7" s="7" t="s">
        <v>79</v>
      </c>
      <c r="R7" s="7"/>
      <c r="S7" s="7" t="s">
        <v>82</v>
      </c>
      <c r="T7" s="7"/>
      <c r="U7" s="24"/>
      <c r="V7" s="25" t="s">
        <v>0</v>
      </c>
      <c r="W7" s="26" t="s">
        <v>0</v>
      </c>
      <c r="X7" s="27" t="s">
        <v>0</v>
      </c>
      <c r="Y7" s="20" t="s">
        <v>0</v>
      </c>
      <c r="Z7" s="7" t="s">
        <v>0</v>
      </c>
      <c r="AA7" s="7" t="s">
        <v>0</v>
      </c>
      <c r="AB7" s="7"/>
      <c r="AC7" s="7" t="s">
        <v>0</v>
      </c>
      <c r="AD7" s="20" t="s">
        <v>0</v>
      </c>
      <c r="AE7" s="20" t="s">
        <v>0</v>
      </c>
      <c r="AF7" s="20"/>
      <c r="AG7" s="7" t="s">
        <v>83</v>
      </c>
      <c r="AH7" s="7"/>
      <c r="AI7" s="20" t="s">
        <v>0</v>
      </c>
      <c r="AJ7" s="20" t="s">
        <v>0</v>
      </c>
      <c r="AK7" s="20"/>
      <c r="AL7" s="20"/>
      <c r="AM7" s="28"/>
      <c r="AN7" s="20" t="s">
        <v>84</v>
      </c>
      <c r="AO7" s="20" t="s">
        <v>84</v>
      </c>
      <c r="AP7" s="20" t="s">
        <v>84</v>
      </c>
      <c r="AQ7" s="29" t="s">
        <v>84</v>
      </c>
      <c r="AR7" s="19" t="s">
        <v>85</v>
      </c>
      <c r="AS7" s="30" t="s">
        <v>86</v>
      </c>
      <c r="AT7" s="1" t="s">
        <v>81</v>
      </c>
      <c r="AU7" s="1" t="s">
        <v>81</v>
      </c>
      <c r="AV7" s="1" t="s">
        <v>81</v>
      </c>
      <c r="AW7" s="1" t="s">
        <v>81</v>
      </c>
    </row>
    <row r="8" spans="1:49" ht="11.4" x14ac:dyDescent="0.2">
      <c r="A8" s="1" t="s">
        <v>87</v>
      </c>
      <c r="B8" s="1" t="s">
        <v>88</v>
      </c>
      <c r="C8" s="1">
        <v>2110</v>
      </c>
      <c r="D8" s="31">
        <f>C8*3.281</f>
        <v>6922.91</v>
      </c>
      <c r="F8" s="32">
        <v>33</v>
      </c>
      <c r="H8" s="4">
        <f t="shared" ref="H8:H33" si="0">I8/(1-F8/100)</f>
        <v>2.7313432835820901</v>
      </c>
      <c r="I8" s="3">
        <v>1.83</v>
      </c>
      <c r="J8" s="3">
        <v>2.14</v>
      </c>
      <c r="K8" s="4">
        <v>2.88</v>
      </c>
      <c r="L8" s="4">
        <v>1.81</v>
      </c>
      <c r="M8" s="4">
        <v>2.5499999999999998</v>
      </c>
      <c r="N8" s="4">
        <v>1.4650000000000001</v>
      </c>
      <c r="O8" s="1">
        <v>87.4</v>
      </c>
      <c r="P8" s="33">
        <f>2/3*(100-O8)</f>
        <v>8.399999999999995</v>
      </c>
      <c r="Q8" s="33">
        <f>1/3*(100-O8)</f>
        <v>4.1999999999999975</v>
      </c>
      <c r="R8" s="1">
        <f>SUM(O8:Q8)</f>
        <v>100</v>
      </c>
      <c r="U8" s="1" t="s">
        <v>76</v>
      </c>
      <c r="V8" s="3"/>
      <c r="W8" s="3"/>
      <c r="Z8" s="3"/>
      <c r="AA8" s="3"/>
      <c r="AB8" s="3"/>
      <c r="AC8" s="3"/>
      <c r="AG8" s="3"/>
      <c r="AH8" s="3"/>
      <c r="AR8" s="3"/>
      <c r="AS8" s="3"/>
      <c r="AT8" s="4"/>
      <c r="AU8" s="4"/>
      <c r="AV8" s="4"/>
      <c r="AW8" s="4"/>
    </row>
    <row r="9" spans="1:49" ht="11.4" x14ac:dyDescent="0.2">
      <c r="A9" s="1" t="s">
        <v>87</v>
      </c>
      <c r="B9" s="1" t="s">
        <v>88</v>
      </c>
      <c r="C9" s="1">
        <v>2117.8000000000002</v>
      </c>
      <c r="D9" s="31">
        <f t="shared" ref="D9:D62" si="1">C9*3.281</f>
        <v>6948.5018000000009</v>
      </c>
      <c r="F9" s="32">
        <v>26</v>
      </c>
      <c r="H9" s="4">
        <f t="shared" si="0"/>
        <v>2.689189189189189</v>
      </c>
      <c r="I9" s="3">
        <v>1.99</v>
      </c>
      <c r="J9" s="3">
        <v>2.2400000000000002</v>
      </c>
      <c r="K9" s="4">
        <v>3.3450000000000002</v>
      </c>
      <c r="L9" s="4">
        <v>2.0750000000000002</v>
      </c>
      <c r="M9" s="4">
        <v>3.2450000000000001</v>
      </c>
      <c r="N9" s="4">
        <v>1.74</v>
      </c>
      <c r="O9" s="1">
        <v>93.3</v>
      </c>
      <c r="P9" s="34">
        <f t="shared" ref="P9:P14" si="2">2/3*(100-O9)</f>
        <v>4.4666666666666686</v>
      </c>
      <c r="Q9" s="34">
        <f t="shared" ref="Q9:Q14" si="3">1/3*(100-O9)</f>
        <v>2.2333333333333343</v>
      </c>
      <c r="R9" s="1">
        <f t="shared" ref="R9:R62" si="4">SUM(O9:Q9)</f>
        <v>100</v>
      </c>
      <c r="U9" s="1" t="s">
        <v>76</v>
      </c>
      <c r="V9" s="3"/>
      <c r="W9" s="3"/>
      <c r="Z9" s="3"/>
      <c r="AA9" s="3"/>
      <c r="AB9" s="3"/>
      <c r="AC9" s="3"/>
      <c r="AG9" s="3"/>
      <c r="AH9" s="3"/>
      <c r="AR9" s="3"/>
      <c r="AS9" s="3"/>
      <c r="AT9" s="4"/>
      <c r="AU9" s="4"/>
      <c r="AV9" s="4"/>
      <c r="AW9" s="4"/>
    </row>
    <row r="10" spans="1:49" ht="11.4" x14ac:dyDescent="0.2">
      <c r="A10" s="1" t="s">
        <v>87</v>
      </c>
      <c r="B10" s="1" t="s">
        <v>88</v>
      </c>
      <c r="C10" s="1">
        <v>2159</v>
      </c>
      <c r="D10" s="31">
        <f t="shared" si="1"/>
        <v>7083.6790000000001</v>
      </c>
      <c r="F10" s="32">
        <v>26</v>
      </c>
      <c r="H10" s="4">
        <f t="shared" si="0"/>
        <v>2.7027027027027026</v>
      </c>
      <c r="I10" s="3">
        <v>2</v>
      </c>
      <c r="J10" s="3">
        <v>2.2400000000000002</v>
      </c>
      <c r="K10" s="4">
        <v>3.5049999999999999</v>
      </c>
      <c r="L10" s="4">
        <v>2.16</v>
      </c>
      <c r="M10" s="4">
        <v>3.2549999999999999</v>
      </c>
      <c r="N10" s="4">
        <v>1.925</v>
      </c>
      <c r="O10" s="1">
        <v>97.9</v>
      </c>
      <c r="P10" s="33">
        <f t="shared" si="2"/>
        <v>1.3999999999999961</v>
      </c>
      <c r="Q10" s="33">
        <f t="shared" si="3"/>
        <v>0.69999999999999807</v>
      </c>
      <c r="R10" s="1">
        <f t="shared" si="4"/>
        <v>100</v>
      </c>
      <c r="U10" s="1" t="s">
        <v>76</v>
      </c>
      <c r="V10" s="3"/>
      <c r="W10" s="3"/>
      <c r="Z10" s="3"/>
      <c r="AA10" s="3"/>
      <c r="AB10" s="3"/>
      <c r="AC10" s="3"/>
      <c r="AG10" s="3"/>
      <c r="AH10" s="3"/>
      <c r="AR10" s="3"/>
      <c r="AS10" s="3"/>
      <c r="AT10" s="4"/>
      <c r="AU10" s="4"/>
      <c r="AV10" s="4"/>
      <c r="AW10" s="4"/>
    </row>
    <row r="11" spans="1:49" ht="11.4" x14ac:dyDescent="0.2">
      <c r="A11" s="1" t="s">
        <v>87</v>
      </c>
      <c r="B11" s="1" t="s">
        <v>88</v>
      </c>
      <c r="C11" s="1">
        <v>2175.6999999999998</v>
      </c>
      <c r="D11" s="31">
        <f t="shared" si="1"/>
        <v>7138.4717000000001</v>
      </c>
      <c r="F11" s="32">
        <v>27</v>
      </c>
      <c r="H11" s="4">
        <f t="shared" si="0"/>
        <v>2.7123287671232879</v>
      </c>
      <c r="I11" s="3">
        <v>1.98</v>
      </c>
      <c r="J11" s="3">
        <v>2.2599999999999998</v>
      </c>
      <c r="K11" s="4">
        <v>3.62</v>
      </c>
      <c r="L11" s="4">
        <v>2.19</v>
      </c>
      <c r="M11" s="4">
        <v>3.2349999999999999</v>
      </c>
      <c r="N11" s="4">
        <v>2.0099999999999998</v>
      </c>
      <c r="O11" s="1">
        <v>97.5</v>
      </c>
      <c r="P11" s="34">
        <f t="shared" si="2"/>
        <v>1.6666666666666665</v>
      </c>
      <c r="Q11" s="34">
        <f t="shared" si="3"/>
        <v>0.83333333333333326</v>
      </c>
      <c r="R11" s="1">
        <f t="shared" si="4"/>
        <v>100</v>
      </c>
      <c r="U11" s="1" t="s">
        <v>76</v>
      </c>
      <c r="V11" s="3"/>
      <c r="W11" s="3"/>
      <c r="Z11" s="3"/>
      <c r="AA11" s="3"/>
      <c r="AB11" s="3"/>
      <c r="AC11" s="3"/>
      <c r="AG11" s="3"/>
      <c r="AH11" s="3"/>
      <c r="AR11" s="3"/>
      <c r="AS11" s="3"/>
      <c r="AT11" s="4"/>
      <c r="AU11" s="4"/>
      <c r="AV11" s="4"/>
      <c r="AW11" s="4"/>
    </row>
    <row r="12" spans="1:49" ht="11.4" x14ac:dyDescent="0.2">
      <c r="A12" s="1" t="s">
        <v>87</v>
      </c>
      <c r="B12" s="1" t="s">
        <v>88</v>
      </c>
      <c r="C12" s="1">
        <v>2177</v>
      </c>
      <c r="D12" s="31">
        <f t="shared" si="1"/>
        <v>7142.7370000000001</v>
      </c>
      <c r="F12" s="32">
        <v>26</v>
      </c>
      <c r="H12" s="4">
        <f t="shared" si="0"/>
        <v>2.7162162162162158</v>
      </c>
      <c r="I12" s="3">
        <v>2.0099999999999998</v>
      </c>
      <c r="J12" s="3">
        <v>2.2599999999999998</v>
      </c>
      <c r="K12" s="4">
        <v>3.7050000000000001</v>
      </c>
      <c r="L12" s="4">
        <v>2.1850000000000001</v>
      </c>
      <c r="M12" s="4">
        <v>3.3650000000000002</v>
      </c>
      <c r="N12" s="4">
        <v>1.97</v>
      </c>
      <c r="O12" s="1">
        <v>98.3</v>
      </c>
      <c r="P12" s="34">
        <f t="shared" si="2"/>
        <v>1.1333333333333351</v>
      </c>
      <c r="Q12" s="34">
        <f t="shared" si="3"/>
        <v>0.56666666666666754</v>
      </c>
      <c r="R12" s="1">
        <f t="shared" si="4"/>
        <v>100</v>
      </c>
      <c r="U12" s="1" t="s">
        <v>76</v>
      </c>
      <c r="V12" s="3"/>
      <c r="W12" s="3"/>
      <c r="Z12" s="3"/>
      <c r="AA12" s="3"/>
      <c r="AB12" s="3"/>
      <c r="AC12" s="3"/>
      <c r="AG12" s="3"/>
      <c r="AH12" s="3"/>
      <c r="AR12" s="3"/>
      <c r="AS12" s="3"/>
      <c r="AT12" s="4"/>
      <c r="AU12" s="4"/>
      <c r="AV12" s="4"/>
      <c r="AW12" s="4"/>
    </row>
    <row r="13" spans="1:49" ht="11.4" x14ac:dyDescent="0.2">
      <c r="A13" s="1" t="s">
        <v>87</v>
      </c>
      <c r="B13" s="1" t="s">
        <v>88</v>
      </c>
      <c r="C13" s="1">
        <v>2188.1</v>
      </c>
      <c r="D13" s="31">
        <f t="shared" si="1"/>
        <v>7179.1561000000002</v>
      </c>
      <c r="F13" s="32">
        <v>21</v>
      </c>
      <c r="H13" s="4">
        <f t="shared" si="0"/>
        <v>2.7088607594936711</v>
      </c>
      <c r="I13" s="3">
        <v>2.14</v>
      </c>
      <c r="J13" s="3">
        <v>2.36</v>
      </c>
      <c r="K13" s="4">
        <v>3.94</v>
      </c>
      <c r="L13" s="4">
        <v>2.3849999999999998</v>
      </c>
      <c r="M13" s="4">
        <v>3.8149999999999999</v>
      </c>
      <c r="N13" s="4">
        <v>2.13</v>
      </c>
      <c r="O13" s="1">
        <v>97.2</v>
      </c>
      <c r="P13" s="34">
        <f t="shared" si="2"/>
        <v>1.8666666666666647</v>
      </c>
      <c r="Q13" s="34">
        <f t="shared" si="3"/>
        <v>0.93333333333333235</v>
      </c>
      <c r="R13" s="1">
        <f t="shared" si="4"/>
        <v>100</v>
      </c>
      <c r="U13" s="1" t="s">
        <v>76</v>
      </c>
      <c r="V13" s="3"/>
      <c r="W13" s="3"/>
      <c r="Z13" s="3"/>
      <c r="AA13" s="3"/>
      <c r="AB13" s="3"/>
      <c r="AC13" s="3"/>
      <c r="AG13" s="3"/>
      <c r="AH13" s="3"/>
      <c r="AR13" s="3"/>
      <c r="AS13" s="3"/>
      <c r="AT13" s="4"/>
      <c r="AU13" s="4"/>
      <c r="AV13" s="4"/>
      <c r="AW13" s="4"/>
    </row>
    <row r="14" spans="1:49" ht="11.4" x14ac:dyDescent="0.2">
      <c r="A14" s="1" t="s">
        <v>87</v>
      </c>
      <c r="B14" s="1" t="s">
        <v>88</v>
      </c>
      <c r="C14" s="1">
        <v>2189.4</v>
      </c>
      <c r="D14" s="31">
        <f t="shared" si="1"/>
        <v>7183.4214000000002</v>
      </c>
      <c r="F14" s="32">
        <v>21</v>
      </c>
      <c r="H14" s="4">
        <f t="shared" si="0"/>
        <v>2.721518987341772</v>
      </c>
      <c r="I14" s="3">
        <v>2.15</v>
      </c>
      <c r="J14" s="3">
        <v>2.33</v>
      </c>
      <c r="K14" s="4">
        <v>3.7749999999999999</v>
      </c>
      <c r="L14" s="4">
        <v>2.5099999999999998</v>
      </c>
      <c r="M14" s="4">
        <v>3.7250000000000001</v>
      </c>
      <c r="N14" s="4">
        <v>2.21</v>
      </c>
      <c r="O14" s="1">
        <v>98</v>
      </c>
      <c r="P14" s="34">
        <f t="shared" si="2"/>
        <v>1.3333333333333333</v>
      </c>
      <c r="Q14" s="34">
        <f t="shared" si="3"/>
        <v>0.66666666666666663</v>
      </c>
      <c r="R14" s="1">
        <f t="shared" si="4"/>
        <v>100</v>
      </c>
      <c r="U14" s="1" t="s">
        <v>89</v>
      </c>
      <c r="V14" s="3"/>
      <c r="W14" s="3"/>
      <c r="Z14" s="3"/>
      <c r="AA14" s="3"/>
      <c r="AB14" s="3"/>
      <c r="AC14" s="3"/>
      <c r="AG14" s="3"/>
      <c r="AH14" s="3"/>
      <c r="AR14" s="3"/>
      <c r="AS14" s="3"/>
      <c r="AT14" s="4"/>
      <c r="AU14" s="4"/>
      <c r="AV14" s="4"/>
      <c r="AW14" s="4"/>
    </row>
    <row r="15" spans="1:49" ht="12" x14ac:dyDescent="0.25">
      <c r="A15" s="1" t="s">
        <v>87</v>
      </c>
      <c r="B15" s="1" t="s">
        <v>88</v>
      </c>
      <c r="C15" s="1">
        <v>2108.8000000000002</v>
      </c>
      <c r="D15" s="31">
        <f t="shared" si="1"/>
        <v>6918.9728000000005</v>
      </c>
      <c r="E15" s="2"/>
      <c r="F15" s="32">
        <v>28.6</v>
      </c>
      <c r="H15" s="4">
        <f t="shared" si="0"/>
        <v>2.7030812324929974</v>
      </c>
      <c r="I15" s="3">
        <v>1.93</v>
      </c>
      <c r="J15" s="3">
        <v>2.23</v>
      </c>
      <c r="K15" s="4">
        <v>3.05</v>
      </c>
      <c r="L15" s="4">
        <v>1.93</v>
      </c>
      <c r="M15" s="4">
        <v>3.15</v>
      </c>
      <c r="N15" s="4">
        <v>1.68</v>
      </c>
      <c r="O15" s="1">
        <v>84</v>
      </c>
      <c r="P15" s="1">
        <v>14.8</v>
      </c>
      <c r="Q15" s="33">
        <f>100-O15-P15</f>
        <v>1.1999999999999993</v>
      </c>
      <c r="R15" s="1">
        <f t="shared" si="4"/>
        <v>100</v>
      </c>
      <c r="S15" s="2"/>
      <c r="T15" s="2"/>
      <c r="U15" s="1" t="s">
        <v>89</v>
      </c>
      <c r="V15" s="3"/>
      <c r="W15" s="3"/>
      <c r="Z15" s="3"/>
      <c r="AA15" s="3"/>
      <c r="AB15" s="3"/>
      <c r="AC15" s="3"/>
      <c r="AG15" s="3"/>
      <c r="AH15" s="3"/>
      <c r="AR15" s="3"/>
      <c r="AS15" s="3"/>
      <c r="AT15" s="4"/>
      <c r="AU15" s="4"/>
      <c r="AV15" s="4"/>
      <c r="AW15" s="4"/>
    </row>
    <row r="16" spans="1:49" ht="12" x14ac:dyDescent="0.25">
      <c r="A16" s="1" t="s">
        <v>87</v>
      </c>
      <c r="B16" s="1" t="s">
        <v>88</v>
      </c>
      <c r="C16" s="1">
        <v>2110</v>
      </c>
      <c r="D16" s="31">
        <f t="shared" si="1"/>
        <v>6922.91</v>
      </c>
      <c r="E16" s="2"/>
      <c r="F16" s="32">
        <v>32.6</v>
      </c>
      <c r="H16" s="4">
        <f t="shared" si="0"/>
        <v>2.7151335311572704</v>
      </c>
      <c r="I16" s="3">
        <v>1.83</v>
      </c>
      <c r="J16" s="3">
        <v>2.17</v>
      </c>
      <c r="K16" s="4">
        <v>2.76</v>
      </c>
      <c r="L16" s="4">
        <v>1.75</v>
      </c>
      <c r="M16" s="4">
        <v>2.89</v>
      </c>
      <c r="N16" s="4">
        <v>1.47</v>
      </c>
      <c r="O16" s="1">
        <v>87.3</v>
      </c>
      <c r="P16" s="1">
        <v>11.2</v>
      </c>
      <c r="Q16" s="1">
        <v>0.8</v>
      </c>
      <c r="R16" s="1">
        <f t="shared" si="4"/>
        <v>99.3</v>
      </c>
      <c r="S16" s="2"/>
      <c r="T16" s="2"/>
      <c r="U16" s="1" t="s">
        <v>76</v>
      </c>
      <c r="V16" s="3"/>
      <c r="W16" s="3"/>
      <c r="Z16" s="3"/>
      <c r="AA16" s="3"/>
      <c r="AB16" s="3"/>
      <c r="AC16" s="3"/>
      <c r="AG16" s="3"/>
      <c r="AH16" s="3"/>
      <c r="AR16" s="3"/>
      <c r="AS16" s="3"/>
      <c r="AT16" s="4"/>
      <c r="AU16" s="4"/>
      <c r="AV16" s="4"/>
      <c r="AW16" s="4"/>
    </row>
    <row r="17" spans="1:49" ht="12" x14ac:dyDescent="0.25">
      <c r="A17" s="1" t="s">
        <v>87</v>
      </c>
      <c r="B17" s="1" t="s">
        <v>88</v>
      </c>
      <c r="C17" s="1">
        <v>2117.8000000000002</v>
      </c>
      <c r="D17" s="31">
        <f t="shared" si="1"/>
        <v>6948.5018000000009</v>
      </c>
      <c r="E17" s="2"/>
      <c r="F17" s="32">
        <v>26.3</v>
      </c>
      <c r="H17" s="4">
        <f t="shared" si="0"/>
        <v>2.7137042062415198</v>
      </c>
      <c r="I17" s="3">
        <v>2</v>
      </c>
      <c r="J17" s="3">
        <v>2.27</v>
      </c>
      <c r="K17" s="4">
        <v>3.23</v>
      </c>
      <c r="L17" s="4">
        <v>2.0299999999999998</v>
      </c>
      <c r="M17" s="4">
        <v>3.35</v>
      </c>
      <c r="N17" s="4">
        <v>1.81</v>
      </c>
      <c r="O17" s="1">
        <v>93.3</v>
      </c>
      <c r="P17" s="1">
        <v>4.9000000000000004</v>
      </c>
      <c r="Q17" s="1">
        <v>1.1000000000000001</v>
      </c>
      <c r="R17" s="1">
        <f t="shared" si="4"/>
        <v>99.3</v>
      </c>
      <c r="S17" s="2"/>
      <c r="T17" s="2"/>
      <c r="U17" s="1" t="s">
        <v>76</v>
      </c>
      <c r="V17" s="3"/>
      <c r="W17" s="3"/>
      <c r="Z17" s="3"/>
      <c r="AA17" s="3"/>
      <c r="AB17" s="3"/>
      <c r="AC17" s="3"/>
      <c r="AG17" s="3"/>
      <c r="AH17" s="3"/>
      <c r="AR17" s="3"/>
      <c r="AS17" s="3"/>
      <c r="AT17" s="4"/>
      <c r="AU17" s="4"/>
      <c r="AV17" s="4"/>
      <c r="AW17" s="4"/>
    </row>
    <row r="18" spans="1:49" ht="12" x14ac:dyDescent="0.25">
      <c r="A18" s="1" t="s">
        <v>87</v>
      </c>
      <c r="B18" s="1" t="s">
        <v>88</v>
      </c>
      <c r="C18" s="1">
        <v>2120.9</v>
      </c>
      <c r="D18" s="31">
        <f t="shared" si="1"/>
        <v>6958.6729000000005</v>
      </c>
      <c r="E18" s="2"/>
      <c r="F18" s="32">
        <v>29.2</v>
      </c>
      <c r="H18" s="4">
        <f t="shared" si="0"/>
        <v>2.7118644067796609</v>
      </c>
      <c r="I18" s="3">
        <v>1.92</v>
      </c>
      <c r="J18" s="3">
        <v>2.2200000000000002</v>
      </c>
      <c r="K18" s="4">
        <v>3.02</v>
      </c>
      <c r="L18" s="4">
        <v>1.89</v>
      </c>
      <c r="M18" s="4">
        <v>3.08</v>
      </c>
      <c r="N18" s="4">
        <v>1.61</v>
      </c>
      <c r="O18" s="1">
        <v>90.4</v>
      </c>
      <c r="P18" s="1">
        <v>8</v>
      </c>
      <c r="Q18" s="1">
        <v>0.9</v>
      </c>
      <c r="R18" s="1">
        <f t="shared" si="4"/>
        <v>99.300000000000011</v>
      </c>
      <c r="S18" s="2"/>
      <c r="T18" s="2"/>
      <c r="U18" s="1" t="s">
        <v>76</v>
      </c>
      <c r="V18" s="3"/>
      <c r="W18" s="3"/>
      <c r="Z18" s="3"/>
      <c r="AA18" s="3"/>
      <c r="AB18" s="3"/>
      <c r="AC18" s="3"/>
      <c r="AG18" s="3"/>
      <c r="AH18" s="3"/>
      <c r="AR18" s="3"/>
      <c r="AS18" s="3"/>
      <c r="AT18" s="4"/>
      <c r="AU18" s="4"/>
      <c r="AV18" s="4"/>
      <c r="AW18" s="4"/>
    </row>
    <row r="19" spans="1:49" ht="12" x14ac:dyDescent="0.25">
      <c r="A19" s="1" t="s">
        <v>87</v>
      </c>
      <c r="B19" s="1" t="s">
        <v>88</v>
      </c>
      <c r="C19" s="1">
        <v>2125.3000000000002</v>
      </c>
      <c r="D19" s="31">
        <f t="shared" si="1"/>
        <v>6973.109300000001</v>
      </c>
      <c r="E19" s="2"/>
      <c r="F19" s="32">
        <v>31.6</v>
      </c>
      <c r="H19" s="4">
        <f t="shared" si="0"/>
        <v>2.7046783625730999</v>
      </c>
      <c r="I19" s="3">
        <v>1.85</v>
      </c>
      <c r="J19" s="3">
        <v>2.1800000000000002</v>
      </c>
      <c r="K19" s="4">
        <v>3.16</v>
      </c>
      <c r="L19" s="4">
        <v>1.95</v>
      </c>
      <c r="M19" s="4">
        <v>3.21</v>
      </c>
      <c r="N19" s="4">
        <v>1.7</v>
      </c>
      <c r="O19" s="1">
        <v>85.6</v>
      </c>
      <c r="P19" s="1">
        <v>13.2</v>
      </c>
      <c r="Q19" s="1">
        <v>0.6</v>
      </c>
      <c r="R19" s="1">
        <f t="shared" si="4"/>
        <v>99.399999999999991</v>
      </c>
      <c r="S19" s="2"/>
      <c r="T19" s="2"/>
      <c r="U19" s="1" t="s">
        <v>76</v>
      </c>
      <c r="V19" s="3"/>
      <c r="W19" s="3"/>
      <c r="Z19" s="3"/>
      <c r="AA19" s="3"/>
      <c r="AB19" s="3"/>
      <c r="AC19" s="3"/>
      <c r="AG19" s="3"/>
      <c r="AH19" s="3"/>
      <c r="AR19" s="3"/>
      <c r="AS19" s="3"/>
      <c r="AT19" s="4"/>
      <c r="AU19" s="4"/>
      <c r="AV19" s="4"/>
      <c r="AW19" s="4"/>
    </row>
    <row r="20" spans="1:49" ht="12" x14ac:dyDescent="0.25">
      <c r="A20" s="1" t="s">
        <v>87</v>
      </c>
      <c r="B20" s="1" t="s">
        <v>88</v>
      </c>
      <c r="C20" s="1">
        <v>2126.8000000000002</v>
      </c>
      <c r="D20" s="31">
        <f t="shared" si="1"/>
        <v>6978.0308000000005</v>
      </c>
      <c r="E20" s="2"/>
      <c r="F20" s="32">
        <v>20.399999999999999</v>
      </c>
      <c r="H20" s="4">
        <f t="shared" si="0"/>
        <v>2.7135678391959801</v>
      </c>
      <c r="I20" s="3">
        <v>2.16</v>
      </c>
      <c r="J20" s="3">
        <v>2.37</v>
      </c>
      <c r="K20" s="4">
        <v>3.02</v>
      </c>
      <c r="L20" s="4">
        <v>2.02</v>
      </c>
      <c r="M20" s="4">
        <v>3.45</v>
      </c>
      <c r="N20" s="4">
        <v>1.77</v>
      </c>
      <c r="O20" s="1">
        <v>84.6</v>
      </c>
      <c r="P20" s="1">
        <v>12.2</v>
      </c>
      <c r="Q20" s="1">
        <v>1.9</v>
      </c>
      <c r="R20" s="1">
        <f t="shared" si="4"/>
        <v>98.7</v>
      </c>
      <c r="S20" s="2"/>
      <c r="T20" s="2"/>
      <c r="U20" s="1" t="s">
        <v>76</v>
      </c>
      <c r="V20" s="3"/>
      <c r="W20" s="3"/>
      <c r="Z20" s="3"/>
      <c r="AA20" s="3"/>
      <c r="AB20" s="3"/>
      <c r="AC20" s="3"/>
      <c r="AG20" s="3"/>
      <c r="AH20" s="3"/>
      <c r="AR20" s="3"/>
      <c r="AS20" s="3"/>
      <c r="AT20" s="4"/>
      <c r="AU20" s="4"/>
      <c r="AV20" s="4"/>
      <c r="AW20" s="4"/>
    </row>
    <row r="21" spans="1:49" ht="12" x14ac:dyDescent="0.25">
      <c r="A21" s="1" t="s">
        <v>87</v>
      </c>
      <c r="B21" s="1" t="s">
        <v>88</v>
      </c>
      <c r="C21" s="1">
        <v>2129.6999999999998</v>
      </c>
      <c r="D21" s="31">
        <f t="shared" si="1"/>
        <v>6987.5456999999997</v>
      </c>
      <c r="E21" s="2"/>
      <c r="F21" s="32">
        <v>15</v>
      </c>
      <c r="H21" s="4">
        <f t="shared" si="0"/>
        <v>2.7058823529411762</v>
      </c>
      <c r="I21" s="3">
        <v>2.2999999999999998</v>
      </c>
      <c r="J21" s="3">
        <v>2.46</v>
      </c>
      <c r="K21" s="4">
        <v>3.44</v>
      </c>
      <c r="L21" s="4">
        <v>2.2200000000000002</v>
      </c>
      <c r="M21" s="4">
        <v>3.91</v>
      </c>
      <c r="N21" s="4">
        <v>1.98</v>
      </c>
      <c r="O21" s="1">
        <v>87.2</v>
      </c>
      <c r="P21" s="1">
        <v>10</v>
      </c>
      <c r="Q21" s="1">
        <v>1.6</v>
      </c>
      <c r="R21" s="1">
        <f t="shared" si="4"/>
        <v>98.8</v>
      </c>
      <c r="S21" s="2"/>
      <c r="T21" s="2"/>
      <c r="U21" s="1" t="s">
        <v>90</v>
      </c>
      <c r="V21" s="3"/>
      <c r="W21" s="3"/>
      <c r="Z21" s="3"/>
      <c r="AA21" s="3"/>
      <c r="AB21" s="3"/>
      <c r="AC21" s="3"/>
      <c r="AG21" s="3"/>
      <c r="AH21" s="3"/>
      <c r="AR21" s="3"/>
      <c r="AS21" s="3"/>
      <c r="AT21" s="4"/>
      <c r="AU21" s="4"/>
      <c r="AV21" s="4"/>
      <c r="AW21" s="4"/>
    </row>
    <row r="22" spans="1:49" ht="12" x14ac:dyDescent="0.25">
      <c r="A22" s="1" t="s">
        <v>87</v>
      </c>
      <c r="B22" s="1" t="s">
        <v>88</v>
      </c>
      <c r="C22" s="1">
        <v>2134.3000000000002</v>
      </c>
      <c r="D22" s="31">
        <f t="shared" si="1"/>
        <v>7002.6383000000005</v>
      </c>
      <c r="E22" s="2"/>
      <c r="F22" s="32">
        <v>29.8</v>
      </c>
      <c r="H22" s="4">
        <f t="shared" si="0"/>
        <v>2.7065527065527064</v>
      </c>
      <c r="I22" s="3">
        <v>1.9</v>
      </c>
      <c r="J22" s="3">
        <v>2.21</v>
      </c>
      <c r="K22" s="4">
        <v>3.25</v>
      </c>
      <c r="L22" s="4">
        <v>1.98</v>
      </c>
      <c r="M22" s="4">
        <v>3.25</v>
      </c>
      <c r="N22" s="4">
        <v>1.69</v>
      </c>
      <c r="O22" s="1">
        <v>93.1</v>
      </c>
      <c r="P22" s="1">
        <v>4.9000000000000004</v>
      </c>
      <c r="Q22" s="1">
        <v>1.2</v>
      </c>
      <c r="R22" s="1">
        <f t="shared" si="4"/>
        <v>99.2</v>
      </c>
      <c r="S22" s="2"/>
      <c r="T22" s="2"/>
      <c r="U22" s="1" t="s">
        <v>76</v>
      </c>
      <c r="V22" s="3"/>
      <c r="W22" s="3"/>
      <c r="Z22" s="3"/>
      <c r="AA22" s="3"/>
      <c r="AB22" s="3"/>
      <c r="AC22" s="3"/>
      <c r="AG22" s="3"/>
      <c r="AH22" s="3"/>
      <c r="AR22" s="3"/>
      <c r="AS22" s="3"/>
      <c r="AT22" s="4"/>
      <c r="AU22" s="4"/>
      <c r="AV22" s="4"/>
      <c r="AW22" s="4"/>
    </row>
    <row r="23" spans="1:49" ht="12" x14ac:dyDescent="0.25">
      <c r="A23" s="1" t="s">
        <v>87</v>
      </c>
      <c r="B23" s="1" t="s">
        <v>88</v>
      </c>
      <c r="C23" s="1">
        <v>2143.8000000000002</v>
      </c>
      <c r="D23" s="31">
        <f t="shared" si="1"/>
        <v>7033.8078000000005</v>
      </c>
      <c r="E23" s="2"/>
      <c r="F23" s="32">
        <v>25.9</v>
      </c>
      <c r="H23" s="4">
        <f t="shared" si="0"/>
        <v>2.712550607287449</v>
      </c>
      <c r="I23" s="3">
        <v>2.0099999999999998</v>
      </c>
      <c r="J23" s="3">
        <v>2.2799999999999998</v>
      </c>
      <c r="K23" s="4">
        <v>3.35</v>
      </c>
      <c r="L23" s="4">
        <v>2.1800000000000002</v>
      </c>
      <c r="M23" s="4">
        <v>3.55</v>
      </c>
      <c r="N23" s="4">
        <v>1.93</v>
      </c>
      <c r="O23" s="1">
        <v>96.5</v>
      </c>
      <c r="P23" s="1">
        <v>2</v>
      </c>
      <c r="Q23" s="1">
        <v>0.8</v>
      </c>
      <c r="R23" s="1">
        <f t="shared" si="4"/>
        <v>99.3</v>
      </c>
      <c r="S23" s="2"/>
      <c r="T23" s="2"/>
      <c r="U23" s="1" t="s">
        <v>76</v>
      </c>
      <c r="V23" s="3"/>
      <c r="W23" s="3"/>
      <c r="Z23" s="3"/>
      <c r="AA23" s="3"/>
      <c r="AB23" s="3"/>
      <c r="AC23" s="3"/>
      <c r="AG23" s="3"/>
      <c r="AH23" s="3"/>
      <c r="AR23" s="3"/>
      <c r="AS23" s="3"/>
      <c r="AT23" s="4"/>
      <c r="AU23" s="4"/>
      <c r="AV23" s="4"/>
      <c r="AW23" s="4"/>
    </row>
    <row r="24" spans="1:49" ht="12" x14ac:dyDescent="0.25">
      <c r="A24" s="1" t="s">
        <v>87</v>
      </c>
      <c r="B24" s="1" t="s">
        <v>88</v>
      </c>
      <c r="C24" s="1">
        <v>2148.4</v>
      </c>
      <c r="D24" s="31">
        <f t="shared" si="1"/>
        <v>7048.9004000000004</v>
      </c>
      <c r="E24" s="2"/>
      <c r="F24" s="32">
        <v>32.4</v>
      </c>
      <c r="H24" s="4">
        <f t="shared" si="0"/>
        <v>2.7071005917159767</v>
      </c>
      <c r="I24" s="3">
        <v>1.83</v>
      </c>
      <c r="J24" s="3">
        <v>2.17</v>
      </c>
      <c r="K24" s="4">
        <v>2.99</v>
      </c>
      <c r="L24" s="4">
        <v>1.86</v>
      </c>
      <c r="M24" s="4">
        <v>3.21</v>
      </c>
      <c r="N24" s="4">
        <v>1.64</v>
      </c>
      <c r="O24" s="1">
        <v>97.5</v>
      </c>
      <c r="P24" s="1">
        <v>1.2</v>
      </c>
      <c r="Q24" s="1">
        <v>0.6</v>
      </c>
      <c r="R24" s="1">
        <f t="shared" si="4"/>
        <v>99.3</v>
      </c>
      <c r="S24" s="2"/>
      <c r="T24" s="2"/>
      <c r="U24" s="1" t="s">
        <v>76</v>
      </c>
      <c r="V24" s="3"/>
      <c r="W24" s="3"/>
      <c r="Z24" s="3"/>
      <c r="AA24" s="3"/>
      <c r="AB24" s="3"/>
      <c r="AC24" s="3"/>
      <c r="AG24" s="3"/>
      <c r="AH24" s="3"/>
      <c r="AR24" s="3"/>
      <c r="AS24" s="3"/>
      <c r="AT24" s="4"/>
      <c r="AU24" s="4"/>
      <c r="AV24" s="4"/>
      <c r="AW24" s="4"/>
    </row>
    <row r="25" spans="1:49" ht="12" x14ac:dyDescent="0.25">
      <c r="A25" s="1" t="s">
        <v>87</v>
      </c>
      <c r="B25" s="1" t="s">
        <v>88</v>
      </c>
      <c r="C25" s="1">
        <v>2158.9</v>
      </c>
      <c r="D25" s="31">
        <f t="shared" si="1"/>
        <v>7083.3509000000004</v>
      </c>
      <c r="E25" s="2"/>
      <c r="F25" s="32">
        <v>26.2</v>
      </c>
      <c r="H25" s="4">
        <f t="shared" si="0"/>
        <v>2.7100271002710028</v>
      </c>
      <c r="I25" s="3">
        <v>2</v>
      </c>
      <c r="J25" s="3">
        <v>2.2799999999999998</v>
      </c>
      <c r="K25" s="4">
        <v>3.38</v>
      </c>
      <c r="L25" s="4">
        <v>2.11</v>
      </c>
      <c r="M25" s="4">
        <v>3.53</v>
      </c>
      <c r="N25" s="4">
        <v>1.9</v>
      </c>
      <c r="O25" s="1">
        <v>98</v>
      </c>
      <c r="P25" s="1">
        <v>1.1000000000000001</v>
      </c>
      <c r="Q25" s="1">
        <v>0.5</v>
      </c>
      <c r="R25" s="1">
        <f t="shared" si="4"/>
        <v>99.6</v>
      </c>
      <c r="S25" s="2"/>
      <c r="T25" s="2"/>
      <c r="U25" s="1" t="s">
        <v>76</v>
      </c>
      <c r="V25" s="3"/>
      <c r="W25" s="3"/>
      <c r="Z25" s="3"/>
      <c r="AA25" s="3"/>
      <c r="AB25" s="3"/>
      <c r="AC25" s="3"/>
      <c r="AG25" s="3"/>
      <c r="AH25" s="3"/>
      <c r="AR25" s="3"/>
      <c r="AS25" s="3"/>
      <c r="AT25" s="4"/>
      <c r="AU25" s="4"/>
      <c r="AV25" s="4"/>
      <c r="AW25" s="4"/>
    </row>
    <row r="26" spans="1:49" ht="12" x14ac:dyDescent="0.25">
      <c r="A26" s="1" t="s">
        <v>87</v>
      </c>
      <c r="B26" s="1" t="s">
        <v>88</v>
      </c>
      <c r="C26" s="1">
        <v>2175.6999999999998</v>
      </c>
      <c r="D26" s="31">
        <f t="shared" si="1"/>
        <v>7138.4717000000001</v>
      </c>
      <c r="E26" s="2"/>
      <c r="F26" s="32">
        <v>26.6</v>
      </c>
      <c r="H26" s="4">
        <f t="shared" si="0"/>
        <v>2.6566757493188011</v>
      </c>
      <c r="I26" s="3">
        <v>1.95</v>
      </c>
      <c r="J26" s="3">
        <v>2.27</v>
      </c>
      <c r="K26" s="4">
        <v>3.43</v>
      </c>
      <c r="L26" s="4">
        <v>2.09</v>
      </c>
      <c r="M26" s="4">
        <v>3.55</v>
      </c>
      <c r="N26" s="4">
        <v>1.91</v>
      </c>
      <c r="O26" s="1">
        <v>97.5</v>
      </c>
      <c r="P26" s="1">
        <v>0.9</v>
      </c>
      <c r="Q26" s="1">
        <v>1</v>
      </c>
      <c r="R26" s="1">
        <f t="shared" si="4"/>
        <v>99.4</v>
      </c>
      <c r="S26" s="2"/>
      <c r="T26" s="2"/>
      <c r="U26" s="1" t="s">
        <v>76</v>
      </c>
      <c r="V26" s="3"/>
      <c r="W26" s="3"/>
      <c r="Z26" s="3"/>
      <c r="AA26" s="3"/>
      <c r="AB26" s="3"/>
      <c r="AC26" s="3"/>
      <c r="AG26" s="3"/>
      <c r="AH26" s="3"/>
      <c r="AR26" s="3"/>
      <c r="AS26" s="3"/>
      <c r="AT26" s="4"/>
      <c r="AU26" s="4"/>
      <c r="AV26" s="4"/>
      <c r="AW26" s="4"/>
    </row>
    <row r="27" spans="1:49" ht="12" x14ac:dyDescent="0.25">
      <c r="A27" s="1" t="s">
        <v>87</v>
      </c>
      <c r="B27" s="1" t="s">
        <v>88</v>
      </c>
      <c r="C27" s="1">
        <v>2188.1</v>
      </c>
      <c r="D27" s="31">
        <f t="shared" si="1"/>
        <v>7179.1561000000002</v>
      </c>
      <c r="E27" s="2"/>
      <c r="F27" s="32">
        <v>20.7</v>
      </c>
      <c r="H27" s="4">
        <f t="shared" si="0"/>
        <v>2.7112232030264813</v>
      </c>
      <c r="I27" s="3">
        <v>2.15</v>
      </c>
      <c r="J27" s="3">
        <v>2.37</v>
      </c>
      <c r="K27" s="4">
        <v>3.72</v>
      </c>
      <c r="L27" s="4">
        <v>2.2799999999999998</v>
      </c>
      <c r="M27" s="4">
        <v>3.94</v>
      </c>
      <c r="N27" s="4">
        <v>2.11</v>
      </c>
      <c r="O27" s="1">
        <v>97.1</v>
      </c>
      <c r="P27" s="1">
        <v>1.5</v>
      </c>
      <c r="Q27" s="1">
        <v>0.7</v>
      </c>
      <c r="R27" s="1">
        <f t="shared" si="4"/>
        <v>99.3</v>
      </c>
      <c r="S27" s="2"/>
      <c r="T27" s="2"/>
      <c r="U27" s="1" t="s">
        <v>89</v>
      </c>
      <c r="V27" s="3"/>
      <c r="W27" s="3"/>
      <c r="Z27" s="3"/>
      <c r="AA27" s="3"/>
      <c r="AB27" s="3"/>
      <c r="AC27" s="3"/>
      <c r="AG27" s="3"/>
      <c r="AH27" s="3"/>
      <c r="AR27" s="3"/>
      <c r="AS27" s="3"/>
      <c r="AT27" s="4"/>
      <c r="AU27" s="4"/>
      <c r="AV27" s="4"/>
      <c r="AW27" s="4"/>
    </row>
    <row r="28" spans="1:49" ht="12" x14ac:dyDescent="0.25">
      <c r="A28" s="1" t="s">
        <v>87</v>
      </c>
      <c r="B28" s="1" t="s">
        <v>88</v>
      </c>
      <c r="C28" s="1">
        <v>2193.6999999999998</v>
      </c>
      <c r="D28" s="31">
        <f t="shared" si="1"/>
        <v>7197.5297</v>
      </c>
      <c r="E28" s="2"/>
      <c r="F28" s="32">
        <v>23.8</v>
      </c>
      <c r="H28" s="4">
        <f t="shared" si="0"/>
        <v>2.7296587926509188</v>
      </c>
      <c r="I28" s="3">
        <v>2.08</v>
      </c>
      <c r="J28" s="3">
        <v>2.31</v>
      </c>
      <c r="K28" s="4">
        <v>3.52</v>
      </c>
      <c r="L28" s="4">
        <v>2.17</v>
      </c>
      <c r="M28" s="4">
        <v>3.7</v>
      </c>
      <c r="N28" s="4">
        <v>1.99</v>
      </c>
      <c r="O28" s="1">
        <v>97.8</v>
      </c>
      <c r="P28" s="1">
        <v>0.9</v>
      </c>
      <c r="Q28" s="1">
        <v>0.8</v>
      </c>
      <c r="R28" s="1">
        <f t="shared" si="4"/>
        <v>99.5</v>
      </c>
      <c r="S28" s="2"/>
      <c r="T28" s="2"/>
      <c r="U28" s="1" t="s">
        <v>89</v>
      </c>
      <c r="V28" s="3"/>
      <c r="W28" s="3"/>
      <c r="Z28" s="3"/>
      <c r="AA28" s="3"/>
      <c r="AB28" s="3"/>
      <c r="AC28" s="3"/>
      <c r="AG28" s="3"/>
      <c r="AH28" s="3"/>
      <c r="AR28" s="3"/>
      <c r="AS28" s="3"/>
      <c r="AT28" s="4"/>
      <c r="AU28" s="4"/>
      <c r="AV28" s="4"/>
      <c r="AW28" s="4"/>
    </row>
    <row r="29" spans="1:49" ht="12" x14ac:dyDescent="0.25">
      <c r="A29" s="1" t="s">
        <v>91</v>
      </c>
      <c r="B29" s="1" t="s">
        <v>88</v>
      </c>
      <c r="C29" s="1">
        <v>2376.3000000000002</v>
      </c>
      <c r="D29" s="31">
        <f t="shared" si="1"/>
        <v>7796.6403000000009</v>
      </c>
      <c r="E29" s="2"/>
      <c r="F29" s="32">
        <v>32</v>
      </c>
      <c r="H29" s="4">
        <f t="shared" si="0"/>
        <v>2.6029411764705883</v>
      </c>
      <c r="I29" s="3">
        <v>1.77</v>
      </c>
      <c r="J29" s="3">
        <v>2.17</v>
      </c>
      <c r="K29" s="4">
        <v>2.76</v>
      </c>
      <c r="L29" s="4">
        <v>1.79</v>
      </c>
      <c r="M29" s="4">
        <v>2.87</v>
      </c>
      <c r="N29" s="4">
        <v>1.45</v>
      </c>
      <c r="O29" s="1">
        <v>87.2</v>
      </c>
      <c r="P29" s="1">
        <v>10.9</v>
      </c>
      <c r="Q29" s="1">
        <v>1.2</v>
      </c>
      <c r="R29" s="1">
        <f t="shared" si="4"/>
        <v>99.300000000000011</v>
      </c>
      <c r="S29" s="2"/>
      <c r="T29" s="2"/>
      <c r="U29" s="1" t="s">
        <v>76</v>
      </c>
      <c r="V29" s="3"/>
      <c r="W29" s="3"/>
      <c r="Z29" s="3"/>
      <c r="AA29" s="3"/>
      <c r="AB29" s="3"/>
      <c r="AC29" s="3"/>
      <c r="AG29" s="3"/>
      <c r="AH29" s="3"/>
      <c r="AR29" s="3"/>
      <c r="AS29" s="3"/>
      <c r="AT29" s="4"/>
      <c r="AU29" s="4"/>
      <c r="AV29" s="4"/>
      <c r="AW29" s="4"/>
    </row>
    <row r="30" spans="1:49" ht="12" x14ac:dyDescent="0.25">
      <c r="A30" s="1" t="s">
        <v>91</v>
      </c>
      <c r="B30" s="1" t="s">
        <v>88</v>
      </c>
      <c r="C30" s="1">
        <v>2380.1999999999998</v>
      </c>
      <c r="D30" s="31">
        <f t="shared" si="1"/>
        <v>7809.4362000000001</v>
      </c>
      <c r="E30" s="2"/>
      <c r="F30" s="32">
        <v>28.8</v>
      </c>
      <c r="H30" s="4">
        <f t="shared" si="0"/>
        <v>2.7106741573033708</v>
      </c>
      <c r="I30" s="3">
        <v>1.93</v>
      </c>
      <c r="J30" s="3">
        <v>2.23</v>
      </c>
      <c r="K30" s="4">
        <v>3.01</v>
      </c>
      <c r="L30" s="4">
        <v>1.91</v>
      </c>
      <c r="M30" s="4">
        <v>3.05</v>
      </c>
      <c r="N30" s="4">
        <v>1.57</v>
      </c>
      <c r="O30" s="1">
        <v>85.3</v>
      </c>
      <c r="P30" s="1">
        <v>12.5</v>
      </c>
      <c r="Q30" s="1">
        <v>1.4</v>
      </c>
      <c r="R30" s="1">
        <f t="shared" si="4"/>
        <v>99.2</v>
      </c>
      <c r="S30" s="2"/>
      <c r="T30" s="2"/>
      <c r="U30" s="1" t="s">
        <v>76</v>
      </c>
      <c r="V30" s="3"/>
      <c r="W30" s="3"/>
      <c r="Z30" s="3"/>
      <c r="AA30" s="3"/>
      <c r="AB30" s="3"/>
      <c r="AC30" s="3"/>
      <c r="AG30" s="3"/>
      <c r="AH30" s="3"/>
      <c r="AR30" s="3"/>
      <c r="AS30" s="3"/>
      <c r="AT30" s="4"/>
      <c r="AU30" s="4"/>
      <c r="AV30" s="4"/>
      <c r="AW30" s="4"/>
    </row>
    <row r="31" spans="1:49" ht="12" x14ac:dyDescent="0.25">
      <c r="A31" s="1" t="s">
        <v>91</v>
      </c>
      <c r="B31" s="1" t="s">
        <v>88</v>
      </c>
      <c r="C31" s="1">
        <v>2399.8000000000002</v>
      </c>
      <c r="D31" s="31">
        <f t="shared" si="1"/>
        <v>7873.7438000000011</v>
      </c>
      <c r="E31" s="2"/>
      <c r="F31" s="32">
        <v>19.5</v>
      </c>
      <c r="H31" s="4">
        <f t="shared" si="0"/>
        <v>2.7080745341614909</v>
      </c>
      <c r="I31" s="3">
        <v>2.1800000000000002</v>
      </c>
      <c r="J31" s="3">
        <v>2.38</v>
      </c>
      <c r="K31" s="4">
        <v>4.21</v>
      </c>
      <c r="L31" s="4">
        <v>2.59</v>
      </c>
      <c r="M31" s="4">
        <v>4.25</v>
      </c>
      <c r="N31" s="4">
        <v>2.41</v>
      </c>
      <c r="O31" s="1">
        <v>66.599999999999994</v>
      </c>
      <c r="P31" s="1">
        <v>32</v>
      </c>
      <c r="Q31" s="1">
        <v>0.8</v>
      </c>
      <c r="R31" s="1">
        <f t="shared" si="4"/>
        <v>99.399999999999991</v>
      </c>
      <c r="S31" s="2"/>
      <c r="T31" s="2"/>
      <c r="U31" s="1" t="s">
        <v>89</v>
      </c>
      <c r="V31" s="3"/>
      <c r="W31" s="3"/>
      <c r="Z31" s="3"/>
      <c r="AA31" s="3"/>
      <c r="AB31" s="3"/>
      <c r="AC31" s="3"/>
      <c r="AG31" s="3"/>
      <c r="AH31" s="3"/>
      <c r="AR31" s="3"/>
      <c r="AS31" s="3"/>
      <c r="AT31" s="4"/>
      <c r="AU31" s="4"/>
      <c r="AV31" s="4"/>
      <c r="AW31" s="4"/>
    </row>
    <row r="32" spans="1:49" ht="12" x14ac:dyDescent="0.25">
      <c r="A32" s="1" t="s">
        <v>91</v>
      </c>
      <c r="B32" s="1" t="s">
        <v>88</v>
      </c>
      <c r="C32" s="1">
        <v>2413.9</v>
      </c>
      <c r="D32" s="31">
        <f t="shared" si="1"/>
        <v>7920.005900000001</v>
      </c>
      <c r="E32" s="2"/>
      <c r="F32" s="32">
        <v>31.7</v>
      </c>
      <c r="H32" s="4">
        <f t="shared" si="0"/>
        <v>2.7086383601756956</v>
      </c>
      <c r="I32" s="3">
        <v>1.85</v>
      </c>
      <c r="J32" s="3">
        <v>2.1800000000000002</v>
      </c>
      <c r="K32" s="4">
        <v>2.99</v>
      </c>
      <c r="L32" s="4">
        <v>1.89</v>
      </c>
      <c r="M32" s="4">
        <v>3.05</v>
      </c>
      <c r="N32" s="4">
        <v>1.55</v>
      </c>
      <c r="O32" s="1">
        <v>83.6</v>
      </c>
      <c r="P32" s="1">
        <v>14</v>
      </c>
      <c r="Q32" s="1">
        <v>1.6</v>
      </c>
      <c r="R32" s="1">
        <f t="shared" si="4"/>
        <v>99.199999999999989</v>
      </c>
      <c r="S32" s="2"/>
      <c r="T32" s="2"/>
      <c r="U32" s="1" t="s">
        <v>89</v>
      </c>
      <c r="V32" s="3"/>
      <c r="W32" s="3"/>
      <c r="Z32" s="3"/>
      <c r="AA32" s="3"/>
      <c r="AB32" s="3"/>
      <c r="AC32" s="3"/>
      <c r="AG32" s="3"/>
      <c r="AH32" s="3"/>
      <c r="AR32" s="3"/>
      <c r="AS32" s="3"/>
      <c r="AT32" s="4"/>
      <c r="AU32" s="4"/>
      <c r="AV32" s="4"/>
      <c r="AW32" s="4"/>
    </row>
    <row r="33" spans="1:49" ht="12" x14ac:dyDescent="0.25">
      <c r="A33" s="1" t="s">
        <v>91</v>
      </c>
      <c r="B33" s="1" t="s">
        <v>88</v>
      </c>
      <c r="C33" s="1">
        <v>2420.6</v>
      </c>
      <c r="D33" s="31">
        <f t="shared" si="1"/>
        <v>7941.9885999999997</v>
      </c>
      <c r="E33" s="2"/>
      <c r="F33" s="32">
        <v>23.7</v>
      </c>
      <c r="H33" s="4">
        <f t="shared" si="0"/>
        <v>2.7653997378768018</v>
      </c>
      <c r="I33" s="3">
        <v>2.11</v>
      </c>
      <c r="J33" s="3">
        <v>2.31</v>
      </c>
      <c r="K33" s="4">
        <v>4.26</v>
      </c>
      <c r="L33" s="4">
        <v>2.39</v>
      </c>
      <c r="M33" s="4">
        <v>4.1900000000000004</v>
      </c>
      <c r="N33" s="4">
        <v>2.2400000000000002</v>
      </c>
      <c r="O33" s="1">
        <v>96.3</v>
      </c>
      <c r="P33" s="1">
        <v>2.6</v>
      </c>
      <c r="Q33" s="1">
        <v>0.8</v>
      </c>
      <c r="R33" s="1">
        <f t="shared" si="4"/>
        <v>99.699999999999989</v>
      </c>
      <c r="S33" s="2"/>
      <c r="T33" s="2"/>
      <c r="U33" s="1" t="s">
        <v>89</v>
      </c>
      <c r="V33" s="3"/>
      <c r="W33" s="3"/>
      <c r="Z33" s="3"/>
      <c r="AA33" s="3"/>
      <c r="AB33" s="3"/>
      <c r="AC33" s="3"/>
      <c r="AG33" s="3"/>
      <c r="AH33" s="3"/>
      <c r="AR33" s="3"/>
      <c r="AS33" s="3"/>
      <c r="AT33" s="4"/>
      <c r="AU33" s="4"/>
      <c r="AV33" s="4"/>
      <c r="AW33" s="4"/>
    </row>
    <row r="34" spans="1:49" ht="11.4" x14ac:dyDescent="0.2">
      <c r="A34" s="1" t="s">
        <v>92</v>
      </c>
      <c r="B34" s="1" t="s">
        <v>93</v>
      </c>
      <c r="C34" s="1">
        <v>2833</v>
      </c>
      <c r="D34" s="31">
        <f t="shared" si="1"/>
        <v>9295.0730000000003</v>
      </c>
      <c r="E34" s="1">
        <v>17.3</v>
      </c>
      <c r="F34" s="32">
        <v>26.9</v>
      </c>
      <c r="G34" s="1">
        <v>0.17</v>
      </c>
      <c r="H34" s="1">
        <v>2.706</v>
      </c>
      <c r="I34" s="3">
        <f>(1-F34/100)*H34</f>
        <v>1.9780860000000002</v>
      </c>
      <c r="J34" s="3">
        <f>1.03*(F34/100)+(1-F34/100)*H34</f>
        <v>2.2551560000000004</v>
      </c>
      <c r="K34" s="4">
        <v>3.59</v>
      </c>
      <c r="L34" s="4">
        <v>2.1800000000000002</v>
      </c>
      <c r="M34" s="4">
        <v>3.47</v>
      </c>
      <c r="N34" s="4">
        <v>1.86</v>
      </c>
      <c r="O34" s="1">
        <v>83</v>
      </c>
      <c r="P34" s="1">
        <v>8.9</v>
      </c>
      <c r="Q34" s="1">
        <v>2</v>
      </c>
      <c r="R34" s="1">
        <f t="shared" si="4"/>
        <v>93.9</v>
      </c>
      <c r="S34" s="1">
        <v>3.32</v>
      </c>
      <c r="T34" s="1" t="s">
        <v>94</v>
      </c>
      <c r="U34" s="1" t="s">
        <v>76</v>
      </c>
      <c r="V34" s="3"/>
      <c r="W34" s="3"/>
      <c r="Z34" s="3"/>
      <c r="AA34" s="3"/>
      <c r="AB34" s="3"/>
      <c r="AC34" s="3"/>
      <c r="AG34" s="3"/>
      <c r="AH34" s="3"/>
      <c r="AR34" s="3"/>
      <c r="AS34" s="3"/>
      <c r="AT34" s="4"/>
      <c r="AU34" s="4"/>
      <c r="AV34" s="4"/>
      <c r="AW34" s="4"/>
    </row>
    <row r="35" spans="1:49" ht="11.4" x14ac:dyDescent="0.2">
      <c r="A35" s="1" t="s">
        <v>92</v>
      </c>
      <c r="B35" s="1" t="s">
        <v>93</v>
      </c>
      <c r="C35" s="1">
        <v>2836</v>
      </c>
      <c r="D35" s="31">
        <f t="shared" si="1"/>
        <v>9304.9160000000011</v>
      </c>
      <c r="E35" s="1">
        <v>17.3</v>
      </c>
      <c r="F35" s="32">
        <v>24.7</v>
      </c>
      <c r="G35" s="1">
        <v>0.06</v>
      </c>
      <c r="H35" s="1">
        <v>2.7080000000000002</v>
      </c>
      <c r="I35" s="3">
        <f t="shared" ref="I35:I77" si="5">(1-F35/100)*H35</f>
        <v>2.0391240000000002</v>
      </c>
      <c r="J35" s="3">
        <f t="shared" ref="J35:J77" si="6">1.03*(F35/100)+(1-F35/100)*H35</f>
        <v>2.2935340000000002</v>
      </c>
      <c r="K35" s="4">
        <v>3.47</v>
      </c>
      <c r="L35" s="4">
        <v>2.16</v>
      </c>
      <c r="M35" s="4">
        <v>3.43</v>
      </c>
      <c r="N35" s="4">
        <v>1.83</v>
      </c>
      <c r="O35" s="1">
        <v>78.3</v>
      </c>
      <c r="P35" s="1">
        <v>10.8</v>
      </c>
      <c r="Q35" s="1">
        <v>3</v>
      </c>
      <c r="R35" s="1">
        <f t="shared" si="4"/>
        <v>92.1</v>
      </c>
      <c r="S35" s="1">
        <v>4.18</v>
      </c>
      <c r="T35" s="1" t="s">
        <v>94</v>
      </c>
      <c r="U35" s="1" t="s">
        <v>76</v>
      </c>
      <c r="V35" s="3"/>
      <c r="W35" s="3"/>
      <c r="Z35" s="3"/>
      <c r="AA35" s="3"/>
      <c r="AB35" s="3"/>
      <c r="AC35" s="3"/>
      <c r="AG35" s="3"/>
      <c r="AH35" s="3"/>
      <c r="AR35" s="3"/>
      <c r="AS35" s="3"/>
      <c r="AT35" s="4"/>
      <c r="AU35" s="4"/>
      <c r="AV35" s="4"/>
      <c r="AW35" s="4"/>
    </row>
    <row r="36" spans="1:49" ht="11.4" x14ac:dyDescent="0.2">
      <c r="A36" s="1" t="s">
        <v>92</v>
      </c>
      <c r="B36" s="1" t="s">
        <v>93</v>
      </c>
      <c r="C36" s="1">
        <v>2837</v>
      </c>
      <c r="D36" s="31">
        <f t="shared" si="1"/>
        <v>9308.1970000000001</v>
      </c>
      <c r="E36" s="1">
        <v>17.3</v>
      </c>
      <c r="F36" s="32">
        <v>16.7</v>
      </c>
      <c r="G36" s="1">
        <v>0.05</v>
      </c>
      <c r="H36" s="1">
        <v>2.698</v>
      </c>
      <c r="I36" s="3">
        <f t="shared" si="5"/>
        <v>2.2474339999999997</v>
      </c>
      <c r="J36" s="3">
        <f t="shared" si="6"/>
        <v>2.4194439999999995</v>
      </c>
      <c r="K36" s="4">
        <v>4.4000000000000004</v>
      </c>
      <c r="L36" s="4">
        <v>2.64</v>
      </c>
      <c r="M36" s="4">
        <v>4.32</v>
      </c>
      <c r="N36" s="4">
        <v>2.42</v>
      </c>
      <c r="O36" s="1">
        <v>70.8</v>
      </c>
      <c r="P36" s="1">
        <v>17.7</v>
      </c>
      <c r="Q36" s="33">
        <f>100-O36-P36</f>
        <v>11.500000000000004</v>
      </c>
      <c r="R36" s="1">
        <f t="shared" si="4"/>
        <v>100</v>
      </c>
      <c r="S36" s="1">
        <v>3.35</v>
      </c>
      <c r="U36" s="1" t="s">
        <v>76</v>
      </c>
      <c r="V36" s="3"/>
      <c r="W36" s="3"/>
      <c r="Z36" s="3"/>
      <c r="AA36" s="3"/>
      <c r="AB36" s="3"/>
      <c r="AC36" s="3"/>
      <c r="AG36" s="3"/>
      <c r="AH36" s="3"/>
      <c r="AR36" s="3"/>
      <c r="AS36" s="3"/>
      <c r="AT36" s="4"/>
      <c r="AU36" s="4"/>
      <c r="AV36" s="4"/>
      <c r="AW36" s="4"/>
    </row>
    <row r="37" spans="1:49" ht="11.4" x14ac:dyDescent="0.2">
      <c r="A37" s="1" t="s">
        <v>92</v>
      </c>
      <c r="B37" s="1" t="s">
        <v>93</v>
      </c>
      <c r="C37" s="1">
        <v>2844</v>
      </c>
      <c r="D37" s="31">
        <f t="shared" si="1"/>
        <v>9331.1640000000007</v>
      </c>
      <c r="E37" s="1">
        <v>17.3</v>
      </c>
      <c r="F37" s="32">
        <v>21.9</v>
      </c>
      <c r="G37" s="1">
        <v>7.0000000000000007E-2</v>
      </c>
      <c r="H37" s="1">
        <v>2.7040000000000002</v>
      </c>
      <c r="I37" s="3">
        <f t="shared" si="5"/>
        <v>2.1118240000000004</v>
      </c>
      <c r="J37" s="3">
        <f t="shared" si="6"/>
        <v>2.3373940000000002</v>
      </c>
      <c r="K37" s="4">
        <v>3.76</v>
      </c>
      <c r="L37" s="4">
        <v>2.31</v>
      </c>
      <c r="M37" s="4">
        <v>3.78</v>
      </c>
      <c r="N37" s="4">
        <v>2.0699999999999998</v>
      </c>
      <c r="O37" s="1">
        <v>79.2</v>
      </c>
      <c r="P37" s="1">
        <v>11.5</v>
      </c>
      <c r="Q37" s="1">
        <v>0.3</v>
      </c>
      <c r="R37" s="1">
        <f t="shared" si="4"/>
        <v>91</v>
      </c>
      <c r="S37" s="1">
        <v>3.05</v>
      </c>
      <c r="T37" s="1" t="s">
        <v>95</v>
      </c>
      <c r="U37" s="1" t="s">
        <v>76</v>
      </c>
      <c r="V37" s="3"/>
      <c r="W37" s="3"/>
      <c r="Z37" s="3"/>
      <c r="AA37" s="3"/>
      <c r="AB37" s="3"/>
      <c r="AC37" s="3"/>
      <c r="AG37" s="3"/>
      <c r="AH37" s="3"/>
      <c r="AR37" s="3"/>
      <c r="AS37" s="3"/>
      <c r="AT37" s="4"/>
      <c r="AU37" s="4"/>
      <c r="AV37" s="4"/>
      <c r="AW37" s="4"/>
    </row>
    <row r="38" spans="1:49" ht="11.4" x14ac:dyDescent="0.2">
      <c r="A38" s="1" t="s">
        <v>96</v>
      </c>
      <c r="B38" s="1" t="s">
        <v>93</v>
      </c>
      <c r="C38" s="1">
        <v>2370</v>
      </c>
      <c r="D38" s="31">
        <f t="shared" si="1"/>
        <v>7775.97</v>
      </c>
      <c r="E38" s="1">
        <v>2.7</v>
      </c>
      <c r="F38" s="32">
        <v>22.4</v>
      </c>
      <c r="G38" s="1">
        <v>0.41</v>
      </c>
      <c r="H38" s="1">
        <v>2.71</v>
      </c>
      <c r="I38" s="3">
        <f t="shared" si="5"/>
        <v>2.1029599999999999</v>
      </c>
      <c r="J38" s="3">
        <f t="shared" si="6"/>
        <v>2.3336799999999998</v>
      </c>
      <c r="K38" s="4">
        <v>3.87</v>
      </c>
      <c r="L38" s="4">
        <v>2.34</v>
      </c>
      <c r="M38" s="4">
        <v>3.81</v>
      </c>
      <c r="N38" s="4">
        <v>2.0699999999999998</v>
      </c>
      <c r="O38" s="1">
        <v>90.7</v>
      </c>
      <c r="P38" s="1">
        <v>3.8</v>
      </c>
      <c r="Q38" s="1">
        <v>2.2999999999999998</v>
      </c>
      <c r="R38" s="1">
        <f t="shared" si="4"/>
        <v>96.8</v>
      </c>
      <c r="S38" s="1">
        <v>2.84</v>
      </c>
      <c r="T38" s="1" t="s">
        <v>97</v>
      </c>
      <c r="U38" s="1" t="s">
        <v>76</v>
      </c>
      <c r="V38" s="3"/>
      <c r="W38" s="3"/>
      <c r="Z38" s="3"/>
      <c r="AA38" s="3"/>
      <c r="AB38" s="3"/>
      <c r="AC38" s="3"/>
      <c r="AG38" s="3"/>
      <c r="AH38" s="3"/>
      <c r="AR38" s="3"/>
      <c r="AS38" s="3"/>
      <c r="AT38" s="4"/>
      <c r="AU38" s="4"/>
      <c r="AV38" s="4"/>
      <c r="AW38" s="4"/>
    </row>
    <row r="39" spans="1:49" ht="11.4" x14ac:dyDescent="0.2">
      <c r="A39" s="1" t="s">
        <v>96</v>
      </c>
      <c r="B39" s="1" t="s">
        <v>93</v>
      </c>
      <c r="C39" s="1">
        <v>2383</v>
      </c>
      <c r="D39" s="31">
        <f t="shared" si="1"/>
        <v>7818.6230000000005</v>
      </c>
      <c r="E39" s="1">
        <v>2.7</v>
      </c>
      <c r="F39" s="32">
        <v>7.2</v>
      </c>
      <c r="G39" s="1">
        <v>2E-3</v>
      </c>
      <c r="H39" s="1">
        <v>2.7050000000000001</v>
      </c>
      <c r="I39" s="3">
        <f t="shared" si="5"/>
        <v>2.51024</v>
      </c>
      <c r="J39" s="3">
        <f t="shared" si="6"/>
        <v>2.5844</v>
      </c>
      <c r="K39" s="4">
        <v>4.8499999999999996</v>
      </c>
      <c r="L39" s="4">
        <v>2.84</v>
      </c>
      <c r="M39" s="4">
        <v>4.83</v>
      </c>
      <c r="N39" s="4">
        <v>2.59</v>
      </c>
      <c r="O39" s="1">
        <v>79.099999999999994</v>
      </c>
      <c r="P39" s="1">
        <v>12.7</v>
      </c>
      <c r="Q39" s="1">
        <v>2.1</v>
      </c>
      <c r="R39" s="1">
        <f t="shared" si="4"/>
        <v>93.899999999999991</v>
      </c>
      <c r="S39" s="1">
        <v>2.79</v>
      </c>
      <c r="T39" s="1" t="s">
        <v>98</v>
      </c>
      <c r="U39" s="1" t="s">
        <v>76</v>
      </c>
      <c r="V39" s="3"/>
      <c r="W39" s="3"/>
      <c r="Z39" s="3"/>
      <c r="AA39" s="3"/>
      <c r="AB39" s="3"/>
      <c r="AC39" s="3"/>
      <c r="AG39" s="3"/>
      <c r="AH39" s="3"/>
      <c r="AR39" s="3"/>
      <c r="AS39" s="3"/>
      <c r="AT39" s="4"/>
      <c r="AU39" s="4"/>
      <c r="AV39" s="4"/>
      <c r="AW39" s="4"/>
    </row>
    <row r="40" spans="1:49" ht="11.4" x14ac:dyDescent="0.2">
      <c r="A40" s="1" t="s">
        <v>99</v>
      </c>
      <c r="B40" s="1" t="s">
        <v>93</v>
      </c>
      <c r="C40" s="1">
        <v>3049</v>
      </c>
      <c r="D40" s="31">
        <f t="shared" si="1"/>
        <v>10003.769</v>
      </c>
      <c r="E40" s="1">
        <v>14.5</v>
      </c>
      <c r="F40" s="32">
        <v>14.4</v>
      </c>
      <c r="G40" s="1">
        <v>3.0000000000000001E-3</v>
      </c>
      <c r="H40" s="1">
        <v>2.7210000000000001</v>
      </c>
      <c r="I40" s="3">
        <f t="shared" si="5"/>
        <v>2.3291759999999999</v>
      </c>
      <c r="J40" s="3">
        <f t="shared" si="6"/>
        <v>2.4774959999999999</v>
      </c>
      <c r="K40" s="4">
        <v>3.95</v>
      </c>
      <c r="L40" s="4">
        <v>2.4700000000000002</v>
      </c>
      <c r="M40" s="4">
        <v>3.86</v>
      </c>
      <c r="N40" s="4">
        <v>2.0099999999999998</v>
      </c>
      <c r="O40" s="1">
        <v>84.5</v>
      </c>
      <c r="P40" s="1">
        <v>5.8</v>
      </c>
      <c r="Q40" s="1">
        <v>6.6</v>
      </c>
      <c r="R40" s="1">
        <f t="shared" si="4"/>
        <v>96.899999999999991</v>
      </c>
      <c r="S40" s="1">
        <v>3.33</v>
      </c>
      <c r="T40" s="1" t="s">
        <v>100</v>
      </c>
      <c r="U40" s="1" t="s">
        <v>89</v>
      </c>
      <c r="V40" s="3"/>
      <c r="W40" s="3"/>
      <c r="Z40" s="3"/>
      <c r="AA40" s="3"/>
      <c r="AB40" s="3"/>
      <c r="AC40" s="3"/>
      <c r="AG40" s="3"/>
      <c r="AH40" s="3"/>
      <c r="AR40" s="3"/>
      <c r="AS40" s="3"/>
      <c r="AT40" s="4"/>
      <c r="AU40" s="4"/>
      <c r="AV40" s="4"/>
      <c r="AW40" s="4"/>
    </row>
    <row r="41" spans="1:49" ht="11.4" x14ac:dyDescent="0.2">
      <c r="A41" s="1" t="s">
        <v>99</v>
      </c>
      <c r="B41" s="1" t="s">
        <v>93</v>
      </c>
      <c r="C41" s="1">
        <v>3053</v>
      </c>
      <c r="D41" s="31">
        <f t="shared" si="1"/>
        <v>10016.893</v>
      </c>
      <c r="E41" s="1">
        <v>14.5</v>
      </c>
      <c r="F41" s="32">
        <v>14.4</v>
      </c>
      <c r="G41" s="1">
        <v>1.7999999999999999E-2</v>
      </c>
      <c r="H41" s="1">
        <v>2.72</v>
      </c>
      <c r="I41" s="3">
        <f t="shared" si="5"/>
        <v>2.3283200000000002</v>
      </c>
      <c r="J41" s="3">
        <f t="shared" si="6"/>
        <v>2.4766400000000002</v>
      </c>
      <c r="K41" s="4">
        <v>4.57</v>
      </c>
      <c r="L41" s="4">
        <v>2.69</v>
      </c>
      <c r="M41" s="4">
        <v>4.47</v>
      </c>
      <c r="N41" s="4">
        <v>2.4700000000000002</v>
      </c>
      <c r="O41" s="1">
        <v>70.2</v>
      </c>
      <c r="P41" s="1">
        <v>19.3</v>
      </c>
      <c r="Q41" s="1">
        <v>3.9</v>
      </c>
      <c r="R41" s="1">
        <f t="shared" si="4"/>
        <v>93.4</v>
      </c>
      <c r="S41" s="1">
        <v>3.82</v>
      </c>
      <c r="T41" s="1" t="s">
        <v>101</v>
      </c>
      <c r="U41" s="1" t="s">
        <v>76</v>
      </c>
      <c r="V41" s="3"/>
      <c r="W41" s="3"/>
      <c r="Z41" s="3"/>
      <c r="AA41" s="3"/>
      <c r="AB41" s="3"/>
      <c r="AC41" s="3"/>
      <c r="AG41" s="3"/>
      <c r="AH41" s="3"/>
      <c r="AR41" s="3"/>
      <c r="AS41" s="3"/>
      <c r="AT41" s="4"/>
      <c r="AU41" s="4"/>
      <c r="AV41" s="4"/>
      <c r="AW41" s="4"/>
    </row>
    <row r="42" spans="1:49" ht="11.4" x14ac:dyDescent="0.2">
      <c r="A42" s="1" t="s">
        <v>99</v>
      </c>
      <c r="B42" s="1" t="s">
        <v>93</v>
      </c>
      <c r="C42" s="1">
        <v>3056</v>
      </c>
      <c r="D42" s="31">
        <f t="shared" si="1"/>
        <v>10026.736000000001</v>
      </c>
      <c r="E42" s="1">
        <v>14.5</v>
      </c>
      <c r="F42" s="32">
        <v>9.9</v>
      </c>
      <c r="G42" s="1">
        <v>8.9999999999999993E-3</v>
      </c>
      <c r="H42" s="1">
        <v>2.706</v>
      </c>
      <c r="I42" s="3">
        <f t="shared" si="5"/>
        <v>2.4381059999999999</v>
      </c>
      <c r="J42" s="3">
        <f t="shared" si="6"/>
        <v>2.540076</v>
      </c>
      <c r="K42" s="4">
        <v>5</v>
      </c>
      <c r="L42" s="4">
        <v>2.92</v>
      </c>
      <c r="M42" s="4">
        <v>4.9800000000000004</v>
      </c>
      <c r="N42" s="4">
        <v>2.75</v>
      </c>
      <c r="O42" s="1">
        <v>78.2</v>
      </c>
      <c r="P42" s="1">
        <v>12.4</v>
      </c>
      <c r="Q42" s="33">
        <f>100-O42-P42</f>
        <v>9.3999999999999968</v>
      </c>
      <c r="R42" s="1">
        <f t="shared" si="4"/>
        <v>100</v>
      </c>
      <c r="S42" s="1">
        <v>2.42</v>
      </c>
      <c r="U42" s="1" t="s">
        <v>90</v>
      </c>
      <c r="V42" s="3"/>
      <c r="W42" s="3"/>
      <c r="Z42" s="3"/>
      <c r="AA42" s="3"/>
      <c r="AB42" s="3"/>
      <c r="AC42" s="3"/>
      <c r="AG42" s="3"/>
      <c r="AH42" s="3"/>
      <c r="AR42" s="3"/>
      <c r="AS42" s="3"/>
      <c r="AT42" s="4"/>
      <c r="AU42" s="4"/>
      <c r="AV42" s="4"/>
      <c r="AW42" s="4"/>
    </row>
    <row r="43" spans="1:49" ht="11.4" x14ac:dyDescent="0.2">
      <c r="A43" s="1" t="s">
        <v>102</v>
      </c>
      <c r="B43" s="1" t="s">
        <v>103</v>
      </c>
      <c r="C43" s="1">
        <v>2535</v>
      </c>
      <c r="D43" s="31">
        <f t="shared" si="1"/>
        <v>8317.3350000000009</v>
      </c>
      <c r="E43" s="1">
        <v>14.6</v>
      </c>
      <c r="F43" s="32">
        <v>19.100000000000001</v>
      </c>
      <c r="G43" s="1">
        <v>0.42</v>
      </c>
      <c r="H43" s="1">
        <v>2.718</v>
      </c>
      <c r="I43" s="3">
        <f t="shared" si="5"/>
        <v>2.1988619999999997</v>
      </c>
      <c r="J43" s="3">
        <f t="shared" si="6"/>
        <v>2.3955919999999997</v>
      </c>
      <c r="K43" s="4">
        <v>3.92</v>
      </c>
      <c r="L43" s="4">
        <v>2.38</v>
      </c>
      <c r="M43" s="4">
        <v>3.97</v>
      </c>
      <c r="N43" s="4">
        <v>2.17</v>
      </c>
      <c r="O43" s="1">
        <v>96.7</v>
      </c>
      <c r="P43" s="1">
        <v>0.5</v>
      </c>
      <c r="Q43" s="1">
        <v>1.2</v>
      </c>
      <c r="R43" s="1">
        <f t="shared" si="4"/>
        <v>98.4</v>
      </c>
      <c r="S43" s="1">
        <v>1.49</v>
      </c>
      <c r="T43" s="1" t="s">
        <v>94</v>
      </c>
      <c r="U43" s="1" t="s">
        <v>89</v>
      </c>
      <c r="V43" s="3"/>
      <c r="W43" s="3"/>
      <c r="Z43" s="3"/>
      <c r="AA43" s="3"/>
      <c r="AB43" s="3"/>
      <c r="AC43" s="3"/>
      <c r="AG43" s="3"/>
      <c r="AH43" s="3"/>
      <c r="AR43" s="3"/>
      <c r="AS43" s="3"/>
      <c r="AT43" s="4"/>
      <c r="AU43" s="4"/>
      <c r="AV43" s="4"/>
      <c r="AW43" s="4"/>
    </row>
    <row r="44" spans="1:49" ht="11.4" x14ac:dyDescent="0.2">
      <c r="A44" s="1" t="s">
        <v>102</v>
      </c>
      <c r="B44" s="1" t="s">
        <v>103</v>
      </c>
      <c r="C44" s="1">
        <v>2561</v>
      </c>
      <c r="D44" s="31">
        <f t="shared" si="1"/>
        <v>8402.6409999999996</v>
      </c>
      <c r="E44" s="1">
        <v>14.6</v>
      </c>
      <c r="F44" s="32">
        <v>24.8</v>
      </c>
      <c r="G44" s="1">
        <v>0.86</v>
      </c>
      <c r="H44" s="1">
        <v>2.7170000000000001</v>
      </c>
      <c r="I44" s="3">
        <f t="shared" si="5"/>
        <v>2.0431840000000001</v>
      </c>
      <c r="J44" s="3">
        <f t="shared" si="6"/>
        <v>2.2986240000000002</v>
      </c>
      <c r="K44" s="4">
        <v>3.56</v>
      </c>
      <c r="L44" s="4">
        <v>2.16</v>
      </c>
      <c r="M44" s="4">
        <v>3.62</v>
      </c>
      <c r="N44" s="4">
        <v>1.95</v>
      </c>
      <c r="O44" s="1">
        <v>96.1</v>
      </c>
      <c r="P44" s="1">
        <v>0.7</v>
      </c>
      <c r="Q44" s="1">
        <v>1.1000000000000001</v>
      </c>
      <c r="R44" s="1">
        <f t="shared" si="4"/>
        <v>97.899999999999991</v>
      </c>
      <c r="S44" s="1">
        <v>1.52</v>
      </c>
      <c r="T44" s="1" t="s">
        <v>104</v>
      </c>
      <c r="U44" s="1" t="s">
        <v>76</v>
      </c>
      <c r="V44" s="3"/>
      <c r="W44" s="3"/>
      <c r="Z44" s="3"/>
      <c r="AA44" s="3"/>
      <c r="AB44" s="3"/>
      <c r="AC44" s="3"/>
      <c r="AG44" s="3"/>
      <c r="AH44" s="3"/>
      <c r="AR44" s="3"/>
      <c r="AS44" s="3"/>
      <c r="AT44" s="4"/>
      <c r="AU44" s="4"/>
      <c r="AV44" s="4"/>
      <c r="AW44" s="4"/>
    </row>
    <row r="45" spans="1:49" ht="11.4" x14ac:dyDescent="0.2">
      <c r="A45" s="1" t="s">
        <v>105</v>
      </c>
      <c r="B45" s="1" t="s">
        <v>93</v>
      </c>
      <c r="C45" s="1">
        <v>2746</v>
      </c>
      <c r="D45" s="31">
        <f t="shared" si="1"/>
        <v>9009.6260000000002</v>
      </c>
      <c r="E45" s="1">
        <v>15.4</v>
      </c>
      <c r="F45" s="32">
        <v>15.8</v>
      </c>
      <c r="G45" s="1">
        <v>0.12</v>
      </c>
      <c r="H45" s="1">
        <v>2.7040000000000002</v>
      </c>
      <c r="I45" s="3">
        <f t="shared" si="5"/>
        <v>2.2767680000000001</v>
      </c>
      <c r="J45" s="3">
        <f t="shared" si="6"/>
        <v>2.439508</v>
      </c>
      <c r="K45" s="4">
        <v>3.03</v>
      </c>
      <c r="L45" s="4">
        <v>2.14</v>
      </c>
      <c r="M45" s="4">
        <v>3.57</v>
      </c>
      <c r="N45" s="4">
        <v>1.9</v>
      </c>
      <c r="O45" s="1">
        <v>80</v>
      </c>
      <c r="P45" s="1">
        <v>7.9</v>
      </c>
      <c r="Q45" s="1">
        <v>9.3000000000000007</v>
      </c>
      <c r="R45" s="1">
        <f t="shared" si="4"/>
        <v>97.2</v>
      </c>
      <c r="S45" s="1">
        <v>7.49</v>
      </c>
      <c r="T45" s="1" t="s">
        <v>106</v>
      </c>
      <c r="U45" s="1" t="s">
        <v>76</v>
      </c>
      <c r="V45" s="3"/>
      <c r="W45" s="3"/>
      <c r="Z45" s="3"/>
      <c r="AA45" s="3"/>
      <c r="AB45" s="3"/>
      <c r="AC45" s="3"/>
      <c r="AG45" s="3"/>
      <c r="AH45" s="3"/>
      <c r="AR45" s="3"/>
      <c r="AS45" s="3"/>
      <c r="AT45" s="4"/>
      <c r="AU45" s="4"/>
      <c r="AV45" s="4"/>
      <c r="AW45" s="4"/>
    </row>
    <row r="46" spans="1:49" ht="11.4" x14ac:dyDescent="0.2">
      <c r="A46" s="1" t="s">
        <v>105</v>
      </c>
      <c r="B46" s="1" t="s">
        <v>93</v>
      </c>
      <c r="C46" s="1">
        <v>2751</v>
      </c>
      <c r="D46" s="31">
        <f t="shared" si="1"/>
        <v>9026.0310000000009</v>
      </c>
      <c r="E46" s="1">
        <v>15.4</v>
      </c>
      <c r="F46" s="32">
        <v>24.7</v>
      </c>
      <c r="G46" s="1">
        <v>0.18</v>
      </c>
      <c r="H46" s="1">
        <v>2.71</v>
      </c>
      <c r="I46" s="3">
        <f t="shared" si="5"/>
        <v>2.0406300000000002</v>
      </c>
      <c r="J46" s="3">
        <f t="shared" si="6"/>
        <v>2.2950400000000002</v>
      </c>
      <c r="K46" s="4">
        <v>3.62</v>
      </c>
      <c r="L46" s="4">
        <v>2.25</v>
      </c>
      <c r="M46" s="4">
        <v>3.62</v>
      </c>
      <c r="N46" s="4">
        <v>2.02</v>
      </c>
      <c r="O46" s="1">
        <v>80.2</v>
      </c>
      <c r="P46" s="1">
        <v>14.2</v>
      </c>
      <c r="Q46" s="1">
        <v>2.2999999999999998</v>
      </c>
      <c r="R46" s="1">
        <f t="shared" si="4"/>
        <v>96.7</v>
      </c>
      <c r="S46" s="1">
        <v>3.19</v>
      </c>
      <c r="T46" s="1" t="s">
        <v>107</v>
      </c>
      <c r="U46" s="1" t="s">
        <v>76</v>
      </c>
      <c r="V46" s="3"/>
      <c r="W46" s="3"/>
      <c r="Z46" s="3"/>
      <c r="AA46" s="3"/>
      <c r="AB46" s="3"/>
      <c r="AC46" s="3"/>
      <c r="AG46" s="3"/>
      <c r="AH46" s="3"/>
      <c r="AR46" s="3"/>
      <c r="AS46" s="3"/>
      <c r="AT46" s="4"/>
      <c r="AU46" s="4"/>
      <c r="AV46" s="4"/>
      <c r="AW46" s="4"/>
    </row>
    <row r="47" spans="1:49" ht="11.4" x14ac:dyDescent="0.2">
      <c r="A47" s="1" t="s">
        <v>105</v>
      </c>
      <c r="B47" s="1" t="s">
        <v>93</v>
      </c>
      <c r="C47" s="1">
        <v>2758</v>
      </c>
      <c r="D47" s="31">
        <f t="shared" si="1"/>
        <v>9048.9979999999996</v>
      </c>
      <c r="E47" s="1">
        <v>15.4</v>
      </c>
      <c r="F47" s="32">
        <v>34.5</v>
      </c>
      <c r="G47" s="1">
        <v>0.83</v>
      </c>
      <c r="H47" s="1">
        <v>2.706</v>
      </c>
      <c r="I47" s="3">
        <f t="shared" si="5"/>
        <v>1.7724299999999999</v>
      </c>
      <c r="J47" s="3">
        <f t="shared" si="6"/>
        <v>2.12778</v>
      </c>
      <c r="K47" s="4">
        <v>2.89</v>
      </c>
      <c r="L47" s="4">
        <v>1.84</v>
      </c>
      <c r="M47" s="4">
        <v>2.99</v>
      </c>
      <c r="N47" s="4">
        <v>1.61</v>
      </c>
      <c r="O47" s="1">
        <v>91.2</v>
      </c>
      <c r="P47" s="1">
        <v>5.8</v>
      </c>
      <c r="Q47" s="1">
        <v>1.5</v>
      </c>
      <c r="R47" s="1">
        <f t="shared" si="4"/>
        <v>98.5</v>
      </c>
      <c r="S47" s="1">
        <v>2.4700000000000002</v>
      </c>
      <c r="T47" s="1" t="s">
        <v>107</v>
      </c>
      <c r="U47" s="1" t="s">
        <v>76</v>
      </c>
      <c r="V47" s="3"/>
      <c r="W47" s="3"/>
      <c r="Z47" s="3"/>
      <c r="AA47" s="3"/>
      <c r="AB47" s="3"/>
      <c r="AC47" s="3"/>
      <c r="AG47" s="3"/>
      <c r="AH47" s="3"/>
      <c r="AR47" s="3"/>
      <c r="AS47" s="3"/>
      <c r="AT47" s="4"/>
      <c r="AU47" s="4"/>
      <c r="AV47" s="4"/>
      <c r="AW47" s="4"/>
    </row>
    <row r="48" spans="1:49" ht="11.4" x14ac:dyDescent="0.2">
      <c r="A48" s="1" t="s">
        <v>105</v>
      </c>
      <c r="B48" s="1" t="s">
        <v>93</v>
      </c>
      <c r="C48" s="1">
        <v>2763</v>
      </c>
      <c r="D48" s="31">
        <f t="shared" si="1"/>
        <v>9065.4030000000002</v>
      </c>
      <c r="E48" s="1">
        <v>15.4</v>
      </c>
      <c r="F48" s="32">
        <v>14.6</v>
      </c>
      <c r="G48" s="1">
        <v>0.04</v>
      </c>
      <c r="H48" s="1">
        <v>2.714</v>
      </c>
      <c r="I48" s="3">
        <f t="shared" si="5"/>
        <v>2.3177559999999997</v>
      </c>
      <c r="J48" s="3">
        <f t="shared" si="6"/>
        <v>2.4681359999999999</v>
      </c>
      <c r="K48" s="4">
        <v>4.07</v>
      </c>
      <c r="L48" s="4">
        <v>2.59</v>
      </c>
      <c r="M48" s="4">
        <v>4.2300000000000004</v>
      </c>
      <c r="N48" s="4">
        <v>2.41</v>
      </c>
      <c r="O48" s="1">
        <v>78.8</v>
      </c>
      <c r="P48" s="1">
        <v>14</v>
      </c>
      <c r="Q48" s="1">
        <v>3.7</v>
      </c>
      <c r="R48" s="1">
        <f t="shared" si="4"/>
        <v>96.5</v>
      </c>
      <c r="S48" s="1">
        <v>3.31</v>
      </c>
      <c r="T48" s="1" t="s">
        <v>107</v>
      </c>
      <c r="U48" s="1" t="s">
        <v>89</v>
      </c>
      <c r="V48" s="3"/>
      <c r="W48" s="3"/>
      <c r="Z48" s="3"/>
      <c r="AA48" s="3"/>
      <c r="AB48" s="3"/>
      <c r="AC48" s="3"/>
      <c r="AG48" s="3"/>
      <c r="AH48" s="3"/>
      <c r="AR48" s="3"/>
      <c r="AS48" s="3"/>
      <c r="AT48" s="4"/>
      <c r="AU48" s="4"/>
      <c r="AV48" s="4"/>
      <c r="AW48" s="4"/>
    </row>
    <row r="49" spans="1:49" ht="11.4" x14ac:dyDescent="0.2">
      <c r="A49" s="1" t="s">
        <v>105</v>
      </c>
      <c r="B49" s="1" t="s">
        <v>93</v>
      </c>
      <c r="C49" s="1">
        <v>2768</v>
      </c>
      <c r="D49" s="31">
        <f t="shared" si="1"/>
        <v>9081.8080000000009</v>
      </c>
      <c r="E49" s="1">
        <v>15.4</v>
      </c>
      <c r="F49" s="32">
        <v>28.1</v>
      </c>
      <c r="G49" s="1">
        <v>0.32</v>
      </c>
      <c r="H49" s="1">
        <v>2.71</v>
      </c>
      <c r="I49" s="3">
        <f t="shared" si="5"/>
        <v>1.9484899999999998</v>
      </c>
      <c r="J49" s="3">
        <f t="shared" si="6"/>
        <v>2.2379199999999999</v>
      </c>
      <c r="K49" s="4">
        <v>3.35</v>
      </c>
      <c r="L49" s="4">
        <v>2.12</v>
      </c>
      <c r="M49" s="4">
        <v>3.41</v>
      </c>
      <c r="N49" s="4">
        <v>1.88</v>
      </c>
      <c r="O49" s="1">
        <v>90.8</v>
      </c>
      <c r="P49" s="1">
        <v>4.7</v>
      </c>
      <c r="Q49" s="1">
        <v>3</v>
      </c>
      <c r="R49" s="1">
        <f t="shared" si="4"/>
        <v>98.5</v>
      </c>
      <c r="S49" s="1">
        <v>4.0199999999999996</v>
      </c>
      <c r="T49" s="1" t="s">
        <v>108</v>
      </c>
      <c r="U49" s="1" t="s">
        <v>76</v>
      </c>
      <c r="V49" s="3"/>
      <c r="W49" s="3"/>
      <c r="Z49" s="3"/>
      <c r="AA49" s="3"/>
      <c r="AB49" s="3"/>
      <c r="AC49" s="3"/>
      <c r="AG49" s="3"/>
      <c r="AH49" s="3"/>
      <c r="AR49" s="3"/>
      <c r="AS49" s="3"/>
      <c r="AT49" s="4"/>
      <c r="AU49" s="4"/>
      <c r="AV49" s="4"/>
      <c r="AW49" s="4"/>
    </row>
    <row r="50" spans="1:49" ht="11.4" x14ac:dyDescent="0.2">
      <c r="A50" s="1" t="s">
        <v>105</v>
      </c>
      <c r="B50" s="1" t="s">
        <v>93</v>
      </c>
      <c r="C50" s="1">
        <v>2770</v>
      </c>
      <c r="D50" s="31">
        <f t="shared" si="1"/>
        <v>9088.3700000000008</v>
      </c>
      <c r="E50" s="1">
        <v>15.4</v>
      </c>
      <c r="F50" s="32">
        <v>23.9</v>
      </c>
      <c r="G50" s="1">
        <v>0.2</v>
      </c>
      <c r="H50" s="1">
        <v>2.7170000000000001</v>
      </c>
      <c r="I50" s="3">
        <f t="shared" si="5"/>
        <v>2.0676369999999999</v>
      </c>
      <c r="J50" s="3">
        <f t="shared" si="6"/>
        <v>2.3138069999999997</v>
      </c>
      <c r="K50" s="4">
        <v>3.36</v>
      </c>
      <c r="L50" s="4">
        <v>2.1800000000000002</v>
      </c>
      <c r="M50" s="4">
        <v>3.52</v>
      </c>
      <c r="N50" s="4">
        <v>1.92</v>
      </c>
      <c r="O50" s="1">
        <v>82.5</v>
      </c>
      <c r="P50" s="1">
        <v>11.9</v>
      </c>
      <c r="Q50" s="1">
        <v>3.2</v>
      </c>
      <c r="R50" s="1">
        <f t="shared" si="4"/>
        <v>97.600000000000009</v>
      </c>
      <c r="S50" s="1">
        <v>4.51</v>
      </c>
      <c r="T50" s="1" t="s">
        <v>109</v>
      </c>
      <c r="U50" s="1" t="s">
        <v>76</v>
      </c>
      <c r="V50" s="3"/>
      <c r="W50" s="3"/>
      <c r="Z50" s="3"/>
      <c r="AA50" s="3"/>
      <c r="AB50" s="3"/>
      <c r="AC50" s="3"/>
      <c r="AG50" s="3"/>
      <c r="AH50" s="3"/>
      <c r="AR50" s="3"/>
      <c r="AS50" s="3"/>
      <c r="AT50" s="4"/>
      <c r="AU50" s="4"/>
      <c r="AV50" s="4"/>
      <c r="AW50" s="4"/>
    </row>
    <row r="51" spans="1:49" ht="11.4" x14ac:dyDescent="0.2">
      <c r="A51" s="1" t="s">
        <v>105</v>
      </c>
      <c r="B51" s="1" t="s">
        <v>93</v>
      </c>
      <c r="C51" s="1">
        <v>2774</v>
      </c>
      <c r="D51" s="31">
        <f t="shared" si="1"/>
        <v>9101.4940000000006</v>
      </c>
      <c r="E51" s="1">
        <v>15.4</v>
      </c>
      <c r="F51" s="32">
        <v>34.6</v>
      </c>
      <c r="G51" s="1">
        <v>0.6</v>
      </c>
      <c r="H51" s="1">
        <v>2.694</v>
      </c>
      <c r="I51" s="3">
        <f t="shared" si="5"/>
        <v>1.7618759999999998</v>
      </c>
      <c r="J51" s="3">
        <f t="shared" si="6"/>
        <v>2.1182559999999997</v>
      </c>
      <c r="K51" s="4">
        <v>3.04</v>
      </c>
      <c r="L51" s="4">
        <v>1.89</v>
      </c>
      <c r="M51" s="4">
        <v>3.05</v>
      </c>
      <c r="N51" s="4">
        <v>1.64</v>
      </c>
      <c r="O51" s="1">
        <v>87.7</v>
      </c>
      <c r="P51" s="1">
        <v>8.8000000000000007</v>
      </c>
      <c r="Q51" s="1">
        <v>1.6</v>
      </c>
      <c r="R51" s="1">
        <f t="shared" si="4"/>
        <v>98.1</v>
      </c>
      <c r="S51" s="1">
        <v>2.71</v>
      </c>
      <c r="T51" s="1" t="s">
        <v>107</v>
      </c>
      <c r="U51" s="1" t="s">
        <v>76</v>
      </c>
      <c r="V51" s="3"/>
      <c r="W51" s="3"/>
      <c r="Z51" s="3"/>
      <c r="AA51" s="3"/>
      <c r="AB51" s="3"/>
      <c r="AC51" s="3"/>
      <c r="AG51" s="3"/>
      <c r="AH51" s="3"/>
      <c r="AR51" s="3"/>
      <c r="AS51" s="3"/>
      <c r="AT51" s="4"/>
      <c r="AU51" s="4"/>
      <c r="AV51" s="4"/>
      <c r="AW51" s="4"/>
    </row>
    <row r="52" spans="1:49" ht="11.4" x14ac:dyDescent="0.2">
      <c r="A52" s="1" t="s">
        <v>105</v>
      </c>
      <c r="B52" s="1" t="s">
        <v>93</v>
      </c>
      <c r="C52" s="1">
        <v>2780</v>
      </c>
      <c r="D52" s="31">
        <f t="shared" si="1"/>
        <v>9121.18</v>
      </c>
      <c r="E52" s="1">
        <v>15.4</v>
      </c>
      <c r="F52" s="32">
        <v>30.9</v>
      </c>
      <c r="G52" s="1">
        <v>0.56999999999999995</v>
      </c>
      <c r="H52" s="1">
        <v>2.7040000000000002</v>
      </c>
      <c r="I52" s="3">
        <f t="shared" si="5"/>
        <v>1.8684640000000003</v>
      </c>
      <c r="J52" s="3">
        <f t="shared" si="6"/>
        <v>2.1867340000000004</v>
      </c>
      <c r="K52" s="4">
        <v>3.19</v>
      </c>
      <c r="L52" s="4">
        <v>1.97</v>
      </c>
      <c r="M52" s="4">
        <v>3.21</v>
      </c>
      <c r="N52" s="4">
        <v>1.76</v>
      </c>
      <c r="O52" s="1">
        <v>89</v>
      </c>
      <c r="P52" s="1">
        <v>7.5</v>
      </c>
      <c r="Q52" s="1">
        <v>1.6</v>
      </c>
      <c r="R52" s="1">
        <f t="shared" si="4"/>
        <v>98.1</v>
      </c>
      <c r="S52" s="1">
        <v>2.61</v>
      </c>
      <c r="T52" s="1" t="s">
        <v>107</v>
      </c>
      <c r="U52" s="1" t="s">
        <v>76</v>
      </c>
      <c r="V52" s="3"/>
      <c r="W52" s="3"/>
      <c r="Z52" s="3"/>
      <c r="AA52" s="3"/>
      <c r="AB52" s="3"/>
      <c r="AC52" s="3"/>
      <c r="AG52" s="3"/>
      <c r="AH52" s="3"/>
      <c r="AR52" s="3"/>
      <c r="AS52" s="3"/>
      <c r="AT52" s="4"/>
      <c r="AU52" s="4"/>
      <c r="AV52" s="4"/>
      <c r="AW52" s="4"/>
    </row>
    <row r="53" spans="1:49" ht="11.4" x14ac:dyDescent="0.2">
      <c r="A53" s="1" t="s">
        <v>105</v>
      </c>
      <c r="B53" s="1" t="s">
        <v>93</v>
      </c>
      <c r="C53" s="1">
        <v>2787</v>
      </c>
      <c r="D53" s="31">
        <f t="shared" si="1"/>
        <v>9144.1470000000008</v>
      </c>
      <c r="E53" s="1">
        <v>15.4</v>
      </c>
      <c r="F53" s="32">
        <v>18.8</v>
      </c>
      <c r="G53" s="1">
        <v>0.11</v>
      </c>
      <c r="H53" s="1">
        <v>2.7109999999999999</v>
      </c>
      <c r="I53" s="3">
        <f t="shared" si="5"/>
        <v>2.2013319999999998</v>
      </c>
      <c r="J53" s="3">
        <f t="shared" si="6"/>
        <v>2.3949719999999997</v>
      </c>
      <c r="K53" s="4">
        <v>4.12</v>
      </c>
      <c r="L53" s="4">
        <v>2.5299999999999998</v>
      </c>
      <c r="M53" s="4">
        <v>4.2</v>
      </c>
      <c r="N53" s="4">
        <v>2.38</v>
      </c>
      <c r="O53" s="1">
        <v>73.8</v>
      </c>
      <c r="P53" s="1">
        <v>18.100000000000001</v>
      </c>
      <c r="Q53" s="1">
        <v>4.2</v>
      </c>
      <c r="R53" s="1">
        <f t="shared" si="4"/>
        <v>96.100000000000009</v>
      </c>
      <c r="S53" s="1">
        <v>2.5</v>
      </c>
      <c r="T53" s="1" t="s">
        <v>107</v>
      </c>
      <c r="U53" s="1" t="s">
        <v>90</v>
      </c>
      <c r="V53" s="3"/>
      <c r="W53" s="3"/>
      <c r="Z53" s="3"/>
      <c r="AA53" s="3"/>
      <c r="AB53" s="3"/>
      <c r="AC53" s="3"/>
      <c r="AG53" s="3"/>
      <c r="AH53" s="3"/>
      <c r="AR53" s="3"/>
      <c r="AS53" s="3"/>
      <c r="AT53" s="4"/>
      <c r="AU53" s="4"/>
      <c r="AV53" s="4"/>
      <c r="AW53" s="4"/>
    </row>
    <row r="54" spans="1:49" ht="11.4" x14ac:dyDescent="0.2">
      <c r="A54" s="1" t="s">
        <v>105</v>
      </c>
      <c r="B54" s="1" t="s">
        <v>93</v>
      </c>
      <c r="C54" s="1">
        <v>2792</v>
      </c>
      <c r="D54" s="31">
        <f t="shared" si="1"/>
        <v>9160.5519999999997</v>
      </c>
      <c r="E54" s="1">
        <v>15.4</v>
      </c>
      <c r="F54" s="32">
        <v>20.399999999999999</v>
      </c>
      <c r="G54" s="1">
        <v>0.31</v>
      </c>
      <c r="H54" s="1">
        <v>2.7160000000000002</v>
      </c>
      <c r="I54" s="3">
        <f t="shared" si="5"/>
        <v>2.1619360000000003</v>
      </c>
      <c r="J54" s="3">
        <f t="shared" si="6"/>
        <v>2.3720560000000002</v>
      </c>
      <c r="K54" s="4">
        <v>4.3</v>
      </c>
      <c r="L54" s="4">
        <v>2.6</v>
      </c>
      <c r="M54" s="4">
        <v>4.4400000000000004</v>
      </c>
      <c r="N54" s="4">
        <v>2.4900000000000002</v>
      </c>
      <c r="O54" s="1">
        <v>85.9</v>
      </c>
      <c r="P54" s="1">
        <v>7.4</v>
      </c>
      <c r="Q54" s="1">
        <v>4.7</v>
      </c>
      <c r="R54" s="1">
        <f t="shared" si="4"/>
        <v>98.000000000000014</v>
      </c>
      <c r="S54" s="1">
        <v>2.48</v>
      </c>
      <c r="T54" s="1" t="s">
        <v>109</v>
      </c>
      <c r="U54" s="1" t="s">
        <v>89</v>
      </c>
      <c r="V54" s="3"/>
      <c r="W54" s="3"/>
      <c r="Z54" s="3"/>
      <c r="AA54" s="3"/>
      <c r="AB54" s="3"/>
      <c r="AC54" s="3"/>
      <c r="AG54" s="3"/>
      <c r="AH54" s="3"/>
      <c r="AR54" s="3"/>
      <c r="AS54" s="3"/>
      <c r="AT54" s="4"/>
      <c r="AU54" s="4"/>
      <c r="AV54" s="4"/>
      <c r="AW54" s="4"/>
    </row>
    <row r="55" spans="1:49" ht="11.4" x14ac:dyDescent="0.2">
      <c r="A55" s="1" t="s">
        <v>105</v>
      </c>
      <c r="B55" s="1" t="s">
        <v>103</v>
      </c>
      <c r="C55" s="1">
        <v>2793</v>
      </c>
      <c r="D55" s="31">
        <f t="shared" si="1"/>
        <v>9163.8330000000005</v>
      </c>
      <c r="E55" s="1">
        <v>15.4</v>
      </c>
      <c r="F55" s="32">
        <v>31.7</v>
      </c>
      <c r="G55" s="1">
        <v>1.25</v>
      </c>
      <c r="H55" s="1">
        <v>2.7029999999999998</v>
      </c>
      <c r="I55" s="3">
        <f t="shared" si="5"/>
        <v>1.846149</v>
      </c>
      <c r="J55" s="3">
        <f t="shared" si="6"/>
        <v>2.1726589999999999</v>
      </c>
      <c r="K55" s="4">
        <v>3.33</v>
      </c>
      <c r="L55" s="4">
        <v>2.0699999999999998</v>
      </c>
      <c r="M55" s="4">
        <v>3.33</v>
      </c>
      <c r="N55" s="4">
        <v>1.82</v>
      </c>
      <c r="O55" s="1">
        <v>94.1</v>
      </c>
      <c r="P55" s="1">
        <v>5.5</v>
      </c>
      <c r="Q55" s="1">
        <v>1.4</v>
      </c>
      <c r="R55" s="1">
        <f t="shared" si="4"/>
        <v>101</v>
      </c>
      <c r="S55" s="1">
        <v>2.2000000000000002</v>
      </c>
      <c r="T55" s="1" t="s">
        <v>108</v>
      </c>
      <c r="U55" s="1" t="s">
        <v>76</v>
      </c>
      <c r="V55" s="3"/>
      <c r="W55" s="3"/>
      <c r="Z55" s="3"/>
      <c r="AA55" s="3"/>
      <c r="AB55" s="3"/>
      <c r="AC55" s="3"/>
      <c r="AG55" s="3"/>
      <c r="AH55" s="3"/>
      <c r="AR55" s="3"/>
      <c r="AS55" s="3"/>
      <c r="AT55" s="4"/>
      <c r="AU55" s="4"/>
      <c r="AV55" s="4"/>
      <c r="AW55" s="4"/>
    </row>
    <row r="56" spans="1:49" ht="11.4" x14ac:dyDescent="0.2">
      <c r="A56" s="1" t="s">
        <v>105</v>
      </c>
      <c r="B56" s="1" t="s">
        <v>103</v>
      </c>
      <c r="C56" s="1">
        <v>2803</v>
      </c>
      <c r="D56" s="31">
        <f t="shared" si="1"/>
        <v>9196.643</v>
      </c>
      <c r="E56" s="1">
        <v>15.4</v>
      </c>
      <c r="F56" s="32">
        <v>40.799999999999997</v>
      </c>
      <c r="G56" s="1">
        <v>4.0999999999999996</v>
      </c>
      <c r="H56" s="1">
        <v>2.71</v>
      </c>
      <c r="I56" s="3">
        <f t="shared" si="5"/>
        <v>1.6043200000000002</v>
      </c>
      <c r="J56" s="3">
        <f t="shared" si="6"/>
        <v>2.0245600000000001</v>
      </c>
      <c r="K56" s="4">
        <v>2.4500000000000002</v>
      </c>
      <c r="L56" s="4">
        <v>1.62</v>
      </c>
      <c r="M56" s="4">
        <v>2.63</v>
      </c>
      <c r="N56" s="4">
        <v>1.37</v>
      </c>
      <c r="O56" s="1">
        <v>97.9</v>
      </c>
      <c r="P56" s="1">
        <v>2.2000000000000002</v>
      </c>
      <c r="Q56" s="1">
        <v>1</v>
      </c>
      <c r="R56" s="1">
        <f t="shared" si="4"/>
        <v>101.10000000000001</v>
      </c>
      <c r="S56" s="1">
        <v>2</v>
      </c>
      <c r="T56" s="1" t="s">
        <v>108</v>
      </c>
      <c r="U56" s="1" t="s">
        <v>76</v>
      </c>
      <c r="V56" s="3"/>
      <c r="W56" s="3"/>
      <c r="Z56" s="3"/>
      <c r="AA56" s="3"/>
      <c r="AB56" s="3"/>
      <c r="AC56" s="3"/>
      <c r="AG56" s="3"/>
      <c r="AH56" s="3"/>
      <c r="AR56" s="3"/>
      <c r="AS56" s="3"/>
      <c r="AT56" s="4"/>
      <c r="AU56" s="4"/>
      <c r="AV56" s="4"/>
      <c r="AW56" s="4"/>
    </row>
    <row r="57" spans="1:49" ht="11.4" x14ac:dyDescent="0.2">
      <c r="A57" s="1" t="s">
        <v>105</v>
      </c>
      <c r="B57" s="1" t="s">
        <v>103</v>
      </c>
      <c r="C57" s="1">
        <v>2804</v>
      </c>
      <c r="D57" s="31">
        <f t="shared" si="1"/>
        <v>9199.9240000000009</v>
      </c>
      <c r="E57" s="1">
        <v>15.4</v>
      </c>
      <c r="F57" s="32">
        <v>40</v>
      </c>
      <c r="G57" s="1">
        <v>4.51</v>
      </c>
      <c r="H57" s="1">
        <v>2.7130000000000001</v>
      </c>
      <c r="I57" s="3">
        <f t="shared" si="5"/>
        <v>1.6277999999999999</v>
      </c>
      <c r="J57" s="3">
        <f t="shared" si="6"/>
        <v>2.0398000000000001</v>
      </c>
      <c r="K57" s="4">
        <v>2.4300000000000002</v>
      </c>
      <c r="L57" s="4">
        <v>1.58</v>
      </c>
      <c r="M57" s="4">
        <v>2.58</v>
      </c>
      <c r="N57" s="4">
        <v>1.34</v>
      </c>
      <c r="O57" s="1">
        <v>98.9</v>
      </c>
      <c r="P57" s="1">
        <v>1.2</v>
      </c>
      <c r="Q57" s="1">
        <v>0.8</v>
      </c>
      <c r="R57" s="1">
        <f t="shared" si="4"/>
        <v>100.9</v>
      </c>
      <c r="S57" s="1">
        <v>2.02</v>
      </c>
      <c r="T57" s="1" t="s">
        <v>108</v>
      </c>
      <c r="U57" s="1" t="s">
        <v>76</v>
      </c>
      <c r="V57" s="3"/>
      <c r="W57" s="3"/>
      <c r="Z57" s="3"/>
      <c r="AA57" s="3"/>
      <c r="AB57" s="3"/>
      <c r="AC57" s="3"/>
      <c r="AG57" s="3"/>
      <c r="AH57" s="3"/>
      <c r="AR57" s="3"/>
      <c r="AS57" s="3"/>
      <c r="AT57" s="4"/>
      <c r="AU57" s="4"/>
      <c r="AV57" s="4"/>
      <c r="AW57" s="4"/>
    </row>
    <row r="58" spans="1:49" ht="11.4" x14ac:dyDescent="0.2">
      <c r="A58" s="1" t="s">
        <v>110</v>
      </c>
      <c r="B58" s="1" t="s">
        <v>93</v>
      </c>
      <c r="C58" s="1">
        <v>2766</v>
      </c>
      <c r="D58" s="31">
        <f t="shared" si="1"/>
        <v>9075.246000000001</v>
      </c>
      <c r="E58" s="1">
        <v>15.4</v>
      </c>
      <c r="F58" s="32">
        <v>41.6</v>
      </c>
      <c r="G58" s="1">
        <v>1.9</v>
      </c>
      <c r="H58" s="1">
        <v>2.6960000000000002</v>
      </c>
      <c r="I58" s="3">
        <f t="shared" si="5"/>
        <v>1.5744640000000001</v>
      </c>
      <c r="J58" s="3">
        <f t="shared" si="6"/>
        <v>2.0029440000000003</v>
      </c>
      <c r="K58" s="4">
        <v>2.2999999999999998</v>
      </c>
      <c r="L58" s="4">
        <v>1.62</v>
      </c>
      <c r="M58" s="4">
        <v>2.5099999999999998</v>
      </c>
      <c r="N58" s="4">
        <v>1.39</v>
      </c>
      <c r="O58" s="1">
        <v>76.400000000000006</v>
      </c>
      <c r="P58" s="1">
        <v>15.3</v>
      </c>
      <c r="Q58" s="1">
        <v>5.0999999999999996</v>
      </c>
      <c r="R58" s="1">
        <f t="shared" si="4"/>
        <v>96.8</v>
      </c>
      <c r="S58" s="1">
        <v>3.23</v>
      </c>
      <c r="T58" s="1" t="s">
        <v>107</v>
      </c>
      <c r="U58" s="1" t="s">
        <v>76</v>
      </c>
      <c r="V58" s="3"/>
      <c r="W58" s="3"/>
      <c r="Z58" s="3"/>
      <c r="AA58" s="3"/>
      <c r="AB58" s="3"/>
      <c r="AC58" s="3"/>
      <c r="AG58" s="3"/>
      <c r="AH58" s="3"/>
      <c r="AR58" s="3"/>
      <c r="AS58" s="3"/>
      <c r="AT58" s="4"/>
      <c r="AU58" s="4"/>
      <c r="AV58" s="4"/>
      <c r="AW58" s="4"/>
    </row>
    <row r="59" spans="1:49" ht="11.4" x14ac:dyDescent="0.2">
      <c r="A59" s="1" t="s">
        <v>110</v>
      </c>
      <c r="B59" s="1" t="s">
        <v>93</v>
      </c>
      <c r="C59" s="1">
        <v>2768</v>
      </c>
      <c r="D59" s="31">
        <f t="shared" si="1"/>
        <v>9081.8080000000009</v>
      </c>
      <c r="E59" s="1">
        <v>15.4</v>
      </c>
      <c r="F59" s="32">
        <v>25.6</v>
      </c>
      <c r="G59" s="1">
        <v>0.13</v>
      </c>
      <c r="H59" s="1">
        <v>2.7</v>
      </c>
      <c r="I59" s="3">
        <f t="shared" si="5"/>
        <v>2.0087999999999999</v>
      </c>
      <c r="J59" s="3">
        <f t="shared" si="6"/>
        <v>2.2724799999999998</v>
      </c>
      <c r="K59" s="4">
        <v>3.58</v>
      </c>
      <c r="L59" s="4">
        <v>2.2599999999999998</v>
      </c>
      <c r="M59" s="4">
        <v>3.57</v>
      </c>
      <c r="N59" s="4">
        <v>2.04</v>
      </c>
      <c r="O59" s="1">
        <v>76.099999999999994</v>
      </c>
      <c r="P59" s="1">
        <v>14.6</v>
      </c>
      <c r="Q59" s="1">
        <v>5.6</v>
      </c>
      <c r="R59" s="1">
        <f t="shared" si="4"/>
        <v>96.299999999999983</v>
      </c>
      <c r="S59" s="1">
        <v>3.95</v>
      </c>
      <c r="T59" s="1" t="s">
        <v>107</v>
      </c>
      <c r="U59" s="1" t="s">
        <v>89</v>
      </c>
      <c r="V59" s="3"/>
      <c r="W59" s="3"/>
      <c r="Z59" s="3"/>
      <c r="AA59" s="3"/>
      <c r="AB59" s="3"/>
      <c r="AC59" s="3"/>
      <c r="AG59" s="3"/>
      <c r="AH59" s="3"/>
      <c r="AR59" s="3"/>
      <c r="AS59" s="3"/>
      <c r="AT59" s="4"/>
      <c r="AU59" s="4"/>
      <c r="AV59" s="4"/>
      <c r="AW59" s="4"/>
    </row>
    <row r="60" spans="1:49" ht="11.4" x14ac:dyDescent="0.2">
      <c r="A60" s="1" t="s">
        <v>110</v>
      </c>
      <c r="B60" s="1" t="s">
        <v>93</v>
      </c>
      <c r="C60" s="1">
        <v>2772</v>
      </c>
      <c r="D60" s="31">
        <f t="shared" si="1"/>
        <v>9094.9320000000007</v>
      </c>
      <c r="E60" s="1">
        <v>15.4</v>
      </c>
      <c r="F60" s="32">
        <v>38.700000000000003</v>
      </c>
      <c r="G60" s="1">
        <v>1.27</v>
      </c>
      <c r="H60" s="1">
        <v>2.6920000000000002</v>
      </c>
      <c r="I60" s="3">
        <f t="shared" si="5"/>
        <v>1.650196</v>
      </c>
      <c r="J60" s="3">
        <f t="shared" si="6"/>
        <v>2.0488059999999999</v>
      </c>
      <c r="K60" s="4">
        <v>2.58</v>
      </c>
      <c r="L60" s="4">
        <v>1.7</v>
      </c>
      <c r="M60" s="4">
        <v>2.68</v>
      </c>
      <c r="N60" s="4">
        <v>1.45</v>
      </c>
      <c r="O60" s="1">
        <v>80.3</v>
      </c>
      <c r="P60" s="1">
        <v>13.8</v>
      </c>
      <c r="Q60" s="1">
        <v>2.7</v>
      </c>
      <c r="R60" s="1">
        <f t="shared" si="4"/>
        <v>96.8</v>
      </c>
      <c r="S60" s="1">
        <v>2.98</v>
      </c>
      <c r="T60" s="1" t="s">
        <v>107</v>
      </c>
      <c r="U60" s="1" t="s">
        <v>76</v>
      </c>
      <c r="V60" s="3"/>
      <c r="W60" s="3"/>
      <c r="Z60" s="3"/>
      <c r="AA60" s="3"/>
      <c r="AB60" s="3"/>
      <c r="AC60" s="3"/>
      <c r="AG60" s="3"/>
      <c r="AH60" s="3"/>
      <c r="AR60" s="3"/>
      <c r="AS60" s="3"/>
      <c r="AT60" s="4"/>
      <c r="AU60" s="4"/>
      <c r="AV60" s="4"/>
      <c r="AW60" s="4"/>
    </row>
    <row r="61" spans="1:49" ht="11.4" x14ac:dyDescent="0.2">
      <c r="A61" s="1" t="s">
        <v>110</v>
      </c>
      <c r="B61" s="1" t="s">
        <v>93</v>
      </c>
      <c r="C61" s="1">
        <v>2781</v>
      </c>
      <c r="D61" s="31">
        <f t="shared" si="1"/>
        <v>9124.4610000000011</v>
      </c>
      <c r="E61" s="1">
        <v>15.4</v>
      </c>
      <c r="F61" s="32">
        <v>39.799999999999997</v>
      </c>
      <c r="G61" s="1">
        <v>1.44</v>
      </c>
      <c r="H61" s="1">
        <v>2.7</v>
      </c>
      <c r="I61" s="3">
        <f t="shared" si="5"/>
        <v>1.6254000000000004</v>
      </c>
      <c r="J61" s="3">
        <f t="shared" si="6"/>
        <v>2.0353400000000006</v>
      </c>
      <c r="K61" s="4">
        <v>2.5499999999999998</v>
      </c>
      <c r="L61" s="4">
        <v>1.64</v>
      </c>
      <c r="M61" s="4">
        <v>2.66</v>
      </c>
      <c r="N61" s="4">
        <v>1.4</v>
      </c>
      <c r="O61" s="1">
        <v>89.2</v>
      </c>
      <c r="P61" s="1">
        <v>6.5</v>
      </c>
      <c r="Q61" s="1">
        <v>2.5</v>
      </c>
      <c r="R61" s="1">
        <f t="shared" si="4"/>
        <v>98.2</v>
      </c>
      <c r="S61" s="1">
        <v>2.93</v>
      </c>
      <c r="T61" s="1" t="s">
        <v>108</v>
      </c>
      <c r="U61" s="1" t="s">
        <v>89</v>
      </c>
      <c r="V61" s="3"/>
      <c r="W61" s="3"/>
      <c r="Z61" s="3"/>
      <c r="AA61" s="3"/>
      <c r="AB61" s="3"/>
      <c r="AC61" s="3"/>
      <c r="AG61" s="3"/>
      <c r="AH61" s="3"/>
      <c r="AR61" s="3"/>
      <c r="AS61" s="3"/>
      <c r="AT61" s="4"/>
      <c r="AU61" s="4"/>
      <c r="AV61" s="4"/>
      <c r="AW61" s="4"/>
    </row>
    <row r="62" spans="1:49" ht="11.4" x14ac:dyDescent="0.2">
      <c r="A62" s="1" t="s">
        <v>110</v>
      </c>
      <c r="B62" s="1" t="s">
        <v>93</v>
      </c>
      <c r="C62" s="1">
        <v>2785</v>
      </c>
      <c r="D62" s="31">
        <f t="shared" si="1"/>
        <v>9137.5850000000009</v>
      </c>
      <c r="E62" s="1">
        <v>15.4</v>
      </c>
      <c r="F62" s="32">
        <v>43.9</v>
      </c>
      <c r="G62" s="1">
        <v>3.23</v>
      </c>
      <c r="H62" s="1">
        <v>2.7090000000000001</v>
      </c>
      <c r="I62" s="3">
        <f t="shared" si="5"/>
        <v>1.5197489999999998</v>
      </c>
      <c r="J62" s="3">
        <f t="shared" si="6"/>
        <v>1.9719189999999998</v>
      </c>
      <c r="K62" s="4">
        <v>2.39</v>
      </c>
      <c r="L62" s="4">
        <v>1.54</v>
      </c>
      <c r="M62" s="4">
        <v>2.5099999999999998</v>
      </c>
      <c r="N62" s="4">
        <v>1.29</v>
      </c>
      <c r="O62" s="1">
        <v>88.3</v>
      </c>
      <c r="P62" s="1">
        <v>7.4</v>
      </c>
      <c r="Q62" s="1">
        <v>2.2999999999999998</v>
      </c>
      <c r="R62" s="1">
        <f t="shared" si="4"/>
        <v>98</v>
      </c>
      <c r="S62" s="1">
        <v>2.72</v>
      </c>
      <c r="T62" s="1" t="s">
        <v>108</v>
      </c>
      <c r="U62" s="1" t="s">
        <v>76</v>
      </c>
      <c r="V62" s="3"/>
      <c r="W62" s="3"/>
      <c r="Z62" s="3"/>
      <c r="AA62" s="3"/>
      <c r="AB62" s="3"/>
      <c r="AC62" s="3"/>
      <c r="AG62" s="3"/>
      <c r="AH62" s="3"/>
      <c r="AR62" s="3"/>
      <c r="AS62" s="3"/>
      <c r="AT62" s="4"/>
      <c r="AU62" s="4"/>
      <c r="AV62" s="4"/>
      <c r="AW62" s="4"/>
    </row>
    <row r="63" spans="1:49" ht="11.4" x14ac:dyDescent="0.2">
      <c r="A63" s="1" t="s">
        <v>110</v>
      </c>
      <c r="B63" s="1" t="s">
        <v>93</v>
      </c>
      <c r="C63" s="1">
        <v>2791</v>
      </c>
      <c r="D63" s="31">
        <f t="shared" ref="D63:D77" si="7">C63*3.281</f>
        <v>9157.2710000000006</v>
      </c>
      <c r="E63" s="1">
        <v>15.4</v>
      </c>
      <c r="F63" s="32">
        <v>24.7</v>
      </c>
      <c r="G63" s="1">
        <v>0.17</v>
      </c>
      <c r="H63" s="1">
        <v>2.67</v>
      </c>
      <c r="I63" s="3">
        <f t="shared" si="5"/>
        <v>2.01051</v>
      </c>
      <c r="J63" s="3">
        <f t="shared" si="6"/>
        <v>2.26492</v>
      </c>
      <c r="K63" s="4">
        <v>3.41</v>
      </c>
      <c r="L63" s="4">
        <v>2.23</v>
      </c>
      <c r="M63" s="4">
        <v>3.51</v>
      </c>
      <c r="N63" s="4">
        <v>2.0099999999999998</v>
      </c>
      <c r="O63" s="1">
        <v>57.9</v>
      </c>
      <c r="P63" s="1">
        <v>31.4</v>
      </c>
      <c r="Q63" s="1">
        <v>4.0999999999999996</v>
      </c>
      <c r="R63" s="1">
        <f t="shared" ref="R63:R99" si="8">SUM(O63:Q63)</f>
        <v>93.399999999999991</v>
      </c>
      <c r="S63" s="1">
        <v>3.69</v>
      </c>
      <c r="T63" s="1" t="s">
        <v>107</v>
      </c>
      <c r="U63" s="1" t="s">
        <v>89</v>
      </c>
      <c r="V63" s="3"/>
      <c r="W63" s="3"/>
      <c r="Z63" s="3"/>
      <c r="AA63" s="3"/>
      <c r="AB63" s="3"/>
      <c r="AC63" s="3"/>
      <c r="AG63" s="3"/>
      <c r="AH63" s="3"/>
      <c r="AR63" s="3"/>
      <c r="AS63" s="3"/>
      <c r="AT63" s="4"/>
      <c r="AU63" s="4"/>
      <c r="AV63" s="4"/>
      <c r="AW63" s="4"/>
    </row>
    <row r="64" spans="1:49" ht="11.4" x14ac:dyDescent="0.2">
      <c r="A64" s="1" t="s">
        <v>110</v>
      </c>
      <c r="B64" s="1" t="s">
        <v>93</v>
      </c>
      <c r="C64" s="1">
        <v>2793</v>
      </c>
      <c r="D64" s="31">
        <f t="shared" si="7"/>
        <v>9163.8330000000005</v>
      </c>
      <c r="E64" s="1">
        <v>15.4</v>
      </c>
      <c r="F64" s="32">
        <v>20.3</v>
      </c>
      <c r="G64" s="1">
        <v>0.23</v>
      </c>
      <c r="H64" s="1">
        <v>2.6949999999999998</v>
      </c>
      <c r="I64" s="3">
        <f t="shared" si="5"/>
        <v>2.1479149999999998</v>
      </c>
      <c r="J64" s="3">
        <f t="shared" si="6"/>
        <v>2.357005</v>
      </c>
      <c r="K64" s="4">
        <v>4.2300000000000004</v>
      </c>
      <c r="L64" s="4">
        <v>2.61</v>
      </c>
      <c r="M64" s="4">
        <v>4.29</v>
      </c>
      <c r="N64" s="4">
        <v>2.4500000000000002</v>
      </c>
      <c r="O64" s="1">
        <v>78.3</v>
      </c>
      <c r="P64" s="1">
        <v>17.399999999999999</v>
      </c>
      <c r="Q64" s="1">
        <v>1.1000000000000001</v>
      </c>
      <c r="R64" s="1">
        <f t="shared" si="8"/>
        <v>96.799999999999983</v>
      </c>
      <c r="S64" s="1">
        <v>1.73</v>
      </c>
      <c r="T64" s="1" t="s">
        <v>107</v>
      </c>
      <c r="U64" s="1" t="s">
        <v>89</v>
      </c>
      <c r="V64" s="3"/>
      <c r="W64" s="3"/>
      <c r="Z64" s="3"/>
      <c r="AA64" s="3"/>
      <c r="AB64" s="3"/>
      <c r="AC64" s="3"/>
      <c r="AG64" s="3"/>
      <c r="AH64" s="3"/>
      <c r="AR64" s="3"/>
      <c r="AS64" s="3"/>
      <c r="AT64" s="4"/>
      <c r="AU64" s="4"/>
      <c r="AV64" s="4"/>
      <c r="AW64" s="4"/>
    </row>
    <row r="65" spans="1:49" ht="11.4" x14ac:dyDescent="0.2">
      <c r="A65" s="1" t="s">
        <v>110</v>
      </c>
      <c r="B65" s="1" t="s">
        <v>103</v>
      </c>
      <c r="C65" s="1">
        <v>2796</v>
      </c>
      <c r="D65" s="31">
        <f t="shared" si="7"/>
        <v>9173.6760000000013</v>
      </c>
      <c r="E65" s="1">
        <v>15.4</v>
      </c>
      <c r="F65" s="32">
        <v>41.8</v>
      </c>
      <c r="G65" s="1">
        <v>8.36</v>
      </c>
      <c r="H65" s="1">
        <v>2.7069999999999999</v>
      </c>
      <c r="I65" s="3">
        <f t="shared" si="5"/>
        <v>1.575474</v>
      </c>
      <c r="J65" s="3">
        <f t="shared" si="6"/>
        <v>2.006014</v>
      </c>
      <c r="K65" s="4">
        <v>2.09</v>
      </c>
      <c r="L65" s="4">
        <v>1.42</v>
      </c>
      <c r="M65" s="4">
        <v>2.44</v>
      </c>
      <c r="N65" s="4">
        <v>1.25</v>
      </c>
      <c r="O65" s="1">
        <v>98.2</v>
      </c>
      <c r="P65" s="1">
        <v>1.8</v>
      </c>
      <c r="Q65" s="1">
        <v>1</v>
      </c>
      <c r="R65" s="1">
        <f t="shared" si="8"/>
        <v>101</v>
      </c>
      <c r="S65" s="1">
        <v>1.84</v>
      </c>
      <c r="T65" s="1" t="s">
        <v>108</v>
      </c>
      <c r="U65" s="1" t="s">
        <v>76</v>
      </c>
      <c r="V65" s="3"/>
      <c r="W65" s="3"/>
      <c r="Z65" s="3"/>
      <c r="AA65" s="3"/>
      <c r="AB65" s="3"/>
      <c r="AC65" s="3"/>
      <c r="AG65" s="3"/>
      <c r="AH65" s="3"/>
      <c r="AR65" s="3"/>
      <c r="AS65" s="3"/>
      <c r="AT65" s="4"/>
      <c r="AU65" s="4"/>
      <c r="AV65" s="4"/>
      <c r="AW65" s="4"/>
    </row>
    <row r="66" spans="1:49" ht="11.4" x14ac:dyDescent="0.2">
      <c r="A66" s="1" t="s">
        <v>110</v>
      </c>
      <c r="B66" s="1" t="s">
        <v>103</v>
      </c>
      <c r="C66" s="1">
        <v>2798</v>
      </c>
      <c r="D66" s="31">
        <f t="shared" si="7"/>
        <v>9180.2380000000012</v>
      </c>
      <c r="E66" s="1">
        <v>15.4</v>
      </c>
      <c r="F66" s="32">
        <v>42.5</v>
      </c>
      <c r="G66" s="1">
        <v>7.17</v>
      </c>
      <c r="H66" s="1">
        <v>2.7069999999999999</v>
      </c>
      <c r="I66" s="3">
        <f t="shared" si="5"/>
        <v>1.5565249999999997</v>
      </c>
      <c r="J66" s="3">
        <f t="shared" si="6"/>
        <v>1.9942749999999996</v>
      </c>
      <c r="K66" s="4">
        <v>2.06</v>
      </c>
      <c r="L66" s="4">
        <v>1.37</v>
      </c>
      <c r="M66" s="4">
        <v>2.37</v>
      </c>
      <c r="N66" s="4">
        <v>1.1299999999999999</v>
      </c>
      <c r="O66" s="1">
        <v>97.2</v>
      </c>
      <c r="P66" s="1">
        <v>2.2999999999999998</v>
      </c>
      <c r="Q66" s="1">
        <v>0.7</v>
      </c>
      <c r="R66" s="1">
        <f t="shared" si="8"/>
        <v>100.2</v>
      </c>
      <c r="S66" s="1">
        <v>1.79</v>
      </c>
      <c r="T66" s="1" t="s">
        <v>108</v>
      </c>
      <c r="U66" s="1" t="s">
        <v>76</v>
      </c>
      <c r="V66" s="3"/>
      <c r="W66" s="3"/>
      <c r="Z66" s="3"/>
      <c r="AA66" s="3"/>
      <c r="AB66" s="3"/>
      <c r="AC66" s="3"/>
      <c r="AG66" s="3"/>
      <c r="AH66" s="3"/>
      <c r="AR66" s="3"/>
      <c r="AS66" s="3"/>
      <c r="AT66" s="4"/>
      <c r="AU66" s="4"/>
      <c r="AV66" s="4"/>
      <c r="AW66" s="4"/>
    </row>
    <row r="67" spans="1:49" ht="11.4" x14ac:dyDescent="0.2">
      <c r="A67" s="1" t="s">
        <v>110</v>
      </c>
      <c r="B67" s="1" t="s">
        <v>103</v>
      </c>
      <c r="C67" s="1">
        <v>2800</v>
      </c>
      <c r="D67" s="31">
        <f t="shared" si="7"/>
        <v>9186.8000000000011</v>
      </c>
      <c r="E67" s="1">
        <v>15.4</v>
      </c>
      <c r="F67" s="32">
        <v>41.2</v>
      </c>
      <c r="G67" s="1">
        <v>5.76</v>
      </c>
      <c r="H67" s="1">
        <v>2.706</v>
      </c>
      <c r="I67" s="3">
        <f t="shared" si="5"/>
        <v>1.5911279999999999</v>
      </c>
      <c r="J67" s="3">
        <f t="shared" si="6"/>
        <v>2.0154879999999999</v>
      </c>
      <c r="K67" s="4">
        <v>2.0699999999999998</v>
      </c>
      <c r="L67" s="4">
        <v>1.39</v>
      </c>
      <c r="M67" s="4">
        <v>2.4300000000000002</v>
      </c>
      <c r="N67" s="4">
        <v>1.22</v>
      </c>
      <c r="O67" s="1">
        <v>97.7</v>
      </c>
      <c r="P67" s="1">
        <v>2.1</v>
      </c>
      <c r="Q67" s="1">
        <v>0.8</v>
      </c>
      <c r="R67" s="1">
        <f t="shared" si="8"/>
        <v>100.6</v>
      </c>
      <c r="S67" s="1">
        <v>1.77</v>
      </c>
      <c r="T67" s="1" t="s">
        <v>108</v>
      </c>
      <c r="U67" s="1" t="s">
        <v>76</v>
      </c>
      <c r="V67" s="3"/>
      <c r="W67" s="3"/>
      <c r="Z67" s="3"/>
      <c r="AA67" s="3"/>
      <c r="AB67" s="3"/>
      <c r="AC67" s="3"/>
      <c r="AG67" s="3"/>
      <c r="AH67" s="3"/>
      <c r="AR67" s="3"/>
      <c r="AS67" s="3"/>
      <c r="AT67" s="4"/>
      <c r="AU67" s="4"/>
      <c r="AV67" s="4"/>
      <c r="AW67" s="4"/>
    </row>
    <row r="68" spans="1:49" ht="11.4" x14ac:dyDescent="0.2">
      <c r="A68" s="1" t="s">
        <v>110</v>
      </c>
      <c r="B68" s="1" t="s">
        <v>103</v>
      </c>
      <c r="C68" s="1">
        <v>2804</v>
      </c>
      <c r="D68" s="31">
        <f t="shared" si="7"/>
        <v>9199.9240000000009</v>
      </c>
      <c r="E68" s="1">
        <v>15.4</v>
      </c>
      <c r="F68" s="32">
        <v>43.4</v>
      </c>
      <c r="G68" s="1">
        <v>7.4</v>
      </c>
      <c r="H68" s="1">
        <v>2.7170000000000001</v>
      </c>
      <c r="I68" s="3">
        <f t="shared" si="5"/>
        <v>1.5378220000000002</v>
      </c>
      <c r="J68" s="3">
        <f t="shared" si="6"/>
        <v>1.9848420000000002</v>
      </c>
      <c r="K68" s="4">
        <v>2.2000000000000002</v>
      </c>
      <c r="L68" s="4">
        <v>1.44</v>
      </c>
      <c r="M68" s="4">
        <v>2.48</v>
      </c>
      <c r="N68" s="4">
        <v>1.26</v>
      </c>
      <c r="O68" s="1">
        <v>98.2</v>
      </c>
      <c r="P68" s="1">
        <v>2.2000000000000002</v>
      </c>
      <c r="Q68" s="1">
        <v>1.4</v>
      </c>
      <c r="R68" s="1">
        <f t="shared" si="8"/>
        <v>101.80000000000001</v>
      </c>
      <c r="S68" s="1">
        <v>1.48</v>
      </c>
      <c r="T68" s="1" t="s">
        <v>108</v>
      </c>
      <c r="U68" s="1" t="s">
        <v>76</v>
      </c>
      <c r="V68" s="3"/>
      <c r="W68" s="3"/>
      <c r="Z68" s="3"/>
      <c r="AA68" s="3"/>
      <c r="AB68" s="3"/>
      <c r="AC68" s="3"/>
      <c r="AG68" s="3"/>
      <c r="AH68" s="3"/>
      <c r="AR68" s="3"/>
      <c r="AS68" s="3"/>
      <c r="AT68" s="4"/>
      <c r="AU68" s="4"/>
      <c r="AV68" s="4"/>
      <c r="AW68" s="4"/>
    </row>
    <row r="69" spans="1:49" ht="11.4" x14ac:dyDescent="0.2">
      <c r="A69" s="1" t="s">
        <v>110</v>
      </c>
      <c r="B69" s="1" t="s">
        <v>103</v>
      </c>
      <c r="C69" s="1">
        <v>2818</v>
      </c>
      <c r="D69" s="31">
        <f t="shared" si="7"/>
        <v>9245.8580000000002</v>
      </c>
      <c r="E69" s="1">
        <v>15.4</v>
      </c>
      <c r="F69" s="32">
        <v>44.9</v>
      </c>
      <c r="G69" s="1">
        <v>8.6</v>
      </c>
      <c r="H69" s="1">
        <v>2.673</v>
      </c>
      <c r="I69" s="3">
        <f t="shared" si="5"/>
        <v>1.4728229999999998</v>
      </c>
      <c r="J69" s="3">
        <f t="shared" si="6"/>
        <v>1.9352929999999997</v>
      </c>
      <c r="K69" s="4">
        <v>1.98</v>
      </c>
      <c r="L69" s="4">
        <v>1.3</v>
      </c>
      <c r="M69" s="4">
        <v>2.31</v>
      </c>
      <c r="N69" s="4">
        <v>1.1200000000000001</v>
      </c>
      <c r="O69" s="1">
        <v>99</v>
      </c>
      <c r="P69" s="1">
        <v>1.5</v>
      </c>
      <c r="Q69" s="1">
        <v>1.1000000000000001</v>
      </c>
      <c r="R69" s="1">
        <f t="shared" si="8"/>
        <v>101.6</v>
      </c>
      <c r="S69" s="1">
        <v>1.43</v>
      </c>
      <c r="T69" s="1" t="s">
        <v>108</v>
      </c>
      <c r="U69" s="1" t="s">
        <v>76</v>
      </c>
      <c r="V69" s="3"/>
      <c r="W69" s="3"/>
      <c r="Z69" s="3"/>
      <c r="AA69" s="3"/>
      <c r="AB69" s="3"/>
      <c r="AC69" s="3"/>
      <c r="AG69" s="3"/>
      <c r="AH69" s="3"/>
      <c r="AR69" s="3"/>
      <c r="AS69" s="3"/>
      <c r="AT69" s="4"/>
      <c r="AU69" s="4"/>
      <c r="AV69" s="4"/>
      <c r="AW69" s="4"/>
    </row>
    <row r="70" spans="1:49" ht="11.4" x14ac:dyDescent="0.2">
      <c r="A70" s="1" t="s">
        <v>110</v>
      </c>
      <c r="B70" s="1" t="s">
        <v>103</v>
      </c>
      <c r="C70" s="1">
        <v>2819</v>
      </c>
      <c r="D70" s="31">
        <f t="shared" si="7"/>
        <v>9249.139000000001</v>
      </c>
      <c r="E70" s="1">
        <v>15.4</v>
      </c>
      <c r="F70" s="32">
        <v>41.1</v>
      </c>
      <c r="G70" s="1">
        <v>5.93</v>
      </c>
      <c r="H70" s="1">
        <v>2.6890000000000001</v>
      </c>
      <c r="I70" s="3">
        <f t="shared" si="5"/>
        <v>1.5838209999999999</v>
      </c>
      <c r="J70" s="3">
        <f t="shared" si="6"/>
        <v>2.0071509999999999</v>
      </c>
      <c r="K70" s="4">
        <v>1.96</v>
      </c>
      <c r="L70" s="4">
        <v>1.34</v>
      </c>
      <c r="M70" s="4">
        <v>2.36</v>
      </c>
      <c r="N70" s="4">
        <v>1.19</v>
      </c>
      <c r="O70" s="1">
        <v>98.7</v>
      </c>
      <c r="P70" s="1">
        <v>1.1000000000000001</v>
      </c>
      <c r="Q70" s="1">
        <v>0.9</v>
      </c>
      <c r="R70" s="1">
        <f t="shared" si="8"/>
        <v>100.7</v>
      </c>
      <c r="S70" s="1">
        <v>1.87</v>
      </c>
      <c r="T70" s="1" t="s">
        <v>108</v>
      </c>
      <c r="U70" s="1" t="s">
        <v>76</v>
      </c>
      <c r="V70" s="3"/>
      <c r="W70" s="3"/>
      <c r="Z70" s="3"/>
      <c r="AA70" s="3"/>
      <c r="AB70" s="3"/>
      <c r="AC70" s="3"/>
      <c r="AG70" s="3"/>
      <c r="AH70" s="3"/>
      <c r="AR70" s="3"/>
      <c r="AS70" s="3"/>
      <c r="AT70" s="4"/>
      <c r="AU70" s="4"/>
      <c r="AV70" s="4"/>
      <c r="AW70" s="4"/>
    </row>
    <row r="71" spans="1:49" ht="11.4" x14ac:dyDescent="0.2">
      <c r="A71" s="1" t="s">
        <v>110</v>
      </c>
      <c r="B71" s="1" t="s">
        <v>103</v>
      </c>
      <c r="C71" s="1">
        <v>2821</v>
      </c>
      <c r="D71" s="31">
        <f t="shared" si="7"/>
        <v>9255.7010000000009</v>
      </c>
      <c r="E71" s="1">
        <v>15.4</v>
      </c>
      <c r="F71" s="32">
        <v>42.3</v>
      </c>
      <c r="G71" s="1">
        <v>6.29</v>
      </c>
      <c r="H71" s="1">
        <v>2.6970000000000001</v>
      </c>
      <c r="I71" s="3">
        <f t="shared" si="5"/>
        <v>1.5561689999999999</v>
      </c>
      <c r="J71" s="3">
        <f t="shared" si="6"/>
        <v>1.9918589999999998</v>
      </c>
      <c r="K71" s="4">
        <v>2.06</v>
      </c>
      <c r="L71" s="4">
        <v>1.39</v>
      </c>
      <c r="M71" s="4">
        <v>2.4300000000000002</v>
      </c>
      <c r="N71" s="4">
        <v>1.23</v>
      </c>
      <c r="O71" s="1">
        <v>98.1</v>
      </c>
      <c r="P71" s="1">
        <v>1.3</v>
      </c>
      <c r="Q71" s="1">
        <v>1.1000000000000001</v>
      </c>
      <c r="R71" s="1">
        <f t="shared" si="8"/>
        <v>100.49999999999999</v>
      </c>
      <c r="S71" s="1">
        <v>1.99</v>
      </c>
      <c r="T71" s="1" t="s">
        <v>108</v>
      </c>
      <c r="U71" s="1" t="s">
        <v>76</v>
      </c>
      <c r="V71" s="3"/>
      <c r="W71" s="3"/>
      <c r="Z71" s="3"/>
      <c r="AA71" s="3"/>
      <c r="AB71" s="3"/>
      <c r="AC71" s="3"/>
      <c r="AG71" s="3"/>
      <c r="AH71" s="3"/>
      <c r="AR71" s="3"/>
      <c r="AS71" s="3"/>
      <c r="AT71" s="4"/>
      <c r="AU71" s="4"/>
      <c r="AV71" s="4"/>
      <c r="AW71" s="4"/>
    </row>
    <row r="72" spans="1:49" ht="11.4" x14ac:dyDescent="0.2">
      <c r="A72" s="1" t="s">
        <v>111</v>
      </c>
      <c r="B72" s="1" t="s">
        <v>103</v>
      </c>
      <c r="C72" s="1">
        <v>2830</v>
      </c>
      <c r="D72" s="31">
        <f t="shared" si="7"/>
        <v>9285.23</v>
      </c>
      <c r="E72" s="1">
        <v>15.4</v>
      </c>
      <c r="F72" s="32">
        <v>24.2</v>
      </c>
      <c r="G72" s="1">
        <v>0.52200000000000002</v>
      </c>
      <c r="H72" s="1">
        <v>2.714</v>
      </c>
      <c r="I72" s="3">
        <f t="shared" si="5"/>
        <v>2.0572119999999998</v>
      </c>
      <c r="J72" s="3">
        <f t="shared" si="6"/>
        <v>2.3064719999999999</v>
      </c>
      <c r="K72" s="4">
        <v>2.4300000000000002</v>
      </c>
      <c r="L72" s="4">
        <v>2.42</v>
      </c>
      <c r="M72" s="4">
        <v>4.08</v>
      </c>
      <c r="N72" s="4">
        <v>2.2400000000000002</v>
      </c>
      <c r="O72" s="1">
        <v>98.2</v>
      </c>
      <c r="P72" s="33">
        <f>2/3*(100-O72)</f>
        <v>1.199999999999998</v>
      </c>
      <c r="Q72" s="33">
        <f>1/3*(100-O72)</f>
        <v>0.59999999999999898</v>
      </c>
      <c r="R72" s="1">
        <f t="shared" si="8"/>
        <v>100</v>
      </c>
      <c r="S72" s="1">
        <v>1.8</v>
      </c>
      <c r="T72" s="1" t="s">
        <v>112</v>
      </c>
      <c r="U72" s="1" t="s">
        <v>76</v>
      </c>
      <c r="V72" s="3"/>
      <c r="W72" s="3"/>
      <c r="Z72" s="3"/>
      <c r="AA72" s="3"/>
      <c r="AB72" s="3"/>
      <c r="AC72" s="3"/>
      <c r="AG72" s="3"/>
      <c r="AH72" s="3"/>
      <c r="AR72" s="3"/>
      <c r="AS72" s="3"/>
      <c r="AT72" s="4"/>
      <c r="AU72" s="4"/>
      <c r="AV72" s="4"/>
      <c r="AW72" s="4"/>
    </row>
    <row r="73" spans="1:49" ht="11.4" x14ac:dyDescent="0.2">
      <c r="A73" s="1" t="s">
        <v>111</v>
      </c>
      <c r="B73" s="1" t="s">
        <v>103</v>
      </c>
      <c r="C73" s="1">
        <v>2838</v>
      </c>
      <c r="D73" s="31">
        <f t="shared" si="7"/>
        <v>9311.478000000001</v>
      </c>
      <c r="E73" s="1">
        <v>15.4</v>
      </c>
      <c r="F73" s="32">
        <v>28.8</v>
      </c>
      <c r="G73" s="1">
        <v>1.149</v>
      </c>
      <c r="H73" s="1">
        <v>2.7130000000000001</v>
      </c>
      <c r="I73" s="3">
        <f t="shared" si="5"/>
        <v>1.931656</v>
      </c>
      <c r="J73" s="3">
        <f t="shared" si="6"/>
        <v>2.2282960000000003</v>
      </c>
      <c r="K73" s="4">
        <v>3.48</v>
      </c>
      <c r="L73" s="4">
        <v>2.16</v>
      </c>
      <c r="M73" s="4">
        <v>3.6</v>
      </c>
      <c r="N73" s="4">
        <v>1.98</v>
      </c>
      <c r="O73" s="1">
        <v>99.1</v>
      </c>
      <c r="P73" s="33">
        <f>2/3*(100-O73)</f>
        <v>0.60000000000000375</v>
      </c>
      <c r="Q73" s="33">
        <f>1/3*(100-O73)</f>
        <v>0.30000000000000188</v>
      </c>
      <c r="R73" s="1">
        <f t="shared" si="8"/>
        <v>100</v>
      </c>
      <c r="S73" s="1">
        <v>1.96</v>
      </c>
      <c r="T73" s="1" t="s">
        <v>106</v>
      </c>
      <c r="U73" s="1" t="s">
        <v>89</v>
      </c>
      <c r="V73" s="3"/>
      <c r="W73" s="3"/>
      <c r="Z73" s="3"/>
      <c r="AA73" s="3"/>
      <c r="AB73" s="3"/>
      <c r="AC73" s="3"/>
      <c r="AG73" s="3"/>
      <c r="AH73" s="3"/>
      <c r="AR73" s="3"/>
      <c r="AS73" s="3"/>
      <c r="AT73" s="4"/>
      <c r="AU73" s="4"/>
      <c r="AV73" s="4"/>
      <c r="AW73" s="4"/>
    </row>
    <row r="74" spans="1:49" ht="11.4" x14ac:dyDescent="0.2">
      <c r="A74" s="1" t="s">
        <v>111</v>
      </c>
      <c r="B74" s="1" t="s">
        <v>103</v>
      </c>
      <c r="C74" s="1">
        <v>2839</v>
      </c>
      <c r="D74" s="31">
        <f t="shared" si="7"/>
        <v>9314.759</v>
      </c>
      <c r="E74" s="1">
        <v>15.4</v>
      </c>
      <c r="F74" s="32">
        <v>30.5</v>
      </c>
      <c r="G74" s="1">
        <v>1.484</v>
      </c>
      <c r="H74" s="1">
        <v>2.7189999999999999</v>
      </c>
      <c r="I74" s="3">
        <f t="shared" si="5"/>
        <v>1.889705</v>
      </c>
      <c r="J74" s="3">
        <f t="shared" si="6"/>
        <v>2.2038549999999999</v>
      </c>
      <c r="K74" s="4">
        <v>3.26</v>
      </c>
      <c r="L74" s="4">
        <v>2.0099999999999998</v>
      </c>
      <c r="M74" s="4">
        <v>3.47</v>
      </c>
      <c r="N74" s="4">
        <v>1.86</v>
      </c>
      <c r="O74" s="1">
        <v>98.9</v>
      </c>
      <c r="P74" s="1">
        <v>0.6</v>
      </c>
      <c r="Q74" s="1">
        <v>0.5</v>
      </c>
      <c r="R74" s="1">
        <f t="shared" si="8"/>
        <v>100</v>
      </c>
      <c r="S74" s="1">
        <v>1.75</v>
      </c>
      <c r="T74" s="1" t="s">
        <v>109</v>
      </c>
      <c r="U74" s="1" t="s">
        <v>89</v>
      </c>
      <c r="V74" s="3"/>
      <c r="W74" s="3"/>
      <c r="Z74" s="3"/>
      <c r="AA74" s="3"/>
      <c r="AB74" s="3"/>
      <c r="AC74" s="3"/>
      <c r="AG74" s="3"/>
      <c r="AH74" s="3"/>
      <c r="AR74" s="3"/>
      <c r="AS74" s="3"/>
      <c r="AT74" s="4"/>
      <c r="AU74" s="4"/>
      <c r="AV74" s="4"/>
      <c r="AW74" s="4"/>
    </row>
    <row r="75" spans="1:49" ht="11.4" x14ac:dyDescent="0.2">
      <c r="A75" s="1" t="s">
        <v>111</v>
      </c>
      <c r="B75" s="1" t="s">
        <v>103</v>
      </c>
      <c r="C75" s="1">
        <v>2842</v>
      </c>
      <c r="D75" s="31">
        <f t="shared" si="7"/>
        <v>9324.6020000000008</v>
      </c>
      <c r="E75" s="1">
        <v>15.4</v>
      </c>
      <c r="F75" s="32">
        <v>26.6</v>
      </c>
      <c r="G75" s="1">
        <v>1.47</v>
      </c>
      <c r="H75" s="1">
        <v>2.702</v>
      </c>
      <c r="I75" s="3">
        <f t="shared" si="5"/>
        <v>1.983268</v>
      </c>
      <c r="J75" s="3">
        <f t="shared" si="6"/>
        <v>2.2572480000000001</v>
      </c>
      <c r="K75" s="4">
        <v>3.52</v>
      </c>
      <c r="L75" s="4">
        <v>2.1800000000000002</v>
      </c>
      <c r="M75" s="4">
        <v>3.6</v>
      </c>
      <c r="N75" s="4">
        <v>1.98</v>
      </c>
      <c r="O75" s="1">
        <v>98.9</v>
      </c>
      <c r="P75" s="34">
        <f>2/3*(100-O75)</f>
        <v>0.73333333333332951</v>
      </c>
      <c r="Q75" s="34">
        <f>1/3*(100-O75)</f>
        <v>0.36666666666666475</v>
      </c>
      <c r="R75" s="1">
        <f t="shared" si="8"/>
        <v>100</v>
      </c>
      <c r="S75" s="1">
        <v>1.57</v>
      </c>
      <c r="T75" s="1" t="s">
        <v>113</v>
      </c>
      <c r="U75" s="1" t="s">
        <v>89</v>
      </c>
      <c r="V75" s="3"/>
      <c r="W75" s="3"/>
      <c r="Z75" s="3"/>
      <c r="AA75" s="3"/>
      <c r="AB75" s="3"/>
      <c r="AC75" s="3"/>
      <c r="AG75" s="3"/>
      <c r="AH75" s="3"/>
      <c r="AR75" s="3"/>
      <c r="AS75" s="3"/>
      <c r="AT75" s="4"/>
      <c r="AU75" s="4"/>
      <c r="AV75" s="4"/>
      <c r="AW75" s="4"/>
    </row>
    <row r="76" spans="1:49" ht="11.4" x14ac:dyDescent="0.2">
      <c r="A76" s="1" t="s">
        <v>111</v>
      </c>
      <c r="B76" s="1" t="s">
        <v>103</v>
      </c>
      <c r="C76" s="1">
        <v>2847</v>
      </c>
      <c r="D76" s="31">
        <f t="shared" si="7"/>
        <v>9341.0069999999996</v>
      </c>
      <c r="E76" s="1">
        <v>15.4</v>
      </c>
      <c r="F76" s="32">
        <v>29.7</v>
      </c>
      <c r="G76" s="1">
        <v>2.149</v>
      </c>
      <c r="H76" s="1">
        <v>2.7029999999999998</v>
      </c>
      <c r="I76" s="3">
        <f t="shared" si="5"/>
        <v>1.900209</v>
      </c>
      <c r="J76" s="3">
        <f t="shared" si="6"/>
        <v>2.2061190000000002</v>
      </c>
      <c r="K76" s="4">
        <v>3.47</v>
      </c>
      <c r="L76" s="4">
        <v>2.12</v>
      </c>
      <c r="M76" s="4">
        <v>3.53</v>
      </c>
      <c r="N76" s="4">
        <v>1.96</v>
      </c>
      <c r="O76" s="1">
        <v>99.1</v>
      </c>
      <c r="P76" s="33">
        <f>2/3*(100-O76)</f>
        <v>0.60000000000000375</v>
      </c>
      <c r="Q76" s="33">
        <f>1/3*(100-O76)</f>
        <v>0.30000000000000188</v>
      </c>
      <c r="R76" s="1">
        <f t="shared" si="8"/>
        <v>100</v>
      </c>
      <c r="S76" s="1">
        <v>1.62</v>
      </c>
      <c r="T76" s="1" t="s">
        <v>114</v>
      </c>
      <c r="U76" s="1" t="s">
        <v>76</v>
      </c>
      <c r="V76" s="3"/>
      <c r="W76" s="3"/>
      <c r="Z76" s="3"/>
      <c r="AA76" s="3"/>
      <c r="AB76" s="3"/>
      <c r="AC76" s="3"/>
      <c r="AG76" s="3"/>
      <c r="AH76" s="3"/>
      <c r="AR76" s="3"/>
      <c r="AS76" s="3"/>
      <c r="AT76" s="4"/>
      <c r="AU76" s="4"/>
      <c r="AV76" s="4"/>
      <c r="AW76" s="4"/>
    </row>
    <row r="77" spans="1:49" ht="11.4" x14ac:dyDescent="0.2">
      <c r="A77" s="1" t="s">
        <v>111</v>
      </c>
      <c r="B77" s="1" t="s">
        <v>103</v>
      </c>
      <c r="C77" s="1">
        <v>2850</v>
      </c>
      <c r="D77" s="31">
        <f t="shared" si="7"/>
        <v>9350.85</v>
      </c>
      <c r="E77" s="1">
        <v>15.4</v>
      </c>
      <c r="F77" s="32">
        <v>31.4</v>
      </c>
      <c r="G77" s="1">
        <v>2.4079999999999999</v>
      </c>
      <c r="H77" s="1">
        <v>2.714</v>
      </c>
      <c r="I77" s="3">
        <f t="shared" si="5"/>
        <v>1.8618039999999998</v>
      </c>
      <c r="J77" s="3">
        <f t="shared" si="6"/>
        <v>2.1852239999999998</v>
      </c>
      <c r="K77" s="4">
        <v>3.33</v>
      </c>
      <c r="L77" s="4">
        <v>2.0299999999999998</v>
      </c>
      <c r="M77" s="4">
        <v>3.4</v>
      </c>
      <c r="N77" s="4">
        <v>1.82</v>
      </c>
      <c r="O77" s="1">
        <v>95.9</v>
      </c>
      <c r="P77" s="34">
        <f>2/3*(100-O77)</f>
        <v>2.7333333333333294</v>
      </c>
      <c r="Q77" s="34">
        <f>1/3*(100-O77)</f>
        <v>1.3666666666666647</v>
      </c>
      <c r="R77" s="1">
        <f t="shared" si="8"/>
        <v>100</v>
      </c>
      <c r="S77" s="1">
        <v>1.75</v>
      </c>
      <c r="T77" s="1" t="s">
        <v>114</v>
      </c>
      <c r="U77" s="1" t="s">
        <v>89</v>
      </c>
      <c r="V77" s="3"/>
      <c r="W77" s="3"/>
      <c r="Z77" s="3"/>
      <c r="AA77" s="3"/>
      <c r="AB77" s="3"/>
      <c r="AC77" s="3"/>
      <c r="AG77" s="3"/>
      <c r="AH77" s="3"/>
      <c r="AR77" s="3"/>
      <c r="AS77" s="3"/>
      <c r="AT77" s="4"/>
      <c r="AU77" s="4"/>
      <c r="AV77" s="4"/>
      <c r="AW77" s="4"/>
    </row>
    <row r="78" spans="1:49" x14ac:dyDescent="0.25">
      <c r="A78" s="37" t="s">
        <v>115</v>
      </c>
      <c r="B78" s="1" t="s">
        <v>103</v>
      </c>
      <c r="F78" s="32">
        <v>24.5</v>
      </c>
      <c r="G78" s="38">
        <v>0.52</v>
      </c>
      <c r="H78" s="36">
        <f t="shared" ref="H78:H109" si="9">$F$3</f>
        <v>2.71</v>
      </c>
      <c r="I78" s="35">
        <f t="shared" ref="I78:I109" si="10">(1-F78/100)*$F$3</f>
        <v>2.0460500000000001</v>
      </c>
      <c r="J78" s="35">
        <f>F78/100*$AE$3+(1-F78/100)*$F$3</f>
        <v>2.2910500000000003</v>
      </c>
      <c r="K78" s="38">
        <v>4.05</v>
      </c>
      <c r="L78" s="38">
        <v>2.42</v>
      </c>
      <c r="M78" s="38">
        <v>4.08</v>
      </c>
      <c r="N78" s="38">
        <v>2.2400000000000002</v>
      </c>
      <c r="O78" s="39">
        <v>97.9</v>
      </c>
      <c r="P78" s="40">
        <v>2</v>
      </c>
      <c r="Q78" s="40">
        <v>1</v>
      </c>
      <c r="R78" s="1">
        <f t="shared" si="8"/>
        <v>100.9</v>
      </c>
      <c r="S78" s="38">
        <v>1.75</v>
      </c>
      <c r="T78" s="1" t="s">
        <v>116</v>
      </c>
      <c r="U78" s="41" t="s">
        <v>117</v>
      </c>
      <c r="V78" s="3"/>
      <c r="W78" s="3"/>
      <c r="Z78" s="3"/>
      <c r="AA78" s="3"/>
      <c r="AB78" s="3"/>
      <c r="AC78" s="3"/>
      <c r="AG78" s="3"/>
      <c r="AH78" s="3"/>
      <c r="AR78" s="3"/>
      <c r="AS78" s="3"/>
      <c r="AT78" s="4"/>
      <c r="AU78" s="4"/>
      <c r="AV78" s="4"/>
      <c r="AW78" s="4"/>
    </row>
    <row r="79" spans="1:49" x14ac:dyDescent="0.25">
      <c r="A79" s="42" t="s">
        <v>118</v>
      </c>
      <c r="B79" s="1" t="s">
        <v>103</v>
      </c>
      <c r="F79" s="32">
        <v>29.3</v>
      </c>
      <c r="G79" s="43">
        <v>1.1499999999999999</v>
      </c>
      <c r="H79" s="36">
        <f t="shared" si="9"/>
        <v>2.71</v>
      </c>
      <c r="I79" s="35">
        <f t="shared" si="10"/>
        <v>1.9159700000000002</v>
      </c>
      <c r="J79" s="35">
        <f t="shared" ref="J79:J109" si="11">F79/100*$AE$3+(1-F79/100)*$F$3</f>
        <v>2.2089700000000003</v>
      </c>
      <c r="K79" s="43">
        <v>3.48</v>
      </c>
      <c r="L79" s="43">
        <v>2.16</v>
      </c>
      <c r="M79" s="43">
        <v>3.6</v>
      </c>
      <c r="N79" s="43">
        <v>1.98</v>
      </c>
      <c r="O79" s="44">
        <v>98.2</v>
      </c>
      <c r="P79" s="45">
        <v>1</v>
      </c>
      <c r="Q79" s="47">
        <v>1</v>
      </c>
      <c r="R79" s="1">
        <f t="shared" si="8"/>
        <v>100.2</v>
      </c>
      <c r="S79" s="43">
        <v>1.9</v>
      </c>
      <c r="T79" s="1" t="s">
        <v>116</v>
      </c>
      <c r="U79" s="46" t="s">
        <v>119</v>
      </c>
      <c r="V79" s="3"/>
      <c r="W79" s="3"/>
      <c r="Z79" s="3"/>
      <c r="AA79" s="3"/>
      <c r="AB79" s="3"/>
      <c r="AC79" s="3"/>
      <c r="AG79" s="3"/>
      <c r="AH79" s="3"/>
      <c r="AR79" s="3"/>
      <c r="AS79" s="3"/>
      <c r="AT79" s="4"/>
      <c r="AU79" s="4"/>
      <c r="AV79" s="4"/>
      <c r="AW79" s="4"/>
    </row>
    <row r="80" spans="1:49" x14ac:dyDescent="0.25">
      <c r="A80" s="42" t="s">
        <v>120</v>
      </c>
      <c r="B80" s="1" t="s">
        <v>103</v>
      </c>
      <c r="F80" s="32">
        <v>28</v>
      </c>
      <c r="G80" s="43">
        <v>1.47</v>
      </c>
      <c r="H80" s="36">
        <f t="shared" si="9"/>
        <v>2.71</v>
      </c>
      <c r="I80" s="35">
        <f t="shared" si="10"/>
        <v>1.9511999999999998</v>
      </c>
      <c r="J80" s="35">
        <f t="shared" si="11"/>
        <v>2.2311999999999999</v>
      </c>
      <c r="K80" s="43">
        <v>3.52</v>
      </c>
      <c r="L80" s="43">
        <v>2.1800000000000002</v>
      </c>
      <c r="M80" s="43">
        <v>3.6</v>
      </c>
      <c r="N80" s="43">
        <v>1.98</v>
      </c>
      <c r="O80" s="44">
        <v>98.7</v>
      </c>
      <c r="P80" s="45">
        <v>2</v>
      </c>
      <c r="Q80" s="47">
        <v>1</v>
      </c>
      <c r="R80" s="1">
        <f t="shared" si="8"/>
        <v>101.7</v>
      </c>
      <c r="S80" s="43">
        <v>1.53</v>
      </c>
      <c r="T80" s="1" t="s">
        <v>116</v>
      </c>
      <c r="U80" s="46" t="s">
        <v>119</v>
      </c>
      <c r="V80" s="3"/>
      <c r="W80" s="3"/>
      <c r="Z80" s="3"/>
      <c r="AA80" s="3"/>
      <c r="AB80" s="3"/>
      <c r="AC80" s="3"/>
      <c r="AG80" s="3"/>
      <c r="AH80" s="3"/>
      <c r="AR80" s="3"/>
      <c r="AS80" s="3"/>
      <c r="AT80" s="4"/>
      <c r="AU80" s="4"/>
      <c r="AV80" s="4"/>
      <c r="AW80" s="4"/>
    </row>
    <row r="81" spans="1:49" x14ac:dyDescent="0.25">
      <c r="A81" s="42" t="s">
        <v>121</v>
      </c>
      <c r="B81" s="1" t="s">
        <v>103</v>
      </c>
      <c r="F81" s="32">
        <v>30.9</v>
      </c>
      <c r="G81" s="43">
        <v>2.15</v>
      </c>
      <c r="H81" s="36">
        <f t="shared" si="9"/>
        <v>2.71</v>
      </c>
      <c r="I81" s="35">
        <f t="shared" si="10"/>
        <v>1.8726100000000001</v>
      </c>
      <c r="J81" s="35">
        <f t="shared" si="11"/>
        <v>2.18161</v>
      </c>
      <c r="K81" s="43">
        <v>3.47</v>
      </c>
      <c r="L81" s="43">
        <v>2.12</v>
      </c>
      <c r="M81" s="43">
        <v>3.53</v>
      </c>
      <c r="N81" s="43">
        <v>1.96</v>
      </c>
      <c r="O81" s="44">
        <v>98.9</v>
      </c>
      <c r="P81" s="45">
        <v>1</v>
      </c>
      <c r="Q81" s="48">
        <f>100-O81-P81</f>
        <v>9.9999999999994316E-2</v>
      </c>
      <c r="R81" s="1">
        <f t="shared" si="8"/>
        <v>100</v>
      </c>
      <c r="S81" s="43">
        <v>1.57</v>
      </c>
      <c r="U81" s="46" t="s">
        <v>117</v>
      </c>
      <c r="V81" s="3"/>
      <c r="W81" s="3"/>
      <c r="Z81" s="3"/>
      <c r="AA81" s="3"/>
      <c r="AB81" s="3"/>
      <c r="AC81" s="3"/>
      <c r="AG81" s="3"/>
      <c r="AH81" s="3"/>
      <c r="AR81" s="3"/>
      <c r="AS81" s="3"/>
      <c r="AT81" s="4"/>
      <c r="AU81" s="4"/>
      <c r="AV81" s="4"/>
      <c r="AW81" s="4"/>
    </row>
    <row r="82" spans="1:49" x14ac:dyDescent="0.25">
      <c r="A82" s="42" t="s">
        <v>122</v>
      </c>
      <c r="B82" s="1" t="s">
        <v>103</v>
      </c>
      <c r="F82" s="32">
        <v>32.1</v>
      </c>
      <c r="G82" s="43">
        <v>2.41</v>
      </c>
      <c r="H82" s="36">
        <f t="shared" si="9"/>
        <v>2.71</v>
      </c>
      <c r="I82" s="35">
        <f t="shared" si="10"/>
        <v>1.84009</v>
      </c>
      <c r="J82" s="35">
        <f t="shared" si="11"/>
        <v>2.1610900000000002</v>
      </c>
      <c r="K82" s="43">
        <v>3.33</v>
      </c>
      <c r="L82" s="43">
        <v>2.0299999999999998</v>
      </c>
      <c r="M82" s="43">
        <v>3.4</v>
      </c>
      <c r="N82" s="43">
        <v>1.82</v>
      </c>
      <c r="O82" s="44">
        <v>98.7</v>
      </c>
      <c r="P82" s="45">
        <v>1</v>
      </c>
      <c r="Q82" s="48">
        <f>100-O82-P82</f>
        <v>0.29999999999999716</v>
      </c>
      <c r="R82" s="1">
        <f t="shared" si="8"/>
        <v>100</v>
      </c>
      <c r="S82" s="43">
        <v>1.68</v>
      </c>
      <c r="U82" s="46" t="s">
        <v>119</v>
      </c>
      <c r="V82" s="3"/>
      <c r="W82" s="3"/>
      <c r="Z82" s="3"/>
      <c r="AA82" s="3"/>
      <c r="AB82" s="3"/>
      <c r="AC82" s="3"/>
      <c r="AG82" s="3"/>
      <c r="AH82" s="3"/>
      <c r="AR82" s="3"/>
      <c r="AS82" s="3"/>
      <c r="AT82" s="4"/>
      <c r="AU82" s="4"/>
      <c r="AV82" s="4"/>
      <c r="AW82" s="4"/>
    </row>
    <row r="83" spans="1:49" x14ac:dyDescent="0.25">
      <c r="A83" s="42" t="s">
        <v>123</v>
      </c>
      <c r="B83" s="1" t="s">
        <v>103</v>
      </c>
      <c r="F83" s="32">
        <v>30.1</v>
      </c>
      <c r="G83" s="43">
        <v>1.25</v>
      </c>
      <c r="H83" s="36">
        <f t="shared" si="9"/>
        <v>2.71</v>
      </c>
      <c r="I83" s="35">
        <f t="shared" si="10"/>
        <v>1.8942900000000003</v>
      </c>
      <c r="J83" s="35">
        <f t="shared" si="11"/>
        <v>2.1952900000000004</v>
      </c>
      <c r="K83" s="43">
        <v>3.33</v>
      </c>
      <c r="L83" s="43">
        <v>2.0699999999999998</v>
      </c>
      <c r="M83" s="43">
        <v>3.33</v>
      </c>
      <c r="N83" s="43">
        <v>1.82</v>
      </c>
      <c r="O83" s="44">
        <v>92.1</v>
      </c>
      <c r="P83" s="45">
        <v>2</v>
      </c>
      <c r="Q83" s="45">
        <v>2</v>
      </c>
      <c r="R83" s="1">
        <f t="shared" si="8"/>
        <v>96.1</v>
      </c>
      <c r="S83" s="43">
        <v>2.13</v>
      </c>
      <c r="T83" s="1" t="s">
        <v>107</v>
      </c>
      <c r="U83" s="46" t="s">
        <v>117</v>
      </c>
      <c r="V83" s="3"/>
      <c r="W83" s="3"/>
      <c r="Z83" s="3"/>
      <c r="AA83" s="3"/>
      <c r="AB83" s="3"/>
      <c r="AC83" s="3"/>
      <c r="AG83" s="3"/>
      <c r="AH83" s="3"/>
      <c r="AR83" s="3"/>
      <c r="AS83" s="3"/>
      <c r="AT83" s="4"/>
      <c r="AU83" s="4"/>
      <c r="AV83" s="4"/>
      <c r="AW83" s="4"/>
    </row>
    <row r="84" spans="1:49" x14ac:dyDescent="0.25">
      <c r="A84" s="42" t="s">
        <v>124</v>
      </c>
      <c r="B84" s="1" t="s">
        <v>103</v>
      </c>
      <c r="F84" s="32">
        <v>41.1</v>
      </c>
      <c r="G84" s="43">
        <v>4.0999999999999996</v>
      </c>
      <c r="H84" s="36">
        <f t="shared" si="9"/>
        <v>2.71</v>
      </c>
      <c r="I84" s="35">
        <f t="shared" si="10"/>
        <v>1.59619</v>
      </c>
      <c r="J84" s="35">
        <f t="shared" si="11"/>
        <v>2.00719</v>
      </c>
      <c r="K84" s="43">
        <v>2.4500000000000002</v>
      </c>
      <c r="L84" s="43">
        <v>1.62</v>
      </c>
      <c r="M84" s="43">
        <v>2.63</v>
      </c>
      <c r="N84" s="43">
        <v>1.37</v>
      </c>
      <c r="O84" s="44">
        <v>96</v>
      </c>
      <c r="P84" s="45">
        <v>2</v>
      </c>
      <c r="Q84" s="45">
        <v>2</v>
      </c>
      <c r="R84" s="1">
        <f t="shared" si="8"/>
        <v>100</v>
      </c>
      <c r="S84" s="43">
        <v>1.92</v>
      </c>
      <c r="T84" s="1" t="s">
        <v>107</v>
      </c>
      <c r="U84" s="46" t="s">
        <v>117</v>
      </c>
      <c r="V84" s="3"/>
      <c r="W84" s="3"/>
      <c r="Z84" s="3"/>
      <c r="AA84" s="3"/>
      <c r="AB84" s="3"/>
      <c r="AC84" s="3"/>
      <c r="AG84" s="3"/>
      <c r="AH84" s="3"/>
      <c r="AR84" s="3"/>
      <c r="AS84" s="3"/>
      <c r="AT84" s="4"/>
      <c r="AU84" s="4"/>
      <c r="AV84" s="4"/>
      <c r="AW84" s="4"/>
    </row>
    <row r="85" spans="1:49" x14ac:dyDescent="0.25">
      <c r="A85" s="42" t="s">
        <v>125</v>
      </c>
      <c r="B85" s="1" t="s">
        <v>103</v>
      </c>
      <c r="F85" s="32">
        <v>40.200000000000003</v>
      </c>
      <c r="G85" s="43">
        <v>4.51</v>
      </c>
      <c r="H85" s="36">
        <f t="shared" si="9"/>
        <v>2.71</v>
      </c>
      <c r="I85" s="35">
        <f t="shared" si="10"/>
        <v>1.6205799999999999</v>
      </c>
      <c r="J85" s="35">
        <f t="shared" si="11"/>
        <v>2.02258</v>
      </c>
      <c r="K85" s="43">
        <v>2.4300000000000002</v>
      </c>
      <c r="L85" s="43">
        <v>1.58</v>
      </c>
      <c r="M85" s="43">
        <v>2.58</v>
      </c>
      <c r="N85" s="43">
        <v>1.34</v>
      </c>
      <c r="O85" s="44">
        <v>97.4</v>
      </c>
      <c r="P85" s="45">
        <v>2</v>
      </c>
      <c r="Q85" s="45">
        <v>1</v>
      </c>
      <c r="R85" s="1">
        <f t="shared" si="8"/>
        <v>100.4</v>
      </c>
      <c r="S85" s="43">
        <v>1.94</v>
      </c>
      <c r="T85" s="1" t="s">
        <v>107</v>
      </c>
      <c r="U85" s="46" t="s">
        <v>117</v>
      </c>
      <c r="V85" s="3"/>
      <c r="W85" s="3"/>
      <c r="Z85" s="3"/>
      <c r="AA85" s="3"/>
      <c r="AB85" s="3"/>
      <c r="AC85" s="3"/>
      <c r="AG85" s="3"/>
      <c r="AH85" s="3"/>
      <c r="AR85" s="3"/>
      <c r="AS85" s="3"/>
      <c r="AT85" s="4"/>
      <c r="AU85" s="4"/>
      <c r="AV85" s="4"/>
      <c r="AW85" s="4"/>
    </row>
    <row r="86" spans="1:49" x14ac:dyDescent="0.25">
      <c r="A86" s="37" t="s">
        <v>126</v>
      </c>
      <c r="B86" s="1" t="s">
        <v>103</v>
      </c>
      <c r="F86" s="32">
        <v>42.5</v>
      </c>
      <c r="G86" s="38">
        <v>8.36</v>
      </c>
      <c r="H86" s="36">
        <f t="shared" si="9"/>
        <v>2.71</v>
      </c>
      <c r="I86" s="35">
        <f t="shared" si="10"/>
        <v>1.5582499999999999</v>
      </c>
      <c r="J86" s="35">
        <f t="shared" si="11"/>
        <v>1.98325</v>
      </c>
      <c r="K86" s="38">
        <v>2.09</v>
      </c>
      <c r="L86" s="38">
        <v>1.42</v>
      </c>
      <c r="M86" s="38">
        <v>2.44</v>
      </c>
      <c r="N86" s="38">
        <v>1.25</v>
      </c>
      <c r="O86" s="39">
        <v>96.6</v>
      </c>
      <c r="P86" s="40">
        <v>2</v>
      </c>
      <c r="Q86" s="40">
        <v>2</v>
      </c>
      <c r="R86" s="1">
        <f t="shared" si="8"/>
        <v>100.6</v>
      </c>
      <c r="S86" s="38">
        <v>1.77</v>
      </c>
      <c r="T86" s="1" t="s">
        <v>107</v>
      </c>
      <c r="U86" s="41" t="s">
        <v>117</v>
      </c>
      <c r="V86" s="3"/>
      <c r="W86" s="3"/>
      <c r="Z86" s="3"/>
      <c r="AA86" s="3"/>
      <c r="AB86" s="3"/>
      <c r="AC86" s="3"/>
      <c r="AG86" s="3"/>
      <c r="AH86" s="3"/>
      <c r="AR86" s="3"/>
      <c r="AS86" s="3"/>
      <c r="AT86" s="4"/>
      <c r="AU86" s="4"/>
      <c r="AV86" s="4"/>
      <c r="AW86" s="4"/>
    </row>
    <row r="87" spans="1:49" x14ac:dyDescent="0.25">
      <c r="A87" s="42" t="s">
        <v>127</v>
      </c>
      <c r="B87" s="1" t="s">
        <v>103</v>
      </c>
      <c r="F87" s="32">
        <v>42.7</v>
      </c>
      <c r="G87" s="43">
        <v>7.17</v>
      </c>
      <c r="H87" s="36">
        <f t="shared" si="9"/>
        <v>2.71</v>
      </c>
      <c r="I87" s="35">
        <f t="shared" si="10"/>
        <v>1.5528299999999999</v>
      </c>
      <c r="J87" s="35">
        <f t="shared" si="11"/>
        <v>1.97983</v>
      </c>
      <c r="K87" s="43">
        <v>2.06</v>
      </c>
      <c r="L87" s="43">
        <v>1.37</v>
      </c>
      <c r="M87" s="43">
        <v>2.37</v>
      </c>
      <c r="N87" s="43">
        <v>1.1299999999999999</v>
      </c>
      <c r="O87" s="44">
        <v>96.3</v>
      </c>
      <c r="P87" s="45">
        <v>2</v>
      </c>
      <c r="Q87" s="45">
        <v>2</v>
      </c>
      <c r="R87" s="1">
        <f t="shared" si="8"/>
        <v>100.3</v>
      </c>
      <c r="S87" s="43">
        <v>1.73</v>
      </c>
      <c r="T87" s="1" t="s">
        <v>107</v>
      </c>
      <c r="U87" s="46" t="s">
        <v>117</v>
      </c>
      <c r="V87" s="3"/>
      <c r="W87" s="3"/>
      <c r="Z87" s="3"/>
      <c r="AA87" s="3"/>
      <c r="AB87" s="3"/>
      <c r="AC87" s="3"/>
      <c r="AG87" s="3"/>
      <c r="AH87" s="3"/>
      <c r="AR87" s="3"/>
      <c r="AS87" s="3"/>
      <c r="AT87" s="4"/>
      <c r="AU87" s="4"/>
      <c r="AV87" s="4"/>
      <c r="AW87" s="4"/>
    </row>
    <row r="88" spans="1:49" x14ac:dyDescent="0.25">
      <c r="A88" s="42" t="s">
        <v>128</v>
      </c>
      <c r="B88" s="1" t="s">
        <v>103</v>
      </c>
      <c r="F88" s="32">
        <v>41.4</v>
      </c>
      <c r="G88" s="43">
        <v>5.76</v>
      </c>
      <c r="H88" s="36">
        <f t="shared" si="9"/>
        <v>2.71</v>
      </c>
      <c r="I88" s="35">
        <f t="shared" si="10"/>
        <v>1.5880600000000002</v>
      </c>
      <c r="J88" s="35">
        <f t="shared" si="11"/>
        <v>2.0020600000000002</v>
      </c>
      <c r="K88" s="43">
        <v>2.0699999999999998</v>
      </c>
      <c r="L88" s="43">
        <v>1.39</v>
      </c>
      <c r="M88" s="43">
        <v>2.4300000000000002</v>
      </c>
      <c r="N88" s="43">
        <v>1.22</v>
      </c>
      <c r="O88" s="44">
        <v>96.5</v>
      </c>
      <c r="P88" s="45">
        <v>2</v>
      </c>
      <c r="Q88" s="45">
        <v>2</v>
      </c>
      <c r="R88" s="1">
        <f t="shared" si="8"/>
        <v>100.5</v>
      </c>
      <c r="S88" s="43">
        <v>1.71</v>
      </c>
      <c r="T88" s="1" t="s">
        <v>107</v>
      </c>
      <c r="U88" s="46" t="s">
        <v>117</v>
      </c>
      <c r="V88" s="3"/>
      <c r="W88" s="3"/>
      <c r="Z88" s="3"/>
      <c r="AA88" s="3"/>
      <c r="AB88" s="3"/>
      <c r="AC88" s="3"/>
      <c r="AG88" s="3"/>
      <c r="AH88" s="3"/>
      <c r="AR88" s="3"/>
      <c r="AS88" s="3"/>
      <c r="AT88" s="4"/>
      <c r="AU88" s="4"/>
      <c r="AV88" s="4"/>
      <c r="AW88" s="4"/>
    </row>
    <row r="89" spans="1:49" x14ac:dyDescent="0.25">
      <c r="A89" s="42" t="s">
        <v>129</v>
      </c>
      <c r="B89" s="1" t="s">
        <v>103</v>
      </c>
      <c r="F89" s="32">
        <v>43.7</v>
      </c>
      <c r="G89" s="43">
        <v>7.4</v>
      </c>
      <c r="H89" s="36">
        <f t="shared" si="9"/>
        <v>2.71</v>
      </c>
      <c r="I89" s="35">
        <f t="shared" si="10"/>
        <v>1.5257299999999998</v>
      </c>
      <c r="J89" s="35">
        <f t="shared" si="11"/>
        <v>1.9627299999999999</v>
      </c>
      <c r="K89" s="43">
        <v>2.2000000000000002</v>
      </c>
      <c r="L89" s="43">
        <v>1.44</v>
      </c>
      <c r="M89" s="43">
        <v>2.48</v>
      </c>
      <c r="N89" s="43">
        <v>1.26</v>
      </c>
      <c r="O89" s="44">
        <v>95.9</v>
      </c>
      <c r="P89" s="45">
        <v>2</v>
      </c>
      <c r="Q89" s="45">
        <v>2</v>
      </c>
      <c r="R89" s="1">
        <f t="shared" si="8"/>
        <v>99.9</v>
      </c>
      <c r="S89" s="43">
        <v>1.42</v>
      </c>
      <c r="T89" s="1" t="s">
        <v>107</v>
      </c>
      <c r="U89" s="46" t="s">
        <v>117</v>
      </c>
      <c r="V89" s="3"/>
      <c r="W89" s="3"/>
      <c r="Z89" s="3"/>
      <c r="AA89" s="3"/>
      <c r="AB89" s="3"/>
      <c r="AC89" s="3"/>
      <c r="AG89" s="3"/>
      <c r="AH89" s="3"/>
      <c r="AR89" s="3"/>
      <c r="AS89" s="3"/>
      <c r="AT89" s="4"/>
      <c r="AU89" s="4"/>
      <c r="AV89" s="4"/>
      <c r="AW89" s="4"/>
    </row>
    <row r="90" spans="1:49" x14ac:dyDescent="0.25">
      <c r="A90" s="42" t="s">
        <v>130</v>
      </c>
      <c r="B90" s="1" t="s">
        <v>103</v>
      </c>
      <c r="F90" s="32">
        <v>45</v>
      </c>
      <c r="G90" s="43">
        <v>8.6</v>
      </c>
      <c r="H90" s="36">
        <f t="shared" si="9"/>
        <v>2.71</v>
      </c>
      <c r="I90" s="35">
        <f t="shared" si="10"/>
        <v>1.4905000000000002</v>
      </c>
      <c r="J90" s="35">
        <f t="shared" si="11"/>
        <v>1.9405000000000001</v>
      </c>
      <c r="K90" s="43">
        <v>1.98</v>
      </c>
      <c r="L90" s="43">
        <v>1.3</v>
      </c>
      <c r="M90" s="43">
        <v>2.31</v>
      </c>
      <c r="N90" s="43">
        <v>1.1200000000000001</v>
      </c>
      <c r="O90" s="44">
        <v>97</v>
      </c>
      <c r="P90" s="45">
        <v>2</v>
      </c>
      <c r="Q90" s="45">
        <v>2</v>
      </c>
      <c r="R90" s="1">
        <f t="shared" si="8"/>
        <v>101</v>
      </c>
      <c r="S90" s="43">
        <v>1.37</v>
      </c>
      <c r="T90" s="1" t="s">
        <v>107</v>
      </c>
      <c r="U90" s="46" t="s">
        <v>117</v>
      </c>
      <c r="V90" s="3"/>
      <c r="W90" s="3"/>
      <c r="Z90" s="3"/>
      <c r="AA90" s="3"/>
      <c r="AB90" s="3"/>
      <c r="AC90" s="3"/>
      <c r="AG90" s="3"/>
      <c r="AH90" s="3"/>
      <c r="AR90" s="3"/>
      <c r="AS90" s="3"/>
      <c r="AT90" s="4"/>
      <c r="AU90" s="4"/>
      <c r="AV90" s="4"/>
      <c r="AW90" s="4"/>
    </row>
    <row r="91" spans="1:49" x14ac:dyDescent="0.25">
      <c r="A91" s="42" t="s">
        <v>131</v>
      </c>
      <c r="B91" s="1" t="s">
        <v>103</v>
      </c>
      <c r="F91" s="32">
        <v>41.3</v>
      </c>
      <c r="G91" s="43">
        <v>5.93</v>
      </c>
      <c r="H91" s="36">
        <f t="shared" si="9"/>
        <v>2.71</v>
      </c>
      <c r="I91" s="35">
        <f t="shared" si="10"/>
        <v>1.5907699999999998</v>
      </c>
      <c r="J91" s="35">
        <f t="shared" si="11"/>
        <v>2.0037699999999998</v>
      </c>
      <c r="K91" s="43">
        <v>1.96</v>
      </c>
      <c r="L91" s="43">
        <v>1.34</v>
      </c>
      <c r="M91" s="43">
        <v>2.36</v>
      </c>
      <c r="N91" s="43">
        <v>1.19</v>
      </c>
      <c r="O91" s="44">
        <v>97.4</v>
      </c>
      <c r="P91" s="45">
        <v>2</v>
      </c>
      <c r="Q91" s="45">
        <v>1</v>
      </c>
      <c r="R91" s="1">
        <f t="shared" si="8"/>
        <v>100.4</v>
      </c>
      <c r="S91" s="43">
        <v>1.78</v>
      </c>
      <c r="T91" s="1" t="s">
        <v>107</v>
      </c>
      <c r="U91" s="46" t="s">
        <v>117</v>
      </c>
      <c r="V91" s="3"/>
      <c r="W91" s="3"/>
      <c r="Z91" s="3"/>
      <c r="AA91" s="3"/>
      <c r="AB91" s="3"/>
      <c r="AC91" s="3"/>
      <c r="AG91" s="3"/>
      <c r="AH91" s="3"/>
      <c r="AR91" s="3"/>
      <c r="AS91" s="3"/>
      <c r="AT91" s="4"/>
      <c r="AU91" s="4"/>
      <c r="AV91" s="4"/>
      <c r="AW91" s="4"/>
    </row>
    <row r="92" spans="1:49" x14ac:dyDescent="0.25">
      <c r="A92" s="49" t="s">
        <v>132</v>
      </c>
      <c r="B92" s="1" t="s">
        <v>103</v>
      </c>
      <c r="F92" s="32">
        <v>42.7</v>
      </c>
      <c r="G92" s="50">
        <v>6.29</v>
      </c>
      <c r="H92" s="36">
        <f t="shared" si="9"/>
        <v>2.71</v>
      </c>
      <c r="I92" s="35">
        <f t="shared" si="10"/>
        <v>1.5528299999999999</v>
      </c>
      <c r="J92" s="35">
        <f t="shared" si="11"/>
        <v>1.97983</v>
      </c>
      <c r="K92" s="50">
        <v>2.06</v>
      </c>
      <c r="L92" s="50">
        <v>1.39</v>
      </c>
      <c r="M92" s="50">
        <v>2.4300000000000002</v>
      </c>
      <c r="N92" s="50">
        <v>1.23</v>
      </c>
      <c r="O92" s="51">
        <v>96.9</v>
      </c>
      <c r="P92" s="52">
        <v>2</v>
      </c>
      <c r="Q92" s="52">
        <v>2</v>
      </c>
      <c r="R92" s="1">
        <f t="shared" si="8"/>
        <v>100.9</v>
      </c>
      <c r="S92" s="50">
        <v>1.9</v>
      </c>
      <c r="T92" s="1" t="s">
        <v>107</v>
      </c>
      <c r="U92" s="53" t="s">
        <v>117</v>
      </c>
      <c r="V92" s="3"/>
      <c r="W92" s="3"/>
      <c r="Z92" s="3"/>
      <c r="AA92" s="3"/>
      <c r="AB92" s="3"/>
      <c r="AC92" s="3"/>
      <c r="AG92" s="3"/>
      <c r="AH92" s="3"/>
      <c r="AR92" s="3"/>
      <c r="AS92" s="3"/>
      <c r="AT92" s="4"/>
      <c r="AU92" s="4"/>
      <c r="AV92" s="4"/>
      <c r="AW92" s="4"/>
    </row>
    <row r="93" spans="1:49" x14ac:dyDescent="0.25">
      <c r="A93" s="37" t="s">
        <v>133</v>
      </c>
      <c r="B93" s="1" t="s">
        <v>103</v>
      </c>
      <c r="F93" s="32">
        <v>24</v>
      </c>
      <c r="G93" s="38">
        <v>0.96</v>
      </c>
      <c r="H93" s="36">
        <f t="shared" si="9"/>
        <v>2.71</v>
      </c>
      <c r="I93" s="35">
        <f t="shared" si="10"/>
        <v>2.0596000000000001</v>
      </c>
      <c r="J93" s="35">
        <f t="shared" si="11"/>
        <v>2.2995999999999999</v>
      </c>
      <c r="K93" s="38">
        <v>3.28</v>
      </c>
      <c r="L93" s="38">
        <v>2.11</v>
      </c>
      <c r="M93" s="38">
        <v>3.36</v>
      </c>
      <c r="N93" s="38">
        <v>1.82</v>
      </c>
      <c r="O93" s="39">
        <v>95</v>
      </c>
      <c r="P93" s="40">
        <v>2</v>
      </c>
      <c r="Q93" s="40">
        <v>2</v>
      </c>
      <c r="R93" s="1">
        <f t="shared" si="8"/>
        <v>99</v>
      </c>
      <c r="S93" s="38">
        <v>1.19</v>
      </c>
      <c r="T93" s="1" t="s">
        <v>116</v>
      </c>
      <c r="U93" s="41" t="s">
        <v>119</v>
      </c>
      <c r="V93" s="3"/>
      <c r="W93" s="3"/>
      <c r="Z93" s="3"/>
      <c r="AA93" s="3"/>
      <c r="AB93" s="3"/>
      <c r="AC93" s="3"/>
      <c r="AG93" s="3"/>
      <c r="AH93" s="3"/>
      <c r="AR93" s="3"/>
      <c r="AS93" s="3"/>
      <c r="AT93" s="4"/>
      <c r="AU93" s="4"/>
      <c r="AV93" s="4"/>
      <c r="AW93" s="4"/>
    </row>
    <row r="94" spans="1:49" x14ac:dyDescent="0.25">
      <c r="A94" s="42" t="s">
        <v>134</v>
      </c>
      <c r="B94" s="1" t="s">
        <v>103</v>
      </c>
      <c r="F94" s="32">
        <v>23.9</v>
      </c>
      <c r="G94" s="43">
        <v>0.52</v>
      </c>
      <c r="H94" s="36">
        <f t="shared" si="9"/>
        <v>2.71</v>
      </c>
      <c r="I94" s="35">
        <f t="shared" si="10"/>
        <v>2.0623100000000001</v>
      </c>
      <c r="J94" s="35">
        <f t="shared" si="11"/>
        <v>2.30131</v>
      </c>
      <c r="K94" s="43">
        <v>3.39</v>
      </c>
      <c r="L94" s="43">
        <v>2.12</v>
      </c>
      <c r="M94" s="43">
        <v>3.52</v>
      </c>
      <c r="N94" s="43">
        <v>1.89</v>
      </c>
      <c r="O94" s="44">
        <v>95.6</v>
      </c>
      <c r="P94" s="45">
        <v>2</v>
      </c>
      <c r="Q94" s="45">
        <v>2</v>
      </c>
      <c r="R94" s="1">
        <f t="shared" si="8"/>
        <v>99.6</v>
      </c>
      <c r="S94" s="43">
        <v>1.41</v>
      </c>
      <c r="T94" s="1" t="s">
        <v>116</v>
      </c>
      <c r="U94" s="46" t="s">
        <v>117</v>
      </c>
      <c r="V94" s="3"/>
      <c r="W94" s="3"/>
      <c r="Z94" s="3"/>
      <c r="AA94" s="3"/>
      <c r="AB94" s="3"/>
      <c r="AC94" s="3"/>
      <c r="AG94" s="3"/>
      <c r="AH94" s="3"/>
      <c r="AR94" s="3"/>
      <c r="AS94" s="3"/>
      <c r="AT94" s="4"/>
      <c r="AU94" s="4"/>
      <c r="AV94" s="4"/>
      <c r="AW94" s="4"/>
    </row>
    <row r="95" spans="1:49" x14ac:dyDescent="0.25">
      <c r="A95" s="42" t="s">
        <v>135</v>
      </c>
      <c r="B95" s="1" t="s">
        <v>103</v>
      </c>
      <c r="F95" s="32">
        <v>28</v>
      </c>
      <c r="G95" s="43">
        <v>0.55000000000000004</v>
      </c>
      <c r="H95" s="36">
        <f t="shared" si="9"/>
        <v>2.71</v>
      </c>
      <c r="I95" s="35">
        <f t="shared" si="10"/>
        <v>1.9511999999999998</v>
      </c>
      <c r="J95" s="35">
        <f t="shared" si="11"/>
        <v>2.2311999999999999</v>
      </c>
      <c r="K95" s="43">
        <v>2.97</v>
      </c>
      <c r="L95" s="43">
        <v>1.89</v>
      </c>
      <c r="M95" s="43">
        <v>3.11</v>
      </c>
      <c r="N95" s="43">
        <v>1.62</v>
      </c>
      <c r="O95" s="44">
        <v>95.8</v>
      </c>
      <c r="P95" s="45">
        <v>2</v>
      </c>
      <c r="Q95" s="45">
        <v>2</v>
      </c>
      <c r="R95" s="1">
        <f t="shared" si="8"/>
        <v>99.8</v>
      </c>
      <c r="S95" s="43">
        <v>1.63</v>
      </c>
      <c r="T95" s="1" t="s">
        <v>116</v>
      </c>
      <c r="U95" s="46" t="s">
        <v>119</v>
      </c>
      <c r="V95" s="3"/>
      <c r="W95" s="3"/>
      <c r="Z95" s="3"/>
      <c r="AA95" s="3"/>
      <c r="AB95" s="3"/>
      <c r="AC95" s="3"/>
      <c r="AG95" s="3"/>
      <c r="AH95" s="3"/>
      <c r="AR95" s="3"/>
      <c r="AS95" s="3"/>
      <c r="AT95" s="4"/>
      <c r="AU95" s="4"/>
      <c r="AV95" s="4"/>
      <c r="AW95" s="4"/>
    </row>
    <row r="96" spans="1:49" x14ac:dyDescent="0.25">
      <c r="A96" s="42" t="s">
        <v>136</v>
      </c>
      <c r="B96" s="1" t="s">
        <v>103</v>
      </c>
      <c r="F96" s="32">
        <v>18.7</v>
      </c>
      <c r="G96" s="43">
        <v>0.44</v>
      </c>
      <c r="H96" s="36">
        <f t="shared" si="9"/>
        <v>2.71</v>
      </c>
      <c r="I96" s="35">
        <f t="shared" si="10"/>
        <v>2.20323</v>
      </c>
      <c r="J96" s="35">
        <f t="shared" si="11"/>
        <v>2.3902299999999999</v>
      </c>
      <c r="K96" s="43">
        <v>3.67</v>
      </c>
      <c r="L96" s="43">
        <v>2.3199999999999998</v>
      </c>
      <c r="M96" s="43">
        <v>3.71</v>
      </c>
      <c r="N96" s="43">
        <v>2.0099999999999998</v>
      </c>
      <c r="O96" s="44">
        <v>93.9</v>
      </c>
      <c r="P96" s="45">
        <v>2</v>
      </c>
      <c r="Q96" s="45">
        <v>2</v>
      </c>
      <c r="R96" s="1">
        <f t="shared" si="8"/>
        <v>97.9</v>
      </c>
      <c r="S96" s="43">
        <v>1.87</v>
      </c>
      <c r="T96" s="1" t="s">
        <v>116</v>
      </c>
      <c r="U96" s="46" t="s">
        <v>117</v>
      </c>
      <c r="V96" s="3"/>
      <c r="W96" s="3"/>
      <c r="Z96" s="3"/>
      <c r="AA96" s="3"/>
      <c r="AB96" s="3"/>
      <c r="AC96" s="3"/>
      <c r="AG96" s="3"/>
      <c r="AH96" s="3"/>
      <c r="AR96" s="3"/>
      <c r="AS96" s="3"/>
      <c r="AT96" s="4"/>
      <c r="AU96" s="4"/>
      <c r="AV96" s="4"/>
      <c r="AW96" s="4"/>
    </row>
    <row r="97" spans="1:49" x14ac:dyDescent="0.25">
      <c r="A97" s="42" t="s">
        <v>137</v>
      </c>
      <c r="B97" s="1" t="s">
        <v>103</v>
      </c>
      <c r="F97" s="32">
        <v>23.7</v>
      </c>
      <c r="G97" s="43">
        <v>0.63</v>
      </c>
      <c r="H97" s="36">
        <f t="shared" si="9"/>
        <v>2.71</v>
      </c>
      <c r="I97" s="35">
        <f t="shared" si="10"/>
        <v>2.0677300000000001</v>
      </c>
      <c r="J97" s="35">
        <f t="shared" si="11"/>
        <v>2.3047300000000002</v>
      </c>
      <c r="K97" s="43">
        <v>3.83</v>
      </c>
      <c r="L97" s="43">
        <v>2.33</v>
      </c>
      <c r="M97" s="43">
        <v>3.91</v>
      </c>
      <c r="N97" s="43">
        <v>2.14</v>
      </c>
      <c r="O97" s="44">
        <v>97.6</v>
      </c>
      <c r="P97" s="45">
        <v>2</v>
      </c>
      <c r="Q97" s="45">
        <v>1</v>
      </c>
      <c r="R97" s="1">
        <f t="shared" si="8"/>
        <v>100.6</v>
      </c>
      <c r="S97" s="43">
        <v>1.22</v>
      </c>
      <c r="T97" s="1" t="s">
        <v>116</v>
      </c>
      <c r="U97" s="46" t="s">
        <v>117</v>
      </c>
      <c r="V97" s="3"/>
      <c r="W97" s="3"/>
      <c r="Z97" s="3"/>
      <c r="AA97" s="3"/>
      <c r="AB97" s="3"/>
      <c r="AC97" s="3"/>
      <c r="AG97" s="3"/>
      <c r="AH97" s="3"/>
      <c r="AR97" s="3"/>
      <c r="AS97" s="3"/>
      <c r="AT97" s="4"/>
      <c r="AU97" s="4"/>
      <c r="AV97" s="4"/>
      <c r="AW97" s="4"/>
    </row>
    <row r="98" spans="1:49" x14ac:dyDescent="0.25">
      <c r="A98" s="42" t="s">
        <v>138</v>
      </c>
      <c r="B98" s="1" t="s">
        <v>103</v>
      </c>
      <c r="F98" s="32">
        <v>29.9</v>
      </c>
      <c r="G98" s="43">
        <v>3.79</v>
      </c>
      <c r="H98" s="36">
        <f t="shared" si="9"/>
        <v>2.71</v>
      </c>
      <c r="I98" s="35">
        <f t="shared" si="10"/>
        <v>1.8997100000000002</v>
      </c>
      <c r="J98" s="35">
        <f t="shared" si="11"/>
        <v>2.1987100000000002</v>
      </c>
      <c r="K98" s="43">
        <v>3.02</v>
      </c>
      <c r="L98" s="43">
        <v>1.91</v>
      </c>
      <c r="M98" s="43">
        <v>3.14</v>
      </c>
      <c r="N98" s="43">
        <v>1.7</v>
      </c>
      <c r="O98" s="44">
        <v>96.6</v>
      </c>
      <c r="P98" s="45">
        <v>3</v>
      </c>
      <c r="Q98" s="45">
        <v>1</v>
      </c>
      <c r="R98" s="1">
        <f t="shared" si="8"/>
        <v>100.6</v>
      </c>
      <c r="S98" s="43">
        <v>1.19</v>
      </c>
      <c r="T98" s="1" t="s">
        <v>116</v>
      </c>
      <c r="U98" s="46" t="s">
        <v>117</v>
      </c>
      <c r="V98" s="3"/>
      <c r="W98" s="3"/>
      <c r="Z98" s="3"/>
      <c r="AA98" s="3"/>
      <c r="AB98" s="3"/>
      <c r="AC98" s="3"/>
      <c r="AG98" s="3"/>
      <c r="AH98" s="3"/>
      <c r="AR98" s="3"/>
      <c r="AS98" s="3"/>
      <c r="AT98" s="4"/>
      <c r="AU98" s="4"/>
      <c r="AV98" s="4"/>
      <c r="AW98" s="4"/>
    </row>
    <row r="99" spans="1:49" x14ac:dyDescent="0.25">
      <c r="A99" s="42" t="s">
        <v>139</v>
      </c>
      <c r="B99" s="1" t="s">
        <v>103</v>
      </c>
      <c r="F99" s="32">
        <v>25.8</v>
      </c>
      <c r="G99" s="43">
        <v>1.28</v>
      </c>
      <c r="H99" s="36">
        <f t="shared" si="9"/>
        <v>2.71</v>
      </c>
      <c r="I99" s="35">
        <f t="shared" si="10"/>
        <v>2.0108199999999998</v>
      </c>
      <c r="J99" s="35">
        <f t="shared" si="11"/>
        <v>2.2688199999999998</v>
      </c>
      <c r="K99" s="43">
        <v>3.18</v>
      </c>
      <c r="L99" s="43">
        <v>2.0099999999999998</v>
      </c>
      <c r="M99" s="43">
        <v>3.2</v>
      </c>
      <c r="N99" s="43">
        <v>1.74</v>
      </c>
      <c r="O99" s="44">
        <v>96.1</v>
      </c>
      <c r="P99" s="45">
        <v>2</v>
      </c>
      <c r="Q99" s="45">
        <v>2</v>
      </c>
      <c r="R99" s="1">
        <f t="shared" si="8"/>
        <v>100.1</v>
      </c>
      <c r="S99" s="43">
        <v>1.49</v>
      </c>
      <c r="T99" s="1" t="s">
        <v>116</v>
      </c>
      <c r="U99" s="46" t="s">
        <v>117</v>
      </c>
      <c r="V99" s="3"/>
      <c r="W99" s="3"/>
      <c r="Z99" s="3"/>
      <c r="AA99" s="3"/>
      <c r="AB99" s="3"/>
      <c r="AC99" s="3"/>
      <c r="AG99" s="3"/>
      <c r="AH99" s="3"/>
      <c r="AR99" s="3"/>
      <c r="AS99" s="3"/>
      <c r="AT99" s="4"/>
      <c r="AU99" s="4"/>
      <c r="AV99" s="4"/>
      <c r="AW99" s="4"/>
    </row>
    <row r="100" spans="1:49" x14ac:dyDescent="0.25">
      <c r="A100" s="42" t="s">
        <v>140</v>
      </c>
      <c r="B100" s="1" t="s">
        <v>103</v>
      </c>
      <c r="F100" s="32">
        <v>29.9</v>
      </c>
      <c r="G100" s="43">
        <v>2.69</v>
      </c>
      <c r="H100" s="36">
        <f t="shared" si="9"/>
        <v>2.71</v>
      </c>
      <c r="I100" s="35">
        <f t="shared" si="10"/>
        <v>1.8997100000000002</v>
      </c>
      <c r="J100" s="35">
        <f t="shared" si="11"/>
        <v>2.1987100000000002</v>
      </c>
      <c r="K100" s="43">
        <v>3.11</v>
      </c>
      <c r="L100" s="43">
        <v>1.97</v>
      </c>
      <c r="M100" s="43">
        <v>3.25</v>
      </c>
      <c r="N100" s="43">
        <v>1.75</v>
      </c>
      <c r="O100" s="44">
        <v>97.8</v>
      </c>
      <c r="P100" s="45">
        <v>2</v>
      </c>
      <c r="Q100" s="45">
        <v>1</v>
      </c>
      <c r="R100" s="1">
        <f t="shared" ref="R100:R109" si="12">SUM(O100:Q100)</f>
        <v>100.8</v>
      </c>
      <c r="S100" s="43">
        <v>1.08</v>
      </c>
      <c r="T100" s="1" t="s">
        <v>116</v>
      </c>
      <c r="U100" s="46" t="s">
        <v>117</v>
      </c>
      <c r="V100" s="3"/>
      <c r="W100" s="3"/>
      <c r="Z100" s="3"/>
      <c r="AA100" s="3"/>
      <c r="AB100" s="3"/>
      <c r="AC100" s="3"/>
      <c r="AG100" s="3"/>
      <c r="AH100" s="3"/>
      <c r="AR100" s="3"/>
      <c r="AS100" s="3"/>
      <c r="AT100" s="4"/>
      <c r="AU100" s="4"/>
      <c r="AV100" s="4"/>
      <c r="AW100" s="4"/>
    </row>
    <row r="101" spans="1:49" x14ac:dyDescent="0.25">
      <c r="A101" s="42" t="s">
        <v>141</v>
      </c>
      <c r="B101" s="1" t="s">
        <v>103</v>
      </c>
      <c r="F101" s="32">
        <v>31.3</v>
      </c>
      <c r="G101" s="43">
        <v>1.83</v>
      </c>
      <c r="H101" s="36">
        <f t="shared" si="9"/>
        <v>2.71</v>
      </c>
      <c r="I101" s="35">
        <f t="shared" si="10"/>
        <v>1.8617700000000001</v>
      </c>
      <c r="J101" s="35">
        <f t="shared" si="11"/>
        <v>2.1747700000000001</v>
      </c>
      <c r="K101" s="43">
        <v>3.1</v>
      </c>
      <c r="L101" s="43">
        <v>1.93</v>
      </c>
      <c r="M101" s="43">
        <v>3.22</v>
      </c>
      <c r="N101" s="43">
        <v>1.72</v>
      </c>
      <c r="O101" s="44">
        <v>97.1</v>
      </c>
      <c r="P101" s="45">
        <v>3</v>
      </c>
      <c r="Q101" s="45">
        <v>1</v>
      </c>
      <c r="R101" s="1">
        <f t="shared" si="12"/>
        <v>101.1</v>
      </c>
      <c r="S101" s="43">
        <v>1.27</v>
      </c>
      <c r="T101" s="1" t="s">
        <v>116</v>
      </c>
      <c r="U101" s="46" t="s">
        <v>119</v>
      </c>
      <c r="V101" s="3"/>
      <c r="W101" s="3"/>
      <c r="Z101" s="3"/>
      <c r="AA101" s="3"/>
      <c r="AB101" s="3"/>
      <c r="AC101" s="3"/>
      <c r="AG101" s="3"/>
      <c r="AH101" s="3"/>
      <c r="AR101" s="3"/>
      <c r="AS101" s="3"/>
      <c r="AT101" s="4"/>
      <c r="AU101" s="4"/>
      <c r="AV101" s="4"/>
      <c r="AW101" s="4"/>
    </row>
    <row r="102" spans="1:49" x14ac:dyDescent="0.25">
      <c r="A102" s="42" t="s">
        <v>142</v>
      </c>
      <c r="B102" s="1" t="s">
        <v>103</v>
      </c>
      <c r="F102" s="32">
        <v>29.4</v>
      </c>
      <c r="G102" s="43">
        <v>1.6</v>
      </c>
      <c r="H102" s="36">
        <f t="shared" si="9"/>
        <v>2.71</v>
      </c>
      <c r="I102" s="35">
        <f t="shared" si="10"/>
        <v>1.91326</v>
      </c>
      <c r="J102" s="35">
        <f t="shared" si="11"/>
        <v>2.2072599999999998</v>
      </c>
      <c r="K102" s="43">
        <v>3.09</v>
      </c>
      <c r="L102" s="43">
        <v>1.97</v>
      </c>
      <c r="M102" s="43">
        <v>3.26</v>
      </c>
      <c r="N102" s="43">
        <v>1.75</v>
      </c>
      <c r="O102" s="44">
        <v>98.7</v>
      </c>
      <c r="P102" s="45">
        <v>2</v>
      </c>
      <c r="Q102" s="45">
        <v>1</v>
      </c>
      <c r="R102" s="1">
        <f t="shared" si="12"/>
        <v>101.7</v>
      </c>
      <c r="S102" s="43">
        <v>1.1599999999999999</v>
      </c>
      <c r="T102" s="1" t="s">
        <v>116</v>
      </c>
      <c r="U102" s="46" t="s">
        <v>119</v>
      </c>
      <c r="V102" s="3"/>
      <c r="W102" s="3"/>
      <c r="Z102" s="3"/>
      <c r="AA102" s="3"/>
      <c r="AB102" s="3"/>
      <c r="AC102" s="3"/>
      <c r="AG102" s="3"/>
      <c r="AH102" s="3"/>
      <c r="AR102" s="3"/>
      <c r="AS102" s="3"/>
      <c r="AT102" s="4"/>
      <c r="AU102" s="4"/>
      <c r="AV102" s="4"/>
      <c r="AW102" s="4"/>
    </row>
    <row r="103" spans="1:49" x14ac:dyDescent="0.25">
      <c r="A103" s="42" t="s">
        <v>143</v>
      </c>
      <c r="B103" s="1" t="s">
        <v>103</v>
      </c>
      <c r="F103" s="32">
        <v>30.3</v>
      </c>
      <c r="G103" s="43">
        <v>2.58</v>
      </c>
      <c r="H103" s="36">
        <f t="shared" si="9"/>
        <v>2.71</v>
      </c>
      <c r="I103" s="35">
        <f t="shared" si="10"/>
        <v>1.88887</v>
      </c>
      <c r="J103" s="35">
        <f t="shared" si="11"/>
        <v>2.1918700000000002</v>
      </c>
      <c r="K103" s="43">
        <v>3.18</v>
      </c>
      <c r="L103" s="43">
        <v>1.95</v>
      </c>
      <c r="M103" s="43">
        <v>3.22</v>
      </c>
      <c r="N103" s="43">
        <v>1.7</v>
      </c>
      <c r="O103" s="44">
        <v>97.4</v>
      </c>
      <c r="P103" s="45">
        <v>2</v>
      </c>
      <c r="Q103" s="45">
        <v>1</v>
      </c>
      <c r="R103" s="1">
        <f t="shared" si="12"/>
        <v>100.4</v>
      </c>
      <c r="S103" s="43">
        <v>1.1399999999999999</v>
      </c>
      <c r="T103" s="1" t="s">
        <v>116</v>
      </c>
      <c r="U103" s="46" t="s">
        <v>117</v>
      </c>
      <c r="V103" s="3"/>
      <c r="W103" s="3"/>
      <c r="Z103" s="3"/>
      <c r="AA103" s="3"/>
      <c r="AB103" s="3"/>
      <c r="AC103" s="3"/>
      <c r="AG103" s="3"/>
      <c r="AH103" s="3"/>
      <c r="AR103" s="3"/>
      <c r="AS103" s="3"/>
      <c r="AT103" s="4"/>
      <c r="AU103" s="4"/>
      <c r="AV103" s="4"/>
      <c r="AW103" s="4"/>
    </row>
    <row r="104" spans="1:49" x14ac:dyDescent="0.25">
      <c r="A104" s="42" t="s">
        <v>144</v>
      </c>
      <c r="B104" s="1" t="s">
        <v>103</v>
      </c>
      <c r="F104" s="32">
        <v>29</v>
      </c>
      <c r="G104" s="43">
        <v>1.37</v>
      </c>
      <c r="H104" s="36">
        <f t="shared" si="9"/>
        <v>2.71</v>
      </c>
      <c r="I104" s="35">
        <f t="shared" si="10"/>
        <v>1.9240999999999999</v>
      </c>
      <c r="J104" s="35">
        <f t="shared" si="11"/>
        <v>2.2140999999999997</v>
      </c>
      <c r="K104" s="43">
        <v>2.93</v>
      </c>
      <c r="L104" s="43">
        <v>1.89</v>
      </c>
      <c r="M104" s="43">
        <v>3.09</v>
      </c>
      <c r="N104" s="43">
        <v>1.67</v>
      </c>
      <c r="O104" s="44">
        <v>96.4</v>
      </c>
      <c r="P104" s="45">
        <v>2</v>
      </c>
      <c r="Q104" s="45">
        <v>2</v>
      </c>
      <c r="R104" s="1">
        <f t="shared" si="12"/>
        <v>100.4</v>
      </c>
      <c r="S104" s="43">
        <v>1.45</v>
      </c>
      <c r="T104" s="1" t="s">
        <v>116</v>
      </c>
      <c r="U104" s="46" t="s">
        <v>119</v>
      </c>
      <c r="V104" s="3"/>
      <c r="W104" s="3"/>
      <c r="Z104" s="3"/>
      <c r="AA104" s="3"/>
      <c r="AB104" s="3"/>
      <c r="AC104" s="3"/>
      <c r="AG104" s="3"/>
      <c r="AH104" s="3"/>
      <c r="AR104" s="3"/>
      <c r="AS104" s="3"/>
      <c r="AT104" s="4"/>
      <c r="AU104" s="4"/>
      <c r="AV104" s="4"/>
      <c r="AW104" s="4"/>
    </row>
    <row r="105" spans="1:49" x14ac:dyDescent="0.25">
      <c r="A105" s="42" t="s">
        <v>145</v>
      </c>
      <c r="B105" s="1" t="s">
        <v>103</v>
      </c>
      <c r="F105" s="32">
        <v>29.7</v>
      </c>
      <c r="G105" s="43">
        <v>1.28</v>
      </c>
      <c r="H105" s="36">
        <f t="shared" si="9"/>
        <v>2.71</v>
      </c>
      <c r="I105" s="35">
        <f t="shared" si="10"/>
        <v>1.9051300000000002</v>
      </c>
      <c r="J105" s="35">
        <f t="shared" si="11"/>
        <v>2.2021300000000004</v>
      </c>
      <c r="K105" s="43">
        <v>3.14</v>
      </c>
      <c r="L105" s="43">
        <v>1.96</v>
      </c>
      <c r="M105" s="43">
        <v>3.23</v>
      </c>
      <c r="N105" s="43">
        <v>1.74</v>
      </c>
      <c r="O105" s="44">
        <v>98.4</v>
      </c>
      <c r="P105" s="45">
        <v>2</v>
      </c>
      <c r="Q105" s="45">
        <v>1</v>
      </c>
      <c r="R105" s="1">
        <f t="shared" si="12"/>
        <v>101.4</v>
      </c>
      <c r="S105" s="43">
        <v>1.31</v>
      </c>
      <c r="T105" s="1" t="s">
        <v>116</v>
      </c>
      <c r="U105" s="46" t="s">
        <v>117</v>
      </c>
      <c r="V105" s="3"/>
      <c r="W105" s="3"/>
      <c r="Z105" s="3"/>
      <c r="AA105" s="3"/>
      <c r="AB105" s="3"/>
      <c r="AC105" s="3"/>
      <c r="AG105" s="3"/>
      <c r="AH105" s="3"/>
      <c r="AR105" s="3"/>
      <c r="AS105" s="3"/>
      <c r="AT105" s="4"/>
      <c r="AU105" s="4"/>
      <c r="AV105" s="4"/>
      <c r="AW105" s="4"/>
    </row>
    <row r="106" spans="1:49" x14ac:dyDescent="0.25">
      <c r="A106" s="42" t="s">
        <v>146</v>
      </c>
      <c r="B106" s="1" t="s">
        <v>103</v>
      </c>
      <c r="F106" s="32">
        <v>31.5</v>
      </c>
      <c r="G106" s="43">
        <v>3.28</v>
      </c>
      <c r="H106" s="36">
        <f t="shared" si="9"/>
        <v>2.71</v>
      </c>
      <c r="I106" s="35">
        <f t="shared" si="10"/>
        <v>1.8563500000000002</v>
      </c>
      <c r="J106" s="35">
        <f t="shared" si="11"/>
        <v>2.1713500000000003</v>
      </c>
      <c r="K106" s="43">
        <v>2.84</v>
      </c>
      <c r="L106" s="43">
        <v>1.84</v>
      </c>
      <c r="M106" s="43">
        <v>2.97</v>
      </c>
      <c r="N106" s="43">
        <v>1.6</v>
      </c>
      <c r="O106" s="44">
        <v>98.9</v>
      </c>
      <c r="P106" s="45">
        <v>2</v>
      </c>
      <c r="Q106" s="45">
        <v>1</v>
      </c>
      <c r="R106" s="1">
        <f t="shared" si="12"/>
        <v>101.9</v>
      </c>
      <c r="S106" s="43">
        <v>1.05</v>
      </c>
      <c r="T106" s="1" t="s">
        <v>116</v>
      </c>
      <c r="U106" s="46" t="s">
        <v>117</v>
      </c>
      <c r="V106" s="3"/>
      <c r="W106" s="3"/>
      <c r="Z106" s="3"/>
      <c r="AA106" s="3"/>
      <c r="AB106" s="3"/>
      <c r="AC106" s="3"/>
      <c r="AG106" s="3"/>
      <c r="AH106" s="3"/>
      <c r="AR106" s="3"/>
      <c r="AS106" s="3"/>
      <c r="AT106" s="4"/>
      <c r="AU106" s="4"/>
      <c r="AV106" s="4"/>
      <c r="AW106" s="4"/>
    </row>
    <row r="107" spans="1:49" x14ac:dyDescent="0.25">
      <c r="A107" s="42" t="s">
        <v>147</v>
      </c>
      <c r="B107" s="1" t="s">
        <v>103</v>
      </c>
      <c r="F107" s="32">
        <v>28.8</v>
      </c>
      <c r="G107" s="43">
        <v>2.29</v>
      </c>
      <c r="H107" s="36">
        <f t="shared" si="9"/>
        <v>2.71</v>
      </c>
      <c r="I107" s="35">
        <f t="shared" si="10"/>
        <v>1.9295199999999999</v>
      </c>
      <c r="J107" s="35">
        <f t="shared" si="11"/>
        <v>2.2175199999999999</v>
      </c>
      <c r="K107" s="43">
        <v>3.21</v>
      </c>
      <c r="L107" s="43">
        <v>2</v>
      </c>
      <c r="M107" s="43">
        <v>3.27</v>
      </c>
      <c r="N107" s="43">
        <v>1.75</v>
      </c>
      <c r="O107" s="44">
        <v>97.1</v>
      </c>
      <c r="P107" s="45">
        <v>3</v>
      </c>
      <c r="Q107" s="45">
        <v>1</v>
      </c>
      <c r="R107" s="1">
        <f t="shared" si="12"/>
        <v>101.1</v>
      </c>
      <c r="S107" s="43">
        <v>1.41</v>
      </c>
      <c r="T107" s="1" t="s">
        <v>116</v>
      </c>
      <c r="U107" s="46" t="s">
        <v>117</v>
      </c>
      <c r="V107" s="3"/>
      <c r="W107" s="3"/>
      <c r="Z107" s="3"/>
      <c r="AA107" s="3"/>
      <c r="AB107" s="3"/>
      <c r="AC107" s="3"/>
      <c r="AG107" s="3"/>
      <c r="AH107" s="3"/>
      <c r="AR107" s="3"/>
      <c r="AS107" s="3"/>
      <c r="AT107" s="4"/>
      <c r="AU107" s="4"/>
      <c r="AV107" s="4"/>
      <c r="AW107" s="4"/>
    </row>
    <row r="108" spans="1:49" x14ac:dyDescent="0.25">
      <c r="A108" s="42" t="s">
        <v>148</v>
      </c>
      <c r="B108" s="1" t="s">
        <v>103</v>
      </c>
      <c r="F108" s="32">
        <v>32.299999999999997</v>
      </c>
      <c r="G108" s="43">
        <v>3.23</v>
      </c>
      <c r="H108" s="36">
        <f t="shared" si="9"/>
        <v>2.71</v>
      </c>
      <c r="I108" s="35">
        <f t="shared" si="10"/>
        <v>1.83467</v>
      </c>
      <c r="J108" s="35">
        <f t="shared" si="11"/>
        <v>2.15767</v>
      </c>
      <c r="K108" s="43">
        <v>2.84</v>
      </c>
      <c r="L108" s="43">
        <v>1.81</v>
      </c>
      <c r="M108" s="43">
        <v>2.95</v>
      </c>
      <c r="N108" s="43">
        <v>1.57</v>
      </c>
      <c r="O108" s="44">
        <v>97.9</v>
      </c>
      <c r="P108" s="45">
        <v>2</v>
      </c>
      <c r="Q108" s="45">
        <v>1</v>
      </c>
      <c r="R108" s="1">
        <f t="shared" si="12"/>
        <v>100.9</v>
      </c>
      <c r="S108" s="43">
        <v>1.24</v>
      </c>
      <c r="T108" s="1" t="s">
        <v>116</v>
      </c>
      <c r="U108" s="46" t="s">
        <v>117</v>
      </c>
      <c r="V108" s="3"/>
      <c r="W108" s="3"/>
      <c r="Z108" s="3"/>
      <c r="AA108" s="3"/>
      <c r="AB108" s="3"/>
      <c r="AC108" s="3"/>
      <c r="AG108" s="3"/>
      <c r="AH108" s="3"/>
      <c r="AR108" s="3"/>
      <c r="AS108" s="3"/>
      <c r="AT108" s="4"/>
      <c r="AU108" s="4"/>
      <c r="AV108" s="4"/>
      <c r="AW108" s="4"/>
    </row>
    <row r="109" spans="1:49" x14ac:dyDescent="0.25">
      <c r="A109" s="42" t="s">
        <v>149</v>
      </c>
      <c r="B109" s="1" t="s">
        <v>103</v>
      </c>
      <c r="F109" s="32">
        <v>31.7</v>
      </c>
      <c r="G109" s="43">
        <v>2.3199999999999998</v>
      </c>
      <c r="H109" s="36">
        <f t="shared" si="9"/>
        <v>2.71</v>
      </c>
      <c r="I109" s="35">
        <f t="shared" si="10"/>
        <v>1.8509300000000002</v>
      </c>
      <c r="J109" s="35">
        <f t="shared" si="11"/>
        <v>2.1679300000000001</v>
      </c>
      <c r="K109" s="43">
        <v>2.96</v>
      </c>
      <c r="L109" s="43">
        <v>1.85</v>
      </c>
      <c r="M109" s="43">
        <v>3.11</v>
      </c>
      <c r="N109" s="43">
        <v>1.66</v>
      </c>
      <c r="O109" s="44">
        <v>98</v>
      </c>
      <c r="P109" s="45">
        <v>3</v>
      </c>
      <c r="Q109" s="45">
        <v>1</v>
      </c>
      <c r="R109" s="1">
        <f t="shared" si="12"/>
        <v>102</v>
      </c>
      <c r="S109" s="43">
        <v>1.17</v>
      </c>
      <c r="T109" s="1" t="s">
        <v>116</v>
      </c>
      <c r="U109" s="46" t="s">
        <v>117</v>
      </c>
      <c r="V109" s="3"/>
      <c r="W109" s="3"/>
      <c r="Z109" s="3"/>
      <c r="AA109" s="3"/>
      <c r="AB109" s="3"/>
      <c r="AC109" s="3"/>
      <c r="AG109" s="3"/>
      <c r="AH109" s="3"/>
      <c r="AR109" s="3"/>
      <c r="AS109" s="3"/>
      <c r="AT109" s="4"/>
      <c r="AU109" s="4"/>
      <c r="AV109" s="4"/>
      <c r="AW109" s="4"/>
    </row>
    <row r="110" spans="1:49" x14ac:dyDescent="0.25">
      <c r="Q110" s="45"/>
      <c r="AG110" s="3"/>
      <c r="AH110" s="3"/>
    </row>
    <row r="111" spans="1:49" x14ac:dyDescent="0.25">
      <c r="Q111" s="45"/>
      <c r="AG111" s="3"/>
      <c r="AH111" s="3"/>
    </row>
    <row r="112" spans="1:49" x14ac:dyDescent="0.25">
      <c r="Q112" s="45"/>
      <c r="AG112" s="3"/>
      <c r="AH112" s="3"/>
    </row>
    <row r="113" spans="14:17" x14ac:dyDescent="0.25">
      <c r="N113" s="4" t="s">
        <v>150</v>
      </c>
      <c r="O113" s="2">
        <f>MAX(O8:O109)</f>
        <v>99.1</v>
      </c>
      <c r="P113" s="2">
        <f>MAX(P8:P109)</f>
        <v>32</v>
      </c>
      <c r="Q113" s="2">
        <f>MAX(Q8:Q109)</f>
        <v>11.500000000000004</v>
      </c>
    </row>
    <row r="114" spans="14:17" x14ac:dyDescent="0.25">
      <c r="N114" s="4" t="s">
        <v>151</v>
      </c>
      <c r="O114" s="2">
        <f>MIN(O8:O77)</f>
        <v>57.9</v>
      </c>
      <c r="P114" s="2">
        <f>MIN(P8:P77)</f>
        <v>0.5</v>
      </c>
      <c r="Q114" s="2">
        <f>MIN(Q8:Q77)</f>
        <v>0.3</v>
      </c>
    </row>
    <row r="116" spans="14:17" x14ac:dyDescent="0.25">
      <c r="O116" s="4"/>
      <c r="P116" s="4"/>
      <c r="Q116" s="4"/>
    </row>
    <row r="117" spans="14:17" x14ac:dyDescent="0.25">
      <c r="N117" s="1"/>
      <c r="O117" s="2"/>
      <c r="P117" s="2"/>
      <c r="Q117" s="2"/>
    </row>
    <row r="118" spans="14:17" x14ac:dyDescent="0.25">
      <c r="N118" s="1"/>
      <c r="O118" s="2"/>
      <c r="P118" s="2"/>
      <c r="Q118" s="2"/>
    </row>
    <row r="119" spans="14:17" x14ac:dyDescent="0.25">
      <c r="N119" s="1"/>
      <c r="O119" s="2"/>
      <c r="P119" s="2"/>
      <c r="Q119" s="2"/>
    </row>
    <row r="123" spans="14:17" x14ac:dyDescent="0.25">
      <c r="Q123" s="45"/>
    </row>
    <row r="124" spans="14:17" x14ac:dyDescent="0.25">
      <c r="Q124" s="45"/>
    </row>
    <row r="125" spans="14:17" x14ac:dyDescent="0.25">
      <c r="Q125" s="45"/>
    </row>
    <row r="126" spans="14:17" x14ac:dyDescent="0.25">
      <c r="Q126" s="45"/>
    </row>
    <row r="127" spans="14:17" x14ac:dyDescent="0.25">
      <c r="Q127" s="40"/>
    </row>
    <row r="128" spans="14:17" x14ac:dyDescent="0.25">
      <c r="Q128" s="45"/>
    </row>
    <row r="129" spans="17:17" x14ac:dyDescent="0.25">
      <c r="Q129" s="45"/>
    </row>
    <row r="130" spans="17:17" x14ac:dyDescent="0.25">
      <c r="Q130" s="45"/>
    </row>
    <row r="131" spans="17:17" x14ac:dyDescent="0.25">
      <c r="Q131" s="45"/>
    </row>
    <row r="132" spans="17:17" x14ac:dyDescent="0.25">
      <c r="Q132" s="45"/>
    </row>
    <row r="133" spans="17:17" x14ac:dyDescent="0.25">
      <c r="Q133" s="52"/>
    </row>
    <row r="134" spans="17:17" x14ac:dyDescent="0.25">
      <c r="Q134" s="40"/>
    </row>
    <row r="135" spans="17:17" x14ac:dyDescent="0.25">
      <c r="Q135" s="52"/>
    </row>
  </sheetData>
  <mergeCells count="2">
    <mergeCell ref="AT5:AU5"/>
    <mergeCell ref="AV5:AW5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Sobhit Soni</cp:lastModifiedBy>
  <cp:lastPrinted>2007-11-23T12:25:32Z</cp:lastPrinted>
  <dcterms:created xsi:type="dcterms:W3CDTF">1996-10-14T23:33:28Z</dcterms:created>
  <dcterms:modified xsi:type="dcterms:W3CDTF">2025-04-14T08:11:41Z</dcterms:modified>
</cp:coreProperties>
</file>