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defaultThemeVersion="124226"/>
  <xr:revisionPtr revIDLastSave="0" documentId="13_ncr:1_{98248335-86EA-4661-A8C1-01C9BC31CDCD}" xr6:coauthVersionLast="47" xr6:coauthVersionMax="47" xr10:uidLastSave="{00000000-0000-0000-0000-000000000000}"/>
  <bookViews>
    <workbookView xWindow="-108" yWindow="-108" windowWidth="23256" windowHeight="12456" tabRatio="699" activeTab="4" xr2:uid="{00000000-000D-0000-FFFF-FFFF00000000}"/>
  </bookViews>
  <sheets>
    <sheet name="Chi phi" sheetId="129" r:id="rId1"/>
    <sheet name="Phieu thu T2-3" sheetId="124" state="hidden" r:id="rId2"/>
    <sheet name="Luong T03-23" sheetId="148" r:id="rId3"/>
    <sheet name="ĐDT02-TTT03-2023 " sheetId="171" r:id="rId4"/>
    <sheet name="ĐDT03-TTT04-2023 " sheetId="172" r:id="rId5"/>
    <sheet name="PHIEU THU T03" sheetId="135" r:id="rId6"/>
  </sheets>
  <definedNames>
    <definedName name="_xlnm._FilterDatabase" localSheetId="3" hidden="1">'ĐDT02-TTT03-2023 '!$BK$1:$BK$196</definedName>
    <definedName name="_xlnm._FilterDatabase" localSheetId="4" hidden="1">'ĐDT03-TTT04-2023 '!$BM$1:$BM$133</definedName>
    <definedName name="_xlnm._FilterDatabase" localSheetId="5" hidden="1">'PHIEU THU T03'!$F$1:$F$99</definedName>
    <definedName name="_xlnm._FilterDatabase" localSheetId="1" hidden="1">'Phieu thu T2-3'!$E$1:$E$86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82" i="172" l="1"/>
  <c r="L51" i="129"/>
  <c r="L48" i="129"/>
  <c r="F16" i="129" l="1"/>
  <c r="F15" i="129"/>
  <c r="L47" i="129" l="1"/>
  <c r="L50" i="129"/>
  <c r="BA4" i="148"/>
  <c r="BU145" i="171" l="1"/>
  <c r="BT145" i="171"/>
  <c r="BS145" i="171"/>
  <c r="BW82" i="172"/>
  <c r="H60" i="135"/>
  <c r="F60" i="135"/>
  <c r="D60" i="135"/>
  <c r="BH112" i="171"/>
  <c r="BH113" i="171"/>
  <c r="AT6" i="148"/>
  <c r="AR13" i="148"/>
  <c r="AS13" i="148"/>
  <c r="AW8" i="148"/>
  <c r="AW15" i="148"/>
  <c r="BH79" i="172" l="1"/>
  <c r="AR7" i="148"/>
  <c r="AX7" i="148" s="1"/>
  <c r="AR8" i="148"/>
  <c r="AS7" i="148"/>
  <c r="AT7" i="148"/>
  <c r="AZ9" i="148"/>
  <c r="AZ10" i="148"/>
  <c r="AT9" i="148"/>
  <c r="AY9" i="148" s="1"/>
  <c r="AS9" i="148"/>
  <c r="AR9" i="148"/>
  <c r="AX9" i="148" s="1"/>
  <c r="BF9" i="148" l="1"/>
  <c r="BI9" i="148" s="1"/>
  <c r="AU13" i="148"/>
  <c r="AW14" i="148"/>
  <c r="AR5" i="148"/>
  <c r="AX5" i="148" s="1"/>
  <c r="AR6" i="148"/>
  <c r="AX6" i="148" s="1"/>
  <c r="AR10" i="148"/>
  <c r="AX10" i="148" s="1"/>
  <c r="AR11" i="148"/>
  <c r="AX11" i="148" s="1"/>
  <c r="AR12" i="148"/>
  <c r="AX12" i="148" s="1"/>
  <c r="AX13" i="148"/>
  <c r="AR14" i="148"/>
  <c r="AR15" i="148"/>
  <c r="AX15" i="148" s="1"/>
  <c r="AR16" i="148"/>
  <c r="AX16" i="148" s="1"/>
  <c r="AR17" i="148"/>
  <c r="AX17" i="148" s="1"/>
  <c r="AS6" i="148"/>
  <c r="AS8" i="148"/>
  <c r="AS10" i="148"/>
  <c r="AS11" i="148"/>
  <c r="AS12" i="148"/>
  <c r="AS14" i="148"/>
  <c r="AS15" i="148"/>
  <c r="AS16" i="148"/>
  <c r="AS17" i="148"/>
  <c r="AS4" i="148"/>
  <c r="AT5" i="148"/>
  <c r="AY5" i="148" s="1"/>
  <c r="AY6" i="148"/>
  <c r="AY7" i="148"/>
  <c r="AT8" i="148"/>
  <c r="AT10" i="148"/>
  <c r="AY10" i="148" s="1"/>
  <c r="AT11" i="148"/>
  <c r="AY11" i="148" s="1"/>
  <c r="AT12" i="148"/>
  <c r="AY12" i="148" s="1"/>
  <c r="AT13" i="148"/>
  <c r="AY13" i="148" s="1"/>
  <c r="AT14" i="148"/>
  <c r="AT15" i="148"/>
  <c r="AT16" i="148"/>
  <c r="AY16" i="148" s="1"/>
  <c r="AT17" i="148"/>
  <c r="AY17" i="148" s="1"/>
  <c r="CB50" i="172"/>
  <c r="AR4" i="148"/>
  <c r="AX4" i="148" s="1"/>
  <c r="BJ5" i="172"/>
  <c r="BJ6" i="172"/>
  <c r="BJ7" i="172"/>
  <c r="BJ8" i="172"/>
  <c r="BJ9" i="172"/>
  <c r="BJ10" i="172"/>
  <c r="BJ11" i="172"/>
  <c r="BJ12" i="172"/>
  <c r="BJ13" i="172"/>
  <c r="BJ14" i="172"/>
  <c r="BJ15" i="172"/>
  <c r="BJ16" i="172"/>
  <c r="BJ17" i="172"/>
  <c r="BJ18" i="172"/>
  <c r="BJ19" i="172"/>
  <c r="BJ20" i="172"/>
  <c r="BJ21" i="172"/>
  <c r="BJ22" i="172"/>
  <c r="BJ23" i="172"/>
  <c r="BJ24" i="172"/>
  <c r="BJ25" i="172"/>
  <c r="BJ26" i="172"/>
  <c r="BJ27" i="172"/>
  <c r="BJ28" i="172"/>
  <c r="BJ29" i="172"/>
  <c r="BJ30" i="172"/>
  <c r="BJ31" i="172"/>
  <c r="BJ32" i="172"/>
  <c r="BJ33" i="172"/>
  <c r="BJ34" i="172"/>
  <c r="BJ35" i="172"/>
  <c r="BJ36" i="172"/>
  <c r="BJ37" i="172"/>
  <c r="BJ38" i="172"/>
  <c r="BJ39" i="172"/>
  <c r="BJ40" i="172"/>
  <c r="BJ41" i="172"/>
  <c r="BJ42" i="172"/>
  <c r="BJ43" i="172"/>
  <c r="BJ44" i="172"/>
  <c r="BJ45" i="172"/>
  <c r="BJ46" i="172"/>
  <c r="BJ47" i="172"/>
  <c r="BJ48" i="172"/>
  <c r="BJ49" i="172"/>
  <c r="BJ50" i="172"/>
  <c r="BJ51" i="172"/>
  <c r="BJ52" i="172"/>
  <c r="BJ53" i="172"/>
  <c r="BJ54" i="172"/>
  <c r="BJ55" i="172"/>
  <c r="BJ56" i="172"/>
  <c r="BJ57" i="172"/>
  <c r="BJ58" i="172"/>
  <c r="BJ59" i="172"/>
  <c r="BJ60" i="172"/>
  <c r="BJ61" i="172"/>
  <c r="BJ62" i="172"/>
  <c r="BJ63" i="172"/>
  <c r="BJ64" i="172"/>
  <c r="BJ65" i="172"/>
  <c r="BJ66" i="172"/>
  <c r="BJ67" i="172"/>
  <c r="BJ68" i="172"/>
  <c r="BJ69" i="172"/>
  <c r="BJ70" i="172"/>
  <c r="BJ71" i="172"/>
  <c r="BJ72" i="172"/>
  <c r="BJ73" i="172"/>
  <c r="BJ74" i="172"/>
  <c r="BJ75" i="172"/>
  <c r="BJ76" i="172"/>
  <c r="BJ77" i="172"/>
  <c r="BJ78" i="172"/>
  <c r="BJ79" i="172"/>
  <c r="BJ80" i="172"/>
  <c r="BJ81" i="172"/>
  <c r="BJ4" i="172"/>
  <c r="BH5" i="172"/>
  <c r="BS5" i="172" s="1"/>
  <c r="BH6" i="172"/>
  <c r="BS6" i="172" s="1"/>
  <c r="BH7" i="172"/>
  <c r="BH8" i="172"/>
  <c r="BS8" i="172" s="1"/>
  <c r="BH9" i="172"/>
  <c r="BS9" i="172" s="1"/>
  <c r="BH10" i="172"/>
  <c r="BS10" i="172" s="1"/>
  <c r="BH11" i="172"/>
  <c r="BS11" i="172" s="1"/>
  <c r="BH12" i="172"/>
  <c r="BS12" i="172" s="1"/>
  <c r="BH13" i="172"/>
  <c r="BS13" i="172" s="1"/>
  <c r="BH14" i="172"/>
  <c r="BS14" i="172" s="1"/>
  <c r="BH15" i="172"/>
  <c r="BH16" i="172"/>
  <c r="BS16" i="172" s="1"/>
  <c r="BH17" i="172"/>
  <c r="BS17" i="172" s="1"/>
  <c r="BH18" i="172"/>
  <c r="BH19" i="172"/>
  <c r="BS19" i="172" s="1"/>
  <c r="BH20" i="172"/>
  <c r="BS20" i="172" s="1"/>
  <c r="BH21" i="172"/>
  <c r="BS21" i="172" s="1"/>
  <c r="BH22" i="172"/>
  <c r="BS22" i="172" s="1"/>
  <c r="BH23" i="172"/>
  <c r="BS23" i="172" s="1"/>
  <c r="BH24" i="172"/>
  <c r="BS24" i="172" s="1"/>
  <c r="BH25" i="172"/>
  <c r="BS25" i="172" s="1"/>
  <c r="BH26" i="172"/>
  <c r="BH27" i="172"/>
  <c r="BS27" i="172" s="1"/>
  <c r="BH28" i="172"/>
  <c r="BS28" i="172" s="1"/>
  <c r="BH29" i="172"/>
  <c r="BS29" i="172" s="1"/>
  <c r="BH30" i="172"/>
  <c r="BH31" i="172"/>
  <c r="BS31" i="172" s="1"/>
  <c r="BH32" i="172"/>
  <c r="BS32" i="172" s="1"/>
  <c r="BH33" i="172"/>
  <c r="BS33" i="172" s="1"/>
  <c r="BH34" i="172"/>
  <c r="BS34" i="172" s="1"/>
  <c r="BH35" i="172"/>
  <c r="BS35" i="172" s="1"/>
  <c r="BH36" i="172"/>
  <c r="BS36" i="172" s="1"/>
  <c r="BH37" i="172"/>
  <c r="BS37" i="172" s="1"/>
  <c r="BH38" i="172"/>
  <c r="BH39" i="172"/>
  <c r="BS39" i="172" s="1"/>
  <c r="BH40" i="172"/>
  <c r="BS40" i="172" s="1"/>
  <c r="BH41" i="172"/>
  <c r="BS41" i="172" s="1"/>
  <c r="BH42" i="172"/>
  <c r="BH43" i="172"/>
  <c r="BS43" i="172" s="1"/>
  <c r="BH44" i="172"/>
  <c r="BS44" i="172" s="1"/>
  <c r="BH45" i="172"/>
  <c r="BS45" i="172" s="1"/>
  <c r="BH46" i="172"/>
  <c r="BS46" i="172" s="1"/>
  <c r="BH47" i="172"/>
  <c r="BS47" i="172" s="1"/>
  <c r="BH48" i="172"/>
  <c r="BS48" i="172" s="1"/>
  <c r="BH49" i="172"/>
  <c r="BS49" i="172" s="1"/>
  <c r="BH50" i="172"/>
  <c r="BH51" i="172"/>
  <c r="BS51" i="172" s="1"/>
  <c r="BH52" i="172"/>
  <c r="BS52" i="172" s="1"/>
  <c r="BH53" i="172"/>
  <c r="BS53" i="172" s="1"/>
  <c r="BH54" i="172"/>
  <c r="BH55" i="172"/>
  <c r="BS55" i="172" s="1"/>
  <c r="BH56" i="172"/>
  <c r="BS56" i="172" s="1"/>
  <c r="BH57" i="172"/>
  <c r="BS57" i="172" s="1"/>
  <c r="BH58" i="172"/>
  <c r="BS58" i="172" s="1"/>
  <c r="BH59" i="172"/>
  <c r="BS59" i="172" s="1"/>
  <c r="BH60" i="172"/>
  <c r="BS60" i="172" s="1"/>
  <c r="BH61" i="172"/>
  <c r="BS61" i="172" s="1"/>
  <c r="BH62" i="172"/>
  <c r="BH63" i="172"/>
  <c r="BS63" i="172" s="1"/>
  <c r="BH64" i="172"/>
  <c r="BS64" i="172" s="1"/>
  <c r="BH65" i="172"/>
  <c r="BS65" i="172" s="1"/>
  <c r="BH66" i="172"/>
  <c r="BH67" i="172"/>
  <c r="BS67" i="172" s="1"/>
  <c r="BH68" i="172"/>
  <c r="BS68" i="172" s="1"/>
  <c r="BH69" i="172"/>
  <c r="BS69" i="172" s="1"/>
  <c r="BH70" i="172"/>
  <c r="BH71" i="172"/>
  <c r="BS71" i="172" s="1"/>
  <c r="BH72" i="172"/>
  <c r="BS72" i="172" s="1"/>
  <c r="BH73" i="172"/>
  <c r="BS73" i="172" s="1"/>
  <c r="BH74" i="172"/>
  <c r="BH75" i="172"/>
  <c r="BS75" i="172" s="1"/>
  <c r="BH76" i="172"/>
  <c r="BS76" i="172" s="1"/>
  <c r="BH77" i="172"/>
  <c r="BS77" i="172" s="1"/>
  <c r="BH78" i="172"/>
  <c r="BS79" i="172"/>
  <c r="BH80" i="172"/>
  <c r="BS80" i="172" s="1"/>
  <c r="BH81" i="172"/>
  <c r="BS81" i="172" s="1"/>
  <c r="BH4" i="172"/>
  <c r="BH111" i="171"/>
  <c r="BV82" i="172"/>
  <c r="BU82" i="172"/>
  <c r="BR82" i="172"/>
  <c r="BQ82" i="172"/>
  <c r="BP82" i="172"/>
  <c r="BO82" i="172"/>
  <c r="BN82" i="172"/>
  <c r="BM82" i="172"/>
  <c r="BL82" i="172"/>
  <c r="BK82" i="172"/>
  <c r="BI82" i="172"/>
  <c r="BG82" i="172"/>
  <c r="BF82" i="172"/>
  <c r="BE82" i="172"/>
  <c r="BB82" i="172"/>
  <c r="BA82" i="172"/>
  <c r="AZ82" i="172"/>
  <c r="AY82" i="172"/>
  <c r="AX82" i="172"/>
  <c r="AW82" i="172"/>
  <c r="AV82" i="172"/>
  <c r="AU82" i="172"/>
  <c r="AT82" i="172"/>
  <c r="AS82" i="172"/>
  <c r="AR82" i="172"/>
  <c r="AQ82" i="172"/>
  <c r="AP82" i="172"/>
  <c r="AO82" i="172"/>
  <c r="AN82" i="172"/>
  <c r="AM82" i="172"/>
  <c r="AL82" i="172"/>
  <c r="AK82" i="172"/>
  <c r="AJ82" i="172"/>
  <c r="AI82" i="172"/>
  <c r="AH82" i="172"/>
  <c r="AG82" i="172"/>
  <c r="AF82" i="172"/>
  <c r="BX36" i="172"/>
  <c r="BX35" i="172"/>
  <c r="BX81" i="172"/>
  <c r="BX80" i="172"/>
  <c r="BX79" i="172"/>
  <c r="BX78" i="172"/>
  <c r="BS78" i="172"/>
  <c r="BX77" i="172"/>
  <c r="BX76" i="172"/>
  <c r="BX75" i="172"/>
  <c r="BX74" i="172"/>
  <c r="BS74" i="172"/>
  <c r="BX73" i="172"/>
  <c r="BX72" i="172"/>
  <c r="BX71" i="172"/>
  <c r="BX70" i="172"/>
  <c r="BS70" i="172"/>
  <c r="BX69" i="172"/>
  <c r="BX63" i="172"/>
  <c r="BX68" i="172"/>
  <c r="BX67" i="172"/>
  <c r="BX62" i="172"/>
  <c r="BS62" i="172"/>
  <c r="BX66" i="172"/>
  <c r="BS66" i="172"/>
  <c r="BX65" i="172"/>
  <c r="BX64" i="172"/>
  <c r="BX61" i="172"/>
  <c r="BX60" i="172"/>
  <c r="BX59" i="172"/>
  <c r="BX58" i="172"/>
  <c r="BX57" i="172"/>
  <c r="BX56" i="172"/>
  <c r="BX54" i="172"/>
  <c r="BS54" i="172"/>
  <c r="BX55" i="172"/>
  <c r="BX53" i="172"/>
  <c r="BX52" i="172"/>
  <c r="BX51" i="172"/>
  <c r="BX50" i="172"/>
  <c r="BS50" i="172"/>
  <c r="BX49" i="172"/>
  <c r="BX48" i="172"/>
  <c r="BX47" i="172"/>
  <c r="BX46" i="172"/>
  <c r="BX45" i="172"/>
  <c r="BX44" i="172"/>
  <c r="BX43" i="172"/>
  <c r="BX42" i="172"/>
  <c r="BS42" i="172"/>
  <c r="BX41" i="172"/>
  <c r="BX40" i="172"/>
  <c r="BX39" i="172"/>
  <c r="BX38" i="172"/>
  <c r="BS38" i="172"/>
  <c r="BX37" i="172"/>
  <c r="BX34" i="172"/>
  <c r="BX33" i="172"/>
  <c r="BX32" i="172"/>
  <c r="BX31" i="172"/>
  <c r="BX28" i="172"/>
  <c r="BX30" i="172"/>
  <c r="BS30" i="172"/>
  <c r="BX29" i="172"/>
  <c r="BX27" i="172"/>
  <c r="BX26" i="172"/>
  <c r="BS26" i="172"/>
  <c r="BX25" i="172"/>
  <c r="BX24" i="172"/>
  <c r="BX23" i="172"/>
  <c r="BX22" i="172"/>
  <c r="BX21" i="172"/>
  <c r="BX20" i="172"/>
  <c r="BX19" i="172"/>
  <c r="BX18" i="172"/>
  <c r="BS18" i="172"/>
  <c r="BX17" i="172"/>
  <c r="BX14" i="172"/>
  <c r="BX13" i="172"/>
  <c r="BX16" i="172"/>
  <c r="BX15" i="172"/>
  <c r="BS15" i="172"/>
  <c r="BX12" i="172"/>
  <c r="BX9" i="172"/>
  <c r="BX11" i="172"/>
  <c r="BX10" i="172"/>
  <c r="BX7" i="172"/>
  <c r="BS7" i="172"/>
  <c r="BX6" i="172"/>
  <c r="BX8" i="172"/>
  <c r="BX5" i="172"/>
  <c r="BX4" i="172"/>
  <c r="D2" i="172"/>
  <c r="BG4" i="148"/>
  <c r="BG7" i="148"/>
  <c r="BE6" i="148"/>
  <c r="BE12" i="148"/>
  <c r="BE4" i="148"/>
  <c r="BV143" i="171"/>
  <c r="BQ143" i="171"/>
  <c r="BR143" i="171" s="1"/>
  <c r="BV27" i="171"/>
  <c r="BF18" i="148"/>
  <c r="BI18" i="148" s="1"/>
  <c r="BF19" i="148"/>
  <c r="BI19" i="148" s="1"/>
  <c r="BF20" i="148"/>
  <c r="BI20" i="148" s="1"/>
  <c r="BF21" i="148"/>
  <c r="BI21" i="148" s="1"/>
  <c r="BW143" i="171" l="1"/>
  <c r="AY14" i="148"/>
  <c r="AY15" i="148"/>
  <c r="AX14" i="148"/>
  <c r="BF16" i="148"/>
  <c r="BI16" i="148" s="1"/>
  <c r="BF17" i="148"/>
  <c r="BI17" i="148" s="1"/>
  <c r="BT30" i="172"/>
  <c r="BT32" i="172"/>
  <c r="BY32" i="172" s="1"/>
  <c r="BT42" i="172"/>
  <c r="BY42" i="172" s="1"/>
  <c r="BT50" i="172"/>
  <c r="BY50" i="172" s="1"/>
  <c r="BT55" i="172"/>
  <c r="BY55" i="172" s="1"/>
  <c r="BT64" i="172"/>
  <c r="BY64" i="172" s="1"/>
  <c r="BT70" i="172"/>
  <c r="BY70" i="172" s="1"/>
  <c r="BT74" i="172"/>
  <c r="BY74" i="172" s="1"/>
  <c r="BT78" i="172"/>
  <c r="BT9" i="172"/>
  <c r="BY9" i="172" s="1"/>
  <c r="BT13" i="172"/>
  <c r="BY13" i="172" s="1"/>
  <c r="BT18" i="172"/>
  <c r="BT22" i="172"/>
  <c r="BY22" i="172" s="1"/>
  <c r="BT5" i="172"/>
  <c r="BY5" i="172" s="1"/>
  <c r="BT46" i="172"/>
  <c r="BY46" i="172" s="1"/>
  <c r="BT38" i="172"/>
  <c r="BY38" i="172" s="1"/>
  <c r="BT73" i="172"/>
  <c r="BY73" i="172" s="1"/>
  <c r="BT11" i="172"/>
  <c r="BY11" i="172" s="1"/>
  <c r="BT15" i="172"/>
  <c r="BY15" i="172" s="1"/>
  <c r="BT20" i="172"/>
  <c r="BY20" i="172" s="1"/>
  <c r="BT24" i="172"/>
  <c r="BY24" i="172" s="1"/>
  <c r="BT27" i="172"/>
  <c r="BY27" i="172" s="1"/>
  <c r="BT28" i="172"/>
  <c r="BY28" i="172" s="1"/>
  <c r="BT34" i="172"/>
  <c r="BY34" i="172" s="1"/>
  <c r="BT40" i="172"/>
  <c r="BY40" i="172" s="1"/>
  <c r="BT44" i="172"/>
  <c r="BY44" i="172" s="1"/>
  <c r="BT48" i="172"/>
  <c r="BY48" i="172" s="1"/>
  <c r="BT52" i="172"/>
  <c r="BY52" i="172" s="1"/>
  <c r="BT56" i="172"/>
  <c r="BY56" i="172" s="1"/>
  <c r="BT60" i="172"/>
  <c r="BY60" i="172" s="1"/>
  <c r="BT66" i="172"/>
  <c r="BY66" i="172" s="1"/>
  <c r="BT80" i="172"/>
  <c r="BY80" i="172" s="1"/>
  <c r="BT10" i="172"/>
  <c r="BY10" i="172" s="1"/>
  <c r="BT12" i="172"/>
  <c r="BY12" i="172" s="1"/>
  <c r="BT14" i="172"/>
  <c r="BY14" i="172" s="1"/>
  <c r="BT19" i="172"/>
  <c r="BY19" i="172" s="1"/>
  <c r="BT23" i="172"/>
  <c r="BY23" i="172" s="1"/>
  <c r="BT26" i="172"/>
  <c r="BY26" i="172" s="1"/>
  <c r="BT33" i="172"/>
  <c r="BY33" i="172" s="1"/>
  <c r="BT39" i="172"/>
  <c r="BY39" i="172" s="1"/>
  <c r="BT43" i="172"/>
  <c r="BY43" i="172" s="1"/>
  <c r="BT47" i="172"/>
  <c r="BY47" i="172" s="1"/>
  <c r="BT69" i="172"/>
  <c r="BY69" i="172" s="1"/>
  <c r="BT79" i="172"/>
  <c r="BY79" i="172" s="1"/>
  <c r="BY18" i="172"/>
  <c r="BY30" i="172"/>
  <c r="BT58" i="172"/>
  <c r="BY58" i="172" s="1"/>
  <c r="BT65" i="172"/>
  <c r="BY65" i="172" s="1"/>
  <c r="BT68" i="172"/>
  <c r="BY68" i="172" s="1"/>
  <c r="BT77" i="172"/>
  <c r="BY77" i="172" s="1"/>
  <c r="BT81" i="172"/>
  <c r="BY81" i="172" s="1"/>
  <c r="BT8" i="172"/>
  <c r="BY8" i="172" s="1"/>
  <c r="BT16" i="172"/>
  <c r="BY16" i="172" s="1"/>
  <c r="BT17" i="172"/>
  <c r="BY17" i="172" s="1"/>
  <c r="BT21" i="172"/>
  <c r="BY21" i="172" s="1"/>
  <c r="BT25" i="172"/>
  <c r="BY25" i="172" s="1"/>
  <c r="BT29" i="172"/>
  <c r="BY29" i="172" s="1"/>
  <c r="BT31" i="172"/>
  <c r="BY31" i="172" s="1"/>
  <c r="BT37" i="172"/>
  <c r="BY37" i="172" s="1"/>
  <c r="BT41" i="172"/>
  <c r="BY41" i="172" s="1"/>
  <c r="BT45" i="172"/>
  <c r="BY45" i="172" s="1"/>
  <c r="BT61" i="172"/>
  <c r="BY61" i="172" s="1"/>
  <c r="BT67" i="172"/>
  <c r="BY67" i="172" s="1"/>
  <c r="BT76" i="172"/>
  <c r="BY76" i="172" s="1"/>
  <c r="BT35" i="172"/>
  <c r="BY35" i="172" s="1"/>
  <c r="BT62" i="172"/>
  <c r="BY62" i="172" s="1"/>
  <c r="BT6" i="172"/>
  <c r="BY6" i="172" s="1"/>
  <c r="BX82" i="172"/>
  <c r="BT7" i="172"/>
  <c r="BY7" i="172" s="1"/>
  <c r="BT63" i="172"/>
  <c r="BY63" i="172" s="1"/>
  <c r="BT71" i="172"/>
  <c r="BY71" i="172" s="1"/>
  <c r="BY78" i="172"/>
  <c r="BH82" i="172"/>
  <c r="BT49" i="172"/>
  <c r="BY49" i="172" s="1"/>
  <c r="BT51" i="172"/>
  <c r="BY51" i="172" s="1"/>
  <c r="BT53" i="172"/>
  <c r="BY53" i="172" s="1"/>
  <c r="BT54" i="172"/>
  <c r="BY54" i="172" s="1"/>
  <c r="BT57" i="172"/>
  <c r="BY57" i="172" s="1"/>
  <c r="BT59" i="172"/>
  <c r="BY59" i="172" s="1"/>
  <c r="BT72" i="172"/>
  <c r="BY72" i="172" s="1"/>
  <c r="BT75" i="172"/>
  <c r="BY75" i="172" s="1"/>
  <c r="BS4" i="172"/>
  <c r="BT36" i="172"/>
  <c r="BY36" i="172" s="1"/>
  <c r="BF14" i="148" l="1"/>
  <c r="BI14" i="148" s="1"/>
  <c r="BF15" i="148"/>
  <c r="BI15" i="148" s="1"/>
  <c r="BS82" i="172"/>
  <c r="BT4" i="172"/>
  <c r="C61" i="135"/>
  <c r="E60" i="135"/>
  <c r="BT82" i="172" l="1"/>
  <c r="BY4" i="172"/>
  <c r="BY82" i="172" s="1"/>
  <c r="BG10" i="148" l="1"/>
  <c r="BG12" i="148"/>
  <c r="AZ11" i="148" l="1"/>
  <c r="BF11" i="148" s="1"/>
  <c r="BI11" i="148" s="1"/>
  <c r="BF10" i="148"/>
  <c r="BI10" i="148" s="1"/>
  <c r="AY8" i="148" l="1"/>
  <c r="AX8" i="148"/>
  <c r="AZ7" i="148"/>
  <c r="BF7" i="148" s="1"/>
  <c r="BI7" i="148" s="1"/>
  <c r="BF5" i="171" l="1"/>
  <c r="BF6" i="171"/>
  <c r="BF7" i="171"/>
  <c r="BF8" i="171"/>
  <c r="BF9" i="171"/>
  <c r="BF10" i="171"/>
  <c r="BF11" i="171"/>
  <c r="BF12" i="171"/>
  <c r="BF13" i="171"/>
  <c r="BF14" i="171"/>
  <c r="BF15" i="171"/>
  <c r="BF16" i="171"/>
  <c r="BF17" i="171"/>
  <c r="BF18" i="171"/>
  <c r="BF19" i="171"/>
  <c r="BF20" i="171"/>
  <c r="BF21" i="171"/>
  <c r="BF22" i="171"/>
  <c r="BF23" i="171"/>
  <c r="BF24" i="171"/>
  <c r="BF25" i="171"/>
  <c r="BF26" i="171"/>
  <c r="BF27" i="171"/>
  <c r="BQ27" i="171" s="1"/>
  <c r="BF28" i="171"/>
  <c r="BQ28" i="171" s="1"/>
  <c r="BF29" i="171"/>
  <c r="BF30" i="171"/>
  <c r="BF31" i="171"/>
  <c r="BF32" i="171"/>
  <c r="BF33" i="171"/>
  <c r="BF34" i="171"/>
  <c r="BF35" i="171"/>
  <c r="BF36" i="171"/>
  <c r="BF37" i="171"/>
  <c r="BF38" i="171"/>
  <c r="BF39" i="171"/>
  <c r="BF40" i="171"/>
  <c r="BF41" i="171"/>
  <c r="BF42" i="171"/>
  <c r="BF43" i="171"/>
  <c r="BF44" i="171"/>
  <c r="BF45" i="171"/>
  <c r="BF46" i="171"/>
  <c r="BF47" i="171"/>
  <c r="BF48" i="171"/>
  <c r="BF49" i="171"/>
  <c r="BF50" i="171"/>
  <c r="BF51" i="171"/>
  <c r="BF52" i="171"/>
  <c r="BF53" i="171"/>
  <c r="BF54" i="171"/>
  <c r="BF55" i="171"/>
  <c r="BF56" i="171"/>
  <c r="BF57" i="171"/>
  <c r="BF58" i="171"/>
  <c r="BF59" i="171"/>
  <c r="BF60" i="171"/>
  <c r="BF61" i="171"/>
  <c r="BF62" i="171"/>
  <c r="BF63" i="171"/>
  <c r="BF64" i="171"/>
  <c r="BF65" i="171"/>
  <c r="BF66" i="171"/>
  <c r="BF67" i="171"/>
  <c r="BF68" i="171"/>
  <c r="BF69" i="171"/>
  <c r="BF70" i="171"/>
  <c r="BF71" i="171"/>
  <c r="BF72" i="171"/>
  <c r="BF73" i="171"/>
  <c r="BF74" i="171"/>
  <c r="BF75" i="171"/>
  <c r="BF76" i="171"/>
  <c r="BF77" i="171"/>
  <c r="BF78" i="171"/>
  <c r="BF79" i="171"/>
  <c r="BF80" i="171"/>
  <c r="BF81" i="171"/>
  <c r="BF82" i="171"/>
  <c r="BF83" i="171"/>
  <c r="BF84" i="171"/>
  <c r="BF85" i="171"/>
  <c r="BF86" i="171"/>
  <c r="BF87" i="171"/>
  <c r="BF88" i="171"/>
  <c r="BF89" i="171"/>
  <c r="BF90" i="171"/>
  <c r="BF91" i="171"/>
  <c r="BF92" i="171"/>
  <c r="BF93" i="171"/>
  <c r="BF94" i="171"/>
  <c r="BF95" i="171"/>
  <c r="BF96" i="171"/>
  <c r="BF97" i="171"/>
  <c r="BF98" i="171"/>
  <c r="BF99" i="171"/>
  <c r="BF100" i="171"/>
  <c r="BF101" i="171"/>
  <c r="BF102" i="171"/>
  <c r="BF103" i="171"/>
  <c r="BF104" i="171"/>
  <c r="BF105" i="171"/>
  <c r="BF106" i="171"/>
  <c r="BF107" i="171"/>
  <c r="BF108" i="171"/>
  <c r="BF109" i="171"/>
  <c r="BF110" i="171"/>
  <c r="BF111" i="171"/>
  <c r="BF112" i="171"/>
  <c r="BF113" i="171"/>
  <c r="BF114" i="171"/>
  <c r="BF115" i="171"/>
  <c r="BF116" i="171"/>
  <c r="BF117" i="171"/>
  <c r="BF118" i="171"/>
  <c r="BF119" i="171"/>
  <c r="BF120" i="171"/>
  <c r="BF121" i="171"/>
  <c r="BF122" i="171"/>
  <c r="BF123" i="171"/>
  <c r="BF124" i="171"/>
  <c r="BF125" i="171"/>
  <c r="BF126" i="171"/>
  <c r="BF127" i="171"/>
  <c r="BF128" i="171"/>
  <c r="BF129" i="171"/>
  <c r="BF130" i="171"/>
  <c r="BF131" i="171"/>
  <c r="BF132" i="171"/>
  <c r="BF133" i="171"/>
  <c r="BF134" i="171"/>
  <c r="BF135" i="171"/>
  <c r="BF136" i="171"/>
  <c r="BF137" i="171"/>
  <c r="BF138" i="171"/>
  <c r="BF139" i="171"/>
  <c r="BF140" i="171"/>
  <c r="BF141" i="171"/>
  <c r="BF142" i="171"/>
  <c r="BV92" i="171"/>
  <c r="BV4" i="171" l="1"/>
  <c r="BH5" i="171" l="1"/>
  <c r="BH6" i="171"/>
  <c r="BH7" i="171"/>
  <c r="BH8" i="171"/>
  <c r="BH9" i="171"/>
  <c r="BH10" i="171"/>
  <c r="BH11" i="171"/>
  <c r="BH12" i="171"/>
  <c r="BH13" i="171"/>
  <c r="BH14" i="171"/>
  <c r="BH15" i="171"/>
  <c r="BH16" i="171"/>
  <c r="BH17" i="171"/>
  <c r="BH18" i="171"/>
  <c r="BH19" i="171"/>
  <c r="BH20" i="171"/>
  <c r="BH21" i="171"/>
  <c r="BH22" i="171"/>
  <c r="BH23" i="171"/>
  <c r="BH24" i="171"/>
  <c r="BH25" i="171"/>
  <c r="BH26" i="171"/>
  <c r="BH27" i="171"/>
  <c r="BH28" i="171"/>
  <c r="BH29" i="171"/>
  <c r="BH30" i="171"/>
  <c r="BH31" i="171"/>
  <c r="BH32" i="171"/>
  <c r="BH33" i="171"/>
  <c r="BH34" i="171"/>
  <c r="BH35" i="171"/>
  <c r="BH36" i="171"/>
  <c r="BH37" i="171"/>
  <c r="BH38" i="171"/>
  <c r="BH39" i="171"/>
  <c r="BH40" i="171"/>
  <c r="BH41" i="171"/>
  <c r="BH42" i="171"/>
  <c r="BH43" i="171"/>
  <c r="BH44" i="171"/>
  <c r="BH45" i="171"/>
  <c r="BH46" i="171"/>
  <c r="BH47" i="171"/>
  <c r="BH48" i="171"/>
  <c r="BH49" i="171"/>
  <c r="BH50" i="171"/>
  <c r="BH51" i="171"/>
  <c r="BH52" i="171"/>
  <c r="BH53" i="171"/>
  <c r="BH54" i="171"/>
  <c r="BH55" i="171"/>
  <c r="BH56" i="171"/>
  <c r="BH57" i="171"/>
  <c r="BH58" i="171"/>
  <c r="BH59" i="171"/>
  <c r="BH60" i="171"/>
  <c r="BH61" i="171"/>
  <c r="BH62" i="171"/>
  <c r="BH63" i="171"/>
  <c r="BH64" i="171"/>
  <c r="BH65" i="171"/>
  <c r="BH66" i="171"/>
  <c r="BH67" i="171"/>
  <c r="BH68" i="171"/>
  <c r="BH69" i="171"/>
  <c r="BH70" i="171"/>
  <c r="BH71" i="171"/>
  <c r="BH72" i="171"/>
  <c r="BH73" i="171"/>
  <c r="BH74" i="171"/>
  <c r="BH75" i="171"/>
  <c r="BH76" i="171"/>
  <c r="BH77" i="171"/>
  <c r="BH78" i="171"/>
  <c r="BH79" i="171"/>
  <c r="BH80" i="171"/>
  <c r="BH81" i="171"/>
  <c r="BH82" i="171"/>
  <c r="BH83" i="171"/>
  <c r="BH84" i="171"/>
  <c r="BH85" i="171"/>
  <c r="BH86" i="171"/>
  <c r="BH87" i="171"/>
  <c r="BH88" i="171"/>
  <c r="BH89" i="171"/>
  <c r="BH90" i="171"/>
  <c r="BH91" i="171"/>
  <c r="BH92" i="171"/>
  <c r="BH93" i="171"/>
  <c r="BH94" i="171"/>
  <c r="BH95" i="171"/>
  <c r="BH96" i="171"/>
  <c r="BH97" i="171"/>
  <c r="BH98" i="171"/>
  <c r="BH99" i="171"/>
  <c r="BH100" i="171"/>
  <c r="BH101" i="171"/>
  <c r="BH102" i="171"/>
  <c r="BH103" i="171"/>
  <c r="BH104" i="171"/>
  <c r="BH105" i="171"/>
  <c r="BH106" i="171"/>
  <c r="BH107" i="171"/>
  <c r="BH108" i="171"/>
  <c r="BH109" i="171"/>
  <c r="BH110" i="171"/>
  <c r="BH114" i="171"/>
  <c r="BH115" i="171"/>
  <c r="BH116" i="171"/>
  <c r="BH117" i="171"/>
  <c r="BH118" i="171"/>
  <c r="BH119" i="171"/>
  <c r="BH120" i="171"/>
  <c r="BH121" i="171"/>
  <c r="BH122" i="171"/>
  <c r="BH123" i="171"/>
  <c r="BH124" i="171"/>
  <c r="BH125" i="171"/>
  <c r="BH126" i="171"/>
  <c r="BH127" i="171"/>
  <c r="BH128" i="171"/>
  <c r="BH129" i="171"/>
  <c r="BH130" i="171"/>
  <c r="BH131" i="171"/>
  <c r="BH132" i="171"/>
  <c r="BH133" i="171"/>
  <c r="BH134" i="171"/>
  <c r="BH135" i="171"/>
  <c r="BH136" i="171"/>
  <c r="BH137" i="171"/>
  <c r="BH138" i="171"/>
  <c r="BH139" i="171"/>
  <c r="BH140" i="171"/>
  <c r="BH141" i="171"/>
  <c r="BH142" i="171"/>
  <c r="BH4" i="171"/>
  <c r="D62" i="135" l="1"/>
  <c r="BP145" i="171"/>
  <c r="BO145" i="171"/>
  <c r="BN145" i="171"/>
  <c r="BM145" i="171"/>
  <c r="BL145" i="171"/>
  <c r="BK145" i="171"/>
  <c r="BJ145" i="171"/>
  <c r="BI145" i="171"/>
  <c r="BG145" i="171"/>
  <c r="BE145" i="171"/>
  <c r="BD145" i="171"/>
  <c r="BC145" i="171"/>
  <c r="BB145" i="171"/>
  <c r="BA145" i="171"/>
  <c r="AZ145" i="171"/>
  <c r="AY145" i="171"/>
  <c r="AX145" i="171"/>
  <c r="AW145" i="171"/>
  <c r="AV145" i="171"/>
  <c r="AU145" i="171"/>
  <c r="AT145" i="171"/>
  <c r="AS145" i="171"/>
  <c r="AR145" i="171"/>
  <c r="AQ145" i="171"/>
  <c r="AP145" i="171"/>
  <c r="AO145" i="171"/>
  <c r="AN145" i="171"/>
  <c r="AM145" i="171"/>
  <c r="AL145" i="171"/>
  <c r="AK145" i="171"/>
  <c r="AJ145" i="171"/>
  <c r="AI145" i="171"/>
  <c r="AH145" i="171"/>
  <c r="AG145" i="171"/>
  <c r="AF145" i="171"/>
  <c r="BV144" i="171"/>
  <c r="BH144" i="171"/>
  <c r="BF144" i="171"/>
  <c r="BV142" i="171"/>
  <c r="BQ142" i="171"/>
  <c r="BR142" i="171" s="1"/>
  <c r="BV141" i="171"/>
  <c r="BQ141" i="171"/>
  <c r="BV140" i="171"/>
  <c r="BQ140" i="171"/>
  <c r="BR140" i="171" s="1"/>
  <c r="BV139" i="171"/>
  <c r="BQ139" i="171"/>
  <c r="BR139" i="171" s="1"/>
  <c r="BW139" i="171" s="1"/>
  <c r="BV138" i="171"/>
  <c r="BQ138" i="171"/>
  <c r="BR138" i="171" s="1"/>
  <c r="BV137" i="171"/>
  <c r="BQ137" i="171"/>
  <c r="BR137" i="171" s="1"/>
  <c r="BW137" i="171" s="1"/>
  <c r="BV136" i="171"/>
  <c r="BQ136" i="171"/>
  <c r="BV135" i="171"/>
  <c r="BQ135" i="171"/>
  <c r="BR135" i="171" s="1"/>
  <c r="BW135" i="171" s="1"/>
  <c r="BV134" i="171"/>
  <c r="BQ134" i="171"/>
  <c r="BR134" i="171" s="1"/>
  <c r="BV133" i="171"/>
  <c r="BQ133" i="171"/>
  <c r="BR133" i="171" s="1"/>
  <c r="BW133" i="171" s="1"/>
  <c r="BV132" i="171"/>
  <c r="BQ132" i="171"/>
  <c r="BV131" i="171"/>
  <c r="BQ131" i="171"/>
  <c r="BR131" i="171" s="1"/>
  <c r="BW131" i="171" s="1"/>
  <c r="BV130" i="171"/>
  <c r="BQ130" i="171"/>
  <c r="BV129" i="171"/>
  <c r="BQ129" i="171"/>
  <c r="BR129" i="171" s="1"/>
  <c r="BW129" i="171" s="1"/>
  <c r="BV128" i="171"/>
  <c r="BQ128" i="171"/>
  <c r="BV127" i="171"/>
  <c r="BQ127" i="171"/>
  <c r="BR127" i="171" s="1"/>
  <c r="BW127" i="171" s="1"/>
  <c r="BV126" i="171"/>
  <c r="BQ126" i="171"/>
  <c r="BR126" i="171" s="1"/>
  <c r="BV125" i="171"/>
  <c r="BQ125" i="171"/>
  <c r="BV124" i="171"/>
  <c r="BQ124" i="171"/>
  <c r="BR124" i="171" s="1"/>
  <c r="BV123" i="171"/>
  <c r="BQ123" i="171"/>
  <c r="BR123" i="171" s="1"/>
  <c r="BW123" i="171" s="1"/>
  <c r="BV122" i="171"/>
  <c r="BQ122" i="171"/>
  <c r="BV121" i="171"/>
  <c r="BQ121" i="171"/>
  <c r="BR121" i="171" s="1"/>
  <c r="BW121" i="171" s="1"/>
  <c r="BV120" i="171"/>
  <c r="BQ120" i="171"/>
  <c r="BR120" i="171" s="1"/>
  <c r="BV119" i="171"/>
  <c r="BQ119" i="171"/>
  <c r="BR119" i="171" s="1"/>
  <c r="BW119" i="171" s="1"/>
  <c r="BV118" i="171"/>
  <c r="BQ118" i="171"/>
  <c r="BR118" i="171" s="1"/>
  <c r="BV117" i="171"/>
  <c r="BQ117" i="171"/>
  <c r="BR117" i="171" s="1"/>
  <c r="BW117" i="171" s="1"/>
  <c r="BV116" i="171"/>
  <c r="BQ116" i="171"/>
  <c r="BR116" i="171" s="1"/>
  <c r="BV115" i="171"/>
  <c r="BQ115" i="171"/>
  <c r="BR115" i="171" s="1"/>
  <c r="BW115" i="171" s="1"/>
  <c r="BV114" i="171"/>
  <c r="BQ114" i="171"/>
  <c r="BV113" i="171"/>
  <c r="BQ113" i="171"/>
  <c r="BR113" i="171" s="1"/>
  <c r="BW113" i="171" s="1"/>
  <c r="BV112" i="171"/>
  <c r="BQ112" i="171"/>
  <c r="BR112" i="171" s="1"/>
  <c r="BW112" i="171" s="1"/>
  <c r="BV111" i="171"/>
  <c r="BQ111" i="171"/>
  <c r="BR111" i="171" s="1"/>
  <c r="BW111" i="171" s="1"/>
  <c r="BV110" i="171"/>
  <c r="BQ110" i="171"/>
  <c r="BR110" i="171" s="1"/>
  <c r="BV109" i="171"/>
  <c r="BQ109" i="171"/>
  <c r="BR109" i="171" s="1"/>
  <c r="BV108" i="171"/>
  <c r="BQ108" i="171"/>
  <c r="BR108" i="171" s="1"/>
  <c r="BV107" i="171"/>
  <c r="BQ107" i="171"/>
  <c r="BR107" i="171" s="1"/>
  <c r="BW107" i="171" s="1"/>
  <c r="BV106" i="171"/>
  <c r="BQ106" i="171"/>
  <c r="BR106" i="171" s="1"/>
  <c r="BV105" i="171"/>
  <c r="BQ105" i="171"/>
  <c r="BR105" i="171" s="1"/>
  <c r="BW105" i="171" s="1"/>
  <c r="BV104" i="171"/>
  <c r="BQ104" i="171"/>
  <c r="BR104" i="171" s="1"/>
  <c r="BV103" i="171"/>
  <c r="BQ103" i="171"/>
  <c r="BR103" i="171" s="1"/>
  <c r="BV102" i="171"/>
  <c r="BQ102" i="171"/>
  <c r="BR102" i="171" s="1"/>
  <c r="BV101" i="171"/>
  <c r="BQ101" i="171"/>
  <c r="BR101" i="171" s="1"/>
  <c r="BW101" i="171" s="1"/>
  <c r="BV100" i="171"/>
  <c r="BQ100" i="171"/>
  <c r="BR100" i="171" s="1"/>
  <c r="BW100" i="171" s="1"/>
  <c r="BV99" i="171"/>
  <c r="BQ99" i="171"/>
  <c r="BR99" i="171" s="1"/>
  <c r="BW99" i="171" s="1"/>
  <c r="BV98" i="171"/>
  <c r="BQ98" i="171"/>
  <c r="BR98" i="171" s="1"/>
  <c r="BW98" i="171" s="1"/>
  <c r="BV97" i="171"/>
  <c r="BQ97" i="171"/>
  <c r="BR97" i="171" s="1"/>
  <c r="BW97" i="171" s="1"/>
  <c r="BV96" i="171"/>
  <c r="BQ96" i="171"/>
  <c r="BR96" i="171" s="1"/>
  <c r="BV95" i="171"/>
  <c r="BQ95" i="171"/>
  <c r="BR95" i="171" s="1"/>
  <c r="BW95" i="171" s="1"/>
  <c r="BV94" i="171"/>
  <c r="BQ94" i="171"/>
  <c r="BR94" i="171" s="1"/>
  <c r="BV93" i="171"/>
  <c r="BQ93" i="171"/>
  <c r="BR93" i="171" s="1"/>
  <c r="BW93" i="171" s="1"/>
  <c r="BQ92" i="171"/>
  <c r="BR92" i="171" s="1"/>
  <c r="BW92" i="171" s="1"/>
  <c r="BV91" i="171"/>
  <c r="BQ91" i="171"/>
  <c r="BR91" i="171" s="1"/>
  <c r="BV90" i="171"/>
  <c r="BQ90" i="171"/>
  <c r="BR90" i="171" s="1"/>
  <c r="BV89" i="171"/>
  <c r="BQ89" i="171"/>
  <c r="BR89" i="171" s="1"/>
  <c r="BV88" i="171"/>
  <c r="BQ88" i="171"/>
  <c r="BR88" i="171" s="1"/>
  <c r="BV87" i="171"/>
  <c r="BQ87" i="171"/>
  <c r="BV86" i="171"/>
  <c r="BQ86" i="171"/>
  <c r="BR86" i="171" s="1"/>
  <c r="BV85" i="171"/>
  <c r="BQ85" i="171"/>
  <c r="BR85" i="171" s="1"/>
  <c r="BV84" i="171"/>
  <c r="BQ84" i="171"/>
  <c r="BR84" i="171" s="1"/>
  <c r="BV83" i="171"/>
  <c r="BQ83" i="171"/>
  <c r="BR83" i="171" s="1"/>
  <c r="BV82" i="171"/>
  <c r="BQ82" i="171"/>
  <c r="BR82" i="171" s="1"/>
  <c r="BV81" i="171"/>
  <c r="BQ81" i="171"/>
  <c r="BR81" i="171" s="1"/>
  <c r="BV80" i="171"/>
  <c r="BQ80" i="171"/>
  <c r="BR80" i="171" s="1"/>
  <c r="BV79" i="171"/>
  <c r="BQ79" i="171"/>
  <c r="BV78" i="171"/>
  <c r="BQ78" i="171"/>
  <c r="BR78" i="171" s="1"/>
  <c r="BV77" i="171"/>
  <c r="BQ77" i="171"/>
  <c r="BR77" i="171" s="1"/>
  <c r="BV76" i="171"/>
  <c r="BQ76" i="171"/>
  <c r="BR76" i="171" s="1"/>
  <c r="BV75" i="171"/>
  <c r="BQ75" i="171"/>
  <c r="BV74" i="171"/>
  <c r="BQ74" i="171"/>
  <c r="BR74" i="171" s="1"/>
  <c r="BV73" i="171"/>
  <c r="BQ73" i="171"/>
  <c r="BR73" i="171" s="1"/>
  <c r="BV72" i="171"/>
  <c r="BQ72" i="171"/>
  <c r="BR72" i="171" s="1"/>
  <c r="BV71" i="171"/>
  <c r="BQ71" i="171"/>
  <c r="BV70" i="171"/>
  <c r="BQ70" i="171"/>
  <c r="BR70" i="171" s="1"/>
  <c r="BV69" i="171"/>
  <c r="BQ69" i="171"/>
  <c r="BR69" i="171" s="1"/>
  <c r="BV68" i="171"/>
  <c r="BQ68" i="171"/>
  <c r="BR68" i="171" s="1"/>
  <c r="BV67" i="171"/>
  <c r="BQ67" i="171"/>
  <c r="BR67" i="171" s="1"/>
  <c r="BV66" i="171"/>
  <c r="BQ66" i="171"/>
  <c r="BR66" i="171" s="1"/>
  <c r="BV65" i="171"/>
  <c r="BQ65" i="171"/>
  <c r="BR65" i="171" s="1"/>
  <c r="BV64" i="171"/>
  <c r="BQ64" i="171"/>
  <c r="BV63" i="171"/>
  <c r="BQ63" i="171"/>
  <c r="BR63" i="171" s="1"/>
  <c r="BV62" i="171"/>
  <c r="BQ62" i="171"/>
  <c r="BR62" i="171" s="1"/>
  <c r="BV61" i="171"/>
  <c r="BQ61" i="171"/>
  <c r="BR61" i="171" s="1"/>
  <c r="BV60" i="171"/>
  <c r="BQ60" i="171"/>
  <c r="BV59" i="171"/>
  <c r="BQ59" i="171"/>
  <c r="BR59" i="171" s="1"/>
  <c r="BV58" i="171"/>
  <c r="BQ58" i="171"/>
  <c r="BR58" i="171" s="1"/>
  <c r="BV57" i="171"/>
  <c r="BQ57" i="171"/>
  <c r="BR57" i="171" s="1"/>
  <c r="BV56" i="171"/>
  <c r="BQ56" i="171"/>
  <c r="BR56" i="171" s="1"/>
  <c r="BV55" i="171"/>
  <c r="BQ55" i="171"/>
  <c r="BR55" i="171" s="1"/>
  <c r="BV54" i="171"/>
  <c r="BQ54" i="171"/>
  <c r="BR54" i="171" s="1"/>
  <c r="BV53" i="171"/>
  <c r="BQ53" i="171"/>
  <c r="BR53" i="171" s="1"/>
  <c r="BV52" i="171"/>
  <c r="BQ52" i="171"/>
  <c r="BR52" i="171" s="1"/>
  <c r="BV51" i="171"/>
  <c r="BQ51" i="171"/>
  <c r="BR51" i="171" s="1"/>
  <c r="BV50" i="171"/>
  <c r="BQ50" i="171"/>
  <c r="BR50" i="171" s="1"/>
  <c r="BV49" i="171"/>
  <c r="BQ49" i="171"/>
  <c r="BV48" i="171"/>
  <c r="BQ48" i="171"/>
  <c r="BR48" i="171" s="1"/>
  <c r="BV47" i="171"/>
  <c r="BQ47" i="171"/>
  <c r="BV46" i="171"/>
  <c r="BQ46" i="171"/>
  <c r="BR46" i="171" s="1"/>
  <c r="BV45" i="171"/>
  <c r="BQ45" i="171"/>
  <c r="BR45" i="171" s="1"/>
  <c r="BV44" i="171"/>
  <c r="BQ44" i="171"/>
  <c r="BR44" i="171" s="1"/>
  <c r="BV43" i="171"/>
  <c r="BQ43" i="171"/>
  <c r="BR43" i="171" s="1"/>
  <c r="BV42" i="171"/>
  <c r="BQ42" i="171"/>
  <c r="BR42" i="171" s="1"/>
  <c r="BV41" i="171"/>
  <c r="BQ41" i="171"/>
  <c r="BR41" i="171" s="1"/>
  <c r="BV40" i="171"/>
  <c r="BQ40" i="171"/>
  <c r="BR40" i="171" s="1"/>
  <c r="BV39" i="171"/>
  <c r="BQ39" i="171"/>
  <c r="BV38" i="171"/>
  <c r="BQ38" i="171"/>
  <c r="BR38" i="171" s="1"/>
  <c r="BV37" i="171"/>
  <c r="BQ37" i="171"/>
  <c r="BR37" i="171" s="1"/>
  <c r="BV36" i="171"/>
  <c r="BQ36" i="171"/>
  <c r="BR36" i="171" s="1"/>
  <c r="BV35" i="171"/>
  <c r="BQ35" i="171"/>
  <c r="BR35" i="171" s="1"/>
  <c r="BV34" i="171"/>
  <c r="BQ34" i="171"/>
  <c r="BR34" i="171" s="1"/>
  <c r="BV33" i="171"/>
  <c r="BQ33" i="171"/>
  <c r="BR33" i="171" s="1"/>
  <c r="BV32" i="171"/>
  <c r="BQ32" i="171"/>
  <c r="BR32" i="171" s="1"/>
  <c r="BV31" i="171"/>
  <c r="BQ31" i="171"/>
  <c r="BR31" i="171" s="1"/>
  <c r="BV30" i="171"/>
  <c r="BQ30" i="171"/>
  <c r="BR30" i="171" s="1"/>
  <c r="BV29" i="171"/>
  <c r="BQ29" i="171"/>
  <c r="BR29" i="171" s="1"/>
  <c r="BV28" i="171"/>
  <c r="BR28" i="171"/>
  <c r="BR27" i="171"/>
  <c r="BW27" i="171" s="1"/>
  <c r="BV26" i="171"/>
  <c r="BQ26" i="171"/>
  <c r="BR26" i="171" s="1"/>
  <c r="BV25" i="171"/>
  <c r="BQ25" i="171"/>
  <c r="BR25" i="171" s="1"/>
  <c r="BV24" i="171"/>
  <c r="BQ24" i="171"/>
  <c r="BR24" i="171" s="1"/>
  <c r="BV23" i="171"/>
  <c r="BQ23" i="171"/>
  <c r="BR23" i="171" s="1"/>
  <c r="BV22" i="171"/>
  <c r="BQ22" i="171"/>
  <c r="BR22" i="171" s="1"/>
  <c r="BW22" i="171" s="1"/>
  <c r="BV21" i="171"/>
  <c r="BQ21" i="171"/>
  <c r="BR21" i="171" s="1"/>
  <c r="BV20" i="171"/>
  <c r="BQ20" i="171"/>
  <c r="BR20" i="171" s="1"/>
  <c r="BV19" i="171"/>
  <c r="BQ19" i="171"/>
  <c r="BR19" i="171" s="1"/>
  <c r="BV18" i="171"/>
  <c r="BQ18" i="171"/>
  <c r="BR18" i="171" s="1"/>
  <c r="BW18" i="171" s="1"/>
  <c r="BV17" i="171"/>
  <c r="BQ17" i="171"/>
  <c r="BR17" i="171" s="1"/>
  <c r="BV16" i="171"/>
  <c r="BQ16" i="171"/>
  <c r="BW16" i="171" s="1"/>
  <c r="BV15" i="171"/>
  <c r="BQ15" i="171"/>
  <c r="BR15" i="171" s="1"/>
  <c r="BV14" i="171"/>
  <c r="BQ14" i="171"/>
  <c r="BR14" i="171" s="1"/>
  <c r="BV13" i="171"/>
  <c r="BQ13" i="171"/>
  <c r="BR13" i="171" s="1"/>
  <c r="BV12" i="171"/>
  <c r="BQ12" i="171"/>
  <c r="BR12" i="171" s="1"/>
  <c r="BW12" i="171" s="1"/>
  <c r="BV11" i="171"/>
  <c r="BQ11" i="171"/>
  <c r="BR11" i="171" s="1"/>
  <c r="BV10" i="171"/>
  <c r="BQ10" i="171"/>
  <c r="BR10" i="171" s="1"/>
  <c r="BW10" i="171" s="1"/>
  <c r="BV9" i="171"/>
  <c r="BR9" i="171"/>
  <c r="BV8" i="171"/>
  <c r="BQ8" i="171"/>
  <c r="BR8" i="171" s="1"/>
  <c r="BW8" i="171" s="1"/>
  <c r="BV7" i="171"/>
  <c r="BQ7" i="171"/>
  <c r="BR7" i="171" s="1"/>
  <c r="BV6" i="171"/>
  <c r="BQ6" i="171"/>
  <c r="BR6" i="171" s="1"/>
  <c r="BW6" i="171" s="1"/>
  <c r="BV5" i="171"/>
  <c r="BQ5" i="171"/>
  <c r="BR5" i="171" s="1"/>
  <c r="BF4" i="171"/>
  <c r="BQ4" i="171" s="1"/>
  <c r="D2" i="171"/>
  <c r="BV145" i="171" l="1"/>
  <c r="BW108" i="171"/>
  <c r="BW116" i="171"/>
  <c r="BW120" i="171"/>
  <c r="BW126" i="171"/>
  <c r="BW140" i="171"/>
  <c r="BW104" i="171"/>
  <c r="BW110" i="171"/>
  <c r="BQ144" i="171"/>
  <c r="BR144" i="171" s="1"/>
  <c r="BW144" i="171" s="1"/>
  <c r="BW5" i="171"/>
  <c r="BW7" i="171"/>
  <c r="BW9" i="171"/>
  <c r="BW11" i="171"/>
  <c r="BW17" i="171"/>
  <c r="BW19" i="171"/>
  <c r="BW34" i="171"/>
  <c r="BW52" i="171"/>
  <c r="BW58" i="171"/>
  <c r="BW66" i="171"/>
  <c r="BW68" i="171"/>
  <c r="BW74" i="171"/>
  <c r="BW82" i="171"/>
  <c r="BW88" i="171"/>
  <c r="BW90" i="171"/>
  <c r="BW15" i="171"/>
  <c r="BW32" i="171"/>
  <c r="BW94" i="171"/>
  <c r="BW21" i="171"/>
  <c r="BW142" i="171"/>
  <c r="BW54" i="171"/>
  <c r="BW23" i="171"/>
  <c r="BW70" i="171"/>
  <c r="BW13" i="171"/>
  <c r="BW30" i="171"/>
  <c r="BW25" i="171"/>
  <c r="BW106" i="171"/>
  <c r="BW84" i="171"/>
  <c r="BW62" i="171"/>
  <c r="BW138" i="171"/>
  <c r="BW56" i="171"/>
  <c r="BW96" i="171"/>
  <c r="BW118" i="171"/>
  <c r="BW124" i="171"/>
  <c r="BW80" i="171"/>
  <c r="BW78" i="171"/>
  <c r="BW14" i="171"/>
  <c r="BW86" i="171"/>
  <c r="BW40" i="171"/>
  <c r="BW48" i="171"/>
  <c r="BW24" i="171"/>
  <c r="BW29" i="171"/>
  <c r="BW31" i="171"/>
  <c r="BW33" i="171"/>
  <c r="BW35" i="171"/>
  <c r="BW37" i="171"/>
  <c r="BW43" i="171"/>
  <c r="BW45" i="171"/>
  <c r="BW51" i="171"/>
  <c r="BW53" i="171"/>
  <c r="BW55" i="171"/>
  <c r="BW57" i="171"/>
  <c r="BW59" i="171"/>
  <c r="BW61" i="171"/>
  <c r="BW63" i="171"/>
  <c r="BW65" i="171"/>
  <c r="BW67" i="171"/>
  <c r="BW69" i="171"/>
  <c r="BW73" i="171"/>
  <c r="BW77" i="171"/>
  <c r="BW81" i="171"/>
  <c r="BW83" i="171"/>
  <c r="BW85" i="171"/>
  <c r="BW89" i="171"/>
  <c r="BW91" i="171"/>
  <c r="BW50" i="171"/>
  <c r="BW36" i="171"/>
  <c r="BW103" i="171"/>
  <c r="BW28" i="171"/>
  <c r="BW46" i="171"/>
  <c r="BW76" i="171"/>
  <c r="BW42" i="171"/>
  <c r="BW72" i="171"/>
  <c r="BW38" i="171"/>
  <c r="BW26" i="171"/>
  <c r="BW20" i="171"/>
  <c r="BW44" i="171"/>
  <c r="BW109" i="171"/>
  <c r="BW102" i="171"/>
  <c r="BR39" i="171"/>
  <c r="BW39" i="171" s="1"/>
  <c r="BR47" i="171"/>
  <c r="BW47" i="171" s="1"/>
  <c r="BR4" i="171"/>
  <c r="BW4" i="171" s="1"/>
  <c r="BW41" i="171"/>
  <c r="BR49" i="171"/>
  <c r="BW49" i="171" s="1"/>
  <c r="BR60" i="171"/>
  <c r="BW60" i="171" s="1"/>
  <c r="BR64" i="171"/>
  <c r="BW64" i="171" s="1"/>
  <c r="BR71" i="171"/>
  <c r="BW71" i="171" s="1"/>
  <c r="BR75" i="171"/>
  <c r="BW75" i="171" s="1"/>
  <c r="BR79" i="171"/>
  <c r="BW79" i="171" s="1"/>
  <c r="BR87" i="171"/>
  <c r="BW87" i="171" s="1"/>
  <c r="BR122" i="171"/>
  <c r="BW122" i="171" s="1"/>
  <c r="BR125" i="171"/>
  <c r="BW125" i="171" s="1"/>
  <c r="BR128" i="171"/>
  <c r="BW128" i="171" s="1"/>
  <c r="BR130" i="171"/>
  <c r="BW130" i="171" s="1"/>
  <c r="BR132" i="171"/>
  <c r="BW132" i="171" s="1"/>
  <c r="BW134" i="171"/>
  <c r="BR136" i="171"/>
  <c r="BW136" i="171" s="1"/>
  <c r="BF145" i="171"/>
  <c r="BH145" i="171"/>
  <c r="BR114" i="171"/>
  <c r="BW114" i="171" s="1"/>
  <c r="BR141" i="171"/>
  <c r="BW141" i="171" s="1"/>
  <c r="BQ145" i="171" l="1"/>
  <c r="BR145" i="171"/>
  <c r="BW145" i="171"/>
  <c r="AZ13" i="148" l="1"/>
  <c r="BF13" i="148" s="1"/>
  <c r="BI13" i="148" s="1"/>
  <c r="N2" i="148"/>
  <c r="AT4" i="148"/>
  <c r="AY4" i="148" s="1"/>
  <c r="O2" i="148" l="1"/>
  <c r="P2" i="148" l="1"/>
  <c r="Q2" i="148" l="1"/>
  <c r="R2" i="148" l="1"/>
  <c r="S2" i="148" l="1"/>
  <c r="T2" i="148" l="1"/>
  <c r="U2" i="148" l="1"/>
  <c r="V2" i="148" l="1"/>
  <c r="BH22" i="148"/>
  <c r="BD22" i="148"/>
  <c r="G30" i="129" s="1"/>
  <c r="G46" i="129" s="1"/>
  <c r="BC22" i="148"/>
  <c r="BB22" i="148"/>
  <c r="BA22" i="148"/>
  <c r="AV22" i="148"/>
  <c r="AU22" i="148"/>
  <c r="AW22" i="148"/>
  <c r="AZ12" i="148"/>
  <c r="BF12" i="148" s="1"/>
  <c r="BI12" i="148" s="1"/>
  <c r="BE10" i="148"/>
  <c r="AZ8" i="148"/>
  <c r="BF8" i="148" s="1"/>
  <c r="BI8" i="148" s="1"/>
  <c r="BE7" i="148"/>
  <c r="BG6" i="148"/>
  <c r="AZ6" i="148"/>
  <c r="BF6" i="148" s="1"/>
  <c r="BI6" i="148" s="1"/>
  <c r="AZ5" i="148"/>
  <c r="BF5" i="148" s="1"/>
  <c r="BI5" i="148" s="1"/>
  <c r="AS5" i="148"/>
  <c r="AZ4" i="148"/>
  <c r="BF4" i="148" s="1"/>
  <c r="BE22" i="148" l="1"/>
  <c r="F4" i="129" s="1"/>
  <c r="BI4" i="148"/>
  <c r="BF22" i="148"/>
  <c r="AZ22" i="148"/>
  <c r="W2" i="148"/>
  <c r="AR22" i="148"/>
  <c r="AS22" i="148"/>
  <c r="AT22" i="148"/>
  <c r="BG22" i="148"/>
  <c r="AY22" i="148"/>
  <c r="F3" i="129" l="1"/>
  <c r="X2" i="148"/>
  <c r="AX22" i="148"/>
  <c r="Y2" i="148" l="1"/>
  <c r="BI22" i="148"/>
  <c r="Z2" i="148" l="1"/>
  <c r="AA2" i="148" l="1"/>
  <c r="AB2" i="148" l="1"/>
  <c r="AC2" i="148" l="1"/>
  <c r="AD2" i="148" l="1"/>
  <c r="AE2" i="148" l="1"/>
  <c r="AF2" i="148" l="1"/>
  <c r="AG2" i="148" l="1"/>
  <c r="AH2" i="148" l="1"/>
  <c r="AI2" i="148" l="1"/>
  <c r="L52" i="129"/>
  <c r="L53" i="129" l="1"/>
  <c r="L54" i="129" s="1"/>
  <c r="AJ2" i="148"/>
  <c r="AK2" i="148" s="1"/>
  <c r="AL2" i="148" s="1"/>
  <c r="G60" i="135" l="1"/>
  <c r="G61" i="135" s="1"/>
  <c r="H62" i="135" s="1"/>
  <c r="E61" i="135"/>
  <c r="I60" i="135"/>
  <c r="J60" i="135"/>
  <c r="K60" i="135"/>
  <c r="L60" i="135"/>
  <c r="M60" i="135"/>
  <c r="N60" i="135"/>
  <c r="O60" i="135"/>
  <c r="P60" i="135"/>
  <c r="Q60" i="135"/>
  <c r="R60" i="135"/>
  <c r="L17" i="129"/>
  <c r="F10" i="129" s="1"/>
  <c r="C61" i="124"/>
  <c r="D61" i="124"/>
  <c r="C62" i="124" s="1"/>
  <c r="F61" i="124"/>
  <c r="E61" i="124"/>
  <c r="P61" i="124"/>
  <c r="O61" i="124"/>
  <c r="N61" i="124"/>
  <c r="M61" i="124"/>
  <c r="L61" i="124"/>
  <c r="K61" i="124"/>
  <c r="K62" i="124" s="1"/>
  <c r="J61" i="124"/>
  <c r="I61" i="124"/>
  <c r="H61" i="124"/>
  <c r="G61" i="124"/>
  <c r="F62" i="135" l="1"/>
  <c r="E62" i="124"/>
  <c r="E63" i="124" s="1"/>
  <c r="F46" i="129"/>
  <c r="F49" i="129" s="1"/>
  <c r="I61" i="135"/>
  <c r="J62" i="135" s="1"/>
  <c r="M61" i="135"/>
  <c r="O61" i="135"/>
  <c r="Q61" i="135"/>
  <c r="G62" i="124"/>
  <c r="O62" i="124"/>
  <c r="K61" i="135"/>
  <c r="L62" i="135" s="1"/>
  <c r="I62" i="124"/>
  <c r="M62" i="124"/>
  <c r="C63" i="124"/>
  <c r="Q62" i="124" l="1"/>
  <c r="S61" i="135"/>
  <c r="F48" i="129"/>
  <c r="AM2" i="148"/>
  <c r="F50" i="129" l="1"/>
  <c r="I48" i="129" s="1"/>
  <c r="I50" i="129" l="1"/>
  <c r="I49" i="129"/>
  <c r="I51" i="129"/>
  <c r="I52" i="129"/>
  <c r="I53" i="1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1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vào 9h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G3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HP 9 ngày đã trừ p. cộng 300 CSVC.- tiền ăn t7 210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I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HP 9 ngày đã trừ p. cộng 300 CSVC.- tiền ăn t7 210
</t>
        </r>
      </text>
    </comment>
  </commentList>
</comments>
</file>

<file path=xl/sharedStrings.xml><?xml version="1.0" encoding="utf-8"?>
<sst xmlns="http://schemas.openxmlformats.org/spreadsheetml/2006/main" count="3688" uniqueCount="1128">
  <si>
    <t>Ngân</t>
  </si>
  <si>
    <t>Anh</t>
  </si>
  <si>
    <t>STT</t>
  </si>
  <si>
    <t>Năm sinh</t>
  </si>
  <si>
    <t>P</t>
  </si>
  <si>
    <t>Uyên</t>
  </si>
  <si>
    <t xml:space="preserve"> </t>
  </si>
  <si>
    <t>LỚP</t>
  </si>
  <si>
    <t>Sinh ngày</t>
  </si>
  <si>
    <t>Giới Tính</t>
  </si>
  <si>
    <t>DÂN</t>
  </si>
  <si>
    <t>THÔNG TIN CHA</t>
  </si>
  <si>
    <t>THÔNG TIN MẸ</t>
  </si>
  <si>
    <t>Thường trú</t>
  </si>
  <si>
    <t>Tạm trú</t>
  </si>
  <si>
    <t>Chủ nhà trọ</t>
  </si>
  <si>
    <t>BC Phổ cập</t>
  </si>
  <si>
    <t>KHAI</t>
  </si>
  <si>
    <t>HỘ</t>
  </si>
  <si>
    <t>SỐ ĐiỆN THOẠI</t>
  </si>
  <si>
    <t>TỔNG</t>
  </si>
  <si>
    <t>GHI CHÚ</t>
  </si>
  <si>
    <t>Nam</t>
  </si>
  <si>
    <t>Nữ</t>
  </si>
  <si>
    <t>TỘC</t>
  </si>
  <si>
    <t>Nơi sinh HS</t>
  </si>
  <si>
    <t>Họ Tên</t>
  </si>
  <si>
    <t>Năm Sinh</t>
  </si>
  <si>
    <t>Nghề nghiệp</t>
  </si>
  <si>
    <t>Tỉnh</t>
  </si>
  <si>
    <t>Huyện</t>
  </si>
  <si>
    <t>Xã</t>
  </si>
  <si>
    <t>SINH</t>
  </si>
  <si>
    <t>KHẨU</t>
  </si>
  <si>
    <t>T2</t>
  </si>
  <si>
    <t>T3</t>
  </si>
  <si>
    <t>T4</t>
  </si>
  <si>
    <t>T5</t>
  </si>
  <si>
    <t>T6</t>
  </si>
  <si>
    <t>T7</t>
  </si>
  <si>
    <t>giờ</t>
  </si>
  <si>
    <t>Ăn tối</t>
  </si>
  <si>
    <t>phép</t>
  </si>
  <si>
    <t>Aerobic</t>
  </si>
  <si>
    <t>A.V</t>
  </si>
  <si>
    <t>x</t>
  </si>
  <si>
    <t>Kinh</t>
  </si>
  <si>
    <t>Công nhân</t>
  </si>
  <si>
    <t>Vy</t>
  </si>
  <si>
    <t>Phúc</t>
  </si>
  <si>
    <t>Thịnh</t>
  </si>
  <si>
    <t>Lam</t>
  </si>
  <si>
    <t>Trọng</t>
  </si>
  <si>
    <t>T</t>
  </si>
  <si>
    <t>CUỐN SỐ 1</t>
  </si>
  <si>
    <t>CUỐN SỐ 2</t>
  </si>
  <si>
    <t>CUỐN SỐ 3</t>
  </si>
  <si>
    <t>Duy thu</t>
  </si>
  <si>
    <t>Xuyên thu</t>
  </si>
  <si>
    <t>Tân Uyên</t>
  </si>
  <si>
    <t>CUỐN SỐ 4</t>
  </si>
  <si>
    <t>CUỐN SỐ 5</t>
  </si>
  <si>
    <t>CUỐN SỐ 6</t>
  </si>
  <si>
    <t>công nhân</t>
  </si>
  <si>
    <t>Cà Mau</t>
  </si>
  <si>
    <t>Bình Dương</t>
  </si>
  <si>
    <t>Trà Vinh</t>
  </si>
  <si>
    <t>Sóc Trăng</t>
  </si>
  <si>
    <t>Kiên Giang</t>
  </si>
  <si>
    <t>TPHCM</t>
  </si>
  <si>
    <t>Hậu Giang</t>
  </si>
  <si>
    <t>Đầm Dơi</t>
  </si>
  <si>
    <t>Đồng Nai</t>
  </si>
  <si>
    <t>Vân Thu</t>
  </si>
  <si>
    <t>M</t>
  </si>
  <si>
    <t>Krông Pắc</t>
  </si>
  <si>
    <t>Thạnh Phước</t>
  </si>
  <si>
    <t>I - TIỀN LƯƠNG:</t>
  </si>
  <si>
    <t>DANH SÁCH TRẢ HỌC SINH</t>
  </si>
  <si>
    <t>1. Chi trả tiền lương:</t>
  </si>
  <si>
    <t>2. Nộp bảo hiểm xã hội:</t>
  </si>
  <si>
    <t>IV. TRẢ HỌC SINH ( chi tiết danh sách trả)</t>
  </si>
  <si>
    <t>VII. Rác</t>
  </si>
  <si>
    <t>IX. Thực phẩm</t>
  </si>
  <si>
    <t>3. Thực phẩm (tươi )</t>
  </si>
  <si>
    <t>4. Mua đồ khô nhà bếp:</t>
  </si>
  <si>
    <t>Hạng mục</t>
  </si>
  <si>
    <t>Đơn vị</t>
  </si>
  <si>
    <t>Số lượng</t>
  </si>
  <si>
    <t>Đơn giá</t>
  </si>
  <si>
    <t>Thành tiền</t>
  </si>
  <si>
    <t>Gas</t>
  </si>
  <si>
    <t>Thực phẩm GV</t>
  </si>
  <si>
    <t>Thực phẩm HS</t>
  </si>
  <si>
    <t>III - ĐỒ DÙNG LỚP HỌC:</t>
  </si>
  <si>
    <t>S.lượng</t>
  </si>
  <si>
    <t>Đ.giá</t>
  </si>
  <si>
    <t>ĐƠN VỊ TIỀN: 1.000đ</t>
  </si>
  <si>
    <t>Tổng Thu</t>
  </si>
  <si>
    <t>Tổng chi</t>
  </si>
  <si>
    <t>1 phần</t>
  </si>
  <si>
    <t>Trình độ</t>
  </si>
  <si>
    <t>Vị trí công việc</t>
  </si>
  <si>
    <t>Ngày ĐL 1 mình</t>
  </si>
  <si>
    <t>CÁC KHOẢN PHỤ CẤP</t>
  </si>
  <si>
    <t>Giảm trừ</t>
  </si>
  <si>
    <t>THỰC LÃNH</t>
  </si>
  <si>
    <t>Đứng lớp 1 mình</t>
  </si>
  <si>
    <t>Trách nhiệm</t>
  </si>
  <si>
    <t>Chuyên cần</t>
  </si>
  <si>
    <t>Trích nộp BHXH 10.5%</t>
  </si>
  <si>
    <t>;/</t>
  </si>
  <si>
    <t>Chi gas + TP gv</t>
  </si>
  <si>
    <t>Nguyễn Ngọc Nhã</t>
  </si>
  <si>
    <t>Đắk Lắk</t>
  </si>
  <si>
    <t>Nguyễn Xuân Toàn</t>
  </si>
  <si>
    <t>Eakly</t>
  </si>
  <si>
    <t>Tổ 1.Bình Chánh Đông.Khánh bình.TX Tân Uyên. BD</t>
  </si>
  <si>
    <t>buôn bán</t>
  </si>
  <si>
    <t>0862589605</t>
  </si>
  <si>
    <t>0344619676</t>
  </si>
  <si>
    <t>Phùng Ngọc</t>
  </si>
  <si>
    <t>Phùng Minh Quân</t>
  </si>
  <si>
    <t>tài xế</t>
  </si>
  <si>
    <t>KP Tân Lương.P Thạnh Phước. Tx Tân Uyên.BD</t>
  </si>
  <si>
    <t>Tổ 1.KP Bình Chánh Đông,Khánh Bình. Tân uyên . BD</t>
  </si>
  <si>
    <t>0866609038</t>
  </si>
  <si>
    <t>C</t>
  </si>
  <si>
    <t xml:space="preserve">Mỹ Đức </t>
  </si>
  <si>
    <t>0399608401</t>
  </si>
  <si>
    <t>0375034292</t>
  </si>
  <si>
    <t>Dũng</t>
  </si>
  <si>
    <t>lê ngọc vân</t>
  </si>
  <si>
    <t>nguyễn thuý an</t>
  </si>
  <si>
    <t>Ngọc</t>
  </si>
  <si>
    <t>Nguyên</t>
  </si>
  <si>
    <t>Thái</t>
  </si>
  <si>
    <t>Thanh</t>
  </si>
  <si>
    <t>Nguyễn Bảo</t>
  </si>
  <si>
    <t>Phát</t>
  </si>
  <si>
    <t>L</t>
  </si>
  <si>
    <t>Nguyễn Anh</t>
  </si>
  <si>
    <t>Thư</t>
  </si>
  <si>
    <t>8/9/21</t>
  </si>
  <si>
    <t>8/3/21</t>
  </si>
  <si>
    <t>1/4/21</t>
  </si>
  <si>
    <t>7/4/21</t>
  </si>
  <si>
    <t>22/3/21</t>
  </si>
  <si>
    <t>5/4/21</t>
  </si>
  <si>
    <t>Gian</t>
  </si>
  <si>
    <t>Gian thu</t>
  </si>
  <si>
    <t>Thu tháng 02</t>
  </si>
  <si>
    <t>Nhi</t>
  </si>
  <si>
    <t>kí nhận</t>
  </si>
  <si>
    <t>Trương Nguyễn Bình</t>
  </si>
  <si>
    <t>Nguyễn Đỗ Hải</t>
  </si>
  <si>
    <t>Hào</t>
  </si>
  <si>
    <t>Hưng</t>
  </si>
  <si>
    <t>Thạch Thị Ngọc</t>
  </si>
  <si>
    <t>13/4/21</t>
  </si>
  <si>
    <t>10/4/21</t>
  </si>
  <si>
    <t>20/4/21</t>
  </si>
  <si>
    <t>C5</t>
  </si>
  <si>
    <t>C7</t>
  </si>
  <si>
    <t>Aha</t>
  </si>
  <si>
    <t>Duy</t>
  </si>
  <si>
    <t>Sum</t>
  </si>
  <si>
    <t>Nhiên</t>
  </si>
  <si>
    <t>Khánh</t>
  </si>
  <si>
    <t>An Giang</t>
  </si>
  <si>
    <t>Vĩnh Long</t>
  </si>
  <si>
    <t>CN</t>
  </si>
  <si>
    <t xml:space="preserve">Trần Thị Mỹ </t>
  </si>
  <si>
    <t>Loan</t>
  </si>
  <si>
    <t>Trâm</t>
  </si>
  <si>
    <t>Như</t>
  </si>
  <si>
    <t>Quỳnh</t>
  </si>
  <si>
    <t>Ý</t>
  </si>
  <si>
    <t>An</t>
  </si>
  <si>
    <t>K</t>
  </si>
  <si>
    <t>Con Cô Loan</t>
  </si>
  <si>
    <t>Đõ Tấn</t>
  </si>
  <si>
    <t>Trần Ngọc Bảo</t>
  </si>
  <si>
    <t>Huỳnh Ngọc Như</t>
  </si>
  <si>
    <t>M-</t>
  </si>
  <si>
    <t xml:space="preserve">Nguyễn Phước </t>
  </si>
  <si>
    <t>10/5/21</t>
  </si>
  <si>
    <t>7/12/18</t>
  </si>
  <si>
    <t>Nguyễn Nhật Trường</t>
  </si>
  <si>
    <t>Cơ Khí</t>
  </si>
  <si>
    <t>Nhân viên</t>
  </si>
  <si>
    <t>Trần Văn Thời</t>
  </si>
  <si>
    <t>Khánh bình tây băc</t>
  </si>
  <si>
    <t>KP Cây Chàm,Thạnh Phước, Tân uyên, BD</t>
  </si>
  <si>
    <t>Đỗ Văn Chung</t>
  </si>
  <si>
    <t>Công Nhân</t>
  </si>
  <si>
    <t>Trần T. Mông Tuyền</t>
  </si>
  <si>
    <t>Thợ tóc</t>
  </si>
  <si>
    <t>KP Bình Chánh, Khánh Bình, TU, BD</t>
  </si>
  <si>
    <t>kinh</t>
  </si>
  <si>
    <t>Thanh Hóa</t>
  </si>
  <si>
    <t>Thọ Xuân</t>
  </si>
  <si>
    <t>Xuân Tín</t>
  </si>
  <si>
    <t>Trương Minh Hà</t>
  </si>
  <si>
    <t>hớt tóc</t>
  </si>
  <si>
    <t>Nguyễn Chí Thành</t>
  </si>
  <si>
    <t>y sỉ đa khoa</t>
  </si>
  <si>
    <t>Lê Thị Hòa</t>
  </si>
  <si>
    <t>Thái Thanh Thuận</t>
  </si>
  <si>
    <t>Nguyễn T. Ngọc Trâm</t>
  </si>
  <si>
    <t>Bác sĩ</t>
  </si>
  <si>
    <t xml:space="preserve"> Nguyễn  Vương Thảo</t>
  </si>
  <si>
    <t>Nguyễn Duy Khang</t>
  </si>
  <si>
    <t>1995</t>
  </si>
  <si>
    <t>Võ Thị ÁI VI</t>
  </si>
  <si>
    <t>2000</t>
  </si>
  <si>
    <t>III. Nước máy</t>
  </si>
  <si>
    <t>II. TIỀN ĐIỆN</t>
  </si>
  <si>
    <t>Ghi chú</t>
  </si>
  <si>
    <t>BC thang 04</t>
  </si>
  <si>
    <t>Nguyễn Tấn</t>
  </si>
  <si>
    <t>Đạt</t>
  </si>
  <si>
    <t>Bảo</t>
  </si>
  <si>
    <t>1/6/21</t>
  </si>
  <si>
    <t>31/5/21</t>
  </si>
  <si>
    <t>Vũng Tàu</t>
  </si>
  <si>
    <t xml:space="preserve">Nguyễn Văn Phong </t>
  </si>
  <si>
    <t>Vũ Thị Hồng Oanh</t>
  </si>
  <si>
    <t>Càng Long</t>
  </si>
  <si>
    <t>Bình Phú</t>
  </si>
  <si>
    <t>Hân</t>
  </si>
  <si>
    <t>Phan Anh</t>
  </si>
  <si>
    <t>Khôi</t>
  </si>
  <si>
    <t>Hà Tĩnh</t>
  </si>
  <si>
    <t>Phan Viết Hoàng</t>
  </si>
  <si>
    <t>Đào Thị Trà My</t>
  </si>
  <si>
    <t>Hương Khê</t>
  </si>
  <si>
    <t>Hương Long</t>
  </si>
  <si>
    <t>Bạc Liêu</t>
  </si>
  <si>
    <t>Hồng Dân</t>
  </si>
  <si>
    <t>Trừ tiền ăn</t>
  </si>
  <si>
    <t>Thiện</t>
  </si>
  <si>
    <t>'KP Cây Chàm,Thạnh Phước, Tân uyên, BD</t>
  </si>
  <si>
    <t>21/2/22</t>
  </si>
  <si>
    <t>K.doanh</t>
  </si>
  <si>
    <t>9/2/22</t>
  </si>
  <si>
    <t>14/2/22</t>
  </si>
  <si>
    <t>Nguyễn Minh</t>
  </si>
  <si>
    <t>Dược</t>
  </si>
  <si>
    <t>22/2/22</t>
  </si>
  <si>
    <t>6/5/2018</t>
  </si>
  <si>
    <t>Nguyễn Minh Y</t>
  </si>
  <si>
    <t>Lê Thị Kiều Mỹ</t>
  </si>
  <si>
    <t>An Biên</t>
  </si>
  <si>
    <t>Đông Thái</t>
  </si>
  <si>
    <t>Nguyễn Thị Chúc</t>
  </si>
  <si>
    <t>Ly</t>
  </si>
  <si>
    <t>21/1/2021</t>
  </si>
  <si>
    <t>Tự do</t>
  </si>
  <si>
    <t>Phụng Hiệp</t>
  </si>
  <si>
    <t>Phương</t>
  </si>
  <si>
    <t>Tuyền</t>
  </si>
  <si>
    <t>11/2/22</t>
  </si>
  <si>
    <t xml:space="preserve">Tạ Thanh Hà </t>
  </si>
  <si>
    <t>My</t>
  </si>
  <si>
    <t>17/7/2018</t>
  </si>
  <si>
    <t>Tạ Thanh Quân</t>
  </si>
  <si>
    <t>Vĩnh Châu</t>
  </si>
  <si>
    <t>Lạc Hòa</t>
  </si>
  <si>
    <t>20/4/2018</t>
  </si>
  <si>
    <t>BÀ: Lê Thị Thanh</t>
  </si>
  <si>
    <t>Trần đề</t>
  </si>
  <si>
    <t xml:space="preserve">Trương Gia </t>
  </si>
  <si>
    <t>22/7/2018</t>
  </si>
  <si>
    <t>Trương Hoài Như</t>
  </si>
  <si>
    <t>Phạm Tuyết Kha</t>
  </si>
  <si>
    <t>Nộ trợ</t>
  </si>
  <si>
    <t>Cái Nước</t>
  </si>
  <si>
    <t>Đông Hưng</t>
  </si>
  <si>
    <t>KP Cây Da, P. Thạnh Phước,TX Tân Uyên,BD</t>
  </si>
  <si>
    <t>Phạm Phú</t>
  </si>
  <si>
    <t>HƯng</t>
  </si>
  <si>
    <t>25/12/2018</t>
  </si>
  <si>
    <t>Phạm Văn Phước</t>
  </si>
  <si>
    <t>Nguyễn Thị Nhí</t>
  </si>
  <si>
    <t>Quách Phẩm Bắc</t>
  </si>
  <si>
    <t xml:space="preserve">Đăng Ngọc </t>
  </si>
  <si>
    <t>An Na</t>
  </si>
  <si>
    <t>26/11/2018</t>
  </si>
  <si>
    <t>Đặng Văn Thi</t>
  </si>
  <si>
    <t>Lương Thị Tâm</t>
  </si>
  <si>
    <t>Dược Sĩ</t>
  </si>
  <si>
    <t>Đăk lắk</t>
  </si>
  <si>
    <t>Krong Pắc</t>
  </si>
  <si>
    <t>Ea Yong</t>
  </si>
  <si>
    <t>Trần Bảo</t>
  </si>
  <si>
    <t>16/02/2017</t>
  </si>
  <si>
    <t>Trần Văn Đĩnh</t>
  </si>
  <si>
    <t>Huỳnh Thị Thảo</t>
  </si>
  <si>
    <t>Vĩnh Lộc</t>
  </si>
  <si>
    <t xml:space="preserve">M </t>
  </si>
  <si>
    <t>Trần Minh</t>
  </si>
  <si>
    <t>3/10/2018</t>
  </si>
  <si>
    <t>Võ Thị Ngọc</t>
  </si>
  <si>
    <t>2/9/2017</t>
  </si>
  <si>
    <t>Võ Văn Hoài</t>
  </si>
  <si>
    <t>Cn</t>
  </si>
  <si>
    <t>Nông T, Ngọc Trâm</t>
  </si>
  <si>
    <t>Đại Thành</t>
  </si>
  <si>
    <t>10/2/22</t>
  </si>
  <si>
    <t xml:space="preserve"> Trương Đức</t>
  </si>
  <si>
    <t>10/3/2018</t>
  </si>
  <si>
    <t>Phú Thọ</t>
  </si>
  <si>
    <t>Trương ĐỨc Toàn</t>
  </si>
  <si>
    <t>Trịnh Thị Uyên</t>
  </si>
  <si>
    <t>Thanh ba</t>
  </si>
  <si>
    <t>Hanh Cù</t>
  </si>
  <si>
    <t>Võ Hoàng</t>
  </si>
  <si>
    <t>15/2/22</t>
  </si>
  <si>
    <t>31/8/2020</t>
  </si>
  <si>
    <t>Võ Văn Bảo Nghĩa</t>
  </si>
  <si>
    <t>Hoàng Thị Tươi</t>
  </si>
  <si>
    <t>Hương VĨnh</t>
  </si>
  <si>
    <t xml:space="preserve">Nguyễn Quốc </t>
  </si>
  <si>
    <t>16/1/2020</t>
  </si>
  <si>
    <t>Nguyễn Nhơn Sâm</t>
  </si>
  <si>
    <t>Lê T. Bích Phương</t>
  </si>
  <si>
    <t xml:space="preserve">T </t>
  </si>
  <si>
    <t>Trần Thiên</t>
  </si>
  <si>
    <t>Kim</t>
  </si>
  <si>
    <t>30/12/2019</t>
  </si>
  <si>
    <t>Trần Bình Trọng</t>
  </si>
  <si>
    <t>Mai Thị Thu Trâm</t>
  </si>
  <si>
    <t>nội trợ</t>
  </si>
  <si>
    <t>Nghệ An</t>
  </si>
  <si>
    <t>Nghi Lộc</t>
  </si>
  <si>
    <t>Nghi Thiết</t>
  </si>
  <si>
    <t>KP Bình Chánh Đông, Khánh Bình, TU, BD</t>
  </si>
  <si>
    <t xml:space="preserve">Trần Thị Bảo </t>
  </si>
  <si>
    <t>19/2/22</t>
  </si>
  <si>
    <t>22/3/2018</t>
  </si>
  <si>
    <t>Trần Thanh Tiền</t>
  </si>
  <si>
    <t>Phạm Thị Thùy</t>
  </si>
  <si>
    <t>Ngô Minh</t>
  </si>
  <si>
    <t>26/7/2019</t>
  </si>
  <si>
    <t>Ngô Tấn Phát</t>
  </si>
  <si>
    <t>Lê Thị Kim Hồng</t>
  </si>
  <si>
    <t xml:space="preserve">Nguyễn Hoàng Thiên </t>
  </si>
  <si>
    <t>23/2/22</t>
  </si>
  <si>
    <t>28/10/2017</t>
  </si>
  <si>
    <t>VĨnh Long</t>
  </si>
  <si>
    <t>Phạm Ngọc Hiền</t>
  </si>
  <si>
    <t>Long Hồ</t>
  </si>
  <si>
    <t>Thường  Thạnh</t>
  </si>
  <si>
    <t>Trần Phan Huy</t>
  </si>
  <si>
    <t>22/9/2019</t>
  </si>
  <si>
    <t>Trần Minh Thuận</t>
  </si>
  <si>
    <t>NV</t>
  </si>
  <si>
    <t>Phan Thị Nguyệt</t>
  </si>
  <si>
    <t>Thiệu Hóa</t>
  </si>
  <si>
    <t>0979123071</t>
  </si>
  <si>
    <t>0989364041</t>
  </si>
  <si>
    <t>0933011904</t>
  </si>
  <si>
    <t>0919437350</t>
  </si>
  <si>
    <t>0919403893</t>
  </si>
  <si>
    <t>0908998568</t>
  </si>
  <si>
    <t>0385002074</t>
  </si>
  <si>
    <t>0969704785</t>
  </si>
  <si>
    <t>0976312335</t>
  </si>
  <si>
    <t>0387837224</t>
  </si>
  <si>
    <t>0345939714</t>
  </si>
  <si>
    <t>0865542551</t>
  </si>
  <si>
    <t xml:space="preserve">Nguyễn Huỳnh </t>
  </si>
  <si>
    <t>Em Bảo Vy (Chổi)</t>
  </si>
  <si>
    <t xml:space="preserve">Nguyễn Tú </t>
  </si>
  <si>
    <t>1/3/22</t>
  </si>
  <si>
    <t>Nguyễn Kim</t>
  </si>
  <si>
    <t xml:space="preserve">Huỳnh Ngô Gia </t>
  </si>
  <si>
    <t>7/3/22</t>
  </si>
  <si>
    <t>Đan</t>
  </si>
  <si>
    <t>Nhân</t>
  </si>
  <si>
    <t>Trúc</t>
  </si>
  <si>
    <t>Thạch Nguyễn</t>
  </si>
  <si>
    <t>10/3/22</t>
  </si>
  <si>
    <t>Lượng</t>
  </si>
  <si>
    <t>Phượng</t>
  </si>
  <si>
    <t>GV</t>
  </si>
  <si>
    <t>CD</t>
  </si>
  <si>
    <t xml:space="preserve">Phạm Phúc </t>
  </si>
  <si>
    <t>12/3/22</t>
  </si>
  <si>
    <t xml:space="preserve">Trương Bảo </t>
  </si>
  <si>
    <t>14/3/22</t>
  </si>
  <si>
    <t xml:space="preserve">Trần Thị Minh </t>
  </si>
  <si>
    <t>Em Trường Hưng Mầm</t>
  </si>
  <si>
    <t>Đức</t>
  </si>
  <si>
    <t>15/3/22</t>
  </si>
  <si>
    <t xml:space="preserve">Nguyễn Anh </t>
  </si>
  <si>
    <t>21/3/22</t>
  </si>
  <si>
    <t>6/4/22</t>
  </si>
  <si>
    <t xml:space="preserve">Ngô Khả </t>
  </si>
  <si>
    <t>Trần Đức</t>
  </si>
  <si>
    <t xml:space="preserve">Nguyễn Thị Tâm </t>
  </si>
  <si>
    <t>4/4/22</t>
  </si>
  <si>
    <t>Phạm Lê Uyên</t>
  </si>
  <si>
    <t>28/3/22</t>
  </si>
  <si>
    <t>11/04</t>
  </si>
  <si>
    <t>Em Thái</t>
  </si>
  <si>
    <t>Con Cô Thiết</t>
  </si>
  <si>
    <t>Em Dược Mầm</t>
  </si>
  <si>
    <t>Em Anh Đức Chồi</t>
  </si>
  <si>
    <t>Tiền ăn T04</t>
  </si>
  <si>
    <t>Về quê chơi</t>
  </si>
  <si>
    <t>Hà Thị Phương</t>
  </si>
  <si>
    <t>C-</t>
  </si>
  <si>
    <t>06/04/2019</t>
  </si>
  <si>
    <t>BVĐk  Bình Dương</t>
  </si>
  <si>
    <t>Y si</t>
  </si>
  <si>
    <t>Hội Nghĩa</t>
  </si>
  <si>
    <t>Tổ 5,KP Bình Chánh,Khánh Bình</t>
  </si>
  <si>
    <t>Nguyễn Văn Trung</t>
  </si>
  <si>
    <t>Nguyễn Thị Kim Trà</t>
  </si>
  <si>
    <t>Tân Hạnh</t>
  </si>
  <si>
    <t>Bình dương</t>
  </si>
  <si>
    <t>05/01/2019</t>
  </si>
  <si>
    <t>TYT Hồng sơn,Đô Lương,Nghệ an</t>
  </si>
  <si>
    <t>Nguyễn Đăng Quang</t>
  </si>
  <si>
    <t>Nguyễn Thị Sang</t>
  </si>
  <si>
    <t>Trịnh Đan</t>
  </si>
  <si>
    <t>Chi</t>
  </si>
  <si>
    <t>4/5/2022</t>
  </si>
  <si>
    <t xml:space="preserve">Võ Bảo </t>
  </si>
  <si>
    <t>3/5/2022</t>
  </si>
  <si>
    <t xml:space="preserve">Hoàng Khánh </t>
  </si>
  <si>
    <t>7/5/2022</t>
  </si>
  <si>
    <t>14/4/22</t>
  </si>
  <si>
    <t>Lê Phạm Trường</t>
  </si>
  <si>
    <t>23/4/22</t>
  </si>
  <si>
    <t xml:space="preserve">Lê Trúc </t>
  </si>
  <si>
    <t>Linh</t>
  </si>
  <si>
    <t>9/5/22</t>
  </si>
  <si>
    <t xml:space="preserve">Lê Thành </t>
  </si>
  <si>
    <t>Công</t>
  </si>
  <si>
    <t>10/5/22</t>
  </si>
  <si>
    <t>22/6/2018</t>
  </si>
  <si>
    <t>16/7/2018</t>
  </si>
  <si>
    <t>26/1/2018</t>
  </si>
  <si>
    <t>10/12/2018</t>
  </si>
  <si>
    <t>11/3/2018</t>
  </si>
  <si>
    <t>15/5/2018</t>
  </si>
  <si>
    <t>12/11/2018</t>
  </si>
  <si>
    <t>10/7/2019</t>
  </si>
  <si>
    <t>21/6/2018</t>
  </si>
  <si>
    <t xml:space="preserve">Võ Trang </t>
  </si>
  <si>
    <t>Tim</t>
  </si>
  <si>
    <t>Nguyễn Thị Vân</t>
  </si>
  <si>
    <t xml:space="preserve">Ngô Nhật </t>
  </si>
  <si>
    <t xml:space="preserve">Mai Minh </t>
  </si>
  <si>
    <t>Đinh Ngọc Như</t>
  </si>
  <si>
    <t>Nguyễn Thị Ngọc</t>
  </si>
  <si>
    <t>24/5/22</t>
  </si>
  <si>
    <t>2/6/22</t>
  </si>
  <si>
    <t>7/6/22</t>
  </si>
  <si>
    <t>Học toán</t>
  </si>
  <si>
    <t>Năng khiếu</t>
  </si>
  <si>
    <t>`</t>
  </si>
  <si>
    <t>Khang</t>
  </si>
  <si>
    <t>Võ Thị Bích</t>
  </si>
  <si>
    <t xml:space="preserve">Nguyễn Duy </t>
  </si>
  <si>
    <t xml:space="preserve">Trần Gia </t>
  </si>
  <si>
    <t>Võ Thành Quốc</t>
  </si>
  <si>
    <t>Việt</t>
  </si>
  <si>
    <t xml:space="preserve">Đào Kim </t>
  </si>
  <si>
    <t xml:space="preserve">Võ Thái Gia </t>
  </si>
  <si>
    <t>Nguyễn Khánh</t>
  </si>
  <si>
    <t>20/6/22</t>
  </si>
  <si>
    <t>27/6/22</t>
  </si>
  <si>
    <t>4/7/22</t>
  </si>
  <si>
    <t>Lê Phạm Khánh</t>
  </si>
  <si>
    <t>2017</t>
  </si>
  <si>
    <t>15/7/2017</t>
  </si>
  <si>
    <t>Phạm Minh Vũ</t>
  </si>
  <si>
    <t>Trần Kim Anh</t>
  </si>
  <si>
    <t>Khánh Bình</t>
  </si>
  <si>
    <t>0902787829</t>
  </si>
  <si>
    <t>0917713799</t>
  </si>
  <si>
    <t>27/01/2017</t>
  </si>
  <si>
    <t>Nguyễn Tiến Đạt</t>
  </si>
  <si>
    <t>Kinh doanh</t>
  </si>
  <si>
    <t>Nguyễn Hà Trang</t>
  </si>
  <si>
    <t xml:space="preserve">Khánh bình </t>
  </si>
  <si>
    <t>0967668666</t>
  </si>
  <si>
    <t>0982587655</t>
  </si>
  <si>
    <t>0918535311</t>
  </si>
  <si>
    <t>31/10/2017</t>
  </si>
  <si>
    <t>Nguyễn Cảnh Toàn</t>
  </si>
  <si>
    <t>Đỗ Ngọc Thủy</t>
  </si>
  <si>
    <t>0907290000</t>
  </si>
  <si>
    <t>0964461739</t>
  </si>
  <si>
    <t>0906129978</t>
  </si>
  <si>
    <t>0342178909</t>
  </si>
  <si>
    <t>7/12/2017</t>
  </si>
  <si>
    <t>Huỳnh Văn Cao</t>
  </si>
  <si>
    <t>Thợ hồ</t>
  </si>
  <si>
    <t>Lại Ngọc Yến</t>
  </si>
  <si>
    <t>0344762466</t>
  </si>
  <si>
    <t>0379372766</t>
  </si>
  <si>
    <t>9/2/2017</t>
  </si>
  <si>
    <t>Nguyễn Văn Tranh</t>
  </si>
  <si>
    <t>xây dựng</t>
  </si>
  <si>
    <t>Huỳnh T. Thúy Hằng</t>
  </si>
  <si>
    <t>Vị Thủy</t>
  </si>
  <si>
    <t>Vị Thanh</t>
  </si>
  <si>
    <t>0982900784</t>
  </si>
  <si>
    <t>0965389430</t>
  </si>
  <si>
    <t>0912817051</t>
  </si>
  <si>
    <t>0817796638</t>
  </si>
  <si>
    <t>0338600848</t>
  </si>
  <si>
    <t>0377905209</t>
  </si>
  <si>
    <t>0988448204</t>
  </si>
  <si>
    <t>0962838287</t>
  </si>
  <si>
    <t/>
  </si>
  <si>
    <t>0919427717</t>
  </si>
  <si>
    <t>0909934734</t>
  </si>
  <si>
    <t>02/01/2017</t>
  </si>
  <si>
    <t>Đô Lương</t>
  </si>
  <si>
    <t>Hồng Sơn</t>
  </si>
  <si>
    <t>0961078318</t>
  </si>
  <si>
    <t>0363526950</t>
  </si>
  <si>
    <t>4/7/2022</t>
  </si>
  <si>
    <t>Nguyễn Thị thảo</t>
  </si>
  <si>
    <t>TP. HCM</t>
  </si>
  <si>
    <t>Nguyễn Thành Được</t>
  </si>
  <si>
    <t>Phạm T. Mỹ Hồng</t>
  </si>
  <si>
    <t>Thủ Đức</t>
  </si>
  <si>
    <t>Trường thọ</t>
  </si>
  <si>
    <t>0932649002</t>
  </si>
  <si>
    <t>0906044894</t>
  </si>
  <si>
    <t>19/4/2019</t>
  </si>
  <si>
    <t>4/7/2019</t>
  </si>
  <si>
    <t>5/1/2019</t>
  </si>
  <si>
    <t>Đào Văn Huân</t>
  </si>
  <si>
    <t>Thợ Sửa xe</t>
  </si>
  <si>
    <t>Nguyễn Bích Vân</t>
  </si>
  <si>
    <t>Vĩnh Cữu</t>
  </si>
  <si>
    <t>Bình Hòa</t>
  </si>
  <si>
    <t>0918549582</t>
  </si>
  <si>
    <t>0967563153</t>
  </si>
  <si>
    <t>26/3/2017</t>
  </si>
  <si>
    <t>Võ Thái Nhân</t>
  </si>
  <si>
    <t>Tài xê</t>
  </si>
  <si>
    <t>Phan Thúy An</t>
  </si>
  <si>
    <t>Phương Thạnh</t>
  </si>
  <si>
    <t>0827435431</t>
  </si>
  <si>
    <t>0816822441</t>
  </si>
  <si>
    <t>09/09/2019</t>
  </si>
  <si>
    <t>3/10/2019</t>
  </si>
  <si>
    <t>Mai Y</t>
  </si>
  <si>
    <t xml:space="preserve">Điện </t>
  </si>
  <si>
    <t>Nguyễn Thị Nghĩa</t>
  </si>
  <si>
    <t>Uyên Hưng</t>
  </si>
  <si>
    <t>0869221477</t>
  </si>
  <si>
    <t>0911730988</t>
  </si>
  <si>
    <t>13/6/2022</t>
  </si>
  <si>
    <t>29/8/2018</t>
  </si>
  <si>
    <t>Đặng Võ Hoàng Linh</t>
  </si>
  <si>
    <t>Trần Thị Thuyết</t>
  </si>
  <si>
    <t>Tân Bình</t>
  </si>
  <si>
    <t>0971350336</t>
  </si>
  <si>
    <t>0368099021</t>
  </si>
  <si>
    <t>01/06/2020</t>
  </si>
  <si>
    <t>Đinh Tấn Thiện</t>
  </si>
  <si>
    <t>Nguyễn Thị Hoài</t>
  </si>
  <si>
    <t>0967828775</t>
  </si>
  <si>
    <t>0362169096</t>
  </si>
  <si>
    <t>25/6/2019</t>
  </si>
  <si>
    <t>Quảng Nam</t>
  </si>
  <si>
    <t>Võ Duy Âu</t>
  </si>
  <si>
    <t>Trương Thị Trang</t>
  </si>
  <si>
    <t>Quảng Ngãi</t>
  </si>
  <si>
    <t>Trà Bồng</t>
  </si>
  <si>
    <t>Trà Phú</t>
  </si>
  <si>
    <t>0978960244</t>
  </si>
  <si>
    <t>6/3/2018</t>
  </si>
  <si>
    <t>Ngô Đức Hòa</t>
  </si>
  <si>
    <t>Phạn T. Lệ Hằng</t>
  </si>
  <si>
    <t>0792955995</t>
  </si>
  <si>
    <t>0793800880</t>
  </si>
  <si>
    <t>14/6/22</t>
  </si>
  <si>
    <t>20/8/2016</t>
  </si>
  <si>
    <t>Võ Văn Đại</t>
  </si>
  <si>
    <t>Ng Văn Trường An</t>
  </si>
  <si>
    <t>Thị Vân</t>
  </si>
  <si>
    <t>0969020635</t>
  </si>
  <si>
    <t>0399183189</t>
  </si>
  <si>
    <t>Tài xế</t>
  </si>
  <si>
    <t>24/6/2020</t>
  </si>
  <si>
    <t>Bình Thuận</t>
  </si>
  <si>
    <t>Trần Bảo Hoài</t>
  </si>
  <si>
    <t>Huỳnh Thảo Ngân</t>
  </si>
  <si>
    <t>Tuy Phong</t>
  </si>
  <si>
    <t>Liên Hương</t>
  </si>
  <si>
    <t>0385894733</t>
  </si>
  <si>
    <t>0977734337</t>
  </si>
  <si>
    <t>28/6/22</t>
  </si>
  <si>
    <t>26/7/2017</t>
  </si>
  <si>
    <t>Võ Thanh Bình</t>
  </si>
  <si>
    <t>Điện lạnh</t>
  </si>
  <si>
    <t>Nguyễn Thị Thanh</t>
  </si>
  <si>
    <t>Kế toán</t>
  </si>
  <si>
    <t>0792993779</t>
  </si>
  <si>
    <t>0904647721</t>
  </si>
  <si>
    <t>24/7/2020</t>
  </si>
  <si>
    <t>Hàn Quốc</t>
  </si>
  <si>
    <t>Nguyễn Văn Minh</t>
  </si>
  <si>
    <t>LĐTD</t>
  </si>
  <si>
    <t>Nguyễn Thùy Linh</t>
  </si>
  <si>
    <t>TP Vinh</t>
  </si>
  <si>
    <t>Nghi Phú</t>
  </si>
  <si>
    <t>KP Bình Chánh Đông, Khánh Bình, TX Tân Uyên, BD</t>
  </si>
  <si>
    <t>0974833248</t>
  </si>
  <si>
    <t>16/2/2020</t>
  </si>
  <si>
    <t>Trần văn Dũng</t>
  </si>
  <si>
    <t>Trương Võ Anh Thư</t>
  </si>
  <si>
    <t>0394636676</t>
  </si>
  <si>
    <t>0936538489</t>
  </si>
  <si>
    <t>6/11/2020</t>
  </si>
  <si>
    <t>Lê Văn Thành</t>
  </si>
  <si>
    <t>Lý Thị Châu</t>
  </si>
  <si>
    <t>Dân Vượng</t>
  </si>
  <si>
    <t>Đường 59 ,P. Khánh Bình, Tx Tân Uyên, BD</t>
  </si>
  <si>
    <t>0346039883</t>
  </si>
  <si>
    <t>0345375838</t>
  </si>
  <si>
    <t>Đông Sơn</t>
  </si>
  <si>
    <t>9/12/2019</t>
  </si>
  <si>
    <t>Hoàng Đình Thủy</t>
  </si>
  <si>
    <t>Nguyễn Thị Thúy</t>
  </si>
  <si>
    <t>Đông Uyên</t>
  </si>
  <si>
    <t>0989703242</t>
  </si>
  <si>
    <t>0985492034</t>
  </si>
  <si>
    <t>11/6/2019</t>
  </si>
  <si>
    <t>Võ Thành Ly</t>
  </si>
  <si>
    <t>Lý Kim Rồng</t>
  </si>
  <si>
    <t>An Châu</t>
  </si>
  <si>
    <t>Hòa long 1</t>
  </si>
  <si>
    <t>1/10/2019</t>
  </si>
  <si>
    <t>Trương Hoài Hận</t>
  </si>
  <si>
    <t>Nội trợ</t>
  </si>
  <si>
    <t>0339727826</t>
  </si>
  <si>
    <t>0971796267</t>
  </si>
  <si>
    <t>0961393913</t>
  </si>
  <si>
    <t>Lê Thanh Bảo</t>
  </si>
  <si>
    <t>Kỹ sư</t>
  </si>
  <si>
    <t>Phạm Thị Thùy Linh</t>
  </si>
  <si>
    <t>Dĩ An</t>
  </si>
  <si>
    <t>Đông Chiêu</t>
  </si>
  <si>
    <t>0898157599</t>
  </si>
  <si>
    <t>0968027298</t>
  </si>
  <si>
    <t>Hà Văn Tâm</t>
  </si>
  <si>
    <t>Vi Thị Hảo</t>
  </si>
  <si>
    <t>Thường Xuân</t>
  </si>
  <si>
    <t>Xuân Cao</t>
  </si>
  <si>
    <t>Ngô Hoàng Hải</t>
  </si>
  <si>
    <t>Võ Thị Phương Thủy</t>
  </si>
  <si>
    <t>0909994939</t>
  </si>
  <si>
    <t>0777114990</t>
  </si>
  <si>
    <t>Trần Phi Hùng</t>
  </si>
  <si>
    <t>Phạm T. Kim Loan</t>
  </si>
  <si>
    <t>Tân Phước Khánh</t>
  </si>
  <si>
    <t>Khmer</t>
  </si>
  <si>
    <t>Nguyễn Tri Kỷ</t>
  </si>
  <si>
    <t>Sửa xe</t>
  </si>
  <si>
    <t>Thạch Thị Sa Quyên</t>
  </si>
  <si>
    <t>Châu Thành</t>
  </si>
  <si>
    <t>Lươn Hòa A</t>
  </si>
  <si>
    <t>0961860649</t>
  </si>
  <si>
    <t>0377531932</t>
  </si>
  <si>
    <t>Hà Nội</t>
  </si>
  <si>
    <t>Trương Đình Tới</t>
  </si>
  <si>
    <t>Đặng Thị Thương</t>
  </si>
  <si>
    <t>Chương Mỹ</t>
  </si>
  <si>
    <t>Trần Phú</t>
  </si>
  <si>
    <t>0986636017</t>
  </si>
  <si>
    <t>0344195113</t>
  </si>
  <si>
    <t>0356224150</t>
  </si>
  <si>
    <t>0879389360</t>
  </si>
  <si>
    <t>0965951109</t>
  </si>
  <si>
    <t>0983820146</t>
  </si>
  <si>
    <t>0942101650</t>
  </si>
  <si>
    <t>0947466341</t>
  </si>
  <si>
    <t>0911148955</t>
  </si>
  <si>
    <t>0855600377</t>
  </si>
  <si>
    <t>0981834420</t>
  </si>
  <si>
    <t>Trần Văn Gưa</t>
  </si>
  <si>
    <t>Cao Thị Hường</t>
  </si>
  <si>
    <t>Châu Phú</t>
  </si>
  <si>
    <t>0986549877</t>
  </si>
  <si>
    <t>0989422699</t>
  </si>
  <si>
    <t>Trịnh Duy Tuyên</t>
  </si>
  <si>
    <t>Bùi Thị Gái</t>
  </si>
  <si>
    <t>0338748749</t>
  </si>
  <si>
    <t>0961756095</t>
  </si>
  <si>
    <t>HỌ VÀ TÊN</t>
  </si>
  <si>
    <t>Ngày vào làm</t>
  </si>
  <si>
    <t>Thông tin cá nhân</t>
  </si>
  <si>
    <t>Số ngày công</t>
  </si>
  <si>
    <t>Ngày phép</t>
  </si>
  <si>
    <t>Số giờ TC</t>
  </si>
  <si>
    <t>TỔNG LƯƠNG</t>
  </si>
  <si>
    <t>Lương cơ bản</t>
  </si>
  <si>
    <t>Lương/ ngày công</t>
  </si>
  <si>
    <t>Tiền BHXH</t>
  </si>
  <si>
    <t>Tổng thu nhập</t>
  </si>
  <si>
    <t>Số CMND</t>
  </si>
  <si>
    <t>Ngày cấp</t>
  </si>
  <si>
    <t>Nơi cấp</t>
  </si>
  <si>
    <t>Số đt</t>
  </si>
  <si>
    <t>Tăng ca</t>
  </si>
  <si>
    <t xml:space="preserve">Phan Linh </t>
  </si>
  <si>
    <t>TC</t>
  </si>
  <si>
    <t>P. HT</t>
  </si>
  <si>
    <t>GV LÁ</t>
  </si>
  <si>
    <t xml:space="preserve">Phạm Thị Kim </t>
  </si>
  <si>
    <t>GV NT</t>
  </si>
  <si>
    <t xml:space="preserve">Nguyễn Thị </t>
  </si>
  <si>
    <t>BM Mầm</t>
  </si>
  <si>
    <t xml:space="preserve">Trịnh Bé </t>
  </si>
  <si>
    <t xml:space="preserve">Trần Thị Linh </t>
  </si>
  <si>
    <t>Trương Tuấn</t>
  </si>
  <si>
    <t>Kiệt</t>
  </si>
  <si>
    <t>ĐP</t>
  </si>
  <si>
    <t>CSVC</t>
  </si>
  <si>
    <t xml:space="preserve">Lê Nguyễn Anh </t>
  </si>
  <si>
    <t>Trần Lê Hà</t>
  </si>
  <si>
    <t>Nguyễn Ngọc Như</t>
  </si>
  <si>
    <t xml:space="preserve">Trần Hoàng </t>
  </si>
  <si>
    <t>Quân</t>
  </si>
  <si>
    <t>Sơn Thị Thảo</t>
  </si>
  <si>
    <t>Nguyễn Thị Kim Anh</t>
  </si>
  <si>
    <t>Nguyễn Phúc</t>
  </si>
  <si>
    <t>Nguyễn Trần Anh</t>
  </si>
  <si>
    <t>Trương Ngọc An</t>
  </si>
  <si>
    <t>Khuê</t>
  </si>
  <si>
    <t xml:space="preserve">Vũ Đức </t>
  </si>
  <si>
    <t>Toàn</t>
  </si>
  <si>
    <t>19/3/2020</t>
  </si>
  <si>
    <t>03/09/2019</t>
  </si>
  <si>
    <t>10/6/2019</t>
  </si>
  <si>
    <t>18/10/2019</t>
  </si>
  <si>
    <t>25/10/2019</t>
  </si>
  <si>
    <t>31/3/2019</t>
  </si>
  <si>
    <t>30/1/2019</t>
  </si>
  <si>
    <t>29/09/2020</t>
  </si>
  <si>
    <t>Trần Hoàng Phục</t>
  </si>
  <si>
    <t>Thị Diện</t>
  </si>
  <si>
    <t>Vị Đông</t>
  </si>
  <si>
    <t>0359278015</t>
  </si>
  <si>
    <t>0396591049</t>
  </si>
  <si>
    <t>X</t>
  </si>
  <si>
    <t>Sơn Na Rết</t>
  </si>
  <si>
    <t>Thợ Hàn</t>
  </si>
  <si>
    <t>Lý Thị Út Huyền</t>
  </si>
  <si>
    <t>Mỹ Tú</t>
  </si>
  <si>
    <t>Thuận Hưng</t>
  </si>
  <si>
    <t>0379088704</t>
  </si>
  <si>
    <t>0972500413</t>
  </si>
  <si>
    <t>Nguyễn Trọng Nga</t>
  </si>
  <si>
    <t>Nguyễn Thị Nga</t>
  </si>
  <si>
    <t>Hương sơn</t>
  </si>
  <si>
    <t>Xuân Trung</t>
  </si>
  <si>
    <t>Phú Yên</t>
  </si>
  <si>
    <t>Nguyễn Thanh Phong</t>
  </si>
  <si>
    <t>Ngô Thị Tường Quy</t>
  </si>
  <si>
    <t>Định Quán</t>
  </si>
  <si>
    <t>Phú Ngọc</t>
  </si>
  <si>
    <t>KP Cây Da, Thạnh Phước</t>
  </si>
  <si>
    <t>0382129252</t>
  </si>
  <si>
    <t>0972859821</t>
  </si>
  <si>
    <t>TP HCM</t>
  </si>
  <si>
    <t>Trương Thái Nguyễn</t>
  </si>
  <si>
    <t>Trần Ngọc Bích</t>
  </si>
  <si>
    <t>Thới Bình</t>
  </si>
  <si>
    <t>Tân Phú</t>
  </si>
  <si>
    <t>KP Tân Lương. P Thạnh Phước.</t>
  </si>
  <si>
    <t>0915284272</t>
  </si>
  <si>
    <t>0919995373</t>
  </si>
  <si>
    <t>Lê Thành Tài</t>
  </si>
  <si>
    <t>IT</t>
  </si>
  <si>
    <t>Nguyễn T. Nguyên Thủy</t>
  </si>
  <si>
    <t>NV Y tế</t>
  </si>
  <si>
    <t xml:space="preserve">Đồng Nai </t>
  </si>
  <si>
    <t>Thới Sơn</t>
  </si>
  <si>
    <t>0358706962</t>
  </si>
  <si>
    <t>0366776254</t>
  </si>
  <si>
    <t>Nguyễn Thành Phước</t>
  </si>
  <si>
    <t>Trần Gia Linh</t>
  </si>
  <si>
    <t>0979066593</t>
  </si>
  <si>
    <t>0327592225</t>
  </si>
  <si>
    <t>0357554308</t>
  </si>
  <si>
    <t>Khánh Hòa</t>
  </si>
  <si>
    <t>Huỳnh Văn Hòa</t>
  </si>
  <si>
    <t>Ngô T.Mỹ Thảo</t>
  </si>
  <si>
    <t>Ninh Hòa</t>
  </si>
  <si>
    <t>Ninh Xuân</t>
  </si>
  <si>
    <t>0922960203</t>
  </si>
  <si>
    <t>0384252933</t>
  </si>
  <si>
    <t>0985150773</t>
  </si>
  <si>
    <t>0868870873</t>
  </si>
  <si>
    <t>0369801328</t>
  </si>
  <si>
    <t>0967138417</t>
  </si>
  <si>
    <t>0364553499</t>
  </si>
  <si>
    <t>Phạm Văn Lưỡng</t>
  </si>
  <si>
    <t>Lê Thị Thanh Tuyền</t>
  </si>
  <si>
    <t>Vĩnh Cửu</t>
  </si>
  <si>
    <t>0978179120</t>
  </si>
  <si>
    <t>0988544012</t>
  </si>
  <si>
    <t>Đặng  Hoàng</t>
  </si>
  <si>
    <t>Hồng</t>
  </si>
  <si>
    <t xml:space="preserve">Đào Tuấn </t>
  </si>
  <si>
    <t>12/9/22</t>
  </si>
  <si>
    <t xml:space="preserve">Nguyễn Bảo </t>
  </si>
  <si>
    <t>14/9/2022</t>
  </si>
  <si>
    <t xml:space="preserve">Vũ Khánh </t>
  </si>
  <si>
    <t>17/9/22</t>
  </si>
  <si>
    <t>19/9/22</t>
  </si>
  <si>
    <t>Hà Trần Nhật</t>
  </si>
  <si>
    <t>14/9/22</t>
  </si>
  <si>
    <t>17/9/2019</t>
  </si>
  <si>
    <t>14/6/2019</t>
  </si>
  <si>
    <t>13/7/2019</t>
  </si>
  <si>
    <t>0968896312</t>
  </si>
  <si>
    <t>0979459273</t>
  </si>
  <si>
    <t>28/2/2019</t>
  </si>
  <si>
    <t>2/5/2018</t>
  </si>
  <si>
    <t>Đồng tháp</t>
  </si>
  <si>
    <t>Trần Thanh Quí</t>
  </si>
  <si>
    <t>1996</t>
  </si>
  <si>
    <t>Nguyễn Thị Ngân Lụa</t>
  </si>
  <si>
    <t>2001</t>
  </si>
  <si>
    <t>Tiền Giang</t>
  </si>
  <si>
    <t>Chợ Gạo</t>
  </si>
  <si>
    <t>Hòa Định</t>
  </si>
  <si>
    <t>0937033970</t>
  </si>
  <si>
    <t>0328563710</t>
  </si>
  <si>
    <t>0326882808</t>
  </si>
  <si>
    <t>0985047599</t>
  </si>
  <si>
    <t>7/3/2018</t>
  </si>
  <si>
    <t>Nguyễn Thanh Tùng</t>
  </si>
  <si>
    <t>1990</t>
  </si>
  <si>
    <t>Võ Thị Bảo Ngọc</t>
  </si>
  <si>
    <t>1993</t>
  </si>
  <si>
    <t>0963709077</t>
  </si>
  <si>
    <t>0971469465</t>
  </si>
  <si>
    <t>Nguyễn Thị Tuyết Nhung</t>
  </si>
  <si>
    <t xml:space="preserve">Vũ Ánh </t>
  </si>
  <si>
    <t>Dương</t>
  </si>
  <si>
    <t>3/10/22</t>
  </si>
  <si>
    <t xml:space="preserve">Nguyễn Chí </t>
  </si>
  <si>
    <t>30/9/22</t>
  </si>
  <si>
    <t>Nguyễn Hoàng Gia</t>
  </si>
  <si>
    <t>Huy</t>
  </si>
  <si>
    <t>28/9/22</t>
  </si>
  <si>
    <t xml:space="preserve">Lê An </t>
  </si>
  <si>
    <t xml:space="preserve">Lê Thanh </t>
  </si>
  <si>
    <t>Thuận</t>
  </si>
  <si>
    <t>Thắng</t>
  </si>
  <si>
    <t>26/9/22</t>
  </si>
  <si>
    <t>E Toàn Lá</t>
  </si>
  <si>
    <t>Nguyễn Ngọc  Khánh</t>
  </si>
  <si>
    <t>08/12/2019</t>
  </si>
  <si>
    <t>Lê Minh Tân</t>
  </si>
  <si>
    <t>Nguyễn Kim Hồng</t>
  </si>
  <si>
    <t>0938196679</t>
  </si>
  <si>
    <t>0977735540</t>
  </si>
  <si>
    <t>KP Bình Chánh Đông,Khánh Bình, TU,BD</t>
  </si>
  <si>
    <t>10/3/2021</t>
  </si>
  <si>
    <t>Nguyễn Văn Đạt</t>
  </si>
  <si>
    <t>Nguyễn Thị Thanh Tuyền</t>
  </si>
  <si>
    <t>0977774353</t>
  </si>
  <si>
    <t>0936663074</t>
  </si>
  <si>
    <t>15/3/2018</t>
  </si>
  <si>
    <t>TPHC M</t>
  </si>
  <si>
    <t>Lê Minh Kiên</t>
  </si>
  <si>
    <t>Lê Ngọc Thảo</t>
  </si>
  <si>
    <t>0346785557</t>
  </si>
  <si>
    <t>0829976799</t>
  </si>
  <si>
    <t>09/08/2019</t>
  </si>
  <si>
    <t>Vũ Thế Khánh</t>
  </si>
  <si>
    <t>Nguyễn Thị Mai</t>
  </si>
  <si>
    <t>Bình Phước</t>
  </si>
  <si>
    <t>Bình Long</t>
  </si>
  <si>
    <t>Phú Thịnh</t>
  </si>
  <si>
    <t>0967713656</t>
  </si>
  <si>
    <t>0334880281</t>
  </si>
  <si>
    <t>25/02/20</t>
  </si>
  <si>
    <t>Vũ Khánh Thuấn</t>
  </si>
  <si>
    <t>Phạm Như Ý</t>
  </si>
  <si>
    <t>0908001308</t>
  </si>
  <si>
    <t>0903387715</t>
  </si>
  <si>
    <t>Hà Hoàng Hôn</t>
  </si>
  <si>
    <t>Trần Thị Lới</t>
  </si>
  <si>
    <t>Tổ 3 KP Cây Chàm,Thạnh Phước, Tân uyên, BD</t>
  </si>
  <si>
    <t>0913345445</t>
  </si>
  <si>
    <t>0919606965</t>
  </si>
  <si>
    <t>15/2/2019</t>
  </si>
  <si>
    <t>Đồng  nai</t>
  </si>
  <si>
    <t>Đào Hoàng Minh</t>
  </si>
  <si>
    <t>Thợ máy</t>
  </si>
  <si>
    <t>Võ Kim Tuyền</t>
  </si>
  <si>
    <t>0886342334</t>
  </si>
  <si>
    <t>0975347421</t>
  </si>
  <si>
    <t xml:space="preserve">Nguyễn Phạm Minh </t>
  </si>
  <si>
    <t>01/07/2017</t>
  </si>
  <si>
    <t>05/06/2017</t>
  </si>
  <si>
    <t>Trần Văn An</t>
  </si>
  <si>
    <t>Bảo trì</t>
  </si>
  <si>
    <t>Lê Thị Bích Thuận</t>
  </si>
  <si>
    <t>0979970316</t>
  </si>
  <si>
    <t>0909006692</t>
  </si>
  <si>
    <t>07/12/2017</t>
  </si>
  <si>
    <t>08/11/2017</t>
  </si>
  <si>
    <t>02/10/2017</t>
  </si>
  <si>
    <t>Trương Minh Khoa</t>
  </si>
  <si>
    <t>Lê Thị Đẹp</t>
  </si>
  <si>
    <t>An Trường</t>
  </si>
  <si>
    <t>0379899009</t>
  </si>
  <si>
    <t>0984566310</t>
  </si>
  <si>
    <t>22/09/2017</t>
  </si>
  <si>
    <t>03/04/2017</t>
  </si>
  <si>
    <t>Bình long</t>
  </si>
  <si>
    <t>Tổ 3, KP Bình Chánh Đông, Khánh BÌnh, Tân Uyên</t>
  </si>
  <si>
    <t>034880281</t>
  </si>
  <si>
    <t>Lê Ngọc Huyền</t>
  </si>
  <si>
    <t>11/10/2022</t>
  </si>
  <si>
    <t>Thực phẩm thêm</t>
  </si>
  <si>
    <t>Mã Định Danh</t>
  </si>
  <si>
    <t>zalo</t>
  </si>
  <si>
    <t xml:space="preserve">Cao Quý </t>
  </si>
  <si>
    <t>31/10/22</t>
  </si>
  <si>
    <t xml:space="preserve">Cao </t>
  </si>
  <si>
    <t>Nguyễn</t>
  </si>
  <si>
    <t xml:space="preserve">Trương Ngọc </t>
  </si>
  <si>
    <t>Tỷ</t>
  </si>
  <si>
    <t>8/11/22</t>
  </si>
  <si>
    <t>31/7/2018</t>
  </si>
  <si>
    <t>Châu</t>
  </si>
  <si>
    <t>Em bảo anh Lá</t>
  </si>
  <si>
    <t>Em N.Trâm la</t>
  </si>
  <si>
    <t>Em Khánh An lá</t>
  </si>
  <si>
    <t>T+</t>
  </si>
  <si>
    <t>CUỐN SỐ 3 tháng 11</t>
  </si>
  <si>
    <t xml:space="preserve">Phan Thị Mai </t>
  </si>
  <si>
    <t>Thi</t>
  </si>
  <si>
    <t>Học và tên</t>
  </si>
  <si>
    <t xml:space="preserve">lớp </t>
  </si>
  <si>
    <t>Số tiền</t>
  </si>
  <si>
    <t>Đỗ Nguyễn Huỳnh</t>
  </si>
  <si>
    <t>31/1/23</t>
  </si>
  <si>
    <t>28/5/2017</t>
  </si>
  <si>
    <t>0795892130</t>
  </si>
  <si>
    <t>0352864337</t>
  </si>
  <si>
    <t>Đồng Tháp</t>
  </si>
  <si>
    <t>Đỗ Văn Vũ</t>
  </si>
  <si>
    <t>Nguyễn T. Chúc Linh</t>
  </si>
  <si>
    <t>Tân Hồng</t>
  </si>
  <si>
    <t>Tân Hộ Cơ</t>
  </si>
  <si>
    <t>Nguyễn Ngọc Gia</t>
  </si>
  <si>
    <t>Nguyễn Trường</t>
  </si>
  <si>
    <t>Tâm</t>
  </si>
  <si>
    <t xml:space="preserve">Nguyễn Minh </t>
  </si>
  <si>
    <t>Nhựt</t>
  </si>
  <si>
    <t xml:space="preserve">Nguyễn Hoàng </t>
  </si>
  <si>
    <t xml:space="preserve">Bùi Lý Đăng </t>
  </si>
  <si>
    <t>Vương</t>
  </si>
  <si>
    <t>1/2/23</t>
  </si>
  <si>
    <t xml:space="preserve">Trương Đức </t>
  </si>
  <si>
    <t>2/2/23</t>
  </si>
  <si>
    <t xml:space="preserve">Yết Thành </t>
  </si>
  <si>
    <t>ĐƯợc</t>
  </si>
  <si>
    <t>'6/2/23</t>
  </si>
  <si>
    <t xml:space="preserve">Cao Thị Ngọc </t>
  </si>
  <si>
    <t>6/2/23</t>
  </si>
  <si>
    <t>Phan Thị Kim</t>
  </si>
  <si>
    <t>Soàn</t>
  </si>
  <si>
    <t>Nguyễn Ngọc Thanh</t>
  </si>
  <si>
    <t>Tú</t>
  </si>
  <si>
    <t>Vũ Như</t>
  </si>
  <si>
    <t>Minh</t>
  </si>
  <si>
    <t>30/1/23</t>
  </si>
  <si>
    <t xml:space="preserve">Nguyễn Trần Thái </t>
  </si>
  <si>
    <t xml:space="preserve">Nguyễn Ngọc Kim </t>
  </si>
  <si>
    <t xml:space="preserve">Đoàn Quốc </t>
  </si>
  <si>
    <t>Trương Ngọc Trúc</t>
  </si>
  <si>
    <t xml:space="preserve">Nguyễn Phước An </t>
  </si>
  <si>
    <t xml:space="preserve">Đinh Thị Cẩm </t>
  </si>
  <si>
    <t>Trinh</t>
  </si>
  <si>
    <t xml:space="preserve">Nguyễn Thiện </t>
  </si>
  <si>
    <t xml:space="preserve">KSOR </t>
  </si>
  <si>
    <t>H-Nai</t>
  </si>
  <si>
    <t>Phạm Quang</t>
  </si>
  <si>
    <t>E Thịnh Chồi</t>
  </si>
  <si>
    <t>Nguyễn Thị Kim</t>
  </si>
  <si>
    <t>Tiên</t>
  </si>
  <si>
    <t xml:space="preserve">Ng Thị Huyền </t>
  </si>
  <si>
    <t>p</t>
  </si>
  <si>
    <t xml:space="preserve">Hóa đơn sữa YAKUL </t>
  </si>
  <si>
    <t xml:space="preserve">Thực phẩm tươi+ khô </t>
  </si>
  <si>
    <t xml:space="preserve">Cao Hoàng </t>
  </si>
  <si>
    <t>13/2/23</t>
  </si>
  <si>
    <t>Nguyễn Lê Tâm</t>
  </si>
  <si>
    <t>Nguyễn Ngọc</t>
  </si>
  <si>
    <t>L+</t>
  </si>
  <si>
    <t xml:space="preserve">Nguyễn Thị Yến </t>
  </si>
  <si>
    <t>Điểu An</t>
  </si>
  <si>
    <t>Nguyễn Tất Tiến</t>
  </si>
  <si>
    <t xml:space="preserve">Lê Bảo </t>
  </si>
  <si>
    <t>Yến</t>
  </si>
  <si>
    <t>Trần Ngọc</t>
  </si>
  <si>
    <t xml:space="preserve">Lê Gia </t>
  </si>
  <si>
    <t>Hoàng Thị Kim</t>
  </si>
  <si>
    <t>Hằng</t>
  </si>
  <si>
    <t xml:space="preserve">Đinh Hữu </t>
  </si>
  <si>
    <t xml:space="preserve">Siu Hà </t>
  </si>
  <si>
    <t>Kit Ty</t>
  </si>
  <si>
    <t xml:space="preserve">Âu Thị Quỳnh </t>
  </si>
  <si>
    <t xml:space="preserve">Y </t>
  </si>
  <si>
    <t>Diện</t>
  </si>
  <si>
    <t>Nguyễn Thiên</t>
  </si>
  <si>
    <t>L-</t>
  </si>
  <si>
    <t>Huỳnh Thị</t>
  </si>
  <si>
    <t>SỐ 3/02</t>
  </si>
  <si>
    <t>Vượng</t>
  </si>
  <si>
    <t>Trần Như</t>
  </si>
  <si>
    <t>k</t>
  </si>
  <si>
    <t>Tăng ca T02/2023</t>
  </si>
  <si>
    <t>CÁC KHOẢN PHẢI THU T05/2023</t>
  </si>
  <si>
    <t>NỢ T02</t>
  </si>
  <si>
    <t>TC T03</t>
  </si>
  <si>
    <t>HPT03</t>
  </si>
  <si>
    <t>THU T03</t>
  </si>
  <si>
    <t>Hạnh</t>
  </si>
  <si>
    <t>Lớp đông</t>
  </si>
  <si>
    <t>Lê  Thị Hồng</t>
  </si>
  <si>
    <t xml:space="preserve">Cam ( 4 tuần) </t>
  </si>
  <si>
    <t>CUỐN SỐ 3 Tháng 2</t>
  </si>
  <si>
    <t>Trần Hạo</t>
  </si>
  <si>
    <t>Thiên</t>
  </si>
  <si>
    <t>SỐ 1/03</t>
  </si>
  <si>
    <t>Lê Đức</t>
  </si>
  <si>
    <t>Nguyễn Thị Tường</t>
  </si>
  <si>
    <t>03/04/23</t>
  </si>
  <si>
    <t>NỢ T03</t>
  </si>
  <si>
    <t>Con cô Hạnh NT</t>
  </si>
  <si>
    <t>Chồi</t>
  </si>
  <si>
    <t>Chồi -</t>
  </si>
  <si>
    <t>Lá</t>
  </si>
  <si>
    <t>Lá -</t>
  </si>
  <si>
    <t>Lá +</t>
  </si>
  <si>
    <t>Mầm</t>
  </si>
  <si>
    <t>HPT04</t>
  </si>
  <si>
    <t>Cuốn 3 tháng 2</t>
  </si>
  <si>
    <t>SỐ 2/03</t>
  </si>
  <si>
    <t>Được</t>
  </si>
  <si>
    <t>SỐ 1/04</t>
  </si>
  <si>
    <t>Cuốn 1 tháng 3</t>
  </si>
  <si>
    <t>CUỐN SỐ 2 tháng 3</t>
  </si>
  <si>
    <t>TỔNG HỢP CÁC KHOẢN CHI TRONG THÁNG 03/2023</t>
  </si>
  <si>
    <t xml:space="preserve">Trang Thị Thanh </t>
  </si>
  <si>
    <t xml:space="preserve">Liêu Thị </t>
  </si>
  <si>
    <t>Sang</t>
  </si>
  <si>
    <t xml:space="preserve"> Phương</t>
  </si>
  <si>
    <t xml:space="preserve">Lê T. Bích </t>
  </si>
  <si>
    <t>Lê Thị Giang</t>
  </si>
  <si>
    <t>vào trể, về sớm.</t>
  </si>
  <si>
    <t>Vắng P</t>
  </si>
  <si>
    <t>Hỗ trợ Phúc Lợi</t>
  </si>
  <si>
    <t>SỐ 2/04</t>
  </si>
  <si>
    <t>MSN</t>
  </si>
  <si>
    <t xml:space="preserve">Tạm ứng </t>
  </si>
  <si>
    <t>BẢNG LƯƠNG THÁNG 3/2023  TÀI NĂNG VIỆT</t>
  </si>
  <si>
    <t>aerobic:2400, nhảy 20 bé: 2000</t>
  </si>
  <si>
    <t>3. Lương giáo viên anh văn tháng (ngày 10/03 -&gt; 9/-04)</t>
  </si>
  <si>
    <t>4. Lương giáo viên aerobic+ nhảy hiện đại tháng (ngày 10/03 -&gt; 9/-04)</t>
  </si>
  <si>
    <t>4. Lương giáo viên toán tư duy tháng(ngày 10/03 -&gt; 9/-04)</t>
  </si>
  <si>
    <t>TỔNG CHI PHÍ T03/2023:</t>
  </si>
  <si>
    <t>13/3</t>
  </si>
  <si>
    <t>Trứng gà</t>
  </si>
  <si>
    <t>28/3</t>
  </si>
  <si>
    <t xml:space="preserve">Dao </t>
  </si>
  <si>
    <t>Thịt bò</t>
  </si>
  <si>
    <t>4/3</t>
  </si>
  <si>
    <t>Khoai tây</t>
  </si>
  <si>
    <t>đồ ăn tối cô tăng ca</t>
  </si>
  <si>
    <t>7/4</t>
  </si>
  <si>
    <t>Tôm khô</t>
  </si>
  <si>
    <t>Bún tươi</t>
  </si>
  <si>
    <t>25/3</t>
  </si>
  <si>
    <t>29/3</t>
  </si>
  <si>
    <t>Chở học sinh qua sóc bông 9 ( xe 16 chổ)</t>
  </si>
  <si>
    <t>31/3</t>
  </si>
  <si>
    <t>Thay hộp mực máy in</t>
  </si>
  <si>
    <t>in tài liệu ngoài</t>
  </si>
  <si>
    <t>Nước, trái cây tiếp đoàn kiểm tra</t>
  </si>
  <si>
    <t>4/7</t>
  </si>
  <si>
    <t>Thùng A4</t>
  </si>
  <si>
    <t>Thùng A5</t>
  </si>
  <si>
    <t>RL máy bơm nước</t>
  </si>
  <si>
    <t>22/03</t>
  </si>
  <si>
    <t>14/3</t>
  </si>
  <si>
    <t>Hoá đơn nước lau sàn</t>
  </si>
  <si>
    <t>0.5</t>
  </si>
  <si>
    <t>Vệ sinh và bom gas máy lạnh</t>
  </si>
  <si>
    <t xml:space="preserve">Bom mực ( hộp mực hư, đã thay mới 3 hủ để sử dụng sau) </t>
  </si>
  <si>
    <t xml:space="preserve">Cài win </t>
  </si>
  <si>
    <t>Phần mềm diệt virus máy tính</t>
  </si>
  <si>
    <t>Thuốc hạ sốt để VP</t>
  </si>
  <si>
    <t>nghỉ luôn</t>
  </si>
  <si>
    <t xml:space="preserve">Nguyễn Ngọc </t>
  </si>
  <si>
    <t>c</t>
  </si>
  <si>
    <t>Chuyển lương 1420 qua PL</t>
  </si>
  <si>
    <t>Chuyển lương 1500 qua PL</t>
  </si>
  <si>
    <t>KHAI SINH</t>
  </si>
  <si>
    <t>HỘ KHẨU</t>
  </si>
  <si>
    <t>TẠM TRÚ</t>
  </si>
  <si>
    <t>ĐÃ THU</t>
  </si>
  <si>
    <t>CÒN NỢ</t>
  </si>
  <si>
    <t>DÂN TỘC</t>
  </si>
  <si>
    <t>HỌ TÊN HỌC SINH</t>
  </si>
  <si>
    <t>Còn nợ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</si>
</sst>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;[Red]0"/>
    <numFmt numFmtId="166" formatCode="#,##0.0"/>
    <numFmt numFmtId="167" formatCode="dd/m"/>
    <numFmt numFmtId="168" formatCode="0.0"/>
    <numFmt numFmtId="169" formatCode="dd"/>
    <numFmt numFmtId="170" formatCode="&quot;T&quot;General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0"/>
      <name val="Calibri"/>
      <family val="2"/>
      <scheme val="minor"/>
    </font>
    <font>
      <sz val="11"/>
      <name val="Times New Roman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2"/>
      <color rgb="FF0070C0"/>
      <name val="Times New Roman"/>
      <family val="1"/>
    </font>
    <font>
      <sz val="10"/>
      <color rgb="FF0070C0"/>
      <name val="Times New Roman"/>
      <family val="1"/>
    </font>
    <font>
      <sz val="12"/>
      <color rgb="FF0070C0"/>
      <name val="Times New Roman"/>
      <family val="1"/>
    </font>
    <font>
      <sz val="13"/>
      <color rgb="FF0070C0"/>
      <name val="Times New Roman"/>
      <family val="1"/>
    </font>
    <font>
      <b/>
      <sz val="13"/>
      <color rgb="FF0070C0"/>
      <name val="Times New Roman"/>
      <family val="1"/>
    </font>
    <font>
      <b/>
      <sz val="14"/>
      <color rgb="FF0070C0"/>
      <name val="Times New Roman"/>
      <family val="1"/>
    </font>
    <font>
      <sz val="14"/>
      <color rgb="FF0070C0"/>
      <name val="Times New Roman"/>
      <family val="1"/>
    </font>
    <font>
      <sz val="9"/>
      <color theme="1"/>
      <name val="Calibri"/>
      <family val="2"/>
      <scheme val="minor"/>
    </font>
    <font>
      <b/>
      <sz val="14"/>
      <color rgb="FF00B0F0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6"/>
      <name val="Times New Roman"/>
      <family val="1"/>
    </font>
    <font>
      <sz val="16"/>
      <name val="Times New Roman"/>
      <family val="1"/>
    </font>
    <font>
      <sz val="9"/>
      <name val="Times New Roman"/>
      <family val="1"/>
    </font>
    <font>
      <sz val="11"/>
      <color rgb="FF0070C0"/>
      <name val="Times New Roman"/>
      <family val="1"/>
    </font>
    <font>
      <sz val="16"/>
      <color theme="1"/>
      <name val="Times New Roman"/>
      <family val="1"/>
    </font>
    <font>
      <sz val="9"/>
      <color rgb="FFFF0000"/>
      <name val="Times New Roman"/>
      <family val="1"/>
    </font>
    <font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9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1"/>
      <color rgb="FF001A33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9"/>
      <name val="Cambria"/>
      <family val="1"/>
      <scheme val="maj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Times New Roman"/>
      <family val="1"/>
      <charset val="163"/>
    </font>
    <font>
      <sz val="14"/>
      <name val="Times New Roman"/>
      <family val="1"/>
      <charset val="163"/>
    </font>
    <font>
      <sz val="10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2"/>
      <color theme="1"/>
      <name val="Cambria"/>
      <family val="1"/>
      <charset val="163"/>
      <scheme val="major"/>
    </font>
    <font>
      <sz val="11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6" fillId="0" borderId="0"/>
  </cellStyleXfs>
  <cellXfs count="636">
    <xf numFmtId="0" fontId="0" fillId="0" borderId="0" xfId="0"/>
    <xf numFmtId="14" fontId="4" fillId="0" borderId="6" xfId="0" quotePrefix="1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9" xfId="0" quotePrefix="1" applyNumberFormat="1" applyFont="1" applyBorder="1" applyAlignment="1">
      <alignment horizontal="center" vertical="center"/>
    </xf>
    <xf numFmtId="14" fontId="4" fillId="0" borderId="9" xfId="0" applyNumberFormat="1" applyFont="1" applyBorder="1" applyAlignment="1" applyProtection="1">
      <alignment horizontal="center" vertical="center"/>
      <protection locked="0"/>
    </xf>
    <xf numFmtId="1" fontId="12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14" fontId="4" fillId="3" borderId="9" xfId="0" quotePrefix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3" fillId="4" borderId="0" xfId="1" applyNumberFormat="1" applyFont="1" applyFill="1"/>
    <xf numFmtId="0" fontId="3" fillId="0" borderId="0" xfId="0" applyFont="1"/>
    <xf numFmtId="14" fontId="4" fillId="0" borderId="0" xfId="0" applyNumberFormat="1" applyFont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6" fillId="0" borderId="0" xfId="0" applyFont="1"/>
    <xf numFmtId="165" fontId="4" fillId="0" borderId="9" xfId="0" quotePrefix="1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quotePrefix="1"/>
    <xf numFmtId="0" fontId="4" fillId="0" borderId="9" xfId="0" applyFont="1" applyBorder="1" applyAlignment="1">
      <alignment horizontal="left" vertical="center" wrapText="1"/>
    </xf>
    <xf numFmtId="164" fontId="3" fillId="0" borderId="0" xfId="1" applyNumberFormat="1" applyFont="1"/>
    <xf numFmtId="0" fontId="2" fillId="3" borderId="9" xfId="0" applyFont="1" applyFill="1" applyBorder="1" applyAlignment="1">
      <alignment horizontal="center"/>
    </xf>
    <xf numFmtId="0" fontId="0" fillId="0" borderId="9" xfId="0" applyBorder="1"/>
    <xf numFmtId="0" fontId="0" fillId="3" borderId="9" xfId="0" applyFill="1" applyBorder="1"/>
    <xf numFmtId="0" fontId="0" fillId="0" borderId="9" xfId="0" applyBorder="1" applyAlignment="1">
      <alignment horizontal="center"/>
    </xf>
    <xf numFmtId="164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3" fontId="19" fillId="0" borderId="23" xfId="0" applyNumberFormat="1" applyFont="1" applyBorder="1" applyAlignment="1">
      <alignment horizontal="right" vertical="center" wrapText="1"/>
    </xf>
    <xf numFmtId="3" fontId="20" fillId="0" borderId="3" xfId="0" applyNumberFormat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2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left" vertical="center" wrapText="1"/>
    </xf>
    <xf numFmtId="3" fontId="21" fillId="3" borderId="9" xfId="0" applyNumberFormat="1" applyFont="1" applyFill="1" applyBorder="1" applyAlignment="1">
      <alignment horizontal="right" vertical="center" wrapText="1"/>
    </xf>
    <xf numFmtId="3" fontId="20" fillId="0" borderId="27" xfId="0" applyNumberFormat="1" applyFont="1" applyBorder="1" applyAlignment="1">
      <alignment horizontal="right" vertical="center"/>
    </xf>
    <xf numFmtId="0" fontId="22" fillId="0" borderId="9" xfId="0" applyFont="1" applyBorder="1" applyAlignment="1">
      <alignment horizontal="center" vertical="center"/>
    </xf>
    <xf numFmtId="164" fontId="22" fillId="0" borderId="9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28" xfId="0" applyFont="1" applyBorder="1" applyAlignment="1">
      <alignment horizontal="center" vertical="center" wrapText="1"/>
    </xf>
    <xf numFmtId="3" fontId="19" fillId="3" borderId="31" xfId="0" applyNumberFormat="1" applyFont="1" applyFill="1" applyBorder="1" applyAlignment="1">
      <alignment horizontal="right" vertical="center" wrapText="1"/>
    </xf>
    <xf numFmtId="3" fontId="20" fillId="0" borderId="32" xfId="0" applyNumberFormat="1" applyFont="1" applyBorder="1" applyAlignment="1">
      <alignment horizontal="left" vertical="center"/>
    </xf>
    <xf numFmtId="164" fontId="0" fillId="0" borderId="9" xfId="1" applyNumberFormat="1" applyFont="1" applyBorder="1"/>
    <xf numFmtId="0" fontId="6" fillId="0" borderId="9" xfId="0" applyFont="1" applyBorder="1" applyAlignment="1">
      <alignment horizontal="center" vertical="center"/>
    </xf>
    <xf numFmtId="3" fontId="19" fillId="3" borderId="11" xfId="0" applyNumberFormat="1" applyFont="1" applyFill="1" applyBorder="1" applyAlignment="1">
      <alignment horizontal="right" vertical="center" wrapText="1"/>
    </xf>
    <xf numFmtId="0" fontId="2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19" fillId="0" borderId="9" xfId="0" applyNumberFormat="1" applyFont="1" applyBorder="1" applyAlignment="1">
      <alignment horizontal="left" vertical="center"/>
    </xf>
    <xf numFmtId="3" fontId="19" fillId="0" borderId="0" xfId="0" applyNumberFormat="1" applyFont="1" applyAlignment="1">
      <alignment horizontal="left" vertical="center"/>
    </xf>
    <xf numFmtId="14" fontId="7" fillId="0" borderId="14" xfId="0" applyNumberFormat="1" applyFont="1" applyBorder="1" applyAlignment="1">
      <alignment horizontal="left" vertical="center"/>
    </xf>
    <xf numFmtId="14" fontId="7" fillId="0" borderId="9" xfId="0" applyNumberFormat="1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/>
    </xf>
    <xf numFmtId="3" fontId="19" fillId="3" borderId="9" xfId="0" applyNumberFormat="1" applyFont="1" applyFill="1" applyBorder="1" applyAlignment="1">
      <alignment vertical="center"/>
    </xf>
    <xf numFmtId="3" fontId="19" fillId="0" borderId="9" xfId="0" applyNumberFormat="1" applyFont="1" applyBorder="1" applyAlignment="1">
      <alignment horizontal="center" vertical="center"/>
    </xf>
    <xf numFmtId="3" fontId="19" fillId="0" borderId="0" xfId="0" applyNumberFormat="1" applyFont="1" applyAlignment="1">
      <alignment horizontal="right" vertical="center"/>
    </xf>
    <xf numFmtId="0" fontId="19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vertical="center" wrapText="1"/>
    </xf>
    <xf numFmtId="3" fontId="19" fillId="0" borderId="9" xfId="0" applyNumberFormat="1" applyFont="1" applyBorder="1" applyAlignment="1">
      <alignment horizontal="center" vertical="center" wrapText="1"/>
    </xf>
    <xf numFmtId="49" fontId="24" fillId="3" borderId="9" xfId="0" quotePrefix="1" applyNumberFormat="1" applyFont="1" applyFill="1" applyBorder="1" applyAlignment="1">
      <alignment vertical="center"/>
    </xf>
    <xf numFmtId="0" fontId="24" fillId="3" borderId="9" xfId="0" applyFont="1" applyFill="1" applyBorder="1" applyAlignment="1">
      <alignment horizontal="center" vertical="center"/>
    </xf>
    <xf numFmtId="166" fontId="24" fillId="3" borderId="9" xfId="0" applyNumberFormat="1" applyFont="1" applyFill="1" applyBorder="1" applyAlignment="1">
      <alignment horizontal="center" vertical="center"/>
    </xf>
    <xf numFmtId="3" fontId="24" fillId="3" borderId="9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164" fontId="19" fillId="4" borderId="0" xfId="0" applyNumberFormat="1" applyFont="1" applyFill="1" applyAlignment="1">
      <alignment vertical="center"/>
    </xf>
    <xf numFmtId="0" fontId="26" fillId="0" borderId="0" xfId="0" applyFont="1" applyAlignment="1">
      <alignment vertical="center"/>
    </xf>
    <xf numFmtId="3" fontId="24" fillId="0" borderId="0" xfId="0" applyNumberFormat="1" applyFont="1" applyAlignment="1">
      <alignment vertical="center"/>
    </xf>
    <xf numFmtId="3" fontId="5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3" fontId="4" fillId="0" borderId="9" xfId="0" applyNumberFormat="1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2" fontId="26" fillId="0" borderId="9" xfId="0" applyNumberFormat="1" applyFont="1" applyBorder="1" applyAlignment="1">
      <alignment vertical="center"/>
    </xf>
    <xf numFmtId="49" fontId="24" fillId="0" borderId="9" xfId="0" quotePrefix="1" applyNumberFormat="1" applyFont="1" applyBorder="1" applyAlignment="1">
      <alignment vertical="center"/>
    </xf>
    <xf numFmtId="0" fontId="0" fillId="0" borderId="9" xfId="0" applyBorder="1" applyAlignment="1">
      <alignment horizontal="left"/>
    </xf>
    <xf numFmtId="0" fontId="24" fillId="0" borderId="9" xfId="0" applyFont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3" fontId="24" fillId="0" borderId="9" xfId="0" applyNumberFormat="1" applyFont="1" applyBorder="1" applyAlignment="1">
      <alignment vertical="center"/>
    </xf>
    <xf numFmtId="0" fontId="24" fillId="0" borderId="9" xfId="0" applyFont="1" applyBorder="1" applyAlignment="1">
      <alignment horizontal="left" vertical="center"/>
    </xf>
    <xf numFmtId="3" fontId="20" fillId="0" borderId="9" xfId="0" applyNumberFormat="1" applyFont="1" applyBorder="1" applyAlignment="1">
      <alignment horizontal="right" vertical="center"/>
    </xf>
    <xf numFmtId="3" fontId="19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" fontId="0" fillId="3" borderId="9" xfId="0" applyNumberFormat="1" applyFill="1" applyBorder="1" applyAlignment="1">
      <alignment horizontal="center"/>
    </xf>
    <xf numFmtId="164" fontId="5" fillId="0" borderId="0" xfId="1" applyNumberFormat="1" applyFont="1" applyFill="1" applyAlignment="1">
      <alignment horizontal="center" vertical="center"/>
    </xf>
    <xf numFmtId="49" fontId="24" fillId="0" borderId="9" xfId="0" quotePrefix="1" applyNumberFormat="1" applyFont="1" applyBorder="1" applyAlignment="1">
      <alignment horizontal="center" vertical="center"/>
    </xf>
    <xf numFmtId="0" fontId="24" fillId="0" borderId="9" xfId="0" quotePrefix="1" applyFont="1" applyBorder="1" applyAlignment="1">
      <alignment vertical="center" wrapText="1"/>
    </xf>
    <xf numFmtId="0" fontId="24" fillId="0" borderId="9" xfId="0" quotePrefix="1" applyFont="1" applyBorder="1" applyAlignment="1">
      <alignment horizontal="center" vertical="center" wrapText="1"/>
    </xf>
    <xf numFmtId="3" fontId="24" fillId="0" borderId="9" xfId="0" applyNumberFormat="1" applyFont="1" applyBorder="1" applyAlignment="1">
      <alignment horizontal="center" vertical="center"/>
    </xf>
    <xf numFmtId="3" fontId="24" fillId="0" borderId="9" xfId="0" applyNumberFormat="1" applyFont="1" applyBorder="1" applyAlignment="1">
      <alignment horizontal="left" vertical="center"/>
    </xf>
    <xf numFmtId="164" fontId="27" fillId="0" borderId="31" xfId="1" applyNumberFormat="1" applyFont="1" applyBorder="1" applyAlignment="1">
      <alignment vertical="center"/>
    </xf>
    <xf numFmtId="3" fontId="27" fillId="0" borderId="32" xfId="0" applyNumberFormat="1" applyFont="1" applyBorder="1" applyAlignment="1">
      <alignment horizontal="left" vertical="center"/>
    </xf>
    <xf numFmtId="164" fontId="27" fillId="0" borderId="0" xfId="1" applyNumberFormat="1" applyFont="1" applyBorder="1" applyAlignment="1">
      <alignment vertical="center"/>
    </xf>
    <xf numFmtId="164" fontId="9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4" fontId="30" fillId="0" borderId="0" xfId="1" applyNumberFormat="1" applyFont="1" applyAlignment="1">
      <alignment vertical="center"/>
    </xf>
    <xf numFmtId="164" fontId="29" fillId="0" borderId="0" xfId="1" applyNumberFormat="1" applyFont="1" applyAlignment="1">
      <alignment vertical="center"/>
    </xf>
    <xf numFmtId="0" fontId="31" fillId="0" borderId="2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37" fontId="33" fillId="0" borderId="9" xfId="1" applyNumberFormat="1" applyFont="1" applyBorder="1" applyAlignment="1">
      <alignment horizontal="center" vertical="center"/>
    </xf>
    <xf numFmtId="164" fontId="31" fillId="0" borderId="0" xfId="1" applyNumberFormat="1" applyFont="1" applyAlignment="1">
      <alignment vertical="center"/>
    </xf>
    <xf numFmtId="164" fontId="32" fillId="0" borderId="0" xfId="1" applyNumberFormat="1" applyFont="1" applyBorder="1" applyAlignment="1">
      <alignment horizontal="center" vertical="center"/>
    </xf>
    <xf numFmtId="164" fontId="33" fillId="0" borderId="11" xfId="1" applyNumberFormat="1" applyFont="1" applyBorder="1" applyAlignment="1">
      <alignment horizontal="center" vertical="center"/>
    </xf>
    <xf numFmtId="164" fontId="32" fillId="0" borderId="0" xfId="1" applyNumberFormat="1" applyFont="1" applyFill="1" applyBorder="1" applyAlignment="1">
      <alignment horizontal="center" vertical="center"/>
    </xf>
    <xf numFmtId="164" fontId="31" fillId="0" borderId="0" xfId="1" applyNumberFormat="1" applyFont="1" applyFill="1" applyAlignment="1">
      <alignment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0" xfId="0" applyFont="1"/>
    <xf numFmtId="0" fontId="5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49" fontId="6" fillId="0" borderId="9" xfId="0" applyNumberFormat="1" applyFont="1" applyBorder="1" applyAlignment="1" applyProtection="1">
      <alignment vertical="center" wrapText="1"/>
      <protection locked="0"/>
    </xf>
    <xf numFmtId="49" fontId="6" fillId="0" borderId="9" xfId="0" quotePrefix="1" applyNumberFormat="1" applyFont="1" applyBorder="1" applyAlignment="1" applyProtection="1">
      <alignment vertical="center" wrapText="1"/>
      <protection locked="0"/>
    </xf>
    <xf numFmtId="0" fontId="24" fillId="3" borderId="9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16" fontId="24" fillId="2" borderId="9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" fontId="24" fillId="3" borderId="9" xfId="0" quotePrefix="1" applyNumberFormat="1" applyFont="1" applyFill="1" applyBorder="1" applyAlignment="1">
      <alignment horizontal="left" vertical="center"/>
    </xf>
    <xf numFmtId="164" fontId="33" fillId="0" borderId="14" xfId="1" applyNumberFormat="1" applyFont="1" applyBorder="1" applyAlignment="1">
      <alignment horizontal="left" vertical="center"/>
    </xf>
    <xf numFmtId="164" fontId="34" fillId="0" borderId="17" xfId="1" applyNumberFormat="1" applyFont="1" applyBorder="1" applyAlignment="1">
      <alignment vertical="center"/>
    </xf>
    <xf numFmtId="164" fontId="34" fillId="0" borderId="14" xfId="1" applyNumberFormat="1" applyFont="1" applyFill="1" applyBorder="1" applyAlignment="1">
      <alignment vertical="center"/>
    </xf>
    <xf numFmtId="164" fontId="27" fillId="0" borderId="9" xfId="1" applyNumberFormat="1" applyFont="1" applyBorder="1" applyAlignment="1">
      <alignment vertical="center"/>
    </xf>
    <xf numFmtId="43" fontId="36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7" fillId="0" borderId="0" xfId="0" applyFont="1"/>
    <xf numFmtId="43" fontId="14" fillId="5" borderId="9" xfId="0" applyNumberFormat="1" applyFont="1" applyFill="1" applyBorder="1"/>
    <xf numFmtId="164" fontId="37" fillId="5" borderId="9" xfId="1" applyNumberFormat="1" applyFont="1" applyFill="1" applyBorder="1" applyAlignment="1">
      <alignment vertical="center"/>
    </xf>
    <xf numFmtId="0" fontId="6" fillId="0" borderId="9" xfId="0" applyFont="1" applyBorder="1"/>
    <xf numFmtId="1" fontId="4" fillId="0" borderId="9" xfId="0" quotePrefix="1" applyNumberFormat="1" applyFont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vertical="center"/>
    </xf>
    <xf numFmtId="164" fontId="4" fillId="0" borderId="9" xfId="1" applyNumberFormat="1" applyFont="1" applyFill="1" applyBorder="1" applyAlignment="1">
      <alignment horizontal="center"/>
    </xf>
    <xf numFmtId="164" fontId="4" fillId="0" borderId="9" xfId="1" applyNumberFormat="1" applyFont="1" applyFill="1" applyBorder="1" applyAlignment="1">
      <alignment vertical="center"/>
    </xf>
    <xf numFmtId="49" fontId="6" fillId="0" borderId="9" xfId="0" applyNumberFormat="1" applyFont="1" applyBorder="1" applyAlignment="1" applyProtection="1">
      <alignment vertical="top" wrapText="1"/>
      <protection locked="0"/>
    </xf>
    <xf numFmtId="14" fontId="4" fillId="0" borderId="9" xfId="0" applyNumberFormat="1" applyFont="1" applyBorder="1" applyAlignment="1">
      <alignment horizontal="left" vertical="center"/>
    </xf>
    <xf numFmtId="1" fontId="4" fillId="0" borderId="9" xfId="0" applyNumberFormat="1" applyFont="1" applyBorder="1" applyAlignment="1">
      <alignment horizontal="center" vertical="center"/>
    </xf>
    <xf numFmtId="164" fontId="4" fillId="0" borderId="9" xfId="1" applyNumberFormat="1" applyFont="1" applyFill="1" applyBorder="1" applyAlignment="1">
      <alignment horizontal="left" vertical="center" wrapText="1"/>
    </xf>
    <xf numFmtId="1" fontId="4" fillId="0" borderId="9" xfId="1" quotePrefix="1" applyNumberFormat="1" applyFont="1" applyFill="1" applyBorder="1" applyAlignment="1">
      <alignment horizontal="center" vertical="center" wrapText="1"/>
    </xf>
    <xf numFmtId="164" fontId="4" fillId="0" borderId="9" xfId="1" applyNumberFormat="1" applyFont="1" applyFill="1" applyBorder="1" applyAlignment="1">
      <alignment horizontal="left" vertical="center"/>
    </xf>
    <xf numFmtId="1" fontId="4" fillId="0" borderId="9" xfId="1" quotePrefix="1" applyNumberFormat="1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left" vertical="center"/>
    </xf>
    <xf numFmtId="14" fontId="4" fillId="0" borderId="9" xfId="0" quotePrefix="1" applyNumberFormat="1" applyFont="1" applyBorder="1" applyAlignment="1">
      <alignment horizontal="left" vertical="center"/>
    </xf>
    <xf numFmtId="164" fontId="4" fillId="0" borderId="9" xfId="1" quotePrefix="1" applyNumberFormat="1" applyFont="1" applyFill="1" applyBorder="1" applyAlignment="1">
      <alignment horizontal="center" vertical="center"/>
    </xf>
    <xf numFmtId="1" fontId="4" fillId="0" borderId="9" xfId="0" quotePrefix="1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left" vertical="top" wrapText="1"/>
    </xf>
    <xf numFmtId="164" fontId="4" fillId="0" borderId="9" xfId="1" quotePrefix="1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14" fontId="6" fillId="3" borderId="9" xfId="0" applyNumberFormat="1" applyFont="1" applyFill="1" applyBorder="1" applyAlignment="1">
      <alignment horizontal="center" vertical="center"/>
    </xf>
    <xf numFmtId="49" fontId="6" fillId="0" borderId="9" xfId="0" applyNumberFormat="1" applyFont="1" applyBorder="1" applyAlignment="1" applyProtection="1">
      <alignment vertical="center"/>
      <protection locked="0"/>
    </xf>
    <xf numFmtId="3" fontId="19" fillId="0" borderId="9" xfId="0" applyNumberFormat="1" applyFont="1" applyBorder="1" applyAlignment="1">
      <alignment horizontal="right" vertical="center" wrapText="1"/>
    </xf>
    <xf numFmtId="3" fontId="19" fillId="3" borderId="9" xfId="0" applyNumberFormat="1" applyFont="1" applyFill="1" applyBorder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19" fillId="0" borderId="33" xfId="0" applyFont="1" applyBorder="1" applyAlignment="1">
      <alignment vertical="center" wrapText="1"/>
    </xf>
    <xf numFmtId="3" fontId="19" fillId="3" borderId="9" xfId="0" applyNumberFormat="1" applyFont="1" applyFill="1" applyBorder="1" applyAlignment="1">
      <alignment horizontal="right" vertical="center" wrapText="1"/>
    </xf>
    <xf numFmtId="0" fontId="39" fillId="0" borderId="0" xfId="0" applyFont="1"/>
    <xf numFmtId="0" fontId="8" fillId="0" borderId="0" xfId="0" applyFont="1" applyAlignment="1">
      <alignment vertical="center"/>
    </xf>
    <xf numFmtId="0" fontId="40" fillId="0" borderId="0" xfId="0" applyFont="1"/>
    <xf numFmtId="0" fontId="19" fillId="0" borderId="9" xfId="0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164" fontId="5" fillId="0" borderId="9" xfId="1" applyNumberFormat="1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 textRotation="90"/>
    </xf>
    <xf numFmtId="0" fontId="42" fillId="0" borderId="2" xfId="0" applyFont="1" applyBorder="1" applyAlignment="1">
      <alignment horizontal="center" vertical="center"/>
    </xf>
    <xf numFmtId="164" fontId="20" fillId="0" borderId="9" xfId="1" applyNumberFormat="1" applyFont="1" applyFill="1" applyBorder="1" applyAlignment="1">
      <alignment vertical="center"/>
    </xf>
    <xf numFmtId="164" fontId="20" fillId="3" borderId="14" xfId="1" applyNumberFormat="1" applyFont="1" applyFill="1" applyBorder="1" applyAlignment="1">
      <alignment vertical="center"/>
    </xf>
    <xf numFmtId="164" fontId="28" fillId="0" borderId="16" xfId="0" applyNumberFormat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1" fillId="0" borderId="0" xfId="0" applyFont="1"/>
    <xf numFmtId="14" fontId="40" fillId="0" borderId="9" xfId="0" applyNumberFormat="1" applyFont="1" applyBorder="1" applyAlignment="1">
      <alignment vertical="center"/>
    </xf>
    <xf numFmtId="164" fontId="19" fillId="0" borderId="9" xfId="1" applyNumberFormat="1" applyFont="1" applyFill="1" applyBorder="1" applyAlignment="1">
      <alignment vertical="center" wrapText="1"/>
    </xf>
    <xf numFmtId="164" fontId="19" fillId="0" borderId="9" xfId="1" applyNumberFormat="1" applyFont="1" applyFill="1" applyBorder="1" applyAlignment="1">
      <alignment horizontal="left" vertical="center" wrapText="1"/>
    </xf>
    <xf numFmtId="164" fontId="18" fillId="0" borderId="9" xfId="1" applyNumberFormat="1" applyFont="1" applyFill="1" applyBorder="1" applyAlignment="1">
      <alignment horizontal="center" vertical="center"/>
    </xf>
    <xf numFmtId="164" fontId="19" fillId="0" borderId="9" xfId="1" applyNumberFormat="1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164" fontId="19" fillId="0" borderId="9" xfId="1" quotePrefix="1" applyNumberFormat="1" applyFont="1" applyFill="1" applyBorder="1" applyAlignment="1">
      <alignment horizontal="center" vertical="center" wrapText="1"/>
    </xf>
    <xf numFmtId="164" fontId="19" fillId="2" borderId="9" xfId="1" quotePrefix="1" applyNumberFormat="1" applyFont="1" applyFill="1" applyBorder="1" applyAlignment="1">
      <alignment horizontal="center" vertical="center" wrapText="1"/>
    </xf>
    <xf numFmtId="164" fontId="19" fillId="0" borderId="9" xfId="1" quotePrefix="1" applyNumberFormat="1" applyFont="1" applyFill="1" applyBorder="1" applyAlignment="1">
      <alignment horizontal="center" vertical="center"/>
    </xf>
    <xf numFmtId="164" fontId="20" fillId="0" borderId="9" xfId="1" applyNumberFormat="1" applyFont="1" applyFill="1" applyBorder="1" applyAlignment="1">
      <alignment horizontal="center" vertical="center" wrapText="1"/>
    </xf>
    <xf numFmtId="164" fontId="37" fillId="0" borderId="10" xfId="1" applyNumberFormat="1" applyFont="1" applyFill="1" applyBorder="1" applyAlignment="1">
      <alignment horizontal="center" vertical="center"/>
    </xf>
    <xf numFmtId="164" fontId="28" fillId="0" borderId="18" xfId="0" applyNumberFormat="1" applyFont="1" applyBorder="1" applyAlignment="1">
      <alignment vertical="center" wrapText="1"/>
    </xf>
    <xf numFmtId="164" fontId="45" fillId="0" borderId="9" xfId="0" applyNumberFormat="1" applyFont="1" applyBorder="1" applyAlignment="1">
      <alignment horizontal="center" vertical="center" wrapText="1"/>
    </xf>
    <xf numFmtId="1" fontId="11" fillId="0" borderId="9" xfId="0" applyNumberFormat="1" applyFont="1" applyBorder="1" applyAlignment="1">
      <alignment horizontal="center" vertical="center"/>
    </xf>
    <xf numFmtId="164" fontId="24" fillId="0" borderId="9" xfId="1" applyNumberFormat="1" applyFont="1" applyFill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3" borderId="9" xfId="0" applyNumberFormat="1" applyFont="1" applyFill="1" applyBorder="1" applyAlignment="1">
      <alignment horizontal="center" vertical="center"/>
    </xf>
    <xf numFmtId="1" fontId="24" fillId="0" borderId="9" xfId="1" applyNumberFormat="1" applyFont="1" applyFill="1" applyBorder="1" applyAlignment="1">
      <alignment horizontal="center" vertical="center"/>
    </xf>
    <xf numFmtId="164" fontId="11" fillId="3" borderId="9" xfId="1" quotePrefix="1" applyNumberFormat="1" applyFont="1" applyFill="1" applyBorder="1" applyAlignment="1">
      <alignment vertical="center"/>
    </xf>
    <xf numFmtId="164" fontId="4" fillId="0" borderId="9" xfId="0" applyNumberFormat="1" applyFont="1" applyBorder="1" applyAlignment="1">
      <alignment vertical="center" wrapText="1"/>
    </xf>
    <xf numFmtId="49" fontId="4" fillId="0" borderId="9" xfId="0" applyNumberFormat="1" applyFont="1" applyBorder="1" applyAlignment="1">
      <alignment horizontal="right" vertical="center"/>
    </xf>
    <xf numFmtId="0" fontId="39" fillId="0" borderId="9" xfId="0" applyFont="1" applyBorder="1"/>
    <xf numFmtId="164" fontId="11" fillId="3" borderId="14" xfId="1" quotePrefix="1" applyNumberFormat="1" applyFont="1" applyFill="1" applyBorder="1" applyAlignment="1">
      <alignment vertical="center"/>
    </xf>
    <xf numFmtId="164" fontId="25" fillId="3" borderId="9" xfId="1" applyNumberFormat="1" applyFont="1" applyFill="1" applyBorder="1" applyAlignment="1">
      <alignment horizontal="center" vertical="center"/>
    </xf>
    <xf numFmtId="164" fontId="4" fillId="3" borderId="9" xfId="0" applyNumberFormat="1" applyFont="1" applyFill="1" applyBorder="1" applyAlignment="1">
      <alignment vertical="center" wrapText="1"/>
    </xf>
    <xf numFmtId="164" fontId="4" fillId="5" borderId="9" xfId="0" applyNumberFormat="1" applyFont="1" applyFill="1" applyBorder="1" applyAlignment="1">
      <alignment vertical="center" wrapText="1"/>
    </xf>
    <xf numFmtId="0" fontId="44" fillId="0" borderId="9" xfId="0" applyFont="1" applyBorder="1" applyAlignment="1">
      <alignment horizontal="center" vertical="center"/>
    </xf>
    <xf numFmtId="0" fontId="39" fillId="5" borderId="9" xfId="0" applyFont="1" applyFill="1" applyBorder="1" applyAlignment="1">
      <alignment wrapText="1"/>
    </xf>
    <xf numFmtId="0" fontId="11" fillId="0" borderId="9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1" fontId="39" fillId="0" borderId="0" xfId="0" applyNumberFormat="1" applyFont="1" applyAlignment="1">
      <alignment horizontal="center"/>
    </xf>
    <xf numFmtId="0" fontId="46" fillId="0" borderId="0" xfId="0" applyFont="1"/>
    <xf numFmtId="0" fontId="39" fillId="3" borderId="0" xfId="0" applyFont="1" applyFill="1"/>
    <xf numFmtId="164" fontId="47" fillId="0" borderId="5" xfId="1" quotePrefix="1" applyNumberFormat="1" applyFont="1" applyFill="1" applyBorder="1" applyAlignment="1">
      <alignment horizontal="center" vertical="center"/>
    </xf>
    <xf numFmtId="164" fontId="48" fillId="0" borderId="5" xfId="1" quotePrefix="1" applyNumberFormat="1" applyFont="1" applyFill="1" applyBorder="1" applyAlignment="1">
      <alignment horizontal="right" vertical="center"/>
    </xf>
    <xf numFmtId="164" fontId="44" fillId="0" borderId="19" xfId="1" applyNumberFormat="1" applyFont="1" applyFill="1" applyBorder="1" applyAlignment="1">
      <alignment vertical="center" wrapText="1"/>
    </xf>
    <xf numFmtId="0" fontId="44" fillId="0" borderId="0" xfId="0" applyFont="1" applyAlignment="1">
      <alignment vertical="center"/>
    </xf>
    <xf numFmtId="164" fontId="39" fillId="0" borderId="0" xfId="0" applyNumberFormat="1" applyFont="1" applyAlignment="1">
      <alignment horizontal="center"/>
    </xf>
    <xf numFmtId="164" fontId="39" fillId="0" borderId="0" xfId="0" applyNumberFormat="1" applyFont="1"/>
    <xf numFmtId="164" fontId="47" fillId="2" borderId="5" xfId="1" quotePrefix="1" applyNumberFormat="1" applyFont="1" applyFill="1" applyBorder="1" applyAlignment="1">
      <alignment horizontal="center" vertical="center"/>
    </xf>
    <xf numFmtId="164" fontId="49" fillId="0" borderId="5" xfId="1" quotePrefix="1" applyNumberFormat="1" applyFont="1" applyFill="1" applyBorder="1" applyAlignment="1">
      <alignment horizontal="center" vertical="center"/>
    </xf>
    <xf numFmtId="0" fontId="39" fillId="0" borderId="0" xfId="0" applyFont="1" applyAlignment="1">
      <alignment wrapText="1"/>
    </xf>
    <xf numFmtId="1" fontId="6" fillId="0" borderId="0" xfId="0" applyNumberFormat="1" applyFont="1"/>
    <xf numFmtId="1" fontId="24" fillId="2" borderId="9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1" fontId="4" fillId="3" borderId="9" xfId="0" quotePrefix="1" applyNumberFormat="1" applyFont="1" applyFill="1" applyBorder="1" applyAlignment="1">
      <alignment horizontal="center" vertical="center"/>
    </xf>
    <xf numFmtId="0" fontId="39" fillId="3" borderId="9" xfId="0" applyFont="1" applyFill="1" applyBorder="1"/>
    <xf numFmtId="1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left" vertical="center"/>
    </xf>
    <xf numFmtId="14" fontId="11" fillId="3" borderId="9" xfId="0" applyNumberFormat="1" applyFont="1" applyFill="1" applyBorder="1" applyAlignment="1">
      <alignment horizontal="center" vertical="center"/>
    </xf>
    <xf numFmtId="164" fontId="24" fillId="3" borderId="9" xfId="1" applyNumberFormat="1" applyFont="1" applyFill="1" applyBorder="1" applyAlignment="1">
      <alignment horizontal="center" vertical="center"/>
    </xf>
    <xf numFmtId="1" fontId="12" fillId="3" borderId="9" xfId="1" applyNumberFormat="1" applyFont="1" applyFill="1" applyBorder="1" applyAlignment="1">
      <alignment horizontal="center" vertical="center"/>
    </xf>
    <xf numFmtId="3" fontId="41" fillId="3" borderId="9" xfId="0" applyNumberFormat="1" applyFont="1" applyFill="1" applyBorder="1" applyAlignment="1">
      <alignment horizontal="right" vertical="center"/>
    </xf>
    <xf numFmtId="164" fontId="8" fillId="3" borderId="9" xfId="1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164" fontId="11" fillId="3" borderId="0" xfId="1" quotePrefix="1" applyNumberFormat="1" applyFont="1" applyFill="1" applyBorder="1" applyAlignment="1">
      <alignment vertical="center"/>
    </xf>
    <xf numFmtId="164" fontId="4" fillId="3" borderId="9" xfId="1" quotePrefix="1" applyNumberFormat="1" applyFont="1" applyFill="1" applyBorder="1" applyAlignment="1">
      <alignment horizontal="left" vertical="center"/>
    </xf>
    <xf numFmtId="1" fontId="4" fillId="3" borderId="9" xfId="1" quotePrefix="1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left" vertical="center"/>
    </xf>
    <xf numFmtId="49" fontId="6" fillId="3" borderId="9" xfId="0" applyNumberFormat="1" applyFont="1" applyFill="1" applyBorder="1" applyAlignment="1" applyProtection="1">
      <alignment vertical="top" wrapText="1"/>
      <protection locked="0"/>
    </xf>
    <xf numFmtId="1" fontId="6" fillId="3" borderId="9" xfId="0" applyNumberFormat="1" applyFont="1" applyFill="1" applyBorder="1" applyAlignment="1">
      <alignment horizontal="center"/>
    </xf>
    <xf numFmtId="0" fontId="6" fillId="3" borderId="9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left"/>
    </xf>
    <xf numFmtId="0" fontId="46" fillId="3" borderId="9" xfId="0" applyFont="1" applyFill="1" applyBorder="1"/>
    <xf numFmtId="0" fontId="23" fillId="3" borderId="9" xfId="0" applyFont="1" applyFill="1" applyBorder="1" applyAlignment="1">
      <alignment horizontal="center"/>
    </xf>
    <xf numFmtId="164" fontId="4" fillId="3" borderId="9" xfId="1" quotePrefix="1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/>
    </xf>
    <xf numFmtId="166" fontId="24" fillId="3" borderId="9" xfId="0" applyNumberFormat="1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/>
    </xf>
    <xf numFmtId="0" fontId="4" fillId="0" borderId="0" xfId="0" quotePrefix="1" applyFont="1"/>
    <xf numFmtId="3" fontId="19" fillId="0" borderId="9" xfId="1" applyNumberFormat="1" applyFont="1" applyFill="1" applyBorder="1" applyAlignment="1">
      <alignment horizontal="center" vertical="center"/>
    </xf>
    <xf numFmtId="0" fontId="39" fillId="4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vertical="center"/>
    </xf>
    <xf numFmtId="14" fontId="10" fillId="0" borderId="9" xfId="0" quotePrefix="1" applyNumberFormat="1" applyFont="1" applyBorder="1" applyAlignment="1">
      <alignment horizontal="center" vertical="center"/>
    </xf>
    <xf numFmtId="14" fontId="4" fillId="3" borderId="6" xfId="0" quotePrefix="1" applyNumberFormat="1" applyFont="1" applyFill="1" applyBorder="1" applyAlignment="1">
      <alignment horizontal="center" vertical="center"/>
    </xf>
    <xf numFmtId="1" fontId="4" fillId="0" borderId="6" xfId="0" quotePrefix="1" applyNumberFormat="1" applyFont="1" applyBorder="1" applyAlignment="1">
      <alignment horizontal="center" vertical="center"/>
    </xf>
    <xf numFmtId="14" fontId="24" fillId="0" borderId="9" xfId="0" applyNumberFormat="1" applyFont="1" applyBorder="1" applyAlignment="1">
      <alignment horizontal="center" vertical="center"/>
    </xf>
    <xf numFmtId="164" fontId="4" fillId="0" borderId="6" xfId="1" quotePrefix="1" applyNumberFormat="1" applyFont="1" applyFill="1" applyBorder="1" applyAlignment="1">
      <alignment horizontal="center" vertical="center"/>
    </xf>
    <xf numFmtId="164" fontId="4" fillId="0" borderId="6" xfId="1" quotePrefix="1" applyNumberFormat="1" applyFont="1" applyFill="1" applyBorder="1" applyAlignment="1">
      <alignment horizontal="left" vertical="center"/>
    </xf>
    <xf numFmtId="14" fontId="24" fillId="0" borderId="9" xfId="0" applyNumberFormat="1" applyFont="1" applyBorder="1" applyAlignment="1">
      <alignment horizontal="left" vertical="center"/>
    </xf>
    <xf numFmtId="1" fontId="4" fillId="0" borderId="6" xfId="1" quotePrefix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left" vertical="center"/>
    </xf>
    <xf numFmtId="14" fontId="43" fillId="0" borderId="9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left" vertical="center"/>
    </xf>
    <xf numFmtId="1" fontId="4" fillId="0" borderId="6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/>
    </xf>
    <xf numFmtId="164" fontId="19" fillId="3" borderId="14" xfId="1" quotePrefix="1" applyNumberFormat="1" applyFont="1" applyFill="1" applyBorder="1" applyAlignment="1">
      <alignment vertical="center"/>
    </xf>
    <xf numFmtId="164" fontId="8" fillId="3" borderId="9" xfId="1" applyNumberFormat="1" applyFont="1" applyFill="1" applyBorder="1" applyAlignment="1">
      <alignment vertical="center"/>
    </xf>
    <xf numFmtId="0" fontId="19" fillId="0" borderId="5" xfId="0" applyFont="1" applyBorder="1" applyAlignment="1">
      <alignment vertical="center"/>
    </xf>
    <xf numFmtId="14" fontId="41" fillId="0" borderId="6" xfId="0" applyNumberFormat="1" applyFont="1" applyBorder="1" applyAlignment="1">
      <alignment horizontal="center" vertical="center" wrapText="1"/>
    </xf>
    <xf numFmtId="14" fontId="40" fillId="0" borderId="6" xfId="0" applyNumberFormat="1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6" xfId="0" applyFont="1" applyBorder="1" applyAlignment="1">
      <alignment horizontal="center" vertical="center"/>
    </xf>
    <xf numFmtId="164" fontId="19" fillId="0" borderId="6" xfId="1" applyNumberFormat="1" applyFont="1" applyFill="1" applyBorder="1" applyAlignment="1">
      <alignment vertical="center" wrapText="1"/>
    </xf>
    <xf numFmtId="164" fontId="19" fillId="0" borderId="6" xfId="1" applyNumberFormat="1" applyFont="1" applyFill="1" applyBorder="1" applyAlignment="1">
      <alignment horizontal="center" vertical="center" wrapText="1"/>
    </xf>
    <xf numFmtId="164" fontId="19" fillId="0" borderId="6" xfId="1" applyNumberFormat="1" applyFont="1" applyFill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164" fontId="18" fillId="0" borderId="6" xfId="1" applyNumberFormat="1" applyFont="1" applyFill="1" applyBorder="1" applyAlignment="1">
      <alignment horizontal="center" vertical="center"/>
    </xf>
    <xf numFmtId="164" fontId="19" fillId="0" borderId="6" xfId="1" applyNumberFormat="1" applyFont="1" applyFill="1" applyBorder="1" applyAlignment="1">
      <alignment horizontal="center" vertical="center"/>
    </xf>
    <xf numFmtId="0" fontId="19" fillId="3" borderId="14" xfId="0" applyFont="1" applyFill="1" applyBorder="1" applyAlignment="1">
      <alignment horizontal="center" vertical="center"/>
    </xf>
    <xf numFmtId="164" fontId="20" fillId="0" borderId="14" xfId="1" applyNumberFormat="1" applyFont="1" applyFill="1" applyBorder="1" applyAlignment="1">
      <alignment horizontal="center" vertical="center" wrapText="1"/>
    </xf>
    <xf numFmtId="164" fontId="41" fillId="3" borderId="14" xfId="1" applyNumberFormat="1" applyFont="1" applyFill="1" applyBorder="1" applyAlignment="1">
      <alignment horizontal="center" vertical="center"/>
    </xf>
    <xf numFmtId="164" fontId="28" fillId="0" borderId="0" xfId="0" applyNumberFormat="1" applyFont="1" applyAlignment="1">
      <alignment vertical="center" wrapText="1"/>
    </xf>
    <xf numFmtId="0" fontId="4" fillId="0" borderId="5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24" fillId="3" borderId="15" xfId="0" applyFont="1" applyFill="1" applyBorder="1" applyAlignment="1">
      <alignment horizontal="center" vertical="center"/>
    </xf>
    <xf numFmtId="164" fontId="24" fillId="3" borderId="5" xfId="1" applyNumberFormat="1" applyFont="1" applyFill="1" applyBorder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39" fillId="0" borderId="0" xfId="0" quotePrefix="1" applyFont="1"/>
    <xf numFmtId="0" fontId="35" fillId="0" borderId="9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/>
    </xf>
    <xf numFmtId="0" fontId="44" fillId="0" borderId="9" xfId="0" applyFont="1" applyBorder="1" applyAlignment="1">
      <alignment vertical="center"/>
    </xf>
    <xf numFmtId="0" fontId="51" fillId="0" borderId="9" xfId="0" applyFont="1" applyBorder="1" applyAlignment="1">
      <alignment vertical="center"/>
    </xf>
    <xf numFmtId="0" fontId="35" fillId="0" borderId="9" xfId="0" applyFont="1" applyBorder="1"/>
    <xf numFmtId="1" fontId="44" fillId="0" borderId="9" xfId="0" applyNumberFormat="1" applyFont="1" applyBorder="1" applyAlignment="1">
      <alignment horizontal="center" vertical="center"/>
    </xf>
    <xf numFmtId="168" fontId="52" fillId="2" borderId="9" xfId="0" applyNumberFormat="1" applyFont="1" applyFill="1" applyBorder="1" applyAlignment="1">
      <alignment vertical="center"/>
    </xf>
    <xf numFmtId="168" fontId="35" fillId="2" borderId="9" xfId="0" applyNumberFormat="1" applyFont="1" applyFill="1" applyBorder="1"/>
    <xf numFmtId="164" fontId="35" fillId="0" borderId="9" xfId="1" applyNumberFormat="1" applyFont="1" applyBorder="1"/>
    <xf numFmtId="164" fontId="35" fillId="2" borderId="9" xfId="0" applyNumberFormat="1" applyFont="1" applyFill="1" applyBorder="1"/>
    <xf numFmtId="164" fontId="35" fillId="2" borderId="9" xfId="1" applyNumberFormat="1" applyFont="1" applyFill="1" applyBorder="1"/>
    <xf numFmtId="164" fontId="35" fillId="3" borderId="9" xfId="0" applyNumberFormat="1" applyFont="1" applyFill="1" applyBorder="1"/>
    <xf numFmtId="1" fontId="35" fillId="0" borderId="9" xfId="0" applyNumberFormat="1" applyFont="1" applyBorder="1"/>
    <xf numFmtId="164" fontId="53" fillId="3" borderId="9" xfId="1" applyNumberFormat="1" applyFont="1" applyFill="1" applyBorder="1" applyAlignment="1">
      <alignment horizontal="left" vertical="center"/>
    </xf>
    <xf numFmtId="164" fontId="44" fillId="0" borderId="9" xfId="0" quotePrefix="1" applyNumberFormat="1" applyFont="1" applyBorder="1" applyAlignment="1">
      <alignment horizontal="left" vertical="center"/>
    </xf>
    <xf numFmtId="164" fontId="35" fillId="0" borderId="0" xfId="0" applyNumberFormat="1" applyFont="1"/>
    <xf numFmtId="0" fontId="44" fillId="0" borderId="9" xfId="0" applyFont="1" applyBorder="1" applyAlignment="1">
      <alignment horizontal="left" vertical="center"/>
    </xf>
    <xf numFmtId="0" fontId="44" fillId="0" borderId="9" xfId="0" quotePrefix="1" applyFont="1" applyBorder="1" applyAlignment="1">
      <alignment horizontal="left" vertical="center"/>
    </xf>
    <xf numFmtId="164" fontId="35" fillId="3" borderId="9" xfId="1" applyNumberFormat="1" applyFont="1" applyFill="1" applyBorder="1"/>
    <xf numFmtId="43" fontId="44" fillId="0" borderId="9" xfId="0" quotePrefix="1" applyNumberFormat="1" applyFont="1" applyBorder="1" applyAlignment="1">
      <alignment horizontal="left" vertical="center"/>
    </xf>
    <xf numFmtId="0" fontId="54" fillId="0" borderId="9" xfId="0" applyFont="1" applyBorder="1"/>
    <xf numFmtId="0" fontId="55" fillId="0" borderId="9" xfId="0" applyFont="1" applyBorder="1"/>
    <xf numFmtId="168" fontId="35" fillId="0" borderId="9" xfId="0" applyNumberFormat="1" applyFont="1" applyBorder="1" applyAlignment="1">
      <alignment horizontal="center"/>
    </xf>
    <xf numFmtId="164" fontId="35" fillId="0" borderId="9" xfId="0" applyNumberFormat="1" applyFont="1" applyBorder="1"/>
    <xf numFmtId="0" fontId="35" fillId="0" borderId="0" xfId="0" applyFont="1" applyAlignment="1">
      <alignment horizontal="center"/>
    </xf>
    <xf numFmtId="3" fontId="56" fillId="0" borderId="0" xfId="0" applyNumberFormat="1" applyFont="1"/>
    <xf numFmtId="0" fontId="57" fillId="3" borderId="9" xfId="0" applyFont="1" applyFill="1" applyBorder="1" applyAlignment="1">
      <alignment horizontal="left"/>
    </xf>
    <xf numFmtId="164" fontId="3" fillId="0" borderId="9" xfId="1" applyNumberFormat="1" applyFont="1" applyBorder="1"/>
    <xf numFmtId="0" fontId="23" fillId="0" borderId="0" xfId="0" applyFont="1"/>
    <xf numFmtId="14" fontId="24" fillId="0" borderId="9" xfId="0" quotePrefix="1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14" fontId="6" fillId="0" borderId="9" xfId="0" applyNumberFormat="1" applyFont="1" applyBorder="1" applyAlignment="1">
      <alignment horizontal="center"/>
    </xf>
    <xf numFmtId="1" fontId="39" fillId="0" borderId="9" xfId="0" applyNumberFormat="1" applyFont="1" applyBorder="1"/>
    <xf numFmtId="14" fontId="39" fillId="0" borderId="9" xfId="0" applyNumberFormat="1" applyFont="1" applyBorder="1"/>
    <xf numFmtId="0" fontId="39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64" fontId="4" fillId="3" borderId="9" xfId="1" applyNumberFormat="1" applyFont="1" applyFill="1" applyBorder="1" applyAlignment="1">
      <alignment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4" fillId="0" borderId="9" xfId="0" quotePrefix="1" applyFont="1" applyBorder="1" applyAlignment="1">
      <alignment horizontal="center"/>
    </xf>
    <xf numFmtId="14" fontId="4" fillId="0" borderId="0" xfId="0" quotePrefix="1" applyNumberFormat="1" applyFont="1" applyAlignment="1">
      <alignment horizontal="center" vertical="center"/>
    </xf>
    <xf numFmtId="0" fontId="39" fillId="3" borderId="14" xfId="0" applyFont="1" applyFill="1" applyBorder="1"/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14" fontId="4" fillId="0" borderId="11" xfId="0" quotePrefix="1" applyNumberFormat="1" applyFont="1" applyBorder="1" applyAlignment="1">
      <alignment horizontal="center" vertical="center"/>
    </xf>
    <xf numFmtId="1" fontId="4" fillId="0" borderId="11" xfId="0" quotePrefix="1" applyNumberFormat="1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164" fontId="4" fillId="0" borderId="11" xfId="1" quotePrefix="1" applyNumberFormat="1" applyFont="1" applyFill="1" applyBorder="1" applyAlignment="1">
      <alignment horizontal="center" vertical="center"/>
    </xf>
    <xf numFmtId="164" fontId="4" fillId="0" borderId="11" xfId="1" quotePrefix="1" applyNumberFormat="1" applyFont="1" applyFill="1" applyBorder="1" applyAlignment="1">
      <alignment horizontal="left" vertical="center"/>
    </xf>
    <xf numFmtId="1" fontId="4" fillId="0" borderId="11" xfId="1" quotePrefix="1" applyNumberFormat="1" applyFont="1" applyFill="1" applyBorder="1" applyAlignment="1">
      <alignment horizontal="center" vertical="center"/>
    </xf>
    <xf numFmtId="1" fontId="4" fillId="0" borderId="11" xfId="0" applyNumberFormat="1" applyFont="1" applyBorder="1" applyAlignment="1">
      <alignment horizontal="left" vertical="center"/>
    </xf>
    <xf numFmtId="49" fontId="6" fillId="0" borderId="11" xfId="0" quotePrefix="1" applyNumberFormat="1" applyFont="1" applyBorder="1" applyAlignment="1" applyProtection="1">
      <alignment vertical="center" wrapText="1"/>
      <protection locked="0"/>
    </xf>
    <xf numFmtId="14" fontId="4" fillId="0" borderId="11" xfId="0" applyNumberFormat="1" applyFont="1" applyBorder="1" applyAlignment="1">
      <alignment horizontal="left" vertical="center"/>
    </xf>
    <xf numFmtId="1" fontId="4" fillId="0" borderId="11" xfId="0" applyNumberFormat="1" applyFont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1" fontId="24" fillId="3" borderId="11" xfId="0" applyNumberFormat="1" applyFont="1" applyFill="1" applyBorder="1" applyAlignment="1">
      <alignment horizontal="center" vertical="center"/>
    </xf>
    <xf numFmtId="164" fontId="24" fillId="0" borderId="11" xfId="1" applyNumberFormat="1" applyFont="1" applyFill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/>
    </xf>
    <xf numFmtId="164" fontId="19" fillId="3" borderId="17" xfId="1" quotePrefix="1" applyNumberFormat="1" applyFont="1" applyFill="1" applyBorder="1" applyAlignment="1">
      <alignment vertical="center"/>
    </xf>
    <xf numFmtId="164" fontId="11" fillId="3" borderId="17" xfId="1" quotePrefix="1" applyNumberFormat="1" applyFont="1" applyFill="1" applyBorder="1" applyAlignment="1">
      <alignment vertical="center"/>
    </xf>
    <xf numFmtId="164" fontId="8" fillId="3" borderId="11" xfId="1" applyNumberFormat="1" applyFont="1" applyFill="1" applyBorder="1" applyAlignment="1">
      <alignment horizontal="center" vertical="center"/>
    </xf>
    <xf numFmtId="164" fontId="19" fillId="3" borderId="9" xfId="1" quotePrefix="1" applyNumberFormat="1" applyFont="1" applyFill="1" applyBorder="1" applyAlignment="1">
      <alignment vertical="center"/>
    </xf>
    <xf numFmtId="0" fontId="4" fillId="6" borderId="9" xfId="0" applyFont="1" applyFill="1" applyBorder="1" applyAlignment="1">
      <alignment vertical="center"/>
    </xf>
    <xf numFmtId="164" fontId="5" fillId="2" borderId="9" xfId="1" quotePrefix="1" applyNumberFormat="1" applyFont="1" applyFill="1" applyBorder="1" applyAlignment="1">
      <alignment horizontal="center" wrapText="1"/>
    </xf>
    <xf numFmtId="43" fontId="33" fillId="0" borderId="9" xfId="1" applyFont="1" applyFill="1" applyBorder="1" applyAlignment="1">
      <alignment horizontal="center" vertical="center"/>
    </xf>
    <xf numFmtId="164" fontId="11" fillId="0" borderId="5" xfId="1" quotePrefix="1" applyNumberFormat="1" applyFont="1" applyFill="1" applyBorder="1" applyAlignment="1">
      <alignment horizontal="right" vertical="center"/>
    </xf>
    <xf numFmtId="164" fontId="15" fillId="3" borderId="9" xfId="0" applyNumberFormat="1" applyFont="1" applyFill="1" applyBorder="1" applyAlignment="1">
      <alignment horizontal="left" vertical="center" wrapText="1"/>
    </xf>
    <xf numFmtId="14" fontId="4" fillId="0" borderId="6" xfId="0" quotePrefix="1" applyNumberFormat="1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164" fontId="11" fillId="3" borderId="9" xfId="1" applyNumberFormat="1" applyFont="1" applyFill="1" applyBorder="1" applyAlignment="1">
      <alignment vertical="center"/>
    </xf>
    <xf numFmtId="168" fontId="54" fillId="3" borderId="9" xfId="0" applyNumberFormat="1" applyFont="1" applyFill="1" applyBorder="1"/>
    <xf numFmtId="1" fontId="19" fillId="3" borderId="0" xfId="0" applyNumberFormat="1" applyFont="1" applyFill="1" applyAlignment="1">
      <alignment vertical="center"/>
    </xf>
    <xf numFmtId="0" fontId="37" fillId="3" borderId="9" xfId="0" applyFont="1" applyFill="1" applyBorder="1" applyAlignment="1">
      <alignment horizontal="left" vertical="center" wrapText="1"/>
    </xf>
    <xf numFmtId="49" fontId="4" fillId="3" borderId="9" xfId="0" quotePrefix="1" applyNumberFormat="1" applyFont="1" applyFill="1" applyBorder="1" applyAlignment="1" applyProtection="1">
      <alignment vertical="center" wrapText="1"/>
      <protection locked="0"/>
    </xf>
    <xf numFmtId="0" fontId="11" fillId="3" borderId="0" xfId="0" applyFont="1" applyFill="1"/>
    <xf numFmtId="0" fontId="50" fillId="0" borderId="9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/>
    </xf>
    <xf numFmtId="0" fontId="51" fillId="0" borderId="6" xfId="0" applyFont="1" applyBorder="1" applyAlignment="1">
      <alignment horizontal="center" vertical="center"/>
    </xf>
    <xf numFmtId="168" fontId="52" fillId="2" borderId="9" xfId="0" applyNumberFormat="1" applyFont="1" applyFill="1" applyBorder="1" applyAlignment="1">
      <alignment horizontal="center" vertical="center"/>
    </xf>
    <xf numFmtId="0" fontId="59" fillId="0" borderId="9" xfId="0" applyFont="1" applyBorder="1"/>
    <xf numFmtId="16" fontId="19" fillId="2" borderId="9" xfId="0" quotePrefix="1" applyNumberFormat="1" applyFont="1" applyFill="1" applyBorder="1" applyAlignment="1">
      <alignment horizontal="left" vertical="center"/>
    </xf>
    <xf numFmtId="0" fontId="24" fillId="2" borderId="9" xfId="0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/>
    </xf>
    <xf numFmtId="169" fontId="60" fillId="0" borderId="9" xfId="0" applyNumberFormat="1" applyFont="1" applyBorder="1"/>
    <xf numFmtId="169" fontId="60" fillId="4" borderId="9" xfId="0" applyNumberFormat="1" applyFont="1" applyFill="1" applyBorder="1"/>
    <xf numFmtId="170" fontId="60" fillId="0" borderId="9" xfId="0" applyNumberFormat="1" applyFont="1" applyBorder="1" applyAlignment="1">
      <alignment vertical="center"/>
    </xf>
    <xf numFmtId="170" fontId="60" fillId="4" borderId="9" xfId="0" applyNumberFormat="1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3" fontId="20" fillId="3" borderId="25" xfId="0" applyNumberFormat="1" applyFont="1" applyFill="1" applyBorder="1" applyAlignment="1">
      <alignment horizontal="right" vertical="center"/>
    </xf>
    <xf numFmtId="0" fontId="41" fillId="4" borderId="3" xfId="0" applyFont="1" applyFill="1" applyBorder="1" applyAlignment="1">
      <alignment horizontal="center" vertical="center" textRotation="90"/>
    </xf>
    <xf numFmtId="0" fontId="19" fillId="4" borderId="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horizontal="center"/>
    </xf>
    <xf numFmtId="49" fontId="4" fillId="0" borderId="14" xfId="0" applyNumberFormat="1" applyFont="1" applyBorder="1" applyAlignment="1">
      <alignment horizontal="right" vertical="center"/>
    </xf>
    <xf numFmtId="0" fontId="39" fillId="0" borderId="14" xfId="0" applyFont="1" applyBorder="1"/>
    <xf numFmtId="14" fontId="11" fillId="0" borderId="14" xfId="0" applyNumberFormat="1" applyFont="1" applyBorder="1" applyAlignment="1">
      <alignment horizontal="center" vertical="center"/>
    </xf>
    <xf numFmtId="14" fontId="24" fillId="0" borderId="14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11" fillId="3" borderId="14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>
      <alignment horizontal="right" vertical="center"/>
    </xf>
    <xf numFmtId="49" fontId="11" fillId="0" borderId="14" xfId="0" applyNumberFormat="1" applyFont="1" applyBorder="1" applyAlignment="1">
      <alignment horizontal="right" vertical="center"/>
    </xf>
    <xf numFmtId="49" fontId="4" fillId="0" borderId="17" xfId="0" applyNumberFormat="1" applyFont="1" applyBorder="1" applyAlignment="1">
      <alignment horizontal="right" vertical="center"/>
    </xf>
    <xf numFmtId="0" fontId="4" fillId="3" borderId="8" xfId="0" applyFont="1" applyFill="1" applyBorder="1" applyAlignment="1">
      <alignment horizontal="center" vertical="center"/>
    </xf>
    <xf numFmtId="0" fontId="39" fillId="3" borderId="9" xfId="0" applyFont="1" applyFill="1" applyBorder="1" applyAlignment="1">
      <alignment horizontal="center"/>
    </xf>
    <xf numFmtId="49" fontId="6" fillId="3" borderId="9" xfId="0" quotePrefix="1" applyNumberFormat="1" applyFont="1" applyFill="1" applyBorder="1" applyAlignment="1" applyProtection="1">
      <alignment vertical="center" wrapText="1"/>
      <protection locked="0"/>
    </xf>
    <xf numFmtId="0" fontId="39" fillId="3" borderId="6" xfId="0" applyFont="1" applyFill="1" applyBorder="1" applyAlignment="1">
      <alignment horizontal="center"/>
    </xf>
    <xf numFmtId="3" fontId="39" fillId="3" borderId="14" xfId="0" applyNumberFormat="1" applyFont="1" applyFill="1" applyBorder="1"/>
    <xf numFmtId="164" fontId="11" fillId="2" borderId="9" xfId="1" quotePrefix="1" applyNumberFormat="1" applyFont="1" applyFill="1" applyBorder="1" applyAlignment="1">
      <alignment vertical="center"/>
    </xf>
    <xf numFmtId="164" fontId="39" fillId="3" borderId="14" xfId="1" quotePrefix="1" applyNumberFormat="1" applyFont="1" applyFill="1" applyBorder="1" applyAlignment="1">
      <alignment vertical="center"/>
    </xf>
    <xf numFmtId="168" fontId="35" fillId="0" borderId="9" xfId="0" applyNumberFormat="1" applyFont="1" applyBorder="1"/>
    <xf numFmtId="168" fontId="35" fillId="0" borderId="0" xfId="0" applyNumberFormat="1" applyFont="1"/>
    <xf numFmtId="168" fontId="0" fillId="0" borderId="0" xfId="0" applyNumberFormat="1"/>
    <xf numFmtId="0" fontId="63" fillId="0" borderId="9" xfId="0" applyFont="1" applyBorder="1" applyAlignment="1">
      <alignment vertical="center"/>
    </xf>
    <xf numFmtId="14" fontId="64" fillId="0" borderId="9" xfId="0" applyNumberFormat="1" applyFont="1" applyBorder="1" applyAlignment="1">
      <alignment horizontal="center" vertical="center"/>
    </xf>
    <xf numFmtId="0" fontId="63" fillId="0" borderId="9" xfId="0" applyFont="1" applyBorder="1"/>
    <xf numFmtId="164" fontId="63" fillId="0" borderId="9" xfId="1" applyNumberFormat="1" applyFont="1" applyBorder="1" applyAlignment="1">
      <alignment horizontal="center"/>
    </xf>
    <xf numFmtId="0" fontId="64" fillId="3" borderId="9" xfId="0" applyFont="1" applyFill="1" applyBorder="1" applyAlignment="1">
      <alignment vertical="center"/>
    </xf>
    <xf numFmtId="16" fontId="19" fillId="0" borderId="9" xfId="0" quotePrefix="1" applyNumberFormat="1" applyFont="1" applyBorder="1" applyAlignment="1">
      <alignment vertical="center" wrapText="1"/>
    </xf>
    <xf numFmtId="14" fontId="19" fillId="3" borderId="9" xfId="0" quotePrefix="1" applyNumberFormat="1" applyFont="1" applyFill="1" applyBorder="1" applyAlignment="1">
      <alignment vertical="center"/>
    </xf>
    <xf numFmtId="0" fontId="0" fillId="0" borderId="9" xfId="0" applyBorder="1" applyAlignment="1">
      <alignment horizontal="right"/>
    </xf>
    <xf numFmtId="3" fontId="24" fillId="3" borderId="9" xfId="0" applyNumberFormat="1" applyFont="1" applyFill="1" applyBorder="1" applyAlignment="1">
      <alignment horizontal="right" vertical="center"/>
    </xf>
    <xf numFmtId="166" fontId="24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164" fontId="19" fillId="0" borderId="9" xfId="1" applyNumberFormat="1" applyFont="1" applyFill="1" applyBorder="1" applyAlignment="1">
      <alignment horizontal="center" vertical="center" wrapText="1"/>
    </xf>
    <xf numFmtId="164" fontId="18" fillId="0" borderId="9" xfId="1" applyNumberFormat="1" applyFont="1" applyFill="1" applyBorder="1" applyAlignment="1">
      <alignment horizontal="center" vertical="center" wrapText="1"/>
    </xf>
    <xf numFmtId="164" fontId="18" fillId="0" borderId="6" xfId="1" applyNumberFormat="1" applyFont="1" applyFill="1" applyBorder="1" applyAlignment="1">
      <alignment horizontal="center" vertical="center" wrapText="1"/>
    </xf>
    <xf numFmtId="164" fontId="18" fillId="0" borderId="13" xfId="1" applyNumberFormat="1" applyFont="1" applyFill="1" applyBorder="1" applyAlignment="1">
      <alignment horizontal="center" vertical="center" wrapText="1"/>
    </xf>
    <xf numFmtId="164" fontId="19" fillId="0" borderId="5" xfId="1" applyNumberFormat="1" applyFont="1" applyFill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9" xfId="0" applyFont="1" applyBorder="1"/>
    <xf numFmtId="1" fontId="24" fillId="0" borderId="0" xfId="0" applyNumberFormat="1" applyFont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164" fontId="8" fillId="0" borderId="11" xfId="1" applyNumberFormat="1" applyFont="1" applyFill="1" applyBorder="1" applyAlignment="1">
      <alignment horizontal="center" vertical="center"/>
    </xf>
    <xf numFmtId="164" fontId="24" fillId="0" borderId="5" xfId="1" applyNumberFormat="1" applyFont="1" applyFill="1" applyBorder="1" applyAlignment="1">
      <alignment horizontal="center" vertical="center"/>
    </xf>
    <xf numFmtId="164" fontId="19" fillId="0" borderId="14" xfId="1" quotePrefix="1" applyNumberFormat="1" applyFont="1" applyFill="1" applyBorder="1" applyAlignment="1">
      <alignment vertical="center"/>
    </xf>
    <xf numFmtId="164" fontId="11" fillId="0" borderId="9" xfId="1" quotePrefix="1" applyNumberFormat="1" applyFont="1" applyFill="1" applyBorder="1" applyAlignment="1">
      <alignment vertical="center"/>
    </xf>
    <xf numFmtId="3" fontId="41" fillId="0" borderId="9" xfId="0" applyNumberFormat="1" applyFont="1" applyBorder="1" applyAlignment="1">
      <alignment horizontal="right" vertical="center"/>
    </xf>
    <xf numFmtId="1" fontId="24" fillId="6" borderId="9" xfId="0" applyNumberFormat="1" applyFont="1" applyFill="1" applyBorder="1" applyAlignment="1">
      <alignment horizontal="center" vertical="center"/>
    </xf>
    <xf numFmtId="164" fontId="24" fillId="6" borderId="9" xfId="1" applyNumberFormat="1" applyFont="1" applyFill="1" applyBorder="1" applyAlignment="1">
      <alignment horizontal="center" vertical="center"/>
    </xf>
    <xf numFmtId="164" fontId="24" fillId="2" borderId="9" xfId="1" applyNumberFormat="1" applyFont="1" applyFill="1" applyBorder="1" applyAlignment="1">
      <alignment horizontal="center" vertical="center"/>
    </xf>
    <xf numFmtId="169" fontId="60" fillId="3" borderId="9" xfId="0" applyNumberFormat="1" applyFont="1" applyFill="1" applyBorder="1"/>
    <xf numFmtId="170" fontId="60" fillId="3" borderId="9" xfId="0" applyNumberFormat="1" applyFont="1" applyFill="1" applyBorder="1" applyAlignment="1">
      <alignment vertical="center"/>
    </xf>
    <xf numFmtId="169" fontId="60" fillId="4" borderId="9" xfId="0" applyNumberFormat="1" applyFont="1" applyFill="1" applyBorder="1" applyAlignment="1">
      <alignment horizontal="center"/>
    </xf>
    <xf numFmtId="170" fontId="60" fillId="4" borderId="9" xfId="0" applyNumberFormat="1" applyFont="1" applyFill="1" applyBorder="1" applyAlignment="1">
      <alignment horizontal="center" vertical="center"/>
    </xf>
    <xf numFmtId="1" fontId="44" fillId="5" borderId="9" xfId="0" applyNumberFormat="1" applyFont="1" applyFill="1" applyBorder="1" applyAlignment="1">
      <alignment horizontal="center" vertical="center"/>
    </xf>
    <xf numFmtId="1" fontId="65" fillId="0" borderId="9" xfId="0" applyNumberFormat="1" applyFont="1" applyBorder="1" applyAlignment="1">
      <alignment horizontal="center" vertical="center"/>
    </xf>
    <xf numFmtId="16" fontId="50" fillId="0" borderId="9" xfId="0" quotePrefix="1" applyNumberFormat="1" applyFont="1" applyBorder="1" applyAlignment="1">
      <alignment horizontal="center" vertical="center" wrapText="1"/>
    </xf>
    <xf numFmtId="164" fontId="35" fillId="6" borderId="9" xfId="1" applyNumberFormat="1" applyFont="1" applyFill="1" applyBorder="1"/>
    <xf numFmtId="0" fontId="0" fillId="3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3" borderId="9" xfId="0" quotePrefix="1" applyNumberFormat="1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 applyProtection="1">
      <alignment vertical="center" wrapText="1"/>
      <protection locked="0"/>
    </xf>
    <xf numFmtId="14" fontId="4" fillId="3" borderId="14" xfId="0" applyNumberFormat="1" applyFont="1" applyFill="1" applyBorder="1" applyAlignment="1">
      <alignment horizontal="center" vertical="center"/>
    </xf>
    <xf numFmtId="164" fontId="48" fillId="0" borderId="9" xfId="1" quotePrefix="1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35" fillId="4" borderId="0" xfId="0" applyFont="1" applyFill="1"/>
    <xf numFmtId="1" fontId="44" fillId="4" borderId="9" xfId="0" applyNumberFormat="1" applyFont="1" applyFill="1" applyBorder="1" applyAlignment="1">
      <alignment horizontal="center" vertical="center"/>
    </xf>
    <xf numFmtId="168" fontId="44" fillId="4" borderId="9" xfId="0" applyNumberFormat="1" applyFont="1" applyFill="1" applyBorder="1" applyAlignment="1">
      <alignment horizontal="center" vertical="center"/>
    </xf>
    <xf numFmtId="1" fontId="65" fillId="5" borderId="9" xfId="0" applyNumberFormat="1" applyFont="1" applyFill="1" applyBorder="1" applyAlignment="1">
      <alignment horizontal="center" vertical="center"/>
    </xf>
    <xf numFmtId="0" fontId="0" fillId="5" borderId="0" xfId="0" applyFill="1"/>
    <xf numFmtId="1" fontId="44" fillId="2" borderId="9" xfId="0" applyNumberFormat="1" applyFont="1" applyFill="1" applyBorder="1" applyAlignment="1">
      <alignment horizontal="center" vertical="center"/>
    </xf>
    <xf numFmtId="0" fontId="0" fillId="2" borderId="0" xfId="0" applyFill="1"/>
    <xf numFmtId="168" fontId="44" fillId="6" borderId="9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51" fillId="2" borderId="34" xfId="0" applyNumberFormat="1" applyFont="1" applyFill="1" applyBorder="1" applyAlignment="1">
      <alignment horizontal="left" vertical="center"/>
    </xf>
    <xf numFmtId="0" fontId="68" fillId="0" borderId="9" xfId="0" applyFont="1" applyBorder="1" applyAlignment="1">
      <alignment horizontal="left" vertical="center" wrapText="1"/>
    </xf>
    <xf numFmtId="3" fontId="69" fillId="0" borderId="9" xfId="0" applyNumberFormat="1" applyFont="1" applyBorder="1" applyAlignment="1">
      <alignment horizontal="right" vertical="center"/>
    </xf>
    <xf numFmtId="0" fontId="68" fillId="0" borderId="9" xfId="0" applyFont="1" applyBorder="1" applyAlignment="1">
      <alignment horizontal="right" vertical="center" wrapText="1"/>
    </xf>
    <xf numFmtId="164" fontId="68" fillId="0" borderId="9" xfId="1" applyNumberFormat="1" applyFont="1" applyBorder="1" applyAlignment="1">
      <alignment horizontal="right" vertical="center" wrapText="1"/>
    </xf>
    <xf numFmtId="0" fontId="71" fillId="0" borderId="9" xfId="0" applyFont="1" applyBorder="1" applyAlignment="1">
      <alignment horizontal="right"/>
    </xf>
    <xf numFmtId="167" fontId="74" fillId="3" borderId="9" xfId="0" quotePrefix="1" applyNumberFormat="1" applyFont="1" applyFill="1" applyBorder="1" applyAlignment="1">
      <alignment horizontal="left" wrapText="1"/>
    </xf>
    <xf numFmtId="3" fontId="68" fillId="3" borderId="9" xfId="0" applyNumberFormat="1" applyFont="1" applyFill="1" applyBorder="1" applyAlignment="1">
      <alignment horizontal="right" vertical="center"/>
    </xf>
    <xf numFmtId="0" fontId="72" fillId="3" borderId="9" xfId="0" applyFont="1" applyFill="1" applyBorder="1" applyAlignment="1">
      <alignment horizontal="left"/>
    </xf>
    <xf numFmtId="3" fontId="68" fillId="0" borderId="0" xfId="0" applyNumberFormat="1" applyFont="1" applyAlignment="1">
      <alignment horizontal="right" vertical="center"/>
    </xf>
    <xf numFmtId="0" fontId="70" fillId="0" borderId="0" xfId="0" applyFont="1" applyAlignment="1">
      <alignment horizontal="right" vertical="center"/>
    </xf>
    <xf numFmtId="164" fontId="70" fillId="0" borderId="0" xfId="1" applyNumberFormat="1" applyFont="1" applyFill="1" applyBorder="1" applyAlignment="1">
      <alignment horizontal="right" vertical="center"/>
    </xf>
    <xf numFmtId="0" fontId="71" fillId="0" borderId="0" xfId="0" applyFont="1" applyAlignment="1">
      <alignment horizontal="right"/>
    </xf>
    <xf numFmtId="3" fontId="69" fillId="3" borderId="9" xfId="0" applyNumberFormat="1" applyFont="1" applyFill="1" applyBorder="1" applyAlignment="1">
      <alignment horizontal="right" vertical="center"/>
    </xf>
    <xf numFmtId="164" fontId="70" fillId="0" borderId="0" xfId="1" applyNumberFormat="1" applyFont="1" applyFill="1" applyAlignment="1">
      <alignment horizontal="right" vertical="center"/>
    </xf>
    <xf numFmtId="0" fontId="68" fillId="3" borderId="9" xfId="0" applyFont="1" applyFill="1" applyBorder="1" applyAlignment="1">
      <alignment horizontal="right" vertical="center"/>
    </xf>
    <xf numFmtId="0" fontId="68" fillId="3" borderId="9" xfId="0" applyFont="1" applyFill="1" applyBorder="1" applyAlignment="1">
      <alignment horizontal="right" vertical="center" wrapText="1"/>
    </xf>
    <xf numFmtId="0" fontId="71" fillId="3" borderId="9" xfId="0" applyFont="1" applyFill="1" applyBorder="1" applyAlignment="1">
      <alignment horizontal="right"/>
    </xf>
    <xf numFmtId="1" fontId="71" fillId="3" borderId="9" xfId="0" applyNumberFormat="1" applyFont="1" applyFill="1" applyBorder="1" applyAlignment="1">
      <alignment horizontal="right"/>
    </xf>
    <xf numFmtId="0" fontId="72" fillId="0" borderId="9" xfId="0" applyFont="1" applyBorder="1" applyAlignment="1">
      <alignment horizontal="left"/>
    </xf>
    <xf numFmtId="0" fontId="73" fillId="0" borderId="9" xfId="0" applyFont="1" applyBorder="1" applyAlignment="1">
      <alignment horizontal="left"/>
    </xf>
    <xf numFmtId="49" fontId="68" fillId="3" borderId="9" xfId="0" quotePrefix="1" applyNumberFormat="1" applyFont="1" applyFill="1" applyBorder="1" applyAlignment="1">
      <alignment horizontal="center" vertical="center"/>
    </xf>
    <xf numFmtId="0" fontId="68" fillId="0" borderId="9" xfId="0" quotePrefix="1" applyFont="1" applyBorder="1" applyAlignment="1">
      <alignment horizontal="center" vertical="center" wrapText="1"/>
    </xf>
    <xf numFmtId="16" fontId="68" fillId="0" borderId="9" xfId="0" quotePrefix="1" applyNumberFormat="1" applyFont="1" applyBorder="1" applyAlignment="1">
      <alignment horizontal="center" vertical="center" wrapText="1"/>
    </xf>
    <xf numFmtId="49" fontId="68" fillId="3" borderId="6" xfId="0" quotePrefix="1" applyNumberFormat="1" applyFont="1" applyFill="1" applyBorder="1" applyAlignment="1">
      <alignment horizontal="center" vertical="center"/>
    </xf>
    <xf numFmtId="0" fontId="11" fillId="0" borderId="0" xfId="0" applyFont="1"/>
    <xf numFmtId="0" fontId="4" fillId="4" borderId="5" xfId="0" applyFont="1" applyFill="1" applyBorder="1" applyAlignment="1">
      <alignment horizontal="center" vertical="center"/>
    </xf>
    <xf numFmtId="14" fontId="4" fillId="4" borderId="6" xfId="0" quotePrefix="1" applyNumberFormat="1" applyFont="1" applyFill="1" applyBorder="1" applyAlignment="1">
      <alignment horizontal="center" vertical="center"/>
    </xf>
    <xf numFmtId="14" fontId="4" fillId="4" borderId="9" xfId="0" quotePrefix="1" applyNumberFormat="1" applyFont="1" applyFill="1" applyBorder="1" applyAlignment="1">
      <alignment horizontal="center" vertical="center"/>
    </xf>
    <xf numFmtId="1" fontId="4" fillId="4" borderId="9" xfId="0" quotePrefix="1" applyNumberFormat="1" applyFont="1" applyFill="1" applyBorder="1" applyAlignment="1">
      <alignment horizontal="center" vertical="center"/>
    </xf>
    <xf numFmtId="14" fontId="4" fillId="4" borderId="9" xfId="0" applyNumberFormat="1" applyFont="1" applyFill="1" applyBorder="1" applyAlignment="1">
      <alignment horizontal="center" vertical="center"/>
    </xf>
    <xf numFmtId="164" fontId="4" fillId="4" borderId="9" xfId="1" quotePrefix="1" applyNumberFormat="1" applyFont="1" applyFill="1" applyBorder="1" applyAlignment="1">
      <alignment horizontal="center" vertical="center"/>
    </xf>
    <xf numFmtId="164" fontId="4" fillId="4" borderId="9" xfId="1" quotePrefix="1" applyNumberFormat="1" applyFont="1" applyFill="1" applyBorder="1" applyAlignment="1">
      <alignment horizontal="left" vertical="center"/>
    </xf>
    <xf numFmtId="1" fontId="4" fillId="4" borderId="9" xfId="1" quotePrefix="1" applyNumberFormat="1" applyFont="1" applyFill="1" applyBorder="1" applyAlignment="1">
      <alignment horizontal="center" vertical="center"/>
    </xf>
    <xf numFmtId="1" fontId="4" fillId="4" borderId="9" xfId="0" applyNumberFormat="1" applyFont="1" applyFill="1" applyBorder="1" applyAlignment="1">
      <alignment horizontal="left" vertical="center"/>
    </xf>
    <xf numFmtId="49" fontId="4" fillId="4" borderId="9" xfId="0" quotePrefix="1" applyNumberFormat="1" applyFont="1" applyFill="1" applyBorder="1" applyAlignment="1" applyProtection="1">
      <alignment vertical="center" wrapText="1"/>
      <protection locked="0"/>
    </xf>
    <xf numFmtId="14" fontId="4" fillId="4" borderId="9" xfId="0" applyNumberFormat="1" applyFont="1" applyFill="1" applyBorder="1" applyAlignment="1">
      <alignment horizontal="left" vertical="center"/>
    </xf>
    <xf numFmtId="1" fontId="4" fillId="4" borderId="9" xfId="0" applyNumberFormat="1" applyFont="1" applyFill="1" applyBorder="1" applyAlignment="1">
      <alignment horizontal="center" vertical="center"/>
    </xf>
    <xf numFmtId="49" fontId="4" fillId="4" borderId="14" xfId="0" applyNumberFormat="1" applyFont="1" applyFill="1" applyBorder="1" applyAlignment="1">
      <alignment horizontal="right"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1" fontId="24" fillId="4" borderId="9" xfId="0" applyNumberFormat="1" applyFont="1" applyFill="1" applyBorder="1" applyAlignment="1">
      <alignment horizontal="center" vertical="center"/>
    </xf>
    <xf numFmtId="164" fontId="24" fillId="4" borderId="9" xfId="1" applyNumberFormat="1" applyFont="1" applyFill="1" applyBorder="1" applyAlignment="1">
      <alignment horizontal="center" vertical="center"/>
    </xf>
    <xf numFmtId="1" fontId="12" fillId="4" borderId="9" xfId="1" applyNumberFormat="1" applyFont="1" applyFill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 vertical="center"/>
    </xf>
    <xf numFmtId="164" fontId="24" fillId="4" borderId="5" xfId="1" applyNumberFormat="1" applyFont="1" applyFill="1" applyBorder="1" applyAlignment="1">
      <alignment horizontal="center" vertical="center"/>
    </xf>
    <xf numFmtId="164" fontId="19" fillId="4" borderId="14" xfId="1" quotePrefix="1" applyNumberFormat="1" applyFont="1" applyFill="1" applyBorder="1" applyAlignment="1">
      <alignment vertical="center"/>
    </xf>
    <xf numFmtId="164" fontId="11" fillId="4" borderId="9" xfId="1" quotePrefix="1" applyNumberFormat="1" applyFont="1" applyFill="1" applyBorder="1" applyAlignment="1">
      <alignment vertical="center"/>
    </xf>
    <xf numFmtId="164" fontId="11" fillId="4" borderId="14" xfId="1" quotePrefix="1" applyNumberFormat="1" applyFont="1" applyFill="1" applyBorder="1" applyAlignment="1">
      <alignment vertical="center"/>
    </xf>
    <xf numFmtId="3" fontId="41" fillId="4" borderId="9" xfId="0" applyNumberFormat="1" applyFont="1" applyFill="1" applyBorder="1" applyAlignment="1">
      <alignment horizontal="right" vertical="center"/>
    </xf>
    <xf numFmtId="164" fontId="8" fillId="4" borderId="9" xfId="1" applyNumberFormat="1" applyFont="1" applyFill="1" applyBorder="1" applyAlignment="1">
      <alignment horizontal="center" vertical="center"/>
    </xf>
    <xf numFmtId="3" fontId="24" fillId="3" borderId="9" xfId="0" applyNumberFormat="1" applyFont="1" applyFill="1" applyBorder="1" applyAlignment="1">
      <alignment horizontal="right" vertical="center" wrapText="1"/>
    </xf>
    <xf numFmtId="1" fontId="0" fillId="0" borderId="0" xfId="0" applyNumberFormat="1"/>
    <xf numFmtId="0" fontId="19" fillId="0" borderId="15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2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19" fillId="0" borderId="7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7" fillId="0" borderId="28" xfId="0" applyFont="1" applyBorder="1" applyAlignment="1">
      <alignment horizontal="right" vertical="center"/>
    </xf>
    <xf numFmtId="0" fontId="27" fillId="0" borderId="29" xfId="0" applyFont="1" applyBorder="1" applyAlignment="1">
      <alignment horizontal="right" vertical="center"/>
    </xf>
    <xf numFmtId="0" fontId="27" fillId="0" borderId="30" xfId="0" applyFont="1" applyBorder="1" applyAlignment="1">
      <alignment horizontal="right" vertical="center"/>
    </xf>
    <xf numFmtId="14" fontId="7" fillId="0" borderId="9" xfId="0" applyNumberFormat="1" applyFont="1" applyBorder="1" applyAlignment="1">
      <alignment horizontal="left" vertical="center"/>
    </xf>
    <xf numFmtId="49" fontId="68" fillId="3" borderId="11" xfId="0" quotePrefix="1" applyNumberFormat="1" applyFont="1" applyFill="1" applyBorder="1" applyAlignment="1">
      <alignment horizontal="center" vertical="center"/>
    </xf>
    <xf numFmtId="49" fontId="68" fillId="3" borderId="6" xfId="0" quotePrefix="1" applyNumberFormat="1" applyFont="1" applyFill="1" applyBorder="1" applyAlignment="1">
      <alignment horizontal="center" vertical="center"/>
    </xf>
    <xf numFmtId="0" fontId="33" fillId="0" borderId="9" xfId="0" applyFont="1" applyBorder="1" applyAlignment="1">
      <alignment horizontal="right" vertical="center"/>
    </xf>
    <xf numFmtId="164" fontId="32" fillId="0" borderId="0" xfId="1" applyNumberFormat="1" applyFont="1" applyBorder="1" applyAlignment="1">
      <alignment vertical="center"/>
    </xf>
    <xf numFmtId="0" fontId="33" fillId="0" borderId="11" xfId="0" applyFont="1" applyBorder="1" applyAlignment="1">
      <alignment horizontal="right" vertical="center"/>
    </xf>
    <xf numFmtId="164" fontId="32" fillId="0" borderId="0" xfId="1" applyNumberFormat="1" applyFont="1" applyFill="1" applyBorder="1" applyAlignment="1">
      <alignment vertical="center"/>
    </xf>
    <xf numFmtId="164" fontId="33" fillId="0" borderId="9" xfId="1" applyNumberFormat="1" applyFont="1" applyFill="1" applyBorder="1" applyAlignment="1">
      <alignment horizontal="right" vertical="center"/>
    </xf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50" fillId="0" borderId="9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50" fillId="0" borderId="6" xfId="0" applyFont="1" applyBorder="1" applyAlignment="1">
      <alignment horizontal="center" vertical="center" wrapText="1"/>
    </xf>
    <xf numFmtId="0" fontId="58" fillId="0" borderId="4" xfId="0" applyFont="1" applyBorder="1" applyAlignment="1">
      <alignment horizontal="center" vertical="center"/>
    </xf>
    <xf numFmtId="168" fontId="50" fillId="0" borderId="11" xfId="0" applyNumberFormat="1" applyFont="1" applyBorder="1" applyAlignment="1">
      <alignment horizontal="center" vertical="center" wrapText="1"/>
    </xf>
    <xf numFmtId="168" fontId="50" fillId="0" borderId="6" xfId="0" applyNumberFormat="1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/>
    </xf>
    <xf numFmtId="0" fontId="35" fillId="0" borderId="11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35" fillId="0" borderId="17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51" fillId="0" borderId="11" xfId="0" applyFont="1" applyBorder="1" applyAlignment="1">
      <alignment horizontal="center" vertical="center" wrapText="1"/>
    </xf>
    <xf numFmtId="0" fontId="51" fillId="0" borderId="6" xfId="0" applyFont="1" applyBorder="1" applyAlignment="1">
      <alignment horizontal="center"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164" fontId="37" fillId="0" borderId="37" xfId="1" applyNumberFormat="1" applyFont="1" applyFill="1" applyBorder="1" applyAlignment="1">
      <alignment horizontal="center" vertical="center"/>
    </xf>
    <xf numFmtId="164" fontId="37" fillId="0" borderId="38" xfId="1" applyNumberFormat="1" applyFont="1" applyFill="1" applyBorder="1" applyAlignment="1">
      <alignment horizontal="center" vertical="center"/>
    </xf>
    <xf numFmtId="3" fontId="5" fillId="0" borderId="11" xfId="1" applyNumberFormat="1" applyFont="1" applyFill="1" applyBorder="1" applyAlignment="1">
      <alignment horizontal="center" vertical="center"/>
    </xf>
    <xf numFmtId="3" fontId="5" fillId="0" borderId="6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1" fillId="0" borderId="26" xfId="0" applyFont="1" applyBorder="1" applyAlignment="1">
      <alignment horizontal="center" vertical="center" wrapText="1"/>
    </xf>
    <xf numFmtId="0" fontId="51" fillId="0" borderId="8" xfId="0" applyFont="1" applyBorder="1" applyAlignment="1">
      <alignment horizontal="center" vertical="center" wrapText="1"/>
    </xf>
    <xf numFmtId="164" fontId="19" fillId="0" borderId="14" xfId="1" applyNumberFormat="1" applyFont="1" applyFill="1" applyBorder="1" applyAlignment="1">
      <alignment horizontal="center" vertical="center"/>
    </xf>
    <xf numFmtId="164" fontId="19" fillId="0" borderId="7" xfId="1" applyNumberFormat="1" applyFont="1" applyFill="1" applyBorder="1" applyAlignment="1">
      <alignment horizontal="center" vertical="center"/>
    </xf>
    <xf numFmtId="164" fontId="19" fillId="0" borderId="8" xfId="1" applyNumberFormat="1" applyFont="1" applyFill="1" applyBorder="1" applyAlignment="1">
      <alignment horizontal="center" vertical="center"/>
    </xf>
    <xf numFmtId="164" fontId="19" fillId="0" borderId="12" xfId="1" applyNumberFormat="1" applyFont="1" applyFill="1" applyBorder="1" applyAlignment="1">
      <alignment horizontal="center" vertical="center" wrapText="1"/>
    </xf>
    <xf numFmtId="164" fontId="19" fillId="0" borderId="5" xfId="1" applyNumberFormat="1" applyFont="1" applyFill="1" applyBorder="1" applyAlignment="1">
      <alignment horizontal="center" vertical="center" wrapText="1"/>
    </xf>
    <xf numFmtId="164" fontId="41" fillId="3" borderId="11" xfId="1" applyNumberFormat="1" applyFont="1" applyFill="1" applyBorder="1" applyAlignment="1">
      <alignment horizontal="center" vertical="center"/>
    </xf>
    <xf numFmtId="164" fontId="41" fillId="3" borderId="6" xfId="1" applyNumberFormat="1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41" fillId="0" borderId="9" xfId="0" quotePrefix="1" applyNumberFormat="1" applyFont="1" applyBorder="1" applyAlignment="1">
      <alignment horizontal="center" vertical="center" wrapText="1"/>
    </xf>
    <xf numFmtId="14" fontId="41" fillId="0" borderId="9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164" fontId="5" fillId="0" borderId="11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164" fontId="18" fillId="0" borderId="13" xfId="1" applyNumberFormat="1" applyFont="1" applyFill="1" applyBorder="1" applyAlignment="1">
      <alignment horizontal="center" vertical="center" wrapText="1"/>
    </xf>
    <xf numFmtId="164" fontId="19" fillId="0" borderId="9" xfId="1" applyNumberFormat="1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64" fontId="18" fillId="0" borderId="14" xfId="1" applyNumberFormat="1" applyFont="1" applyFill="1" applyBorder="1" applyAlignment="1">
      <alignment horizontal="center" vertical="center"/>
    </xf>
    <xf numFmtId="164" fontId="18" fillId="0" borderId="7" xfId="1" applyNumberFormat="1" applyFont="1" applyFill="1" applyBorder="1" applyAlignment="1">
      <alignment horizontal="center" vertical="center"/>
    </xf>
    <xf numFmtId="164" fontId="18" fillId="0" borderId="8" xfId="1" applyNumberFormat="1" applyFont="1" applyFill="1" applyBorder="1" applyAlignment="1">
      <alignment horizontal="center" vertical="center"/>
    </xf>
    <xf numFmtId="164" fontId="18" fillId="0" borderId="9" xfId="1" applyNumberFormat="1" applyFont="1" applyFill="1" applyBorder="1" applyAlignment="1">
      <alignment horizontal="center" vertical="center" wrapText="1"/>
    </xf>
    <xf numFmtId="164" fontId="18" fillId="0" borderId="11" xfId="1" applyNumberFormat="1" applyFont="1" applyFill="1" applyBorder="1" applyAlignment="1">
      <alignment horizontal="center" vertical="center" wrapText="1"/>
    </xf>
    <xf numFmtId="164" fontId="18" fillId="0" borderId="6" xfId="1" applyNumberFormat="1" applyFont="1" applyFill="1" applyBorder="1" applyAlignment="1">
      <alignment horizontal="center" vertical="center" wrapText="1"/>
    </xf>
    <xf numFmtId="164" fontId="28" fillId="0" borderId="16" xfId="0" applyNumberFormat="1" applyFont="1" applyBorder="1" applyAlignment="1">
      <alignment horizontal="center" vertical="center" wrapText="1"/>
    </xf>
    <xf numFmtId="164" fontId="28" fillId="0" borderId="18" xfId="0" applyNumberFormat="1" applyFont="1" applyBorder="1" applyAlignment="1">
      <alignment horizontal="center" vertical="center" wrapText="1"/>
    </xf>
    <xf numFmtId="164" fontId="19" fillId="0" borderId="14" xfId="1" applyNumberFormat="1" applyFont="1" applyFill="1" applyBorder="1" applyAlignment="1">
      <alignment horizontal="center" vertical="center" wrapText="1"/>
    </xf>
    <xf numFmtId="164" fontId="19" fillId="0" borderId="7" xfId="1" applyNumberFormat="1" applyFont="1" applyFill="1" applyBorder="1" applyAlignment="1">
      <alignment horizontal="center" vertical="center" wrapText="1"/>
    </xf>
    <xf numFmtId="164" fontId="19" fillId="0" borderId="8" xfId="1" applyNumberFormat="1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164" fontId="19" fillId="0" borderId="39" xfId="1" applyNumberFormat="1" applyFont="1" applyFill="1" applyBorder="1" applyAlignment="1">
      <alignment horizontal="center" vertical="center" wrapText="1"/>
    </xf>
    <xf numFmtId="164" fontId="19" fillId="0" borderId="6" xfId="1" applyNumberFormat="1" applyFont="1" applyFill="1" applyBorder="1" applyAlignment="1">
      <alignment horizontal="center" vertical="center" wrapText="1"/>
    </xf>
    <xf numFmtId="14" fontId="41" fillId="0" borderId="11" xfId="0" quotePrefix="1" applyNumberFormat="1" applyFont="1" applyBorder="1" applyAlignment="1">
      <alignment horizontal="center" vertical="center" wrapText="1"/>
    </xf>
    <xf numFmtId="14" fontId="41" fillId="0" borderId="6" xfId="0" quotePrefix="1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164" fontId="18" fillId="0" borderId="13" xfId="1" applyNumberFormat="1" applyFont="1" applyFill="1" applyBorder="1" applyAlignment="1">
      <alignment horizontal="center" vertical="center"/>
    </xf>
    <xf numFmtId="164" fontId="18" fillId="0" borderId="6" xfId="1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42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rgb="FFFF000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  <color auto="1"/>
      </font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54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4" sqref="B54"/>
    </sheetView>
  </sheetViews>
  <sheetFormatPr defaultColWidth="9" defaultRowHeight="14.4" x14ac:dyDescent="0.3"/>
  <cols>
    <col min="1" max="1" width="20.5546875" customWidth="1"/>
    <col min="2" max="2" width="48.6640625" customWidth="1"/>
    <col min="6" max="6" width="19.44140625" customWidth="1"/>
    <col min="7" max="7" width="16.5546875" customWidth="1"/>
    <col min="8" max="8" width="15.88671875" customWidth="1"/>
    <col min="9" max="9" width="17.5546875" customWidth="1"/>
    <col min="10" max="10" width="9.5546875" customWidth="1"/>
    <col min="11" max="11" width="19.6640625" customWidth="1"/>
    <col min="12" max="12" width="9.6640625" bestFit="1" customWidth="1"/>
  </cols>
  <sheetData>
    <row r="1" spans="1:14" ht="21" thickBot="1" x14ac:dyDescent="0.35">
      <c r="A1" s="537" t="s">
        <v>1065</v>
      </c>
      <c r="B1" s="537"/>
      <c r="C1" s="537"/>
      <c r="D1" s="537"/>
      <c r="E1" s="537"/>
      <c r="F1" s="27"/>
      <c r="G1" s="28"/>
      <c r="H1" s="29"/>
      <c r="I1" s="30"/>
      <c r="J1" s="30"/>
      <c r="K1" s="30"/>
      <c r="L1" s="31"/>
      <c r="M1" s="30"/>
    </row>
    <row r="2" spans="1:14" ht="17.399999999999999" x14ac:dyDescent="0.3">
      <c r="A2" s="538" t="s">
        <v>77</v>
      </c>
      <c r="B2" s="539"/>
      <c r="C2" s="539"/>
      <c r="D2" s="539"/>
      <c r="E2" s="540"/>
      <c r="F2" s="32"/>
      <c r="G2" s="33"/>
      <c r="H2" s="34"/>
      <c r="I2" s="541" t="s">
        <v>78</v>
      </c>
      <c r="J2" s="541"/>
      <c r="K2" s="541"/>
      <c r="L2" s="541"/>
      <c r="M2" s="35"/>
    </row>
    <row r="3" spans="1:14" ht="17.399999999999999" x14ac:dyDescent="0.3">
      <c r="A3" s="36"/>
      <c r="B3" s="37" t="s">
        <v>79</v>
      </c>
      <c r="C3" s="38"/>
      <c r="D3" s="38"/>
      <c r="E3" s="39"/>
      <c r="F3" s="329">
        <f>'Luong T03-23'!BF22</f>
        <v>70267.384615384624</v>
      </c>
      <c r="G3" s="396"/>
      <c r="H3" s="34"/>
      <c r="I3" s="34"/>
      <c r="J3" s="34"/>
      <c r="K3" s="34"/>
      <c r="L3" s="34"/>
      <c r="M3" s="35"/>
    </row>
    <row r="4" spans="1:14" ht="17.399999999999999" x14ac:dyDescent="0.3">
      <c r="A4" s="40"/>
      <c r="B4" s="542" t="s">
        <v>80</v>
      </c>
      <c r="C4" s="542"/>
      <c r="D4" s="41"/>
      <c r="E4" s="42"/>
      <c r="F4" s="43">
        <f>'Luong T03-23'!BE22</f>
        <v>7206.1</v>
      </c>
      <c r="G4" s="44"/>
      <c r="H4" s="34"/>
      <c r="I4" s="543" t="s">
        <v>952</v>
      </c>
      <c r="J4" s="543"/>
      <c r="K4" s="45" t="s">
        <v>953</v>
      </c>
      <c r="L4" s="46" t="s">
        <v>954</v>
      </c>
      <c r="M4" s="47"/>
    </row>
    <row r="5" spans="1:14" ht="19.5" customHeight="1" thickBot="1" x14ac:dyDescent="0.35">
      <c r="A5" s="48"/>
      <c r="B5" s="531" t="s">
        <v>1080</v>
      </c>
      <c r="C5" s="531"/>
      <c r="D5" s="531"/>
      <c r="E5" s="532"/>
      <c r="F5" s="43">
        <v>2400</v>
      </c>
      <c r="G5" s="50"/>
      <c r="H5" s="34"/>
      <c r="I5" s="420" t="s">
        <v>1116</v>
      </c>
      <c r="J5" s="421" t="s">
        <v>230</v>
      </c>
      <c r="K5" s="52" t="s">
        <v>1117</v>
      </c>
      <c r="L5" s="25">
        <v>385</v>
      </c>
      <c r="M5" s="35"/>
      <c r="N5" s="16"/>
    </row>
    <row r="6" spans="1:14" ht="18.75" customHeight="1" thickBot="1" x14ac:dyDescent="0.35">
      <c r="A6" s="65"/>
      <c r="B6" s="533" t="s">
        <v>1081</v>
      </c>
      <c r="C6" s="533"/>
      <c r="D6" s="533"/>
      <c r="E6" s="533"/>
      <c r="F6" s="49">
        <v>4400</v>
      </c>
      <c r="G6" s="478" t="s">
        <v>1079</v>
      </c>
      <c r="H6" s="477"/>
      <c r="I6" s="422"/>
      <c r="J6" s="423"/>
      <c r="K6" s="52"/>
      <c r="L6" s="25"/>
      <c r="M6" s="35"/>
      <c r="N6" s="16"/>
    </row>
    <row r="7" spans="1:14" ht="15.6" x14ac:dyDescent="0.3">
      <c r="B7" s="533" t="s">
        <v>1082</v>
      </c>
      <c r="C7" s="533"/>
      <c r="D7" s="533"/>
      <c r="E7" s="533"/>
      <c r="F7" s="327">
        <v>3465</v>
      </c>
      <c r="G7" s="56"/>
      <c r="H7" s="34"/>
      <c r="I7" s="422"/>
      <c r="J7" s="423"/>
      <c r="K7" s="52"/>
      <c r="L7" s="25"/>
      <c r="M7" s="35"/>
      <c r="N7" s="16"/>
    </row>
    <row r="8" spans="1:14" ht="15.6" x14ac:dyDescent="0.3">
      <c r="A8" s="171" t="s">
        <v>217</v>
      </c>
      <c r="B8" s="534" t="s">
        <v>35</v>
      </c>
      <c r="C8" s="535"/>
      <c r="D8" s="535"/>
      <c r="E8" s="536"/>
      <c r="F8" s="172">
        <v>3057</v>
      </c>
      <c r="G8" s="56"/>
      <c r="H8" s="34"/>
      <c r="I8" s="424"/>
      <c r="J8" s="423"/>
      <c r="K8" s="52"/>
      <c r="L8" s="25"/>
      <c r="M8" s="35"/>
      <c r="N8" s="16"/>
    </row>
    <row r="9" spans="1:14" ht="15.6" x14ac:dyDescent="0.3">
      <c r="A9" s="257" t="s">
        <v>216</v>
      </c>
      <c r="B9" s="534" t="s">
        <v>35</v>
      </c>
      <c r="C9" s="535"/>
      <c r="D9" s="535"/>
      <c r="E9" s="536"/>
      <c r="F9" s="53">
        <v>13</v>
      </c>
      <c r="G9" s="56"/>
      <c r="H9" s="34"/>
      <c r="I9" s="422"/>
      <c r="J9" s="423"/>
      <c r="K9" s="52"/>
      <c r="L9" s="25"/>
      <c r="M9" s="35"/>
      <c r="N9" s="16"/>
    </row>
    <row r="10" spans="1:14" ht="15.6" x14ac:dyDescent="0.3">
      <c r="A10" s="545" t="s">
        <v>81</v>
      </c>
      <c r="B10" s="546"/>
      <c r="C10" s="546"/>
      <c r="D10" s="546"/>
      <c r="E10" s="547"/>
      <c r="F10" s="167">
        <f>L17</f>
        <v>385</v>
      </c>
      <c r="G10" s="168"/>
      <c r="H10" s="34"/>
      <c r="I10" s="422"/>
      <c r="J10" s="423"/>
      <c r="K10" s="54"/>
      <c r="L10" s="25"/>
      <c r="M10" s="35"/>
      <c r="N10" s="16"/>
    </row>
    <row r="11" spans="1:14" ht="15.6" x14ac:dyDescent="0.3">
      <c r="A11" s="58" t="s">
        <v>82</v>
      </c>
      <c r="B11" s="551" t="s">
        <v>35</v>
      </c>
      <c r="C11" s="551"/>
      <c r="D11" s="551"/>
      <c r="E11" s="551"/>
      <c r="F11" s="169">
        <v>100</v>
      </c>
      <c r="G11" s="55"/>
      <c r="H11" s="57"/>
      <c r="I11" s="422"/>
      <c r="J11" s="423"/>
      <c r="K11" s="54"/>
      <c r="L11" s="25"/>
      <c r="M11" s="35"/>
      <c r="N11" s="16"/>
    </row>
    <row r="12" spans="1:14" ht="15.6" x14ac:dyDescent="0.3">
      <c r="A12" s="59" t="s">
        <v>83</v>
      </c>
      <c r="B12" s="60"/>
      <c r="C12" s="59"/>
      <c r="D12" s="59"/>
      <c r="E12" s="60"/>
      <c r="F12" s="61"/>
      <c r="G12" s="56"/>
      <c r="H12" s="57"/>
      <c r="I12" s="24"/>
      <c r="J12" s="51"/>
      <c r="K12" s="54"/>
      <c r="L12" s="25"/>
      <c r="M12" s="35"/>
      <c r="N12" s="16"/>
    </row>
    <row r="13" spans="1:14" ht="15.6" x14ac:dyDescent="0.3">
      <c r="A13" s="533" t="s">
        <v>84</v>
      </c>
      <c r="B13" s="533"/>
      <c r="C13" s="533"/>
      <c r="D13" s="533"/>
      <c r="E13" s="533"/>
      <c r="F13" s="62"/>
      <c r="G13" s="63"/>
      <c r="H13" s="64"/>
      <c r="I13" s="24"/>
      <c r="J13" s="51"/>
      <c r="K13" s="54"/>
      <c r="L13" s="25"/>
      <c r="M13" s="35"/>
      <c r="N13" s="16"/>
    </row>
    <row r="14" spans="1:14" ht="31.2" x14ac:dyDescent="0.3">
      <c r="A14" s="65" t="s">
        <v>85</v>
      </c>
      <c r="B14" s="66" t="s">
        <v>86</v>
      </c>
      <c r="C14" s="65" t="s">
        <v>87</v>
      </c>
      <c r="D14" s="65" t="s">
        <v>88</v>
      </c>
      <c r="E14" s="65" t="s">
        <v>89</v>
      </c>
      <c r="F14" s="67" t="s">
        <v>90</v>
      </c>
      <c r="G14" s="63"/>
      <c r="H14" s="34"/>
      <c r="I14" s="24"/>
      <c r="J14" s="51"/>
      <c r="K14" s="54"/>
      <c r="L14" s="25"/>
      <c r="M14" s="35"/>
      <c r="N14" s="16"/>
    </row>
    <row r="15" spans="1:14" ht="15.6" x14ac:dyDescent="0.3">
      <c r="A15" s="68"/>
      <c r="B15" s="68" t="s">
        <v>91</v>
      </c>
      <c r="C15" s="69" t="s">
        <v>22</v>
      </c>
      <c r="D15" s="69">
        <v>2</v>
      </c>
      <c r="E15" s="259">
        <v>365</v>
      </c>
      <c r="F15" s="529">
        <f>E15*D15</f>
        <v>730</v>
      </c>
      <c r="G15" s="123"/>
      <c r="H15" s="73"/>
      <c r="I15" s="9"/>
      <c r="J15" s="126"/>
      <c r="K15" s="126"/>
      <c r="L15" s="127"/>
      <c r="M15" s="35"/>
      <c r="N15" s="16"/>
    </row>
    <row r="16" spans="1:14" ht="15.6" x14ac:dyDescent="0.3">
      <c r="A16" s="68"/>
      <c r="B16" s="68" t="s">
        <v>91</v>
      </c>
      <c r="C16" s="69" t="s">
        <v>22</v>
      </c>
      <c r="D16" s="69">
        <v>2</v>
      </c>
      <c r="E16" s="259">
        <v>310</v>
      </c>
      <c r="F16" s="529">
        <f>E16*D16</f>
        <v>620</v>
      </c>
      <c r="G16" s="123"/>
      <c r="H16" s="73"/>
      <c r="I16" s="9"/>
      <c r="J16" s="126"/>
      <c r="K16" s="126"/>
      <c r="L16" s="127"/>
      <c r="M16" s="35"/>
      <c r="N16" s="16"/>
    </row>
    <row r="17" spans="1:14" ht="18" x14ac:dyDescent="0.3">
      <c r="A17" s="68"/>
      <c r="B17" s="68" t="s">
        <v>1004</v>
      </c>
      <c r="C17" s="69"/>
      <c r="D17" s="69"/>
      <c r="E17" s="71"/>
      <c r="F17" s="428">
        <v>970</v>
      </c>
      <c r="G17" s="72"/>
      <c r="H17" s="73"/>
      <c r="I17" s="73"/>
      <c r="J17" s="73"/>
      <c r="K17" s="73"/>
      <c r="L17" s="74">
        <f>SUM(L5:L14)</f>
        <v>385</v>
      </c>
      <c r="M17" s="30"/>
      <c r="N17" s="16"/>
    </row>
    <row r="18" spans="1:14" ht="19.5" customHeight="1" x14ac:dyDescent="0.3">
      <c r="A18" s="68"/>
      <c r="B18" s="387" t="s">
        <v>1005</v>
      </c>
      <c r="C18" s="388" t="s">
        <v>29</v>
      </c>
      <c r="D18" s="24"/>
      <c r="E18" s="24"/>
      <c r="F18" s="530">
        <v>21663</v>
      </c>
      <c r="G18" s="378"/>
      <c r="H18" s="76"/>
      <c r="I18" s="73"/>
      <c r="J18" s="73"/>
      <c r="K18" s="73"/>
      <c r="L18" s="73"/>
      <c r="M18" s="35"/>
      <c r="N18" s="16"/>
    </row>
    <row r="19" spans="1:14" ht="18" x14ac:dyDescent="0.3">
      <c r="A19" s="68"/>
      <c r="B19" s="125" t="s">
        <v>933</v>
      </c>
      <c r="C19" s="69"/>
      <c r="D19" s="69"/>
      <c r="E19" s="71"/>
      <c r="F19" s="428"/>
      <c r="G19" s="72"/>
      <c r="H19" s="76"/>
      <c r="I19" s="73"/>
      <c r="J19" s="73"/>
      <c r="K19" s="73"/>
      <c r="L19" s="73"/>
      <c r="M19" s="30"/>
      <c r="N19" s="16"/>
    </row>
    <row r="20" spans="1:14" ht="17.399999999999999" x14ac:dyDescent="0.3">
      <c r="A20" s="68"/>
      <c r="B20" s="131" t="s">
        <v>1042</v>
      </c>
      <c r="C20" s="69"/>
      <c r="D20" s="395"/>
      <c r="E20" s="24"/>
      <c r="F20" s="428">
        <v>168</v>
      </c>
      <c r="G20" s="378"/>
      <c r="H20" s="76"/>
      <c r="I20" s="73"/>
      <c r="J20" s="73"/>
      <c r="K20" s="73"/>
      <c r="L20" s="73"/>
      <c r="M20" s="30"/>
      <c r="N20" s="16"/>
    </row>
    <row r="21" spans="1:14" ht="18" x14ac:dyDescent="0.3">
      <c r="A21" s="68" t="s">
        <v>1084</v>
      </c>
      <c r="B21" s="131" t="s">
        <v>1085</v>
      </c>
      <c r="C21" s="69"/>
      <c r="D21" s="69"/>
      <c r="E21" s="71"/>
      <c r="F21" s="428">
        <v>86</v>
      </c>
      <c r="G21" s="72"/>
      <c r="H21" s="76"/>
      <c r="I21" s="73"/>
      <c r="J21" s="73"/>
      <c r="K21" s="73"/>
      <c r="L21" s="73"/>
      <c r="M21" s="30"/>
      <c r="N21" s="16"/>
    </row>
    <row r="22" spans="1:14" ht="18" x14ac:dyDescent="0.3">
      <c r="A22" s="68" t="s">
        <v>1086</v>
      </c>
      <c r="B22" s="131" t="s">
        <v>1087</v>
      </c>
      <c r="C22" s="69"/>
      <c r="D22" s="69">
        <v>1</v>
      </c>
      <c r="E22" s="71"/>
      <c r="F22" s="428">
        <v>50</v>
      </c>
      <c r="G22" s="72"/>
      <c r="H22" s="76"/>
      <c r="I22" s="73"/>
      <c r="J22" s="73"/>
      <c r="K22" s="73"/>
      <c r="L22" s="73"/>
      <c r="M22" s="30"/>
      <c r="N22" s="16"/>
    </row>
    <row r="23" spans="1:14" ht="18" x14ac:dyDescent="0.3">
      <c r="A23" s="68"/>
      <c r="B23" s="131" t="s">
        <v>1088</v>
      </c>
      <c r="C23" s="69"/>
      <c r="D23" s="69"/>
      <c r="E23" s="71"/>
      <c r="F23" s="428">
        <v>90</v>
      </c>
      <c r="G23" s="372"/>
      <c r="H23" s="76"/>
      <c r="I23" s="73"/>
      <c r="J23" s="73"/>
      <c r="K23" s="73"/>
      <c r="L23" s="73"/>
      <c r="M23" s="30"/>
      <c r="N23" s="16"/>
    </row>
    <row r="24" spans="1:14" ht="18" x14ac:dyDescent="0.3">
      <c r="A24" s="68" t="s">
        <v>1089</v>
      </c>
      <c r="B24" s="131" t="s">
        <v>1090</v>
      </c>
      <c r="C24" s="69"/>
      <c r="D24" s="69"/>
      <c r="E24" s="71"/>
      <c r="F24" s="428">
        <v>25</v>
      </c>
      <c r="G24" s="72"/>
      <c r="H24" s="76"/>
      <c r="I24" s="73"/>
      <c r="J24" s="73"/>
      <c r="K24" s="73"/>
      <c r="L24" s="73"/>
      <c r="M24" s="30"/>
      <c r="N24" s="16"/>
    </row>
    <row r="25" spans="1:14" ht="18" x14ac:dyDescent="0.3">
      <c r="A25" s="68"/>
      <c r="B25" s="131" t="s">
        <v>1091</v>
      </c>
      <c r="C25" s="69"/>
      <c r="D25" s="69"/>
      <c r="E25" s="71"/>
      <c r="F25" s="428">
        <v>30</v>
      </c>
      <c r="G25" s="72"/>
      <c r="H25" s="76"/>
      <c r="I25" s="73"/>
      <c r="J25" s="73"/>
      <c r="K25" s="73"/>
      <c r="L25" s="73"/>
      <c r="M25" s="30"/>
      <c r="N25" s="16"/>
    </row>
    <row r="26" spans="1:14" ht="18" x14ac:dyDescent="0.3">
      <c r="A26" s="68" t="s">
        <v>1092</v>
      </c>
      <c r="B26" s="131" t="s">
        <v>1093</v>
      </c>
      <c r="C26" s="69"/>
      <c r="D26" s="69"/>
      <c r="E26" s="71"/>
      <c r="F26" s="428">
        <v>190</v>
      </c>
      <c r="G26" s="72"/>
      <c r="H26" s="76"/>
      <c r="I26" s="73"/>
      <c r="J26" s="73"/>
      <c r="K26" s="73"/>
      <c r="L26" s="73"/>
      <c r="M26" s="30"/>
      <c r="N26" s="16"/>
    </row>
    <row r="27" spans="1:14" ht="21.75" customHeight="1" x14ac:dyDescent="0.3">
      <c r="A27" s="68"/>
      <c r="B27" s="131" t="s">
        <v>1094</v>
      </c>
      <c r="C27" s="69"/>
      <c r="D27" s="429"/>
      <c r="E27" s="70"/>
      <c r="F27" s="428">
        <v>25</v>
      </c>
      <c r="G27" s="72"/>
      <c r="H27" s="76"/>
      <c r="I27" s="73"/>
      <c r="J27" s="73"/>
      <c r="K27" s="73"/>
      <c r="L27" s="73"/>
      <c r="M27" s="30"/>
      <c r="N27" s="16"/>
    </row>
    <row r="28" spans="1:14" ht="18" x14ac:dyDescent="0.3">
      <c r="A28" s="68"/>
      <c r="B28" s="386"/>
      <c r="C28" s="24"/>
      <c r="D28" s="430"/>
      <c r="E28" s="24"/>
      <c r="F28" s="427"/>
      <c r="G28" s="72"/>
      <c r="H28" s="76"/>
      <c r="I28" s="73"/>
      <c r="J28" s="73"/>
      <c r="K28" s="73"/>
      <c r="L28" s="73"/>
      <c r="M28" s="30"/>
      <c r="N28" s="16"/>
    </row>
    <row r="29" spans="1:14" ht="15.6" x14ac:dyDescent="0.3">
      <c r="A29" s="82"/>
      <c r="B29" s="83"/>
      <c r="C29" s="84"/>
      <c r="D29" s="26"/>
      <c r="E29" s="26"/>
      <c r="F29" s="86"/>
      <c r="G29" s="87"/>
      <c r="H29" s="76"/>
      <c r="I29" s="30"/>
      <c r="J29" s="30"/>
      <c r="K29" s="30"/>
      <c r="L29" s="85"/>
      <c r="M29" s="30"/>
    </row>
    <row r="30" spans="1:14" ht="18" customHeight="1" x14ac:dyDescent="0.3">
      <c r="A30" s="533" t="s">
        <v>94</v>
      </c>
      <c r="B30" s="533"/>
      <c r="C30" s="533"/>
      <c r="D30" s="65" t="s">
        <v>95</v>
      </c>
      <c r="E30" s="65" t="s">
        <v>96</v>
      </c>
      <c r="F30" s="65" t="s">
        <v>90</v>
      </c>
      <c r="G30" s="88">
        <f>SUM(F34:F45)</f>
        <v>5265</v>
      </c>
      <c r="H30" s="89"/>
      <c r="I30" s="90"/>
      <c r="J30" s="30"/>
      <c r="K30" s="30"/>
      <c r="L30" s="85"/>
      <c r="M30" s="30"/>
    </row>
    <row r="31" spans="1:14" s="490" customFormat="1" ht="18" customHeight="1" x14ac:dyDescent="0.3">
      <c r="A31" s="500" t="s">
        <v>1107</v>
      </c>
      <c r="B31" s="479" t="s">
        <v>1110</v>
      </c>
      <c r="C31" s="481"/>
      <c r="D31" s="481"/>
      <c r="E31" s="481"/>
      <c r="F31" s="481">
        <v>900</v>
      </c>
      <c r="G31" s="480"/>
      <c r="H31" s="487"/>
      <c r="I31" s="488"/>
      <c r="J31" s="488"/>
      <c r="K31" s="488"/>
      <c r="L31" s="489"/>
      <c r="M31" s="488"/>
    </row>
    <row r="32" spans="1:14" s="490" customFormat="1" ht="18" customHeight="1" x14ac:dyDescent="0.3">
      <c r="A32" s="501" t="s">
        <v>1106</v>
      </c>
      <c r="B32" s="479" t="s">
        <v>1100</v>
      </c>
      <c r="C32" s="481"/>
      <c r="D32" s="481"/>
      <c r="E32" s="481"/>
      <c r="F32" s="481">
        <v>115</v>
      </c>
      <c r="G32" s="480"/>
      <c r="H32" s="487"/>
      <c r="I32" s="488"/>
      <c r="J32" s="488"/>
      <c r="K32" s="488"/>
      <c r="L32" s="489"/>
      <c r="M32" s="488"/>
    </row>
    <row r="33" spans="1:13" s="490" customFormat="1" ht="18" x14ac:dyDescent="0.3">
      <c r="A33" s="499" t="s">
        <v>1095</v>
      </c>
      <c r="B33" s="479" t="s">
        <v>1101</v>
      </c>
      <c r="C33" s="481"/>
      <c r="D33" s="481"/>
      <c r="E33" s="481"/>
      <c r="F33" s="481">
        <v>87</v>
      </c>
      <c r="G33" s="480"/>
      <c r="H33" s="487"/>
      <c r="I33" s="488"/>
      <c r="J33" s="488"/>
      <c r="K33" s="488"/>
      <c r="L33" s="489"/>
      <c r="M33" s="488"/>
    </row>
    <row r="34" spans="1:13" s="490" customFormat="1" ht="31.2" x14ac:dyDescent="0.3">
      <c r="A34" s="499" t="s">
        <v>1095</v>
      </c>
      <c r="B34" s="479" t="s">
        <v>1111</v>
      </c>
      <c r="C34" s="481"/>
      <c r="D34" s="481">
        <v>3</v>
      </c>
      <c r="E34" s="481">
        <v>90</v>
      </c>
      <c r="F34" s="481">
        <v>270</v>
      </c>
      <c r="G34" s="480"/>
      <c r="H34" s="487"/>
      <c r="I34" s="488"/>
      <c r="J34" s="488"/>
      <c r="K34" s="488"/>
      <c r="L34" s="489"/>
      <c r="M34" s="488"/>
    </row>
    <row r="35" spans="1:13" s="490" customFormat="1" ht="18" x14ac:dyDescent="0.3">
      <c r="A35" s="552" t="s">
        <v>1086</v>
      </c>
      <c r="B35" s="479" t="s">
        <v>1113</v>
      </c>
      <c r="C35" s="481"/>
      <c r="D35" s="481"/>
      <c r="E35" s="481"/>
      <c r="F35" s="481">
        <v>299</v>
      </c>
      <c r="G35" s="480"/>
      <c r="H35" s="487"/>
      <c r="I35" s="488"/>
      <c r="J35" s="488"/>
      <c r="K35" s="488"/>
      <c r="L35" s="489"/>
      <c r="M35" s="488"/>
    </row>
    <row r="36" spans="1:13" s="490" customFormat="1" ht="18" x14ac:dyDescent="0.3">
      <c r="A36" s="553"/>
      <c r="B36" s="479" t="s">
        <v>1112</v>
      </c>
      <c r="C36" s="481"/>
      <c r="D36" s="481"/>
      <c r="E36" s="481"/>
      <c r="F36" s="482">
        <v>200</v>
      </c>
      <c r="G36" s="491"/>
      <c r="H36" s="487"/>
      <c r="I36" s="488"/>
      <c r="J36" s="488"/>
      <c r="K36" s="488"/>
      <c r="L36" s="489"/>
      <c r="M36" s="488"/>
    </row>
    <row r="37" spans="1:13" s="490" customFormat="1" ht="18" x14ac:dyDescent="0.3">
      <c r="A37" s="499" t="s">
        <v>1096</v>
      </c>
      <c r="B37" s="479" t="s">
        <v>1097</v>
      </c>
      <c r="C37" s="481"/>
      <c r="D37" s="481"/>
      <c r="E37" s="481"/>
      <c r="F37" s="482">
        <v>900</v>
      </c>
      <c r="G37" s="491"/>
      <c r="H37" s="487"/>
      <c r="I37" s="488"/>
      <c r="J37" s="488"/>
      <c r="K37" s="488"/>
      <c r="L37" s="489"/>
      <c r="M37" s="488"/>
    </row>
    <row r="38" spans="1:13" s="490" customFormat="1" ht="15.6" x14ac:dyDescent="0.3">
      <c r="A38" s="499" t="s">
        <v>1098</v>
      </c>
      <c r="B38" s="497" t="s">
        <v>1099</v>
      </c>
      <c r="C38" s="483"/>
      <c r="D38" s="483"/>
      <c r="E38" s="483"/>
      <c r="F38" s="483">
        <v>1050</v>
      </c>
      <c r="G38" s="483"/>
      <c r="H38" s="487"/>
      <c r="I38" s="488"/>
      <c r="J38" s="488"/>
      <c r="K38" s="488"/>
      <c r="L38" s="492"/>
      <c r="M38" s="488"/>
    </row>
    <row r="39" spans="1:13" s="490" customFormat="1" ht="15.75" customHeight="1" x14ac:dyDescent="0.3">
      <c r="A39" s="552" t="s">
        <v>1102</v>
      </c>
      <c r="B39" s="498" t="s">
        <v>1103</v>
      </c>
      <c r="C39" s="483"/>
      <c r="D39" s="483"/>
      <c r="E39" s="483"/>
      <c r="F39" s="483">
        <v>300</v>
      </c>
      <c r="G39" s="483"/>
      <c r="H39" s="487"/>
      <c r="I39" s="488"/>
      <c r="J39" s="488"/>
      <c r="K39" s="488"/>
      <c r="L39" s="492"/>
      <c r="M39" s="488"/>
    </row>
    <row r="40" spans="1:13" s="490" customFormat="1" ht="15.6" x14ac:dyDescent="0.3">
      <c r="A40" s="553"/>
      <c r="B40" s="484" t="s">
        <v>1104</v>
      </c>
      <c r="C40" s="493"/>
      <c r="D40" s="493"/>
      <c r="E40" s="494"/>
      <c r="F40" s="485">
        <v>400</v>
      </c>
      <c r="G40" s="493"/>
      <c r="H40" s="487"/>
      <c r="I40" s="488"/>
      <c r="J40" s="488"/>
      <c r="K40" s="488"/>
      <c r="L40" s="492"/>
      <c r="M40" s="488"/>
    </row>
    <row r="41" spans="1:13" s="490" customFormat="1" ht="15.6" x14ac:dyDescent="0.3">
      <c r="A41" s="502"/>
      <c r="B41" s="484" t="s">
        <v>1105</v>
      </c>
      <c r="C41" s="493"/>
      <c r="D41" s="493"/>
      <c r="E41" s="494"/>
      <c r="F41" s="485">
        <v>150</v>
      </c>
      <c r="G41" s="493"/>
      <c r="H41" s="487"/>
      <c r="I41" s="488"/>
      <c r="J41" s="488"/>
      <c r="K41" s="488"/>
      <c r="L41" s="492"/>
      <c r="M41" s="488"/>
    </row>
    <row r="42" spans="1:13" s="490" customFormat="1" ht="15.6" x14ac:dyDescent="0.3">
      <c r="A42" s="501"/>
      <c r="B42" s="486" t="s">
        <v>1108</v>
      </c>
      <c r="C42" s="493"/>
      <c r="D42" s="495"/>
      <c r="E42" s="496"/>
      <c r="F42" s="485">
        <v>1620</v>
      </c>
      <c r="G42" s="493"/>
      <c r="H42" s="487"/>
      <c r="I42" s="488"/>
      <c r="J42" s="488"/>
      <c r="K42" s="488"/>
      <c r="L42" s="492"/>
      <c r="M42" s="488"/>
    </row>
    <row r="43" spans="1:13" ht="15.6" x14ac:dyDescent="0.3">
      <c r="A43" s="425"/>
      <c r="B43" s="328" t="s">
        <v>1114</v>
      </c>
      <c r="C43" s="69"/>
      <c r="D43" s="7"/>
      <c r="E43" s="91"/>
      <c r="F43" s="428">
        <v>76</v>
      </c>
      <c r="G43" s="123"/>
      <c r="H43" s="76"/>
      <c r="I43" s="35"/>
      <c r="J43" s="35"/>
      <c r="K43" s="35"/>
      <c r="L43" s="92"/>
      <c r="M43" s="35"/>
    </row>
    <row r="44" spans="1:13" ht="15.6" x14ac:dyDescent="0.3">
      <c r="A44" s="426"/>
      <c r="B44" s="328"/>
      <c r="C44" s="69"/>
      <c r="D44" s="7"/>
      <c r="E44" s="91"/>
      <c r="F44" s="428"/>
      <c r="G44" s="123"/>
      <c r="H44" s="76"/>
      <c r="I44" s="35"/>
      <c r="J44" s="35"/>
      <c r="K44" s="35"/>
      <c r="L44" s="92"/>
      <c r="M44" s="35"/>
    </row>
    <row r="45" spans="1:13" ht="15.6" x14ac:dyDescent="0.3">
      <c r="A45" s="93"/>
      <c r="B45" s="94"/>
      <c r="C45" s="95"/>
      <c r="D45" s="84"/>
      <c r="E45" s="96"/>
      <c r="F45" s="427"/>
      <c r="G45" s="97"/>
      <c r="H45" s="76"/>
      <c r="I45" s="30"/>
      <c r="J45" s="30"/>
      <c r="K45" s="30"/>
      <c r="L45" s="31"/>
      <c r="M45" s="30"/>
    </row>
    <row r="46" spans="1:13" ht="18.600000000000001" thickBot="1" x14ac:dyDescent="0.35">
      <c r="A46" s="548" t="s">
        <v>1083</v>
      </c>
      <c r="B46" s="549"/>
      <c r="C46" s="549"/>
      <c r="D46" s="549"/>
      <c r="E46" s="550"/>
      <c r="F46" s="98">
        <f>SUM(F2:F45)</f>
        <v>122307.48461538463</v>
      </c>
      <c r="G46" s="99">
        <f>SUM(G2:G45)</f>
        <v>5265</v>
      </c>
      <c r="H46" s="100"/>
      <c r="I46" s="101"/>
      <c r="J46" s="101"/>
      <c r="K46" s="101"/>
      <c r="L46" s="101"/>
      <c r="M46" s="102"/>
    </row>
    <row r="47" spans="1:13" ht="17.399999999999999" x14ac:dyDescent="0.3">
      <c r="A47" s="544" t="s">
        <v>97</v>
      </c>
      <c r="B47" s="544"/>
      <c r="C47" s="544"/>
      <c r="D47" s="544"/>
      <c r="E47" s="544"/>
      <c r="F47" s="544"/>
      <c r="G47" s="544"/>
      <c r="H47" s="100"/>
      <c r="I47" s="170" t="s">
        <v>219</v>
      </c>
      <c r="J47" s="104"/>
      <c r="K47" s="104"/>
      <c r="L47" s="105">
        <f>SUM(F15:F27)</f>
        <v>24647</v>
      </c>
      <c r="M47" s="103"/>
    </row>
    <row r="48" spans="1:13" ht="17.399999999999999" x14ac:dyDescent="0.3">
      <c r="A48" s="106"/>
      <c r="B48" s="107"/>
      <c r="C48" s="108"/>
      <c r="D48" s="554" t="s">
        <v>98</v>
      </c>
      <c r="E48" s="554"/>
      <c r="F48" s="109">
        <f>'PHIEU THU T03'!S61</f>
        <v>206860</v>
      </c>
      <c r="G48" s="132"/>
      <c r="H48" s="135" t="s">
        <v>164</v>
      </c>
      <c r="I48" s="136">
        <f>F50*0.25</f>
        <v>21138.128846153842</v>
      </c>
      <c r="J48" s="110"/>
      <c r="K48" s="258">
        <v>117</v>
      </c>
      <c r="L48" s="258">
        <f>K48*26</f>
        <v>3042</v>
      </c>
      <c r="M48" s="107"/>
    </row>
    <row r="49" spans="1:13" ht="18" x14ac:dyDescent="0.3">
      <c r="A49" s="555"/>
      <c r="B49" s="555"/>
      <c r="C49" s="111"/>
      <c r="D49" s="556" t="s">
        <v>99</v>
      </c>
      <c r="E49" s="556"/>
      <c r="F49" s="112">
        <f>F46</f>
        <v>122307.48461538463</v>
      </c>
      <c r="G49" s="133"/>
      <c r="H49" s="135" t="s">
        <v>165</v>
      </c>
      <c r="I49" s="136">
        <f>F50*0.25</f>
        <v>21138.128846153842</v>
      </c>
      <c r="J49" s="110"/>
      <c r="K49" s="77"/>
      <c r="L49" s="258"/>
      <c r="M49" s="107"/>
    </row>
    <row r="50" spans="1:13" ht="18" x14ac:dyDescent="0.3">
      <c r="A50" s="557"/>
      <c r="B50" s="557"/>
      <c r="C50" s="113"/>
      <c r="D50" s="558"/>
      <c r="E50" s="558"/>
      <c r="F50" s="370">
        <f>F48-F49</f>
        <v>84552.51538461537</v>
      </c>
      <c r="G50" s="134" t="s">
        <v>100</v>
      </c>
      <c r="H50" s="135" t="s">
        <v>149</v>
      </c>
      <c r="I50" s="136">
        <f>F50*0.2</f>
        <v>16910.503076923076</v>
      </c>
      <c r="J50" s="114"/>
      <c r="K50" s="258" t="s">
        <v>91</v>
      </c>
      <c r="L50" s="77">
        <f>F15+F16</f>
        <v>1350</v>
      </c>
      <c r="M50" s="107"/>
    </row>
    <row r="51" spans="1:13" ht="18" x14ac:dyDescent="0.3">
      <c r="A51" s="115"/>
      <c r="B51" s="116"/>
      <c r="C51" s="116"/>
      <c r="D51" s="137"/>
      <c r="E51" s="138"/>
      <c r="F51" s="102"/>
      <c r="G51" s="139"/>
      <c r="H51" s="135" t="s">
        <v>162</v>
      </c>
      <c r="I51" s="136">
        <f>F50*0.15</f>
        <v>12682.877307692304</v>
      </c>
      <c r="J51" s="75"/>
      <c r="K51" s="78" t="s">
        <v>92</v>
      </c>
      <c r="L51" s="258">
        <f>250*27</f>
        <v>6750</v>
      </c>
      <c r="M51" s="75"/>
    </row>
    <row r="52" spans="1:13" ht="18" x14ac:dyDescent="0.3">
      <c r="A52" s="115"/>
      <c r="B52" s="116"/>
      <c r="C52" s="116"/>
      <c r="D52" s="137"/>
      <c r="E52" s="138"/>
      <c r="F52" s="102"/>
      <c r="G52" s="139"/>
      <c r="H52" s="135" t="s">
        <v>163</v>
      </c>
      <c r="I52" s="136">
        <f>F50*0.15</f>
        <v>12682.877307692304</v>
      </c>
      <c r="J52" s="75"/>
      <c r="K52" s="119" t="s">
        <v>112</v>
      </c>
      <c r="L52" s="77">
        <f>L51+L50</f>
        <v>8100</v>
      </c>
      <c r="M52" s="75"/>
    </row>
    <row r="53" spans="1:13" ht="18" x14ac:dyDescent="0.35">
      <c r="D53" s="140"/>
      <c r="E53" s="140"/>
      <c r="F53" s="140"/>
      <c r="G53" s="140"/>
      <c r="H53" s="142" t="s">
        <v>166</v>
      </c>
      <c r="I53" s="141">
        <f>SUM(I48:I52)</f>
        <v>84552.515384615384</v>
      </c>
      <c r="J53" s="75"/>
      <c r="K53" s="78" t="s">
        <v>93</v>
      </c>
      <c r="L53" s="79">
        <f>L47-L52</f>
        <v>16547</v>
      </c>
    </row>
    <row r="54" spans="1:13" ht="18" x14ac:dyDescent="0.35">
      <c r="D54" s="140"/>
      <c r="E54" s="140"/>
      <c r="F54" s="140"/>
      <c r="G54" s="140"/>
      <c r="H54" s="140"/>
      <c r="I54" s="140"/>
      <c r="K54" s="80"/>
      <c r="L54" s="81">
        <f>L53/L48</f>
        <v>5.4395134779750167</v>
      </c>
    </row>
  </sheetData>
  <mergeCells count="23">
    <mergeCell ref="D48:E48"/>
    <mergeCell ref="A49:B49"/>
    <mergeCell ref="D49:E49"/>
    <mergeCell ref="A50:B50"/>
    <mergeCell ref="D50:E50"/>
    <mergeCell ref="A47:G47"/>
    <mergeCell ref="A10:E10"/>
    <mergeCell ref="A13:E13"/>
    <mergeCell ref="A30:C30"/>
    <mergeCell ref="A46:E46"/>
    <mergeCell ref="B11:E11"/>
    <mergeCell ref="A39:A40"/>
    <mergeCell ref="A35:A36"/>
    <mergeCell ref="A1:E1"/>
    <mergeCell ref="A2:E2"/>
    <mergeCell ref="I2:L2"/>
    <mergeCell ref="B4:C4"/>
    <mergeCell ref="I4:J4"/>
    <mergeCell ref="B5:E5"/>
    <mergeCell ref="B6:E6"/>
    <mergeCell ref="B9:E9"/>
    <mergeCell ref="B7:E7"/>
    <mergeCell ref="B8:E8"/>
  </mergeCells>
  <phoneticPr fontId="38" type="noConversion"/>
  <conditionalFormatting sqref="F46 J45:K47 F48:F51 J51 F13:H14 I4 L4 L10 L11:M11 I15:I16 G15:G16 K5:L5 F8:F10 J48:J49 F2:H2 F4:F6 H38:M39 D27 H7:H10 I6:L7 G3:H6 M2:M10 I9:L9 J8:L8 F21:F27 F40:M44 M14:M28 H15:H28 J29:M37 G30:I37 F29:I29">
    <cfRule type="cellIs" dxfId="423" priority="2359" stopIfTrue="1" operator="equal">
      <formula>"K"</formula>
    </cfRule>
    <cfRule type="cellIs" dxfId="422" priority="2360" stopIfTrue="1" operator="equal">
      <formula>"P"</formula>
    </cfRule>
  </conditionalFormatting>
  <conditionalFormatting sqref="F49:F50 F48:G48 F46:M46 F51:G51 F13:H14 I4 L4 L10 L11:M11 I15:I16 G15:G16 I51:J51 G12:H12 H11 H48:H53 H47:M47 K5:L5 F8:H10 H48:J49 M48:M49 M51 F2:H2 F4:F6 H38:M39 D27 I6:L7 G3:H7 M2:M10 I9:L9 J8:L8 F21:F27 F40:F44 M14:M28 H15:H28 J29:M37 G30:I37 F29:I29 G40:M45">
    <cfRule type="cellIs" dxfId="421" priority="2357" stopIfTrue="1" operator="equal">
      <formula>"p"</formula>
    </cfRule>
    <cfRule type="cellIs" dxfId="420" priority="2358" stopIfTrue="1" operator="equal">
      <formula>"k"</formula>
    </cfRule>
  </conditionalFormatting>
  <conditionalFormatting sqref="A49:A50">
    <cfRule type="cellIs" dxfId="419" priority="2355" stopIfTrue="1" operator="equal">
      <formula>"p"</formula>
    </cfRule>
    <cfRule type="cellIs" dxfId="418" priority="2356" stopIfTrue="1" operator="equal">
      <formula>"k"</formula>
    </cfRule>
  </conditionalFormatting>
  <conditionalFormatting sqref="C49:C50">
    <cfRule type="cellIs" dxfId="417" priority="2353" stopIfTrue="1" operator="equal">
      <formula>"p"</formula>
    </cfRule>
    <cfRule type="cellIs" dxfId="416" priority="2354" stopIfTrue="1" operator="equal">
      <formula>"k"</formula>
    </cfRule>
  </conditionalFormatting>
  <conditionalFormatting sqref="L12:M13">
    <cfRule type="cellIs" dxfId="415" priority="2351" stopIfTrue="1" operator="equal">
      <formula>"K"</formula>
    </cfRule>
    <cfRule type="cellIs" dxfId="414" priority="2352" stopIfTrue="1" operator="equal">
      <formula>"P"</formula>
    </cfRule>
  </conditionalFormatting>
  <conditionalFormatting sqref="L12:M13">
    <cfRule type="cellIs" dxfId="413" priority="2349" stopIfTrue="1" operator="equal">
      <formula>"p"</formula>
    </cfRule>
    <cfRule type="cellIs" dxfId="412" priority="2350" stopIfTrue="1" operator="equal">
      <formula>"k"</formula>
    </cfRule>
  </conditionalFormatting>
  <conditionalFormatting sqref="F17">
    <cfRule type="cellIs" dxfId="411" priority="2337" stopIfTrue="1" operator="equal">
      <formula>"K"</formula>
    </cfRule>
    <cfRule type="cellIs" dxfId="410" priority="2338" stopIfTrue="1" operator="equal">
      <formula>"P"</formula>
    </cfRule>
  </conditionalFormatting>
  <conditionalFormatting sqref="F17">
    <cfRule type="cellIs" dxfId="409" priority="2335" stopIfTrue="1" operator="equal">
      <formula>"p"</formula>
    </cfRule>
    <cfRule type="cellIs" dxfId="408" priority="2336" stopIfTrue="1" operator="equal">
      <formula>"k"</formula>
    </cfRule>
  </conditionalFormatting>
  <conditionalFormatting sqref="D27">
    <cfRule type="cellIs" dxfId="407" priority="2333" stopIfTrue="1" operator="equal">
      <formula>"K"</formula>
    </cfRule>
    <cfRule type="cellIs" dxfId="406" priority="2334" stopIfTrue="1" operator="equal">
      <formula>"P"</formula>
    </cfRule>
  </conditionalFormatting>
  <conditionalFormatting sqref="D27">
    <cfRule type="cellIs" dxfId="405" priority="2331" stopIfTrue="1" operator="equal">
      <formula>"p"</formula>
    </cfRule>
    <cfRule type="cellIs" dxfId="404" priority="2332" stopIfTrue="1" operator="equal">
      <formula>"k"</formula>
    </cfRule>
  </conditionalFormatting>
  <conditionalFormatting sqref="F41">
    <cfRule type="cellIs" dxfId="403" priority="2313" stopIfTrue="1" operator="equal">
      <formula>"K"</formula>
    </cfRule>
    <cfRule type="cellIs" dxfId="402" priority="2314" stopIfTrue="1" operator="equal">
      <formula>"P"</formula>
    </cfRule>
  </conditionalFormatting>
  <conditionalFormatting sqref="F41">
    <cfRule type="cellIs" dxfId="401" priority="2311" stopIfTrue="1" operator="equal">
      <formula>"p"</formula>
    </cfRule>
    <cfRule type="cellIs" dxfId="400" priority="2312" stopIfTrue="1" operator="equal">
      <formula>"k"</formula>
    </cfRule>
  </conditionalFormatting>
  <conditionalFormatting sqref="F41">
    <cfRule type="cellIs" dxfId="399" priority="2301" stopIfTrue="1" operator="equal">
      <formula>"K"</formula>
    </cfRule>
    <cfRule type="cellIs" dxfId="398" priority="2302" stopIfTrue="1" operator="equal">
      <formula>"P"</formula>
    </cfRule>
  </conditionalFormatting>
  <conditionalFormatting sqref="F41">
    <cfRule type="cellIs" dxfId="397" priority="2299" stopIfTrue="1" operator="equal">
      <formula>"p"</formula>
    </cfRule>
    <cfRule type="cellIs" dxfId="396" priority="2300" stopIfTrue="1" operator="equal">
      <formula>"k"</formula>
    </cfRule>
  </conditionalFormatting>
  <conditionalFormatting sqref="F41">
    <cfRule type="cellIs" dxfId="395" priority="2293" stopIfTrue="1" operator="equal">
      <formula>"K"</formula>
    </cfRule>
    <cfRule type="cellIs" dxfId="394" priority="2294" stopIfTrue="1" operator="equal">
      <formula>"P"</formula>
    </cfRule>
  </conditionalFormatting>
  <conditionalFormatting sqref="F41">
    <cfRule type="cellIs" dxfId="393" priority="2291" stopIfTrue="1" operator="equal">
      <formula>"p"</formula>
    </cfRule>
    <cfRule type="cellIs" dxfId="392" priority="2292" stopIfTrue="1" operator="equal">
      <formula>"k"</formula>
    </cfRule>
  </conditionalFormatting>
  <conditionalFormatting sqref="F41">
    <cfRule type="cellIs" dxfId="391" priority="2277" stopIfTrue="1" operator="equal">
      <formula>"K"</formula>
    </cfRule>
    <cfRule type="cellIs" dxfId="390" priority="2278" stopIfTrue="1" operator="equal">
      <formula>"P"</formula>
    </cfRule>
  </conditionalFormatting>
  <conditionalFormatting sqref="F41">
    <cfRule type="cellIs" dxfId="389" priority="2275" stopIfTrue="1" operator="equal">
      <formula>"p"</formula>
    </cfRule>
    <cfRule type="cellIs" dxfId="388" priority="2276" stopIfTrue="1" operator="equal">
      <formula>"k"</formula>
    </cfRule>
  </conditionalFormatting>
  <conditionalFormatting sqref="F41">
    <cfRule type="cellIs" dxfId="387" priority="2269" stopIfTrue="1" operator="equal">
      <formula>"K"</formula>
    </cfRule>
    <cfRule type="cellIs" dxfId="386" priority="2270" stopIfTrue="1" operator="equal">
      <formula>"P"</formula>
    </cfRule>
  </conditionalFormatting>
  <conditionalFormatting sqref="F41">
    <cfRule type="cellIs" dxfId="385" priority="2267" stopIfTrue="1" operator="equal">
      <formula>"p"</formula>
    </cfRule>
    <cfRule type="cellIs" dxfId="384" priority="2268" stopIfTrue="1" operator="equal">
      <formula>"k"</formula>
    </cfRule>
  </conditionalFormatting>
  <conditionalFormatting sqref="F41">
    <cfRule type="cellIs" dxfId="383" priority="2257" stopIfTrue="1" operator="equal">
      <formula>"K"</formula>
    </cfRule>
    <cfRule type="cellIs" dxfId="382" priority="2258" stopIfTrue="1" operator="equal">
      <formula>"P"</formula>
    </cfRule>
  </conditionalFormatting>
  <conditionalFormatting sqref="F41">
    <cfRule type="cellIs" dxfId="381" priority="2255" stopIfTrue="1" operator="equal">
      <formula>"p"</formula>
    </cfRule>
    <cfRule type="cellIs" dxfId="380" priority="2256" stopIfTrue="1" operator="equal">
      <formula>"k"</formula>
    </cfRule>
  </conditionalFormatting>
  <conditionalFormatting sqref="F41">
    <cfRule type="cellIs" dxfId="379" priority="2249" stopIfTrue="1" operator="equal">
      <formula>"K"</formula>
    </cfRule>
    <cfRule type="cellIs" dxfId="378" priority="2250" stopIfTrue="1" operator="equal">
      <formula>"P"</formula>
    </cfRule>
  </conditionalFormatting>
  <conditionalFormatting sqref="F41">
    <cfRule type="cellIs" dxfId="377" priority="2247" stopIfTrue="1" operator="equal">
      <formula>"p"</formula>
    </cfRule>
    <cfRule type="cellIs" dxfId="376" priority="2248" stopIfTrue="1" operator="equal">
      <formula>"k"</formula>
    </cfRule>
  </conditionalFormatting>
  <conditionalFormatting sqref="F41">
    <cfRule type="cellIs" dxfId="375" priority="2149" stopIfTrue="1" operator="equal">
      <formula>"K"</formula>
    </cfRule>
    <cfRule type="cellIs" dxfId="374" priority="2150" stopIfTrue="1" operator="equal">
      <formula>"P"</formula>
    </cfRule>
  </conditionalFormatting>
  <conditionalFormatting sqref="F41">
    <cfRule type="cellIs" dxfId="373" priority="2147" stopIfTrue="1" operator="equal">
      <formula>"p"</formula>
    </cfRule>
    <cfRule type="cellIs" dxfId="372" priority="2148" stopIfTrue="1" operator="equal">
      <formula>"k"</formula>
    </cfRule>
  </conditionalFormatting>
  <conditionalFormatting sqref="F41">
    <cfRule type="cellIs" dxfId="371" priority="2233" stopIfTrue="1" operator="equal">
      <formula>"K"</formula>
    </cfRule>
    <cfRule type="cellIs" dxfId="370" priority="2234" stopIfTrue="1" operator="equal">
      <formula>"P"</formula>
    </cfRule>
  </conditionalFormatting>
  <conditionalFormatting sqref="F41">
    <cfRule type="cellIs" dxfId="369" priority="2231" stopIfTrue="1" operator="equal">
      <formula>"p"</formula>
    </cfRule>
    <cfRule type="cellIs" dxfId="368" priority="2232" stopIfTrue="1" operator="equal">
      <formula>"k"</formula>
    </cfRule>
  </conditionalFormatting>
  <conditionalFormatting sqref="F41">
    <cfRule type="cellIs" dxfId="367" priority="2225" stopIfTrue="1" operator="equal">
      <formula>"K"</formula>
    </cfRule>
    <cfRule type="cellIs" dxfId="366" priority="2226" stopIfTrue="1" operator="equal">
      <formula>"P"</formula>
    </cfRule>
  </conditionalFormatting>
  <conditionalFormatting sqref="F41">
    <cfRule type="cellIs" dxfId="365" priority="2223" stopIfTrue="1" operator="equal">
      <formula>"p"</formula>
    </cfRule>
    <cfRule type="cellIs" dxfId="364" priority="2224" stopIfTrue="1" operator="equal">
      <formula>"k"</formula>
    </cfRule>
  </conditionalFormatting>
  <conditionalFormatting sqref="F41">
    <cfRule type="cellIs" dxfId="363" priority="2213" stopIfTrue="1" operator="equal">
      <formula>"K"</formula>
    </cfRule>
    <cfRule type="cellIs" dxfId="362" priority="2214" stopIfTrue="1" operator="equal">
      <formula>"P"</formula>
    </cfRule>
  </conditionalFormatting>
  <conditionalFormatting sqref="F41">
    <cfRule type="cellIs" dxfId="361" priority="2211" stopIfTrue="1" operator="equal">
      <formula>"p"</formula>
    </cfRule>
    <cfRule type="cellIs" dxfId="360" priority="2212" stopIfTrue="1" operator="equal">
      <formula>"k"</formula>
    </cfRule>
  </conditionalFormatting>
  <conditionalFormatting sqref="F41">
    <cfRule type="cellIs" dxfId="359" priority="2205" stopIfTrue="1" operator="equal">
      <formula>"K"</formula>
    </cfRule>
    <cfRule type="cellIs" dxfId="358" priority="2206" stopIfTrue="1" operator="equal">
      <formula>"P"</formula>
    </cfRule>
  </conditionalFormatting>
  <conditionalFormatting sqref="F41">
    <cfRule type="cellIs" dxfId="357" priority="2203" stopIfTrue="1" operator="equal">
      <formula>"p"</formula>
    </cfRule>
    <cfRule type="cellIs" dxfId="356" priority="2204" stopIfTrue="1" operator="equal">
      <formula>"k"</formula>
    </cfRule>
  </conditionalFormatting>
  <conditionalFormatting sqref="F41">
    <cfRule type="cellIs" dxfId="355" priority="2193" stopIfTrue="1" operator="equal">
      <formula>"K"</formula>
    </cfRule>
    <cfRule type="cellIs" dxfId="354" priority="2194" stopIfTrue="1" operator="equal">
      <formula>"P"</formula>
    </cfRule>
  </conditionalFormatting>
  <conditionalFormatting sqref="F41">
    <cfRule type="cellIs" dxfId="353" priority="2191" stopIfTrue="1" operator="equal">
      <formula>"p"</formula>
    </cfRule>
    <cfRule type="cellIs" dxfId="352" priority="2192" stopIfTrue="1" operator="equal">
      <formula>"k"</formula>
    </cfRule>
  </conditionalFormatting>
  <conditionalFormatting sqref="F41">
    <cfRule type="cellIs" dxfId="351" priority="2185" stopIfTrue="1" operator="equal">
      <formula>"K"</formula>
    </cfRule>
    <cfRule type="cellIs" dxfId="350" priority="2186" stopIfTrue="1" operator="equal">
      <formula>"P"</formula>
    </cfRule>
  </conditionalFormatting>
  <conditionalFormatting sqref="F41">
    <cfRule type="cellIs" dxfId="349" priority="2183" stopIfTrue="1" operator="equal">
      <formula>"p"</formula>
    </cfRule>
    <cfRule type="cellIs" dxfId="348" priority="2184" stopIfTrue="1" operator="equal">
      <formula>"k"</formula>
    </cfRule>
  </conditionalFormatting>
  <conditionalFormatting sqref="F41">
    <cfRule type="cellIs" dxfId="347" priority="2177" stopIfTrue="1" operator="equal">
      <formula>"K"</formula>
    </cfRule>
    <cfRule type="cellIs" dxfId="346" priority="2178" stopIfTrue="1" operator="equal">
      <formula>"P"</formula>
    </cfRule>
  </conditionalFormatting>
  <conditionalFormatting sqref="F41">
    <cfRule type="cellIs" dxfId="345" priority="2175" stopIfTrue="1" operator="equal">
      <formula>"p"</formula>
    </cfRule>
    <cfRule type="cellIs" dxfId="344" priority="2176" stopIfTrue="1" operator="equal">
      <formula>"k"</formula>
    </cfRule>
  </conditionalFormatting>
  <conditionalFormatting sqref="F41">
    <cfRule type="cellIs" dxfId="343" priority="2085" stopIfTrue="1" operator="equal">
      <formula>"K"</formula>
    </cfRule>
    <cfRule type="cellIs" dxfId="342" priority="2086" stopIfTrue="1" operator="equal">
      <formula>"P"</formula>
    </cfRule>
  </conditionalFormatting>
  <conditionalFormatting sqref="F41">
    <cfRule type="cellIs" dxfId="341" priority="2083" stopIfTrue="1" operator="equal">
      <formula>"p"</formula>
    </cfRule>
    <cfRule type="cellIs" dxfId="340" priority="2084" stopIfTrue="1" operator="equal">
      <formula>"k"</formula>
    </cfRule>
  </conditionalFormatting>
  <conditionalFormatting sqref="F41">
    <cfRule type="cellIs" dxfId="339" priority="2077" stopIfTrue="1" operator="equal">
      <formula>"K"</formula>
    </cfRule>
    <cfRule type="cellIs" dxfId="338" priority="2078" stopIfTrue="1" operator="equal">
      <formula>"P"</formula>
    </cfRule>
  </conditionalFormatting>
  <conditionalFormatting sqref="F41">
    <cfRule type="cellIs" dxfId="337" priority="2075" stopIfTrue="1" operator="equal">
      <formula>"p"</formula>
    </cfRule>
    <cfRule type="cellIs" dxfId="336" priority="2076" stopIfTrue="1" operator="equal">
      <formula>"k"</formula>
    </cfRule>
  </conditionalFormatting>
  <conditionalFormatting sqref="F41">
    <cfRule type="cellIs" dxfId="335" priority="2069" stopIfTrue="1" operator="equal">
      <formula>"K"</formula>
    </cfRule>
    <cfRule type="cellIs" dxfId="334" priority="2070" stopIfTrue="1" operator="equal">
      <formula>"P"</formula>
    </cfRule>
  </conditionalFormatting>
  <conditionalFormatting sqref="F41">
    <cfRule type="cellIs" dxfId="333" priority="2067" stopIfTrue="1" operator="equal">
      <formula>"p"</formula>
    </cfRule>
    <cfRule type="cellIs" dxfId="332" priority="2068" stopIfTrue="1" operator="equal">
      <formula>"k"</formula>
    </cfRule>
  </conditionalFormatting>
  <conditionalFormatting sqref="F41">
    <cfRule type="cellIs" dxfId="331" priority="2057" stopIfTrue="1" operator="equal">
      <formula>"K"</formula>
    </cfRule>
    <cfRule type="cellIs" dxfId="330" priority="2058" stopIfTrue="1" operator="equal">
      <formula>"P"</formula>
    </cfRule>
  </conditionalFormatting>
  <conditionalFormatting sqref="F41">
    <cfRule type="cellIs" dxfId="329" priority="2055" stopIfTrue="1" operator="equal">
      <formula>"p"</formula>
    </cfRule>
    <cfRule type="cellIs" dxfId="328" priority="2056" stopIfTrue="1" operator="equal">
      <formula>"k"</formula>
    </cfRule>
  </conditionalFormatting>
  <conditionalFormatting sqref="F41">
    <cfRule type="cellIs" dxfId="327" priority="2157" stopIfTrue="1" operator="equal">
      <formula>"K"</formula>
    </cfRule>
    <cfRule type="cellIs" dxfId="326" priority="2158" stopIfTrue="1" operator="equal">
      <formula>"P"</formula>
    </cfRule>
  </conditionalFormatting>
  <conditionalFormatting sqref="F41">
    <cfRule type="cellIs" dxfId="325" priority="2155" stopIfTrue="1" operator="equal">
      <formula>"p"</formula>
    </cfRule>
    <cfRule type="cellIs" dxfId="324" priority="2156" stopIfTrue="1" operator="equal">
      <formula>"k"</formula>
    </cfRule>
  </conditionalFormatting>
  <conditionalFormatting sqref="F41">
    <cfRule type="cellIs" dxfId="323" priority="2137" stopIfTrue="1" operator="equal">
      <formula>"K"</formula>
    </cfRule>
    <cfRule type="cellIs" dxfId="322" priority="2138" stopIfTrue="1" operator="equal">
      <formula>"P"</formula>
    </cfRule>
  </conditionalFormatting>
  <conditionalFormatting sqref="F41">
    <cfRule type="cellIs" dxfId="321" priority="2135" stopIfTrue="1" operator="equal">
      <formula>"p"</formula>
    </cfRule>
    <cfRule type="cellIs" dxfId="320" priority="2136" stopIfTrue="1" operator="equal">
      <formula>"k"</formula>
    </cfRule>
  </conditionalFormatting>
  <conditionalFormatting sqref="F41">
    <cfRule type="cellIs" dxfId="319" priority="2129" stopIfTrue="1" operator="equal">
      <formula>"K"</formula>
    </cfRule>
    <cfRule type="cellIs" dxfId="318" priority="2130" stopIfTrue="1" operator="equal">
      <formula>"P"</formula>
    </cfRule>
  </conditionalFormatting>
  <conditionalFormatting sqref="F41">
    <cfRule type="cellIs" dxfId="317" priority="2127" stopIfTrue="1" operator="equal">
      <formula>"p"</formula>
    </cfRule>
    <cfRule type="cellIs" dxfId="316" priority="2128" stopIfTrue="1" operator="equal">
      <formula>"k"</formula>
    </cfRule>
  </conditionalFormatting>
  <conditionalFormatting sqref="F41">
    <cfRule type="cellIs" dxfId="315" priority="2117" stopIfTrue="1" operator="equal">
      <formula>"K"</formula>
    </cfRule>
    <cfRule type="cellIs" dxfId="314" priority="2118" stopIfTrue="1" operator="equal">
      <formula>"P"</formula>
    </cfRule>
  </conditionalFormatting>
  <conditionalFormatting sqref="F41">
    <cfRule type="cellIs" dxfId="313" priority="2115" stopIfTrue="1" operator="equal">
      <formula>"p"</formula>
    </cfRule>
    <cfRule type="cellIs" dxfId="312" priority="2116" stopIfTrue="1" operator="equal">
      <formula>"k"</formula>
    </cfRule>
  </conditionalFormatting>
  <conditionalFormatting sqref="F41">
    <cfRule type="cellIs" dxfId="311" priority="2109" stopIfTrue="1" operator="equal">
      <formula>"K"</formula>
    </cfRule>
    <cfRule type="cellIs" dxfId="310" priority="2110" stopIfTrue="1" operator="equal">
      <formula>"P"</formula>
    </cfRule>
  </conditionalFormatting>
  <conditionalFormatting sqref="F41">
    <cfRule type="cellIs" dxfId="309" priority="2107" stopIfTrue="1" operator="equal">
      <formula>"p"</formula>
    </cfRule>
    <cfRule type="cellIs" dxfId="308" priority="2108" stopIfTrue="1" operator="equal">
      <formula>"k"</formula>
    </cfRule>
  </conditionalFormatting>
  <conditionalFormatting sqref="F41">
    <cfRule type="cellIs" dxfId="307" priority="2101" stopIfTrue="1" operator="equal">
      <formula>"K"</formula>
    </cfRule>
    <cfRule type="cellIs" dxfId="306" priority="2102" stopIfTrue="1" operator="equal">
      <formula>"P"</formula>
    </cfRule>
  </conditionalFormatting>
  <conditionalFormatting sqref="F41">
    <cfRule type="cellIs" dxfId="305" priority="2099" stopIfTrue="1" operator="equal">
      <formula>"p"</formula>
    </cfRule>
    <cfRule type="cellIs" dxfId="304" priority="2100" stopIfTrue="1" operator="equal">
      <formula>"k"</formula>
    </cfRule>
  </conditionalFormatting>
  <conditionalFormatting sqref="F41">
    <cfRule type="cellIs" dxfId="303" priority="2033" stopIfTrue="1" operator="equal">
      <formula>"K"</formula>
    </cfRule>
    <cfRule type="cellIs" dxfId="302" priority="2034" stopIfTrue="1" operator="equal">
      <formula>"P"</formula>
    </cfRule>
  </conditionalFormatting>
  <conditionalFormatting sqref="F41">
    <cfRule type="cellIs" dxfId="301" priority="2031" stopIfTrue="1" operator="equal">
      <formula>"p"</formula>
    </cfRule>
    <cfRule type="cellIs" dxfId="300" priority="2032" stopIfTrue="1" operator="equal">
      <formula>"k"</formula>
    </cfRule>
  </conditionalFormatting>
  <conditionalFormatting sqref="F41">
    <cfRule type="cellIs" dxfId="299" priority="2025" stopIfTrue="1" operator="equal">
      <formula>"K"</formula>
    </cfRule>
    <cfRule type="cellIs" dxfId="298" priority="2026" stopIfTrue="1" operator="equal">
      <formula>"P"</formula>
    </cfRule>
  </conditionalFormatting>
  <conditionalFormatting sqref="F41">
    <cfRule type="cellIs" dxfId="297" priority="2023" stopIfTrue="1" operator="equal">
      <formula>"p"</formula>
    </cfRule>
    <cfRule type="cellIs" dxfId="296" priority="2024" stopIfTrue="1" operator="equal">
      <formula>"k"</formula>
    </cfRule>
  </conditionalFormatting>
  <conditionalFormatting sqref="F41">
    <cfRule type="cellIs" dxfId="295" priority="1985" stopIfTrue="1" operator="equal">
      <formula>"K"</formula>
    </cfRule>
    <cfRule type="cellIs" dxfId="294" priority="1986" stopIfTrue="1" operator="equal">
      <formula>"P"</formula>
    </cfRule>
  </conditionalFormatting>
  <conditionalFormatting sqref="F41">
    <cfRule type="cellIs" dxfId="293" priority="1983" stopIfTrue="1" operator="equal">
      <formula>"p"</formula>
    </cfRule>
    <cfRule type="cellIs" dxfId="292" priority="1984" stopIfTrue="1" operator="equal">
      <formula>"k"</formula>
    </cfRule>
  </conditionalFormatting>
  <conditionalFormatting sqref="F41">
    <cfRule type="cellIs" dxfId="291" priority="1953" stopIfTrue="1" operator="equal">
      <formula>"K"</formula>
    </cfRule>
    <cfRule type="cellIs" dxfId="290" priority="1954" stopIfTrue="1" operator="equal">
      <formula>"P"</formula>
    </cfRule>
  </conditionalFormatting>
  <conditionalFormatting sqref="F41">
    <cfRule type="cellIs" dxfId="289" priority="1951" stopIfTrue="1" operator="equal">
      <formula>"p"</formula>
    </cfRule>
    <cfRule type="cellIs" dxfId="288" priority="1952" stopIfTrue="1" operator="equal">
      <formula>"k"</formula>
    </cfRule>
  </conditionalFormatting>
  <conditionalFormatting sqref="F41">
    <cfRule type="cellIs" dxfId="287" priority="2013" stopIfTrue="1" operator="equal">
      <formula>"K"</formula>
    </cfRule>
    <cfRule type="cellIs" dxfId="286" priority="2014" stopIfTrue="1" operator="equal">
      <formula>"P"</formula>
    </cfRule>
  </conditionalFormatting>
  <conditionalFormatting sqref="F41">
    <cfRule type="cellIs" dxfId="285" priority="2011" stopIfTrue="1" operator="equal">
      <formula>"p"</formula>
    </cfRule>
    <cfRule type="cellIs" dxfId="284" priority="2012" stopIfTrue="1" operator="equal">
      <formula>"k"</formula>
    </cfRule>
  </conditionalFormatting>
  <conditionalFormatting sqref="F41">
    <cfRule type="cellIs" dxfId="283" priority="2005" stopIfTrue="1" operator="equal">
      <formula>"K"</formula>
    </cfRule>
    <cfRule type="cellIs" dxfId="282" priority="2006" stopIfTrue="1" operator="equal">
      <formula>"P"</formula>
    </cfRule>
  </conditionalFormatting>
  <conditionalFormatting sqref="F41">
    <cfRule type="cellIs" dxfId="281" priority="2003" stopIfTrue="1" operator="equal">
      <formula>"p"</formula>
    </cfRule>
    <cfRule type="cellIs" dxfId="280" priority="2004" stopIfTrue="1" operator="equal">
      <formula>"k"</formula>
    </cfRule>
  </conditionalFormatting>
  <conditionalFormatting sqref="F41">
    <cfRule type="cellIs" dxfId="279" priority="1993" stopIfTrue="1" operator="equal">
      <formula>"K"</formula>
    </cfRule>
    <cfRule type="cellIs" dxfId="278" priority="1994" stopIfTrue="1" operator="equal">
      <formula>"P"</formula>
    </cfRule>
  </conditionalFormatting>
  <conditionalFormatting sqref="F41">
    <cfRule type="cellIs" dxfId="277" priority="1991" stopIfTrue="1" operator="equal">
      <formula>"p"</formula>
    </cfRule>
    <cfRule type="cellIs" dxfId="276" priority="1992" stopIfTrue="1" operator="equal">
      <formula>"k"</formula>
    </cfRule>
  </conditionalFormatting>
  <conditionalFormatting sqref="F41">
    <cfRule type="cellIs" dxfId="275" priority="1977" stopIfTrue="1" operator="equal">
      <formula>"K"</formula>
    </cfRule>
    <cfRule type="cellIs" dxfId="274" priority="1978" stopIfTrue="1" operator="equal">
      <formula>"P"</formula>
    </cfRule>
  </conditionalFormatting>
  <conditionalFormatting sqref="F41">
    <cfRule type="cellIs" dxfId="273" priority="1975" stopIfTrue="1" operator="equal">
      <formula>"p"</formula>
    </cfRule>
    <cfRule type="cellIs" dxfId="272" priority="1976" stopIfTrue="1" operator="equal">
      <formula>"k"</formula>
    </cfRule>
  </conditionalFormatting>
  <conditionalFormatting sqref="F41">
    <cfRule type="cellIs" dxfId="271" priority="1961" stopIfTrue="1" operator="equal">
      <formula>"K"</formula>
    </cfRule>
    <cfRule type="cellIs" dxfId="270" priority="1962" stopIfTrue="1" operator="equal">
      <formula>"P"</formula>
    </cfRule>
  </conditionalFormatting>
  <conditionalFormatting sqref="F41">
    <cfRule type="cellIs" dxfId="269" priority="1959" stopIfTrue="1" operator="equal">
      <formula>"p"</formula>
    </cfRule>
    <cfRule type="cellIs" dxfId="268" priority="1960" stopIfTrue="1" operator="equal">
      <formula>"k"</formula>
    </cfRule>
  </conditionalFormatting>
  <conditionalFormatting sqref="F41">
    <cfRule type="cellIs" dxfId="267" priority="1945" stopIfTrue="1" operator="equal">
      <formula>"K"</formula>
    </cfRule>
    <cfRule type="cellIs" dxfId="266" priority="1946" stopIfTrue="1" operator="equal">
      <formula>"P"</formula>
    </cfRule>
  </conditionalFormatting>
  <conditionalFormatting sqref="F41">
    <cfRule type="cellIs" dxfId="265" priority="1943" stopIfTrue="1" operator="equal">
      <formula>"p"</formula>
    </cfRule>
    <cfRule type="cellIs" dxfId="264" priority="1944" stopIfTrue="1" operator="equal">
      <formula>"k"</formula>
    </cfRule>
  </conditionalFormatting>
  <conditionalFormatting sqref="F41">
    <cfRule type="cellIs" dxfId="263" priority="1933" stopIfTrue="1" operator="equal">
      <formula>"K"</formula>
    </cfRule>
    <cfRule type="cellIs" dxfId="262" priority="1934" stopIfTrue="1" operator="equal">
      <formula>"P"</formula>
    </cfRule>
  </conditionalFormatting>
  <conditionalFormatting sqref="F41">
    <cfRule type="cellIs" dxfId="261" priority="1931" stopIfTrue="1" operator="equal">
      <formula>"p"</formula>
    </cfRule>
    <cfRule type="cellIs" dxfId="260" priority="1932" stopIfTrue="1" operator="equal">
      <formula>"k"</formula>
    </cfRule>
  </conditionalFormatting>
  <conditionalFormatting sqref="F41">
    <cfRule type="cellIs" dxfId="259" priority="1913" stopIfTrue="1" operator="equal">
      <formula>"K"</formula>
    </cfRule>
    <cfRule type="cellIs" dxfId="258" priority="1914" stopIfTrue="1" operator="equal">
      <formula>"P"</formula>
    </cfRule>
  </conditionalFormatting>
  <conditionalFormatting sqref="F41">
    <cfRule type="cellIs" dxfId="257" priority="1911" stopIfTrue="1" operator="equal">
      <formula>"p"</formula>
    </cfRule>
    <cfRule type="cellIs" dxfId="256" priority="1912" stopIfTrue="1" operator="equal">
      <formula>"k"</formula>
    </cfRule>
  </conditionalFormatting>
  <conditionalFormatting sqref="F41">
    <cfRule type="cellIs" dxfId="255" priority="1905" stopIfTrue="1" operator="equal">
      <formula>"K"</formula>
    </cfRule>
    <cfRule type="cellIs" dxfId="254" priority="1906" stopIfTrue="1" operator="equal">
      <formula>"P"</formula>
    </cfRule>
  </conditionalFormatting>
  <conditionalFormatting sqref="F41">
    <cfRule type="cellIs" dxfId="253" priority="1903" stopIfTrue="1" operator="equal">
      <formula>"p"</formula>
    </cfRule>
    <cfRule type="cellIs" dxfId="252" priority="1904" stopIfTrue="1" operator="equal">
      <formula>"k"</formula>
    </cfRule>
  </conditionalFormatting>
  <conditionalFormatting sqref="F41">
    <cfRule type="cellIs" dxfId="251" priority="1897" stopIfTrue="1" operator="equal">
      <formula>"K"</formula>
    </cfRule>
    <cfRule type="cellIs" dxfId="250" priority="1898" stopIfTrue="1" operator="equal">
      <formula>"P"</formula>
    </cfRule>
  </conditionalFormatting>
  <conditionalFormatting sqref="F41">
    <cfRule type="cellIs" dxfId="249" priority="1895" stopIfTrue="1" operator="equal">
      <formula>"p"</formula>
    </cfRule>
    <cfRule type="cellIs" dxfId="248" priority="1896" stopIfTrue="1" operator="equal">
      <formula>"k"</formula>
    </cfRule>
  </conditionalFormatting>
  <conditionalFormatting sqref="F41">
    <cfRule type="cellIs" dxfId="247" priority="1885" stopIfTrue="1" operator="equal">
      <formula>"K"</formula>
    </cfRule>
    <cfRule type="cellIs" dxfId="246" priority="1886" stopIfTrue="1" operator="equal">
      <formula>"P"</formula>
    </cfRule>
  </conditionalFormatting>
  <conditionalFormatting sqref="F41">
    <cfRule type="cellIs" dxfId="245" priority="1883" stopIfTrue="1" operator="equal">
      <formula>"p"</formula>
    </cfRule>
    <cfRule type="cellIs" dxfId="244" priority="1884" stopIfTrue="1" operator="equal">
      <formula>"k"</formula>
    </cfRule>
  </conditionalFormatting>
  <conditionalFormatting sqref="F41">
    <cfRule type="cellIs" dxfId="243" priority="1869" stopIfTrue="1" operator="equal">
      <formula>"K"</formula>
    </cfRule>
    <cfRule type="cellIs" dxfId="242" priority="1870" stopIfTrue="1" operator="equal">
      <formula>"P"</formula>
    </cfRule>
  </conditionalFormatting>
  <conditionalFormatting sqref="F41">
    <cfRule type="cellIs" dxfId="241" priority="1867" stopIfTrue="1" operator="equal">
      <formula>"p"</formula>
    </cfRule>
    <cfRule type="cellIs" dxfId="240" priority="1868" stopIfTrue="1" operator="equal">
      <formula>"k"</formula>
    </cfRule>
  </conditionalFormatting>
  <conditionalFormatting sqref="F40">
    <cfRule type="cellIs" dxfId="239" priority="1845" stopIfTrue="1" operator="equal">
      <formula>"K"</formula>
    </cfRule>
    <cfRule type="cellIs" dxfId="238" priority="1846" stopIfTrue="1" operator="equal">
      <formula>"P"</formula>
    </cfRule>
  </conditionalFormatting>
  <conditionalFormatting sqref="F40">
    <cfRule type="cellIs" dxfId="237" priority="1843" stopIfTrue="1" operator="equal">
      <formula>"p"</formula>
    </cfRule>
    <cfRule type="cellIs" dxfId="236" priority="1844" stopIfTrue="1" operator="equal">
      <formula>"k"</formula>
    </cfRule>
  </conditionalFormatting>
  <conditionalFormatting sqref="F40">
    <cfRule type="cellIs" dxfId="235" priority="1841" stopIfTrue="1" operator="equal">
      <formula>"K"</formula>
    </cfRule>
    <cfRule type="cellIs" dxfId="234" priority="1842" stopIfTrue="1" operator="equal">
      <formula>"P"</formula>
    </cfRule>
  </conditionalFormatting>
  <conditionalFormatting sqref="F40">
    <cfRule type="cellIs" dxfId="233" priority="1839" stopIfTrue="1" operator="equal">
      <formula>"p"</formula>
    </cfRule>
    <cfRule type="cellIs" dxfId="232" priority="1840" stopIfTrue="1" operator="equal">
      <formula>"k"</formula>
    </cfRule>
  </conditionalFormatting>
  <conditionalFormatting sqref="F40">
    <cfRule type="cellIs" dxfId="231" priority="1837" stopIfTrue="1" operator="equal">
      <formula>"K"</formula>
    </cfRule>
    <cfRule type="cellIs" dxfId="230" priority="1838" stopIfTrue="1" operator="equal">
      <formula>"P"</formula>
    </cfRule>
  </conditionalFormatting>
  <conditionalFormatting sqref="F40">
    <cfRule type="cellIs" dxfId="229" priority="1835" stopIfTrue="1" operator="equal">
      <formula>"p"</formula>
    </cfRule>
    <cfRule type="cellIs" dxfId="228" priority="1836" stopIfTrue="1" operator="equal">
      <formula>"k"</formula>
    </cfRule>
  </conditionalFormatting>
  <conditionalFormatting sqref="F40">
    <cfRule type="cellIs" dxfId="227" priority="1833" stopIfTrue="1" operator="equal">
      <formula>"K"</formula>
    </cfRule>
    <cfRule type="cellIs" dxfId="226" priority="1834" stopIfTrue="1" operator="equal">
      <formula>"P"</formula>
    </cfRule>
  </conditionalFormatting>
  <conditionalFormatting sqref="F40">
    <cfRule type="cellIs" dxfId="225" priority="1831" stopIfTrue="1" operator="equal">
      <formula>"p"</formula>
    </cfRule>
    <cfRule type="cellIs" dxfId="224" priority="1832" stopIfTrue="1" operator="equal">
      <formula>"k"</formula>
    </cfRule>
  </conditionalFormatting>
  <conditionalFormatting sqref="F40">
    <cfRule type="cellIs" dxfId="223" priority="1829" stopIfTrue="1" operator="equal">
      <formula>"K"</formula>
    </cfRule>
    <cfRule type="cellIs" dxfId="222" priority="1830" stopIfTrue="1" operator="equal">
      <formula>"P"</formula>
    </cfRule>
  </conditionalFormatting>
  <conditionalFormatting sqref="F40">
    <cfRule type="cellIs" dxfId="221" priority="1827" stopIfTrue="1" operator="equal">
      <formula>"p"</formula>
    </cfRule>
    <cfRule type="cellIs" dxfId="220" priority="1828" stopIfTrue="1" operator="equal">
      <formula>"k"</formula>
    </cfRule>
  </conditionalFormatting>
  <conditionalFormatting sqref="F40">
    <cfRule type="cellIs" dxfId="219" priority="1825" stopIfTrue="1" operator="equal">
      <formula>"K"</formula>
    </cfRule>
    <cfRule type="cellIs" dxfId="218" priority="1826" stopIfTrue="1" operator="equal">
      <formula>"P"</formula>
    </cfRule>
  </conditionalFormatting>
  <conditionalFormatting sqref="F40">
    <cfRule type="cellIs" dxfId="217" priority="1823" stopIfTrue="1" operator="equal">
      <formula>"p"</formula>
    </cfRule>
    <cfRule type="cellIs" dxfId="216" priority="1824" stopIfTrue="1" operator="equal">
      <formula>"k"</formula>
    </cfRule>
  </conditionalFormatting>
  <conditionalFormatting sqref="F40">
    <cfRule type="cellIs" dxfId="215" priority="1821" stopIfTrue="1" operator="equal">
      <formula>"K"</formula>
    </cfRule>
    <cfRule type="cellIs" dxfId="214" priority="1822" stopIfTrue="1" operator="equal">
      <formula>"P"</formula>
    </cfRule>
  </conditionalFormatting>
  <conditionalFormatting sqref="F40">
    <cfRule type="cellIs" dxfId="213" priority="1819" stopIfTrue="1" operator="equal">
      <formula>"p"</formula>
    </cfRule>
    <cfRule type="cellIs" dxfId="212" priority="1820" stopIfTrue="1" operator="equal">
      <formula>"k"</formula>
    </cfRule>
  </conditionalFormatting>
  <conditionalFormatting sqref="F40">
    <cfRule type="cellIs" dxfId="211" priority="1817" stopIfTrue="1" operator="equal">
      <formula>"K"</formula>
    </cfRule>
    <cfRule type="cellIs" dxfId="210" priority="1818" stopIfTrue="1" operator="equal">
      <formula>"P"</formula>
    </cfRule>
  </conditionalFormatting>
  <conditionalFormatting sqref="F40">
    <cfRule type="cellIs" dxfId="209" priority="1815" stopIfTrue="1" operator="equal">
      <formula>"p"</formula>
    </cfRule>
    <cfRule type="cellIs" dxfId="208" priority="1816" stopIfTrue="1" operator="equal">
      <formula>"k"</formula>
    </cfRule>
  </conditionalFormatting>
  <conditionalFormatting sqref="F40">
    <cfRule type="cellIs" dxfId="207" priority="1809" stopIfTrue="1" operator="equal">
      <formula>"K"</formula>
    </cfRule>
    <cfRule type="cellIs" dxfId="206" priority="1810" stopIfTrue="1" operator="equal">
      <formula>"P"</formula>
    </cfRule>
  </conditionalFormatting>
  <conditionalFormatting sqref="F40">
    <cfRule type="cellIs" dxfId="205" priority="1807" stopIfTrue="1" operator="equal">
      <formula>"p"</formula>
    </cfRule>
    <cfRule type="cellIs" dxfId="204" priority="1808" stopIfTrue="1" operator="equal">
      <formula>"k"</formula>
    </cfRule>
  </conditionalFormatting>
  <conditionalFormatting sqref="F40">
    <cfRule type="cellIs" dxfId="203" priority="1805" stopIfTrue="1" operator="equal">
      <formula>"K"</formula>
    </cfRule>
    <cfRule type="cellIs" dxfId="202" priority="1806" stopIfTrue="1" operator="equal">
      <formula>"P"</formula>
    </cfRule>
  </conditionalFormatting>
  <conditionalFormatting sqref="F40">
    <cfRule type="cellIs" dxfId="201" priority="1803" stopIfTrue="1" operator="equal">
      <formula>"p"</formula>
    </cfRule>
    <cfRule type="cellIs" dxfId="200" priority="1804" stopIfTrue="1" operator="equal">
      <formula>"k"</formula>
    </cfRule>
  </conditionalFormatting>
  <conditionalFormatting sqref="F40">
    <cfRule type="cellIs" dxfId="199" priority="1797" stopIfTrue="1" operator="equal">
      <formula>"K"</formula>
    </cfRule>
    <cfRule type="cellIs" dxfId="198" priority="1798" stopIfTrue="1" operator="equal">
      <formula>"P"</formula>
    </cfRule>
  </conditionalFormatting>
  <conditionalFormatting sqref="F40">
    <cfRule type="cellIs" dxfId="197" priority="1795" stopIfTrue="1" operator="equal">
      <formula>"p"</formula>
    </cfRule>
    <cfRule type="cellIs" dxfId="196" priority="1796" stopIfTrue="1" operator="equal">
      <formula>"k"</formula>
    </cfRule>
  </conditionalFormatting>
  <conditionalFormatting sqref="F40">
    <cfRule type="cellIs" dxfId="195" priority="1785" stopIfTrue="1" operator="equal">
      <formula>"K"</formula>
    </cfRule>
    <cfRule type="cellIs" dxfId="194" priority="1786" stopIfTrue="1" operator="equal">
      <formula>"P"</formula>
    </cfRule>
  </conditionalFormatting>
  <conditionalFormatting sqref="F40">
    <cfRule type="cellIs" dxfId="193" priority="1783" stopIfTrue="1" operator="equal">
      <formula>"p"</formula>
    </cfRule>
    <cfRule type="cellIs" dxfId="192" priority="1784" stopIfTrue="1" operator="equal">
      <formula>"k"</formula>
    </cfRule>
  </conditionalFormatting>
  <conditionalFormatting sqref="F40">
    <cfRule type="cellIs" dxfId="191" priority="1765" stopIfTrue="1" operator="equal">
      <formula>"K"</formula>
    </cfRule>
    <cfRule type="cellIs" dxfId="190" priority="1766" stopIfTrue="1" operator="equal">
      <formula>"P"</formula>
    </cfRule>
  </conditionalFormatting>
  <conditionalFormatting sqref="F40">
    <cfRule type="cellIs" dxfId="189" priority="1763" stopIfTrue="1" operator="equal">
      <formula>"p"</formula>
    </cfRule>
    <cfRule type="cellIs" dxfId="188" priority="1764" stopIfTrue="1" operator="equal">
      <formula>"k"</formula>
    </cfRule>
  </conditionalFormatting>
  <conditionalFormatting sqref="F40">
    <cfRule type="cellIs" dxfId="187" priority="1733" stopIfTrue="1" operator="equal">
      <formula>"K"</formula>
    </cfRule>
    <cfRule type="cellIs" dxfId="186" priority="1734" stopIfTrue="1" operator="equal">
      <formula>"P"</formula>
    </cfRule>
  </conditionalFormatting>
  <conditionalFormatting sqref="F40">
    <cfRule type="cellIs" dxfId="185" priority="1731" stopIfTrue="1" operator="equal">
      <formula>"p"</formula>
    </cfRule>
    <cfRule type="cellIs" dxfId="184" priority="1732" stopIfTrue="1" operator="equal">
      <formula>"k"</formula>
    </cfRule>
  </conditionalFormatting>
  <conditionalFormatting sqref="F40">
    <cfRule type="cellIs" dxfId="183" priority="1685" stopIfTrue="1" operator="equal">
      <formula>"K"</formula>
    </cfRule>
    <cfRule type="cellIs" dxfId="182" priority="1686" stopIfTrue="1" operator="equal">
      <formula>"P"</formula>
    </cfRule>
  </conditionalFormatting>
  <conditionalFormatting sqref="F40">
    <cfRule type="cellIs" dxfId="181" priority="1683" stopIfTrue="1" operator="equal">
      <formula>"p"</formula>
    </cfRule>
    <cfRule type="cellIs" dxfId="180" priority="1684" stopIfTrue="1" operator="equal">
      <formula>"k"</formula>
    </cfRule>
  </conditionalFormatting>
  <conditionalFormatting sqref="F41">
    <cfRule type="cellIs" dxfId="179" priority="1617" stopIfTrue="1" operator="equal">
      <formula>"K"</formula>
    </cfRule>
    <cfRule type="cellIs" dxfId="178" priority="1618" stopIfTrue="1" operator="equal">
      <formula>"P"</formula>
    </cfRule>
  </conditionalFormatting>
  <conditionalFormatting sqref="F41">
    <cfRule type="cellIs" dxfId="177" priority="1615" stopIfTrue="1" operator="equal">
      <formula>"p"</formula>
    </cfRule>
    <cfRule type="cellIs" dxfId="176" priority="1616" stopIfTrue="1" operator="equal">
      <formula>"k"</formula>
    </cfRule>
  </conditionalFormatting>
  <conditionalFormatting sqref="F41">
    <cfRule type="cellIs" dxfId="175" priority="1613" stopIfTrue="1" operator="equal">
      <formula>"K"</formula>
    </cfRule>
    <cfRule type="cellIs" dxfId="174" priority="1614" stopIfTrue="1" operator="equal">
      <formula>"P"</formula>
    </cfRule>
  </conditionalFormatting>
  <conditionalFormatting sqref="F41">
    <cfRule type="cellIs" dxfId="173" priority="1611" stopIfTrue="1" operator="equal">
      <formula>"p"</formula>
    </cfRule>
    <cfRule type="cellIs" dxfId="172" priority="1612" stopIfTrue="1" operator="equal">
      <formula>"k"</formula>
    </cfRule>
  </conditionalFormatting>
  <conditionalFormatting sqref="F41">
    <cfRule type="cellIs" dxfId="171" priority="1609" stopIfTrue="1" operator="equal">
      <formula>"K"</formula>
    </cfRule>
    <cfRule type="cellIs" dxfId="170" priority="1610" stopIfTrue="1" operator="equal">
      <formula>"P"</formula>
    </cfRule>
  </conditionalFormatting>
  <conditionalFormatting sqref="F41">
    <cfRule type="cellIs" dxfId="169" priority="1607" stopIfTrue="1" operator="equal">
      <formula>"p"</formula>
    </cfRule>
    <cfRule type="cellIs" dxfId="168" priority="1608" stopIfTrue="1" operator="equal">
      <formula>"k"</formula>
    </cfRule>
  </conditionalFormatting>
  <conditionalFormatting sqref="F41">
    <cfRule type="cellIs" dxfId="167" priority="1605" stopIfTrue="1" operator="equal">
      <formula>"K"</formula>
    </cfRule>
    <cfRule type="cellIs" dxfId="166" priority="1606" stopIfTrue="1" operator="equal">
      <formula>"P"</formula>
    </cfRule>
  </conditionalFormatting>
  <conditionalFormatting sqref="F41">
    <cfRule type="cellIs" dxfId="165" priority="1603" stopIfTrue="1" operator="equal">
      <formula>"p"</formula>
    </cfRule>
    <cfRule type="cellIs" dxfId="164" priority="1604" stopIfTrue="1" operator="equal">
      <formula>"k"</formula>
    </cfRule>
  </conditionalFormatting>
  <conditionalFormatting sqref="F41">
    <cfRule type="cellIs" dxfId="163" priority="1601" stopIfTrue="1" operator="equal">
      <formula>"K"</formula>
    </cfRule>
    <cfRule type="cellIs" dxfId="162" priority="1602" stopIfTrue="1" operator="equal">
      <formula>"P"</formula>
    </cfRule>
  </conditionalFormatting>
  <conditionalFormatting sqref="F41">
    <cfRule type="cellIs" dxfId="161" priority="1599" stopIfTrue="1" operator="equal">
      <formula>"p"</formula>
    </cfRule>
    <cfRule type="cellIs" dxfId="160" priority="1600" stopIfTrue="1" operator="equal">
      <formula>"k"</formula>
    </cfRule>
  </conditionalFormatting>
  <conditionalFormatting sqref="F41">
    <cfRule type="cellIs" dxfId="159" priority="1597" stopIfTrue="1" operator="equal">
      <formula>"K"</formula>
    </cfRule>
    <cfRule type="cellIs" dxfId="158" priority="1598" stopIfTrue="1" operator="equal">
      <formula>"P"</formula>
    </cfRule>
  </conditionalFormatting>
  <conditionalFormatting sqref="F41">
    <cfRule type="cellIs" dxfId="157" priority="1595" stopIfTrue="1" operator="equal">
      <formula>"p"</formula>
    </cfRule>
    <cfRule type="cellIs" dxfId="156" priority="1596" stopIfTrue="1" operator="equal">
      <formula>"k"</formula>
    </cfRule>
  </conditionalFormatting>
  <conditionalFormatting sqref="F41">
    <cfRule type="cellIs" dxfId="155" priority="1593" stopIfTrue="1" operator="equal">
      <formula>"K"</formula>
    </cfRule>
    <cfRule type="cellIs" dxfId="154" priority="1594" stopIfTrue="1" operator="equal">
      <formula>"P"</formula>
    </cfRule>
  </conditionalFormatting>
  <conditionalFormatting sqref="F41">
    <cfRule type="cellIs" dxfId="153" priority="1591" stopIfTrue="1" operator="equal">
      <formula>"p"</formula>
    </cfRule>
    <cfRule type="cellIs" dxfId="152" priority="1592" stopIfTrue="1" operator="equal">
      <formula>"k"</formula>
    </cfRule>
  </conditionalFormatting>
  <conditionalFormatting sqref="F41">
    <cfRule type="cellIs" dxfId="151" priority="1589" stopIfTrue="1" operator="equal">
      <formula>"K"</formula>
    </cfRule>
    <cfRule type="cellIs" dxfId="150" priority="1590" stopIfTrue="1" operator="equal">
      <formula>"P"</formula>
    </cfRule>
  </conditionalFormatting>
  <conditionalFormatting sqref="F41">
    <cfRule type="cellIs" dxfId="149" priority="1587" stopIfTrue="1" operator="equal">
      <formula>"p"</formula>
    </cfRule>
    <cfRule type="cellIs" dxfId="148" priority="1588" stopIfTrue="1" operator="equal">
      <formula>"k"</formula>
    </cfRule>
  </conditionalFormatting>
  <conditionalFormatting sqref="F19">
    <cfRule type="cellIs" dxfId="147" priority="1565" stopIfTrue="1" operator="equal">
      <formula>"K"</formula>
    </cfRule>
    <cfRule type="cellIs" dxfId="146" priority="1566" stopIfTrue="1" operator="equal">
      <formula>"P"</formula>
    </cfRule>
  </conditionalFormatting>
  <conditionalFormatting sqref="F19">
    <cfRule type="cellIs" dxfId="145" priority="1563" stopIfTrue="1" operator="equal">
      <formula>"p"</formula>
    </cfRule>
    <cfRule type="cellIs" dxfId="144" priority="1564" stopIfTrue="1" operator="equal">
      <formula>"k"</formula>
    </cfRule>
  </conditionalFormatting>
  <conditionalFormatting sqref="I10">
    <cfRule type="cellIs" dxfId="143" priority="1557" stopIfTrue="1" operator="equal">
      <formula>"K"</formula>
    </cfRule>
    <cfRule type="cellIs" dxfId="142" priority="1558" stopIfTrue="1" operator="equal">
      <formula>"P"</formula>
    </cfRule>
  </conditionalFormatting>
  <conditionalFormatting sqref="I10">
    <cfRule type="cellIs" dxfId="141" priority="1555" stopIfTrue="1" operator="equal">
      <formula>"p"</formula>
    </cfRule>
    <cfRule type="cellIs" dxfId="140" priority="1556" stopIfTrue="1" operator="equal">
      <formula>"k"</formula>
    </cfRule>
  </conditionalFormatting>
  <conditionalFormatting sqref="K48:L54">
    <cfRule type="cellIs" dxfId="139" priority="407" stopIfTrue="1" operator="equal">
      <formula>"K"</formula>
    </cfRule>
    <cfRule type="cellIs" dxfId="138" priority="408" stopIfTrue="1" operator="equal">
      <formula>"P"</formula>
    </cfRule>
  </conditionalFormatting>
  <conditionalFormatting sqref="K48:L54">
    <cfRule type="cellIs" dxfId="137" priority="405" stopIfTrue="1" operator="equal">
      <formula>"p"</formula>
    </cfRule>
    <cfRule type="cellIs" dxfId="136" priority="406" stopIfTrue="1" operator="equal">
      <formula>"k"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86"/>
  <sheetViews>
    <sheetView zoomScale="85" zoomScaleNormal="85" workbookViewId="0">
      <pane xSplit="2" ySplit="4" topLeftCell="C41" activePane="bottomRight" state="frozen"/>
      <selection pane="topRight" activeCell="C1" sqref="C1"/>
      <selection pane="bottomLeft" activeCell="A5" sqref="A5"/>
      <selection pane="bottomRight" activeCell="R12" sqref="R12"/>
    </sheetView>
  </sheetViews>
  <sheetFormatPr defaultColWidth="9.109375" defaultRowHeight="14.4" x14ac:dyDescent="0.3"/>
  <cols>
    <col min="1" max="1" width="4.44140625" customWidth="1"/>
    <col min="5" max="5" width="11.5546875" bestFit="1" customWidth="1"/>
    <col min="8" max="8" width="11.5546875" bestFit="1" customWidth="1"/>
    <col min="10" max="10" width="9.5546875" bestFit="1" customWidth="1"/>
    <col min="11" max="11" width="11.5546875" bestFit="1" customWidth="1"/>
    <col min="12" max="12" width="9.33203125" bestFit="1" customWidth="1"/>
    <col min="13" max="13" width="10.109375" bestFit="1" customWidth="1"/>
    <col min="15" max="15" width="11.6640625" bestFit="1" customWidth="1"/>
    <col min="17" max="17" width="11.5546875" bestFit="1" customWidth="1"/>
    <col min="18" max="18" width="11.6640625" bestFit="1" customWidth="1"/>
    <col min="19" max="19" width="10.5546875" style="15" bestFit="1" customWidth="1"/>
  </cols>
  <sheetData>
    <row r="1" spans="2:16" ht="9" customHeight="1" x14ac:dyDescent="0.3"/>
    <row r="3" spans="2:16" x14ac:dyDescent="0.3">
      <c r="B3" s="559" t="s">
        <v>2</v>
      </c>
      <c r="C3" s="559" t="s">
        <v>151</v>
      </c>
      <c r="D3" s="559"/>
      <c r="E3" s="559" t="s">
        <v>54</v>
      </c>
      <c r="F3" s="559"/>
      <c r="G3" s="559" t="s">
        <v>55</v>
      </c>
      <c r="H3" s="559"/>
      <c r="I3" s="559" t="s">
        <v>56</v>
      </c>
      <c r="J3" s="559"/>
      <c r="K3" s="559" t="s">
        <v>60</v>
      </c>
      <c r="L3" s="559"/>
      <c r="M3" s="559" t="s">
        <v>61</v>
      </c>
      <c r="N3" s="559"/>
      <c r="O3" s="559" t="s">
        <v>62</v>
      </c>
      <c r="P3" s="559"/>
    </row>
    <row r="4" spans="2:16" x14ac:dyDescent="0.3">
      <c r="B4" s="559"/>
      <c r="C4" s="26" t="s">
        <v>57</v>
      </c>
      <c r="D4" s="26" t="s">
        <v>150</v>
      </c>
      <c r="E4" s="26" t="s">
        <v>57</v>
      </c>
      <c r="F4" s="26" t="s">
        <v>150</v>
      </c>
      <c r="G4" s="26" t="s">
        <v>57</v>
      </c>
      <c r="H4" s="26" t="s">
        <v>150</v>
      </c>
      <c r="I4" s="26" t="s">
        <v>57</v>
      </c>
      <c r="J4" s="26" t="s">
        <v>150</v>
      </c>
      <c r="K4" s="26" t="s">
        <v>57</v>
      </c>
      <c r="L4" s="26" t="s">
        <v>58</v>
      </c>
      <c r="M4" s="26" t="s">
        <v>57</v>
      </c>
      <c r="N4" s="26" t="s">
        <v>73</v>
      </c>
      <c r="O4" s="26" t="s">
        <v>57</v>
      </c>
      <c r="P4" s="26" t="s">
        <v>58</v>
      </c>
    </row>
    <row r="5" spans="2:16" x14ac:dyDescent="0.3">
      <c r="B5" s="26">
        <v>1</v>
      </c>
      <c r="C5" s="7"/>
      <c r="D5" s="7">
        <v>300</v>
      </c>
      <c r="E5" s="7"/>
      <c r="F5" s="7">
        <v>1300</v>
      </c>
      <c r="G5" s="7"/>
      <c r="H5" s="7"/>
      <c r="I5" s="7"/>
      <c r="J5" s="7"/>
      <c r="K5" s="7"/>
      <c r="L5" s="7"/>
      <c r="M5" s="7"/>
      <c r="N5" s="7"/>
      <c r="O5" s="7"/>
      <c r="P5" s="7"/>
    </row>
    <row r="6" spans="2:16" x14ac:dyDescent="0.3">
      <c r="B6" s="26">
        <v>2</v>
      </c>
      <c r="C6" s="7"/>
      <c r="D6" s="7">
        <v>275</v>
      </c>
      <c r="E6" s="7"/>
      <c r="F6" s="7">
        <v>1200</v>
      </c>
      <c r="G6" s="7"/>
      <c r="H6" s="7"/>
      <c r="I6" s="7"/>
      <c r="J6" s="7"/>
      <c r="K6" s="7"/>
      <c r="L6" s="7"/>
      <c r="M6" s="7"/>
      <c r="N6" s="7"/>
      <c r="O6" s="7"/>
      <c r="P6" s="7"/>
    </row>
    <row r="7" spans="2:16" x14ac:dyDescent="0.3">
      <c r="B7" s="26">
        <v>3</v>
      </c>
      <c r="C7" s="7"/>
      <c r="D7" s="7">
        <v>300</v>
      </c>
      <c r="E7" s="7"/>
      <c r="F7" s="7">
        <v>1200</v>
      </c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x14ac:dyDescent="0.3">
      <c r="B8" s="26">
        <v>4</v>
      </c>
      <c r="C8" s="7"/>
      <c r="D8" s="7">
        <v>90</v>
      </c>
      <c r="E8" s="7"/>
      <c r="F8" s="7">
        <v>785</v>
      </c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3">
      <c r="B9" s="26">
        <v>5</v>
      </c>
      <c r="C9" s="7"/>
      <c r="D9" s="7">
        <v>230</v>
      </c>
      <c r="E9" s="7"/>
      <c r="F9" s="7">
        <v>785</v>
      </c>
      <c r="G9" s="7"/>
      <c r="H9" s="7"/>
      <c r="I9" s="7"/>
      <c r="J9" s="7"/>
      <c r="K9" s="7"/>
      <c r="L9" s="7"/>
      <c r="M9" s="25"/>
      <c r="N9" s="7"/>
      <c r="O9" s="7"/>
      <c r="P9" s="7"/>
    </row>
    <row r="10" spans="2:16" x14ac:dyDescent="0.3">
      <c r="B10" s="26">
        <v>6</v>
      </c>
      <c r="C10" s="7"/>
      <c r="D10" s="7"/>
      <c r="E10" s="7"/>
      <c r="F10" s="7">
        <v>615</v>
      </c>
      <c r="G10" s="7"/>
      <c r="H10" s="7"/>
      <c r="I10" s="7"/>
      <c r="J10" s="7"/>
      <c r="K10" s="7"/>
      <c r="L10" s="7"/>
      <c r="M10" s="25"/>
      <c r="N10" s="7"/>
      <c r="O10" s="7"/>
      <c r="P10" s="7"/>
    </row>
    <row r="11" spans="2:16" x14ac:dyDescent="0.3">
      <c r="B11" s="26">
        <v>7</v>
      </c>
      <c r="C11" s="7"/>
      <c r="D11" s="7"/>
      <c r="E11" s="7"/>
      <c r="F11" s="7">
        <v>800</v>
      </c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x14ac:dyDescent="0.3">
      <c r="B12" s="26">
        <v>8</v>
      </c>
      <c r="C12" s="7"/>
      <c r="D12" s="7"/>
      <c r="E12" s="7"/>
      <c r="F12" s="7">
        <v>323</v>
      </c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x14ac:dyDescent="0.3">
      <c r="B13" s="26">
        <v>9</v>
      </c>
      <c r="C13" s="7"/>
      <c r="D13" s="7"/>
      <c r="E13" s="7"/>
      <c r="F13" s="7">
        <v>755</v>
      </c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2:16" x14ac:dyDescent="0.3">
      <c r="B14" s="26">
        <v>10</v>
      </c>
      <c r="C14" s="7"/>
      <c r="D14" s="7"/>
      <c r="E14" s="7"/>
      <c r="F14" s="7">
        <v>645</v>
      </c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3">
      <c r="B15" s="26">
        <v>11</v>
      </c>
      <c r="C15" s="7"/>
      <c r="D15" s="7"/>
      <c r="E15" s="7"/>
      <c r="F15" s="7">
        <v>970</v>
      </c>
      <c r="G15" s="7"/>
      <c r="H15" s="7"/>
      <c r="I15" s="7"/>
      <c r="J15" s="7"/>
      <c r="K15" s="7"/>
      <c r="L15" s="7"/>
      <c r="M15" s="25"/>
      <c r="N15" s="7"/>
      <c r="O15" s="7"/>
      <c r="P15" s="7"/>
    </row>
    <row r="16" spans="2:16" x14ac:dyDescent="0.3">
      <c r="B16" s="26">
        <v>12</v>
      </c>
      <c r="C16" s="7"/>
      <c r="D16" s="7"/>
      <c r="E16" s="7"/>
      <c r="F16" s="7">
        <v>555</v>
      </c>
      <c r="G16" s="7"/>
      <c r="H16" s="7"/>
      <c r="I16" s="7"/>
      <c r="J16" s="7"/>
      <c r="K16" s="7"/>
      <c r="L16" s="7"/>
      <c r="M16" s="25"/>
      <c r="N16" s="7"/>
      <c r="O16" s="7"/>
      <c r="P16" s="7"/>
    </row>
    <row r="17" spans="2:16" x14ac:dyDescent="0.3">
      <c r="B17" s="26">
        <v>13</v>
      </c>
      <c r="C17" s="7"/>
      <c r="D17" s="7"/>
      <c r="E17" s="7"/>
      <c r="F17" s="7">
        <v>645</v>
      </c>
      <c r="G17" s="7"/>
      <c r="H17" s="7"/>
      <c r="I17" s="7"/>
      <c r="J17" s="7"/>
      <c r="K17" s="7"/>
      <c r="L17" s="7"/>
      <c r="M17" s="25"/>
      <c r="N17" s="7"/>
      <c r="O17" s="7"/>
      <c r="P17" s="7"/>
    </row>
    <row r="18" spans="2:16" x14ac:dyDescent="0.3">
      <c r="B18" s="26">
        <v>14</v>
      </c>
      <c r="C18" s="7"/>
      <c r="D18" s="7"/>
      <c r="E18" s="7"/>
      <c r="F18" s="7">
        <v>555</v>
      </c>
      <c r="G18" s="7"/>
      <c r="H18" s="7"/>
      <c r="I18" s="7"/>
      <c r="J18" s="7"/>
      <c r="K18" s="7"/>
      <c r="L18" s="7"/>
      <c r="M18" s="25"/>
      <c r="N18" s="7"/>
      <c r="O18" s="7"/>
      <c r="P18" s="7"/>
    </row>
    <row r="19" spans="2:16" x14ac:dyDescent="0.3">
      <c r="B19" s="26">
        <v>15</v>
      </c>
      <c r="C19" s="7"/>
      <c r="D19" s="7"/>
      <c r="E19" s="7"/>
      <c r="F19" s="7">
        <v>370</v>
      </c>
      <c r="G19" s="7"/>
      <c r="H19" s="7"/>
      <c r="I19" s="7"/>
      <c r="J19" s="7"/>
      <c r="K19" s="7"/>
      <c r="L19" s="7"/>
      <c r="M19" s="25"/>
      <c r="N19" s="7"/>
      <c r="O19" s="7"/>
      <c r="P19" s="7"/>
    </row>
    <row r="20" spans="2:16" x14ac:dyDescent="0.3">
      <c r="B20" s="26">
        <v>16</v>
      </c>
      <c r="C20" s="7"/>
      <c r="D20" s="7"/>
      <c r="E20" s="7"/>
      <c r="F20" s="7">
        <v>415</v>
      </c>
      <c r="G20" s="7"/>
      <c r="H20" s="7"/>
      <c r="I20" s="7"/>
      <c r="J20" s="7"/>
      <c r="K20" s="7"/>
      <c r="L20" s="7"/>
      <c r="M20" s="25"/>
      <c r="N20" s="7"/>
      <c r="O20" s="7"/>
      <c r="P20" s="7"/>
    </row>
    <row r="21" spans="2:16" x14ac:dyDescent="0.3">
      <c r="B21" s="26">
        <v>17</v>
      </c>
      <c r="C21" s="7"/>
      <c r="D21" s="7"/>
      <c r="E21" s="7"/>
      <c r="F21" s="7">
        <v>425</v>
      </c>
      <c r="G21" s="7"/>
      <c r="H21" s="7"/>
      <c r="I21" s="7"/>
      <c r="J21" s="7"/>
      <c r="K21" s="7"/>
      <c r="L21" s="7"/>
      <c r="M21" s="25"/>
      <c r="N21" s="7"/>
      <c r="O21" s="7"/>
      <c r="P21" s="7"/>
    </row>
    <row r="22" spans="2:16" x14ac:dyDescent="0.3">
      <c r="B22" s="26">
        <v>18</v>
      </c>
      <c r="C22" s="7"/>
      <c r="D22" s="7"/>
      <c r="E22" s="7"/>
      <c r="F22" s="7">
        <v>230</v>
      </c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x14ac:dyDescent="0.3">
      <c r="B23" s="26">
        <v>19</v>
      </c>
      <c r="C23" s="7"/>
      <c r="D23" s="7"/>
      <c r="E23" s="7"/>
      <c r="F23" s="7">
        <v>276</v>
      </c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 x14ac:dyDescent="0.3">
      <c r="B24" s="26">
        <v>20</v>
      </c>
      <c r="C24" s="7"/>
      <c r="D24" s="7"/>
      <c r="E24" s="7"/>
      <c r="F24" s="7">
        <v>185</v>
      </c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2:16" x14ac:dyDescent="0.3">
      <c r="B25" s="26">
        <v>21</v>
      </c>
      <c r="C25" s="7"/>
      <c r="D25" s="7"/>
      <c r="E25" s="7"/>
      <c r="F25" s="7">
        <v>138</v>
      </c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2:16" x14ac:dyDescent="0.3">
      <c r="B26" s="26">
        <v>22</v>
      </c>
      <c r="C26" s="7"/>
      <c r="D26" s="7"/>
      <c r="E26" s="7"/>
      <c r="F26" s="7">
        <v>230</v>
      </c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x14ac:dyDescent="0.3">
      <c r="B27" s="26">
        <v>23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x14ac:dyDescent="0.3">
      <c r="B28" s="26">
        <v>24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2:16" x14ac:dyDescent="0.3">
      <c r="B29" s="26">
        <v>25</v>
      </c>
      <c r="C29" s="7"/>
      <c r="D29" s="7"/>
      <c r="E29" s="7"/>
      <c r="F29" s="7"/>
      <c r="G29" s="7"/>
      <c r="H29" s="7"/>
      <c r="I29" s="7"/>
      <c r="J29" s="7"/>
      <c r="K29" s="23"/>
      <c r="L29" s="7"/>
      <c r="M29" s="7"/>
      <c r="N29" s="7"/>
      <c r="O29" s="7"/>
      <c r="P29" s="7"/>
    </row>
    <row r="30" spans="2:16" x14ac:dyDescent="0.3">
      <c r="B30" s="26">
        <v>26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2:16" x14ac:dyDescent="0.3">
      <c r="B31" s="26">
        <v>27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2:16" x14ac:dyDescent="0.3">
      <c r="B32" s="26">
        <v>28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2:19" x14ac:dyDescent="0.3">
      <c r="B33" s="26">
        <v>29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2:19" x14ac:dyDescent="0.3">
      <c r="B34" s="26">
        <v>30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2:19" x14ac:dyDescent="0.3">
      <c r="B35" s="26">
        <v>31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19" x14ac:dyDescent="0.3">
      <c r="B36" s="26">
        <v>32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2:19" x14ac:dyDescent="0.3">
      <c r="B37" s="26">
        <v>33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2:19" x14ac:dyDescent="0.3">
      <c r="B38" s="26">
        <v>34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2:19" x14ac:dyDescent="0.3">
      <c r="B39" s="26">
        <v>35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5"/>
    </row>
    <row r="40" spans="2:19" x14ac:dyDescent="0.3">
      <c r="B40" s="26">
        <v>36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5"/>
      <c r="R40" s="16"/>
    </row>
    <row r="41" spans="2:19" x14ac:dyDescent="0.3">
      <c r="B41" s="26">
        <v>37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5"/>
    </row>
    <row r="42" spans="2:19" x14ac:dyDescent="0.3">
      <c r="B42" s="26">
        <v>38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15"/>
      <c r="R42" s="16"/>
    </row>
    <row r="43" spans="2:19" x14ac:dyDescent="0.3">
      <c r="B43" s="26">
        <v>39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15"/>
    </row>
    <row r="44" spans="2:19" x14ac:dyDescent="0.3">
      <c r="B44" s="26">
        <v>40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15"/>
      <c r="S44" s="22"/>
    </row>
    <row r="45" spans="2:19" x14ac:dyDescent="0.3">
      <c r="B45" s="26">
        <v>41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4"/>
      <c r="O45" s="7"/>
      <c r="P45" s="7"/>
      <c r="Q45" s="15"/>
      <c r="S45" s="22"/>
    </row>
    <row r="46" spans="2:19" x14ac:dyDescent="0.3">
      <c r="B46" s="26">
        <v>42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4"/>
      <c r="O46" s="7"/>
      <c r="P46" s="7"/>
      <c r="Q46" s="15"/>
    </row>
    <row r="47" spans="2:19" x14ac:dyDescent="0.3">
      <c r="B47" s="26">
        <v>43</v>
      </c>
      <c r="C47" s="7"/>
      <c r="D47" s="7"/>
      <c r="E47" s="7"/>
      <c r="F47" s="7"/>
      <c r="G47" s="7"/>
      <c r="H47" s="7"/>
      <c r="I47" s="7"/>
      <c r="J47" s="7"/>
      <c r="K47" s="7"/>
      <c r="L47" s="14"/>
      <c r="M47" s="7"/>
      <c r="N47" s="23"/>
      <c r="O47" s="7"/>
      <c r="P47" s="7"/>
      <c r="Q47" s="15"/>
    </row>
    <row r="48" spans="2:19" x14ac:dyDescent="0.3">
      <c r="B48" s="26">
        <v>44</v>
      </c>
      <c r="C48" s="7"/>
      <c r="D48" s="7"/>
      <c r="E48" s="7"/>
      <c r="F48" s="7"/>
      <c r="G48" s="25"/>
      <c r="H48" s="7"/>
      <c r="I48" s="7"/>
      <c r="J48" s="7"/>
      <c r="K48" s="7"/>
      <c r="L48" s="14"/>
      <c r="M48" s="7"/>
      <c r="N48" s="23"/>
      <c r="O48" s="7"/>
      <c r="P48" s="7"/>
      <c r="Q48" s="15"/>
    </row>
    <row r="49" spans="2:17" x14ac:dyDescent="0.3">
      <c r="B49" s="26">
        <v>45</v>
      </c>
      <c r="C49" s="7"/>
      <c r="D49" s="7"/>
      <c r="E49" s="7"/>
      <c r="F49" s="7"/>
      <c r="G49" s="7"/>
      <c r="H49" s="7"/>
      <c r="I49" s="7"/>
      <c r="J49" s="7"/>
      <c r="K49" s="7"/>
      <c r="L49" s="14"/>
      <c r="M49" s="7"/>
      <c r="N49" s="23"/>
      <c r="O49" s="7"/>
      <c r="P49" s="7"/>
      <c r="Q49" s="15"/>
    </row>
    <row r="50" spans="2:17" x14ac:dyDescent="0.3">
      <c r="B50" s="26">
        <v>46</v>
      </c>
      <c r="C50" s="7"/>
      <c r="D50" s="7"/>
      <c r="E50" s="7"/>
      <c r="F50" s="7"/>
      <c r="G50" s="7"/>
      <c r="H50" s="7"/>
      <c r="I50" s="7"/>
      <c r="J50" s="7"/>
      <c r="K50" s="7"/>
      <c r="L50" s="14"/>
      <c r="M50" s="7"/>
      <c r="N50" s="23"/>
      <c r="O50" s="7"/>
      <c r="P50" s="7"/>
      <c r="Q50" s="15"/>
    </row>
    <row r="51" spans="2:17" x14ac:dyDescent="0.3">
      <c r="B51" s="26">
        <v>47</v>
      </c>
      <c r="C51" s="7"/>
      <c r="D51" s="7"/>
      <c r="E51" s="7"/>
      <c r="F51" s="7"/>
      <c r="G51" s="7"/>
      <c r="H51" s="7"/>
      <c r="I51" s="7"/>
      <c r="J51" s="7"/>
      <c r="K51" s="7"/>
      <c r="L51" s="14"/>
      <c r="M51" s="7"/>
      <c r="N51" s="7"/>
      <c r="O51" s="7"/>
      <c r="P51" s="7"/>
    </row>
    <row r="52" spans="2:17" x14ac:dyDescent="0.3">
      <c r="B52" s="26">
        <v>48</v>
      </c>
      <c r="C52" s="7"/>
      <c r="D52" s="7"/>
      <c r="E52" s="7"/>
      <c r="F52" s="7"/>
      <c r="G52" s="7"/>
      <c r="H52" s="7"/>
      <c r="I52" s="7"/>
      <c r="J52" s="7"/>
      <c r="K52" s="7"/>
      <c r="L52" s="14"/>
      <c r="M52" s="7"/>
      <c r="N52" s="7"/>
      <c r="O52" s="7"/>
      <c r="P52" s="7"/>
    </row>
    <row r="53" spans="2:17" x14ac:dyDescent="0.3">
      <c r="B53" s="26">
        <v>49</v>
      </c>
      <c r="C53" s="7"/>
      <c r="D53" s="7"/>
      <c r="E53" s="7"/>
      <c r="F53" s="7"/>
      <c r="G53" s="7"/>
      <c r="H53" s="7"/>
      <c r="I53" s="7"/>
      <c r="J53" s="7"/>
      <c r="K53" s="7"/>
      <c r="L53" s="14"/>
      <c r="M53" s="7"/>
      <c r="N53" s="7"/>
      <c r="O53" s="7"/>
      <c r="P53" s="7"/>
    </row>
    <row r="54" spans="2:17" x14ac:dyDescent="0.3">
      <c r="B54" s="26">
        <v>50</v>
      </c>
      <c r="C54" s="7"/>
      <c r="D54" s="7"/>
      <c r="E54" s="7"/>
      <c r="F54" s="7"/>
      <c r="G54" s="7"/>
      <c r="H54" s="7"/>
      <c r="I54" s="7"/>
      <c r="J54" s="7"/>
      <c r="K54" s="7"/>
      <c r="L54" s="14"/>
      <c r="M54" s="7"/>
      <c r="N54" s="7"/>
      <c r="O54" s="7"/>
      <c r="P54" s="7"/>
    </row>
    <row r="55" spans="2:17" x14ac:dyDescent="0.3">
      <c r="B55" s="26">
        <v>51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2:17" x14ac:dyDescent="0.3">
      <c r="B56" s="26">
        <v>52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2:17" x14ac:dyDescent="0.3">
      <c r="B57" s="26">
        <v>53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2:17" x14ac:dyDescent="0.3">
      <c r="B58" s="26">
        <v>54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2:17" x14ac:dyDescent="0.3">
      <c r="B59" s="26">
        <v>55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2:17" x14ac:dyDescent="0.3">
      <c r="B60" s="26">
        <v>56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26"/>
    </row>
    <row r="61" spans="2:17" x14ac:dyDescent="0.3">
      <c r="C61">
        <f>SUM(C5:C60)</f>
        <v>0</v>
      </c>
      <c r="D61">
        <f t="shared" ref="D61:P61" si="0">SUM(D5:D60)</f>
        <v>1195</v>
      </c>
      <c r="E61">
        <f>SUM(E5:E60)</f>
        <v>0</v>
      </c>
      <c r="F61">
        <f t="shared" si="0"/>
        <v>13402</v>
      </c>
      <c r="G61">
        <f t="shared" si="0"/>
        <v>0</v>
      </c>
      <c r="H61">
        <f t="shared" si="0"/>
        <v>0</v>
      </c>
      <c r="I61">
        <f t="shared" si="0"/>
        <v>0</v>
      </c>
      <c r="J61">
        <f>SUM(J5:J60)</f>
        <v>0</v>
      </c>
      <c r="K61">
        <f t="shared" si="0"/>
        <v>0</v>
      </c>
      <c r="L61">
        <f t="shared" si="0"/>
        <v>0</v>
      </c>
      <c r="M61">
        <f t="shared" si="0"/>
        <v>0</v>
      </c>
      <c r="N61">
        <f t="shared" si="0"/>
        <v>0</v>
      </c>
      <c r="O61">
        <f t="shared" si="0"/>
        <v>0</v>
      </c>
      <c r="P61">
        <f t="shared" si="0"/>
        <v>0</v>
      </c>
    </row>
    <row r="62" spans="2:17" x14ac:dyDescent="0.3">
      <c r="C62" s="560">
        <f>C61+D61</f>
        <v>1195</v>
      </c>
      <c r="D62" s="560"/>
      <c r="E62" s="560">
        <f>E61+F61</f>
        <v>13402</v>
      </c>
      <c r="F62" s="560"/>
      <c r="G62" s="560">
        <f>G61+H61</f>
        <v>0</v>
      </c>
      <c r="H62" s="560"/>
      <c r="I62" s="560">
        <f>I61+J61</f>
        <v>0</v>
      </c>
      <c r="J62" s="560"/>
      <c r="K62" s="560">
        <f>K61+L61</f>
        <v>0</v>
      </c>
      <c r="L62" s="560"/>
      <c r="M62" s="560">
        <f>M61+N61</f>
        <v>0</v>
      </c>
      <c r="N62" s="561"/>
      <c r="O62" s="560">
        <f>O61+P61</f>
        <v>0</v>
      </c>
      <c r="P62" s="561"/>
      <c r="Q62" s="10">
        <f>SUM(C62:P62)</f>
        <v>14597</v>
      </c>
    </row>
    <row r="63" spans="2:17" x14ac:dyDescent="0.3">
      <c r="C63" t="e">
        <f>C62-#REF!</f>
        <v>#REF!</v>
      </c>
      <c r="E63" t="e">
        <f>E62-#REF!</f>
        <v>#REF!</v>
      </c>
      <c r="O63" s="20"/>
    </row>
    <row r="65" spans="5:8" x14ac:dyDescent="0.3">
      <c r="H65" s="15"/>
    </row>
    <row r="66" spans="5:8" x14ac:dyDescent="0.3">
      <c r="E66" s="15"/>
      <c r="H66" s="15"/>
    </row>
    <row r="67" spans="5:8" x14ac:dyDescent="0.3">
      <c r="E67" s="15"/>
      <c r="G67" t="s">
        <v>6</v>
      </c>
      <c r="H67" s="15"/>
    </row>
    <row r="68" spans="5:8" x14ac:dyDescent="0.3">
      <c r="E68" s="15"/>
      <c r="F68" s="16"/>
      <c r="G68" s="16"/>
      <c r="H68" s="15"/>
    </row>
    <row r="69" spans="5:8" x14ac:dyDescent="0.3">
      <c r="E69" s="15"/>
      <c r="G69" s="11"/>
      <c r="H69" s="15"/>
    </row>
    <row r="70" spans="5:8" x14ac:dyDescent="0.3">
      <c r="E70" s="15"/>
      <c r="H70" s="15"/>
    </row>
    <row r="72" spans="5:8" x14ac:dyDescent="0.3">
      <c r="E72" s="15"/>
      <c r="F72" s="11"/>
    </row>
    <row r="73" spans="5:8" x14ac:dyDescent="0.3">
      <c r="E73" s="15"/>
    </row>
    <row r="74" spans="5:8" x14ac:dyDescent="0.3">
      <c r="E74" s="15"/>
    </row>
    <row r="75" spans="5:8" x14ac:dyDescent="0.3">
      <c r="E75" s="15"/>
    </row>
    <row r="76" spans="5:8" x14ac:dyDescent="0.3">
      <c r="E76" s="15"/>
    </row>
    <row r="77" spans="5:8" x14ac:dyDescent="0.3">
      <c r="E77" s="15"/>
    </row>
    <row r="78" spans="5:8" x14ac:dyDescent="0.3">
      <c r="E78" s="15"/>
    </row>
    <row r="79" spans="5:8" x14ac:dyDescent="0.3">
      <c r="E79" s="15"/>
    </row>
    <row r="80" spans="5:8" x14ac:dyDescent="0.3">
      <c r="E80" s="15"/>
    </row>
    <row r="81" spans="5:5" x14ac:dyDescent="0.3">
      <c r="E81" s="15"/>
    </row>
    <row r="82" spans="5:5" x14ac:dyDescent="0.3">
      <c r="E82" s="15"/>
    </row>
    <row r="83" spans="5:5" x14ac:dyDescent="0.3">
      <c r="E83" s="15"/>
    </row>
    <row r="84" spans="5:5" x14ac:dyDescent="0.3">
      <c r="E84" s="15"/>
    </row>
    <row r="86" spans="5:5" x14ac:dyDescent="0.3">
      <c r="E86" s="16"/>
    </row>
  </sheetData>
  <autoFilter ref="E1:E86" xr:uid="{00000000-0009-0000-0000-000001000000}"/>
  <mergeCells count="15">
    <mergeCell ref="B3:B4"/>
    <mergeCell ref="C3:D3"/>
    <mergeCell ref="E3:F3"/>
    <mergeCell ref="G3:H3"/>
    <mergeCell ref="I3:J3"/>
    <mergeCell ref="M3:N3"/>
    <mergeCell ref="O3:P3"/>
    <mergeCell ref="C62:D62"/>
    <mergeCell ref="E62:F62"/>
    <mergeCell ref="G62:H62"/>
    <mergeCell ref="I62:J62"/>
    <mergeCell ref="K62:L62"/>
    <mergeCell ref="M62:N62"/>
    <mergeCell ref="O62:P62"/>
    <mergeCell ref="K3:L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MD164"/>
  <sheetViews>
    <sheetView zoomScale="120" zoomScaleNormal="120" workbookViewId="0">
      <pane xSplit="43" ySplit="3" topLeftCell="AR4" activePane="bottomRight" state="frozen"/>
      <selection pane="topRight" activeCell="AR1" sqref="AR1"/>
      <selection pane="bottomLeft" activeCell="A4" sqref="A4"/>
      <selection pane="bottomRight" activeCell="BE22" sqref="BE22"/>
    </sheetView>
  </sheetViews>
  <sheetFormatPr defaultRowHeight="14.4" outlineLevelCol="1" x14ac:dyDescent="0.3"/>
  <cols>
    <col min="1" max="1" width="1.33203125" customWidth="1"/>
    <col min="2" max="2" width="3.33203125" customWidth="1"/>
    <col min="3" max="3" width="12.6640625" customWidth="1"/>
    <col min="4" max="4" width="6.109375" customWidth="1"/>
    <col min="5" max="5" width="10.6640625" style="117" hidden="1" customWidth="1" outlineLevel="1"/>
    <col min="6" max="6" width="9.109375" hidden="1" customWidth="1" outlineLevel="1"/>
    <col min="7" max="7" width="12.88671875" hidden="1" customWidth="1" outlineLevel="1"/>
    <col min="8" max="8" width="9.109375" hidden="1" customWidth="1" outlineLevel="1"/>
    <col min="9" max="9" width="12.109375" hidden="1" customWidth="1" outlineLevel="1"/>
    <col min="10" max="10" width="13" hidden="1" customWidth="1" outlineLevel="1"/>
    <col min="11" max="11" width="9.109375" hidden="1" customWidth="1" outlineLevel="1"/>
    <col min="12" max="12" width="8.33203125" hidden="1" customWidth="1" collapsed="1"/>
    <col min="13" max="13" width="3" hidden="1" customWidth="1"/>
    <col min="14" max="14" width="3.6640625" hidden="1" customWidth="1" outlineLevel="1"/>
    <col min="15" max="19" width="2.88671875" hidden="1" customWidth="1" outlineLevel="1"/>
    <col min="20" max="20" width="2.5546875" hidden="1" customWidth="1" outlineLevel="1"/>
    <col min="21" max="22" width="2.88671875" hidden="1" customWidth="1" outlineLevel="1"/>
    <col min="23" max="23" width="3" hidden="1" customWidth="1" outlineLevel="1"/>
    <col min="24" max="24" width="2.88671875" hidden="1" customWidth="1" outlineLevel="1"/>
    <col min="25" max="25" width="3.44140625" hidden="1" customWidth="1" outlineLevel="1"/>
    <col min="26" max="26" width="2.88671875" hidden="1" customWidth="1" outlineLevel="1"/>
    <col min="27" max="27" width="2.6640625" style="117" hidden="1" customWidth="1" outlineLevel="1"/>
    <col min="28" max="33" width="2.88671875" hidden="1" customWidth="1" outlineLevel="1"/>
    <col min="34" max="34" width="2.5546875" hidden="1" customWidth="1" outlineLevel="1"/>
    <col min="35" max="38" width="2.88671875" hidden="1" customWidth="1" outlineLevel="1"/>
    <col min="39" max="42" width="3" hidden="1" customWidth="1" outlineLevel="1"/>
    <col min="43" max="43" width="2.5546875" hidden="1" customWidth="1" outlineLevel="1"/>
    <col min="44" max="44" width="4.44140625" style="419" customWidth="1" collapsed="1"/>
    <col min="45" max="45" width="5" customWidth="1"/>
    <col min="46" max="46" width="5.33203125" customWidth="1"/>
    <col min="47" max="47" width="4.5546875" customWidth="1"/>
    <col min="48" max="48" width="5.88671875" style="16" customWidth="1"/>
    <col min="49" max="49" width="6.44140625" customWidth="1" outlineLevel="1"/>
    <col min="50" max="50" width="6.88671875" customWidth="1" outlineLevel="1"/>
    <col min="51" max="51" width="5.33203125" style="117" customWidth="1" outlineLevel="1"/>
    <col min="52" max="52" width="5.5546875" customWidth="1" outlineLevel="1"/>
    <col min="53" max="53" width="4.5546875" customWidth="1" outlineLevel="1"/>
    <col min="54" max="55" width="4.5546875" style="117" customWidth="1" outlineLevel="1"/>
    <col min="56" max="56" width="6.44140625" customWidth="1" outlineLevel="1"/>
    <col min="57" max="57" width="6.109375" customWidth="1" outlineLevel="1"/>
    <col min="58" max="58" width="7.44140625" customWidth="1" outlineLevel="1"/>
    <col min="59" max="59" width="6.44140625" customWidth="1" outlineLevel="1"/>
    <col min="60" max="60" width="6.33203125" customWidth="1" outlineLevel="1"/>
    <col min="61" max="61" width="8.33203125" customWidth="1" outlineLevel="1"/>
    <col min="62" max="62" width="22.33203125" style="118" customWidth="1" outlineLevel="1"/>
    <col min="63" max="63" width="14.88671875" customWidth="1"/>
    <col min="64" max="245" width="9.109375"/>
    <col min="246" max="246" width="0.88671875" customWidth="1"/>
    <col min="247" max="247" width="4" customWidth="1"/>
    <col min="248" max="248" width="13.5546875" customWidth="1"/>
    <col min="249" max="249" width="7.33203125" customWidth="1"/>
    <col min="250" max="256" width="0" hidden="1" customWidth="1"/>
    <col min="257" max="257" width="8.5546875" customWidth="1"/>
    <col min="258" max="258" width="5.5546875" customWidth="1"/>
    <col min="259" max="289" width="2.88671875" customWidth="1"/>
    <col min="290" max="290" width="7" customWidth="1"/>
    <col min="291" max="291" width="5.5546875" customWidth="1"/>
    <col min="292" max="292" width="5.44140625" customWidth="1"/>
    <col min="293" max="293" width="5.33203125" customWidth="1"/>
    <col min="294" max="294" width="8.33203125" customWidth="1"/>
    <col min="295" max="296" width="6.6640625" customWidth="1"/>
    <col min="297" max="297" width="6.44140625" customWidth="1"/>
    <col min="298" max="298" width="6.109375" customWidth="1"/>
    <col min="299" max="300" width="6.33203125" customWidth="1"/>
    <col min="301" max="301" width="6.5546875" customWidth="1"/>
    <col min="302" max="302" width="7.44140625" customWidth="1"/>
    <col min="303" max="303" width="9.109375"/>
    <col min="304" max="304" width="11.88671875" customWidth="1"/>
    <col min="305" max="305" width="7.88671875" customWidth="1"/>
    <col min="306" max="306" width="8.6640625" customWidth="1"/>
    <col min="307" max="307" width="11.33203125" customWidth="1"/>
    <col min="308" max="308" width="14.44140625" customWidth="1"/>
    <col min="309" max="309" width="14.88671875" customWidth="1"/>
    <col min="310" max="501" width="9.109375"/>
    <col min="502" max="502" width="0.88671875" customWidth="1"/>
    <col min="503" max="503" width="4" customWidth="1"/>
    <col min="504" max="504" width="13.5546875" customWidth="1"/>
    <col min="505" max="505" width="7.33203125" customWidth="1"/>
    <col min="506" max="512" width="0" hidden="1" customWidth="1"/>
    <col min="513" max="513" width="8.5546875" customWidth="1"/>
    <col min="514" max="514" width="5.5546875" customWidth="1"/>
    <col min="515" max="545" width="2.88671875" customWidth="1"/>
    <col min="546" max="546" width="7" customWidth="1"/>
    <col min="547" max="547" width="5.5546875" customWidth="1"/>
    <col min="548" max="548" width="5.44140625" customWidth="1"/>
    <col min="549" max="549" width="5.33203125" customWidth="1"/>
    <col min="550" max="550" width="8.33203125" customWidth="1"/>
    <col min="551" max="552" width="6.6640625" customWidth="1"/>
    <col min="553" max="553" width="6.44140625" customWidth="1"/>
    <col min="554" max="554" width="6.109375" customWidth="1"/>
    <col min="555" max="556" width="6.33203125" customWidth="1"/>
    <col min="557" max="557" width="6.5546875" customWidth="1"/>
    <col min="558" max="558" width="7.44140625" customWidth="1"/>
    <col min="559" max="559" width="9.109375"/>
    <col min="560" max="560" width="11.88671875" customWidth="1"/>
    <col min="561" max="561" width="7.88671875" customWidth="1"/>
    <col min="562" max="562" width="8.6640625" customWidth="1"/>
    <col min="563" max="563" width="11.33203125" customWidth="1"/>
    <col min="564" max="564" width="14.44140625" customWidth="1"/>
    <col min="565" max="565" width="14.88671875" customWidth="1"/>
    <col min="566" max="757" width="9.109375"/>
    <col min="758" max="758" width="0.88671875" customWidth="1"/>
    <col min="759" max="759" width="4" customWidth="1"/>
    <col min="760" max="760" width="13.5546875" customWidth="1"/>
    <col min="761" max="761" width="7.33203125" customWidth="1"/>
    <col min="762" max="768" width="0" hidden="1" customWidth="1"/>
    <col min="769" max="769" width="8.5546875" customWidth="1"/>
    <col min="770" max="770" width="5.5546875" customWidth="1"/>
    <col min="771" max="801" width="2.88671875" customWidth="1"/>
    <col min="802" max="802" width="7" customWidth="1"/>
    <col min="803" max="803" width="5.5546875" customWidth="1"/>
    <col min="804" max="804" width="5.44140625" customWidth="1"/>
    <col min="805" max="805" width="5.33203125" customWidth="1"/>
    <col min="806" max="806" width="8.33203125" customWidth="1"/>
    <col min="807" max="808" width="6.6640625" customWidth="1"/>
    <col min="809" max="809" width="6.44140625" customWidth="1"/>
    <col min="810" max="810" width="6.109375" customWidth="1"/>
    <col min="811" max="812" width="6.33203125" customWidth="1"/>
    <col min="813" max="813" width="6.5546875" customWidth="1"/>
    <col min="814" max="814" width="7.44140625" customWidth="1"/>
    <col min="815" max="815" width="9.109375"/>
    <col min="816" max="816" width="11.88671875" customWidth="1"/>
    <col min="817" max="817" width="7.88671875" customWidth="1"/>
    <col min="818" max="818" width="8.6640625" customWidth="1"/>
    <col min="819" max="819" width="11.33203125" customWidth="1"/>
    <col min="820" max="820" width="14.44140625" customWidth="1"/>
    <col min="821" max="821" width="14.88671875" customWidth="1"/>
    <col min="822" max="1013" width="9.109375"/>
    <col min="1014" max="1014" width="0.88671875" customWidth="1"/>
    <col min="1015" max="1015" width="4" customWidth="1"/>
    <col min="1016" max="1016" width="13.5546875" customWidth="1"/>
    <col min="1017" max="1017" width="7.33203125" customWidth="1"/>
    <col min="1018" max="1024" width="0" hidden="1" customWidth="1"/>
    <col min="1025" max="1025" width="8.5546875" customWidth="1"/>
    <col min="1026" max="1026" width="5.5546875" customWidth="1"/>
    <col min="1027" max="1057" width="2.88671875" customWidth="1"/>
    <col min="1058" max="1058" width="7" customWidth="1"/>
    <col min="1059" max="1059" width="5.5546875" customWidth="1"/>
    <col min="1060" max="1060" width="5.44140625" customWidth="1"/>
    <col min="1061" max="1061" width="5.33203125" customWidth="1"/>
    <col min="1062" max="1062" width="8.33203125" customWidth="1"/>
    <col min="1063" max="1064" width="6.6640625" customWidth="1"/>
    <col min="1065" max="1065" width="6.44140625" customWidth="1"/>
    <col min="1066" max="1066" width="6.109375" customWidth="1"/>
    <col min="1067" max="1068" width="6.33203125" customWidth="1"/>
    <col min="1069" max="1069" width="6.5546875" customWidth="1"/>
    <col min="1070" max="1070" width="7.44140625" customWidth="1"/>
    <col min="1071" max="1071" width="9.109375"/>
    <col min="1072" max="1072" width="11.88671875" customWidth="1"/>
    <col min="1073" max="1073" width="7.88671875" customWidth="1"/>
    <col min="1074" max="1074" width="8.6640625" customWidth="1"/>
    <col min="1075" max="1075" width="11.33203125" customWidth="1"/>
    <col min="1076" max="1076" width="14.44140625" customWidth="1"/>
    <col min="1077" max="1077" width="14.88671875" customWidth="1"/>
    <col min="1078" max="1269" width="9.109375"/>
    <col min="1270" max="1270" width="0.88671875" customWidth="1"/>
    <col min="1271" max="1271" width="4" customWidth="1"/>
    <col min="1272" max="1272" width="13.5546875" customWidth="1"/>
    <col min="1273" max="1273" width="7.33203125" customWidth="1"/>
    <col min="1274" max="1280" width="0" hidden="1" customWidth="1"/>
    <col min="1281" max="1281" width="8.5546875" customWidth="1"/>
    <col min="1282" max="1282" width="5.5546875" customWidth="1"/>
    <col min="1283" max="1313" width="2.88671875" customWidth="1"/>
    <col min="1314" max="1314" width="7" customWidth="1"/>
    <col min="1315" max="1315" width="5.5546875" customWidth="1"/>
    <col min="1316" max="1316" width="5.44140625" customWidth="1"/>
    <col min="1317" max="1317" width="5.33203125" customWidth="1"/>
    <col min="1318" max="1318" width="8.33203125" customWidth="1"/>
    <col min="1319" max="1320" width="6.6640625" customWidth="1"/>
    <col min="1321" max="1321" width="6.44140625" customWidth="1"/>
    <col min="1322" max="1322" width="6.109375" customWidth="1"/>
    <col min="1323" max="1324" width="6.33203125" customWidth="1"/>
    <col min="1325" max="1325" width="6.5546875" customWidth="1"/>
    <col min="1326" max="1326" width="7.44140625" customWidth="1"/>
    <col min="1327" max="1327" width="9.109375"/>
    <col min="1328" max="1328" width="11.88671875" customWidth="1"/>
    <col min="1329" max="1329" width="7.88671875" customWidth="1"/>
    <col min="1330" max="1330" width="8.6640625" customWidth="1"/>
    <col min="1331" max="1331" width="11.33203125" customWidth="1"/>
    <col min="1332" max="1332" width="14.44140625" customWidth="1"/>
    <col min="1333" max="1333" width="14.88671875" customWidth="1"/>
    <col min="1334" max="1525" width="9.109375"/>
    <col min="1526" max="1526" width="0.88671875" customWidth="1"/>
    <col min="1527" max="1527" width="4" customWidth="1"/>
    <col min="1528" max="1528" width="13.5546875" customWidth="1"/>
    <col min="1529" max="1529" width="7.33203125" customWidth="1"/>
    <col min="1530" max="1536" width="0" hidden="1" customWidth="1"/>
    <col min="1537" max="1537" width="8.5546875" customWidth="1"/>
    <col min="1538" max="1538" width="5.5546875" customWidth="1"/>
    <col min="1539" max="1569" width="2.88671875" customWidth="1"/>
    <col min="1570" max="1570" width="7" customWidth="1"/>
    <col min="1571" max="1571" width="5.5546875" customWidth="1"/>
    <col min="1572" max="1572" width="5.44140625" customWidth="1"/>
    <col min="1573" max="1573" width="5.33203125" customWidth="1"/>
    <col min="1574" max="1574" width="8.33203125" customWidth="1"/>
    <col min="1575" max="1576" width="6.6640625" customWidth="1"/>
    <col min="1577" max="1577" width="6.44140625" customWidth="1"/>
    <col min="1578" max="1578" width="6.109375" customWidth="1"/>
    <col min="1579" max="1580" width="6.33203125" customWidth="1"/>
    <col min="1581" max="1581" width="6.5546875" customWidth="1"/>
    <col min="1582" max="1582" width="7.44140625" customWidth="1"/>
    <col min="1583" max="1583" width="9.109375"/>
    <col min="1584" max="1584" width="11.88671875" customWidth="1"/>
    <col min="1585" max="1585" width="7.88671875" customWidth="1"/>
    <col min="1586" max="1586" width="8.6640625" customWidth="1"/>
    <col min="1587" max="1587" width="11.33203125" customWidth="1"/>
    <col min="1588" max="1588" width="14.44140625" customWidth="1"/>
    <col min="1589" max="1589" width="14.88671875" customWidth="1"/>
    <col min="1590" max="1781" width="9.109375"/>
    <col min="1782" max="1782" width="0.88671875" customWidth="1"/>
    <col min="1783" max="1783" width="4" customWidth="1"/>
    <col min="1784" max="1784" width="13.5546875" customWidth="1"/>
    <col min="1785" max="1785" width="7.33203125" customWidth="1"/>
    <col min="1786" max="1792" width="0" hidden="1" customWidth="1"/>
    <col min="1793" max="1793" width="8.5546875" customWidth="1"/>
    <col min="1794" max="1794" width="5.5546875" customWidth="1"/>
    <col min="1795" max="1825" width="2.88671875" customWidth="1"/>
    <col min="1826" max="1826" width="7" customWidth="1"/>
    <col min="1827" max="1827" width="5.5546875" customWidth="1"/>
    <col min="1828" max="1828" width="5.44140625" customWidth="1"/>
    <col min="1829" max="1829" width="5.33203125" customWidth="1"/>
    <col min="1830" max="1830" width="8.33203125" customWidth="1"/>
    <col min="1831" max="1832" width="6.6640625" customWidth="1"/>
    <col min="1833" max="1833" width="6.44140625" customWidth="1"/>
    <col min="1834" max="1834" width="6.109375" customWidth="1"/>
    <col min="1835" max="1836" width="6.33203125" customWidth="1"/>
    <col min="1837" max="1837" width="6.5546875" customWidth="1"/>
    <col min="1838" max="1838" width="7.44140625" customWidth="1"/>
    <col min="1839" max="1839" width="9.109375"/>
    <col min="1840" max="1840" width="11.88671875" customWidth="1"/>
    <col min="1841" max="1841" width="7.88671875" customWidth="1"/>
    <col min="1842" max="1842" width="8.6640625" customWidth="1"/>
    <col min="1843" max="1843" width="11.33203125" customWidth="1"/>
    <col min="1844" max="1844" width="14.44140625" customWidth="1"/>
    <col min="1845" max="1845" width="14.88671875" customWidth="1"/>
    <col min="1846" max="2037" width="9.109375"/>
    <col min="2038" max="2038" width="0.88671875" customWidth="1"/>
    <col min="2039" max="2039" width="4" customWidth="1"/>
    <col min="2040" max="2040" width="13.5546875" customWidth="1"/>
    <col min="2041" max="2041" width="7.33203125" customWidth="1"/>
    <col min="2042" max="2048" width="0" hidden="1" customWidth="1"/>
    <col min="2049" max="2049" width="8.5546875" customWidth="1"/>
    <col min="2050" max="2050" width="5.5546875" customWidth="1"/>
    <col min="2051" max="2081" width="2.88671875" customWidth="1"/>
    <col min="2082" max="2082" width="7" customWidth="1"/>
    <col min="2083" max="2083" width="5.5546875" customWidth="1"/>
    <col min="2084" max="2084" width="5.44140625" customWidth="1"/>
    <col min="2085" max="2085" width="5.33203125" customWidth="1"/>
    <col min="2086" max="2086" width="8.33203125" customWidth="1"/>
    <col min="2087" max="2088" width="6.6640625" customWidth="1"/>
    <col min="2089" max="2089" width="6.44140625" customWidth="1"/>
    <col min="2090" max="2090" width="6.109375" customWidth="1"/>
    <col min="2091" max="2092" width="6.33203125" customWidth="1"/>
    <col min="2093" max="2093" width="6.5546875" customWidth="1"/>
    <col min="2094" max="2094" width="7.44140625" customWidth="1"/>
    <col min="2095" max="2095" width="9.109375"/>
    <col min="2096" max="2096" width="11.88671875" customWidth="1"/>
    <col min="2097" max="2097" width="7.88671875" customWidth="1"/>
    <col min="2098" max="2098" width="8.6640625" customWidth="1"/>
    <col min="2099" max="2099" width="11.33203125" customWidth="1"/>
    <col min="2100" max="2100" width="14.44140625" customWidth="1"/>
    <col min="2101" max="2101" width="14.88671875" customWidth="1"/>
    <col min="2102" max="2293" width="9.109375"/>
    <col min="2294" max="2294" width="0.88671875" customWidth="1"/>
    <col min="2295" max="2295" width="4" customWidth="1"/>
    <col min="2296" max="2296" width="13.5546875" customWidth="1"/>
    <col min="2297" max="2297" width="7.33203125" customWidth="1"/>
    <col min="2298" max="2304" width="0" hidden="1" customWidth="1"/>
    <col min="2305" max="2305" width="8.5546875" customWidth="1"/>
    <col min="2306" max="2306" width="5.5546875" customWidth="1"/>
    <col min="2307" max="2337" width="2.88671875" customWidth="1"/>
    <col min="2338" max="2338" width="7" customWidth="1"/>
    <col min="2339" max="2339" width="5.5546875" customWidth="1"/>
    <col min="2340" max="2340" width="5.44140625" customWidth="1"/>
    <col min="2341" max="2341" width="5.33203125" customWidth="1"/>
    <col min="2342" max="2342" width="8.33203125" customWidth="1"/>
    <col min="2343" max="2344" width="6.6640625" customWidth="1"/>
    <col min="2345" max="2345" width="6.44140625" customWidth="1"/>
    <col min="2346" max="2346" width="6.109375" customWidth="1"/>
    <col min="2347" max="2348" width="6.33203125" customWidth="1"/>
    <col min="2349" max="2349" width="6.5546875" customWidth="1"/>
    <col min="2350" max="2350" width="7.44140625" customWidth="1"/>
    <col min="2351" max="2351" width="9.109375"/>
    <col min="2352" max="2352" width="11.88671875" customWidth="1"/>
    <col min="2353" max="2353" width="7.88671875" customWidth="1"/>
    <col min="2354" max="2354" width="8.6640625" customWidth="1"/>
    <col min="2355" max="2355" width="11.33203125" customWidth="1"/>
    <col min="2356" max="2356" width="14.44140625" customWidth="1"/>
    <col min="2357" max="2357" width="14.88671875" customWidth="1"/>
    <col min="2358" max="2549" width="9.109375"/>
    <col min="2550" max="2550" width="0.88671875" customWidth="1"/>
    <col min="2551" max="2551" width="4" customWidth="1"/>
    <col min="2552" max="2552" width="13.5546875" customWidth="1"/>
    <col min="2553" max="2553" width="7.33203125" customWidth="1"/>
    <col min="2554" max="2560" width="0" hidden="1" customWidth="1"/>
    <col min="2561" max="2561" width="8.5546875" customWidth="1"/>
    <col min="2562" max="2562" width="5.5546875" customWidth="1"/>
    <col min="2563" max="2593" width="2.88671875" customWidth="1"/>
    <col min="2594" max="2594" width="7" customWidth="1"/>
    <col min="2595" max="2595" width="5.5546875" customWidth="1"/>
    <col min="2596" max="2596" width="5.44140625" customWidth="1"/>
    <col min="2597" max="2597" width="5.33203125" customWidth="1"/>
    <col min="2598" max="2598" width="8.33203125" customWidth="1"/>
    <col min="2599" max="2600" width="6.6640625" customWidth="1"/>
    <col min="2601" max="2601" width="6.44140625" customWidth="1"/>
    <col min="2602" max="2602" width="6.109375" customWidth="1"/>
    <col min="2603" max="2604" width="6.33203125" customWidth="1"/>
    <col min="2605" max="2605" width="6.5546875" customWidth="1"/>
    <col min="2606" max="2606" width="7.44140625" customWidth="1"/>
    <col min="2607" max="2607" width="9.109375"/>
    <col min="2608" max="2608" width="11.88671875" customWidth="1"/>
    <col min="2609" max="2609" width="7.88671875" customWidth="1"/>
    <col min="2610" max="2610" width="8.6640625" customWidth="1"/>
    <col min="2611" max="2611" width="11.33203125" customWidth="1"/>
    <col min="2612" max="2612" width="14.44140625" customWidth="1"/>
    <col min="2613" max="2613" width="14.88671875" customWidth="1"/>
    <col min="2614" max="2805" width="9.109375"/>
    <col min="2806" max="2806" width="0.88671875" customWidth="1"/>
    <col min="2807" max="2807" width="4" customWidth="1"/>
    <col min="2808" max="2808" width="13.5546875" customWidth="1"/>
    <col min="2809" max="2809" width="7.33203125" customWidth="1"/>
    <col min="2810" max="2816" width="0" hidden="1" customWidth="1"/>
    <col min="2817" max="2817" width="8.5546875" customWidth="1"/>
    <col min="2818" max="2818" width="5.5546875" customWidth="1"/>
    <col min="2819" max="2849" width="2.88671875" customWidth="1"/>
    <col min="2850" max="2850" width="7" customWidth="1"/>
    <col min="2851" max="2851" width="5.5546875" customWidth="1"/>
    <col min="2852" max="2852" width="5.44140625" customWidth="1"/>
    <col min="2853" max="2853" width="5.33203125" customWidth="1"/>
    <col min="2854" max="2854" width="8.33203125" customWidth="1"/>
    <col min="2855" max="2856" width="6.6640625" customWidth="1"/>
    <col min="2857" max="2857" width="6.44140625" customWidth="1"/>
    <col min="2858" max="2858" width="6.109375" customWidth="1"/>
    <col min="2859" max="2860" width="6.33203125" customWidth="1"/>
    <col min="2861" max="2861" width="6.5546875" customWidth="1"/>
    <col min="2862" max="2862" width="7.44140625" customWidth="1"/>
    <col min="2863" max="2863" width="9.109375"/>
    <col min="2864" max="2864" width="11.88671875" customWidth="1"/>
    <col min="2865" max="2865" width="7.88671875" customWidth="1"/>
    <col min="2866" max="2866" width="8.6640625" customWidth="1"/>
    <col min="2867" max="2867" width="11.33203125" customWidth="1"/>
    <col min="2868" max="2868" width="14.44140625" customWidth="1"/>
    <col min="2869" max="2869" width="14.88671875" customWidth="1"/>
    <col min="2870" max="3061" width="9.109375"/>
    <col min="3062" max="3062" width="0.88671875" customWidth="1"/>
    <col min="3063" max="3063" width="4" customWidth="1"/>
    <col min="3064" max="3064" width="13.5546875" customWidth="1"/>
    <col min="3065" max="3065" width="7.33203125" customWidth="1"/>
    <col min="3066" max="3072" width="0" hidden="1" customWidth="1"/>
    <col min="3073" max="3073" width="8.5546875" customWidth="1"/>
    <col min="3074" max="3074" width="5.5546875" customWidth="1"/>
    <col min="3075" max="3105" width="2.88671875" customWidth="1"/>
    <col min="3106" max="3106" width="7" customWidth="1"/>
    <col min="3107" max="3107" width="5.5546875" customWidth="1"/>
    <col min="3108" max="3108" width="5.44140625" customWidth="1"/>
    <col min="3109" max="3109" width="5.33203125" customWidth="1"/>
    <col min="3110" max="3110" width="8.33203125" customWidth="1"/>
    <col min="3111" max="3112" width="6.6640625" customWidth="1"/>
    <col min="3113" max="3113" width="6.44140625" customWidth="1"/>
    <col min="3114" max="3114" width="6.109375" customWidth="1"/>
    <col min="3115" max="3116" width="6.33203125" customWidth="1"/>
    <col min="3117" max="3117" width="6.5546875" customWidth="1"/>
    <col min="3118" max="3118" width="7.44140625" customWidth="1"/>
    <col min="3119" max="3119" width="9.109375"/>
    <col min="3120" max="3120" width="11.88671875" customWidth="1"/>
    <col min="3121" max="3121" width="7.88671875" customWidth="1"/>
    <col min="3122" max="3122" width="8.6640625" customWidth="1"/>
    <col min="3123" max="3123" width="11.33203125" customWidth="1"/>
    <col min="3124" max="3124" width="14.44140625" customWidth="1"/>
    <col min="3125" max="3125" width="14.88671875" customWidth="1"/>
    <col min="3126" max="3317" width="9.109375"/>
    <col min="3318" max="3318" width="0.88671875" customWidth="1"/>
    <col min="3319" max="3319" width="4" customWidth="1"/>
    <col min="3320" max="3320" width="13.5546875" customWidth="1"/>
    <col min="3321" max="3321" width="7.33203125" customWidth="1"/>
    <col min="3322" max="3328" width="0" hidden="1" customWidth="1"/>
    <col min="3329" max="3329" width="8.5546875" customWidth="1"/>
    <col min="3330" max="3330" width="5.5546875" customWidth="1"/>
    <col min="3331" max="3361" width="2.88671875" customWidth="1"/>
    <col min="3362" max="3362" width="7" customWidth="1"/>
    <col min="3363" max="3363" width="5.5546875" customWidth="1"/>
    <col min="3364" max="3364" width="5.44140625" customWidth="1"/>
    <col min="3365" max="3365" width="5.33203125" customWidth="1"/>
    <col min="3366" max="3366" width="8.33203125" customWidth="1"/>
    <col min="3367" max="3368" width="6.6640625" customWidth="1"/>
    <col min="3369" max="3369" width="6.44140625" customWidth="1"/>
    <col min="3370" max="3370" width="6.109375" customWidth="1"/>
    <col min="3371" max="3372" width="6.33203125" customWidth="1"/>
    <col min="3373" max="3373" width="6.5546875" customWidth="1"/>
    <col min="3374" max="3374" width="7.44140625" customWidth="1"/>
    <col min="3375" max="3375" width="9.109375"/>
    <col min="3376" max="3376" width="11.88671875" customWidth="1"/>
    <col min="3377" max="3377" width="7.88671875" customWidth="1"/>
    <col min="3378" max="3378" width="8.6640625" customWidth="1"/>
    <col min="3379" max="3379" width="11.33203125" customWidth="1"/>
    <col min="3380" max="3380" width="14.44140625" customWidth="1"/>
    <col min="3381" max="3381" width="14.88671875" customWidth="1"/>
    <col min="3382" max="3573" width="9.109375"/>
    <col min="3574" max="3574" width="0.88671875" customWidth="1"/>
    <col min="3575" max="3575" width="4" customWidth="1"/>
    <col min="3576" max="3576" width="13.5546875" customWidth="1"/>
    <col min="3577" max="3577" width="7.33203125" customWidth="1"/>
    <col min="3578" max="3584" width="0" hidden="1" customWidth="1"/>
    <col min="3585" max="3585" width="8.5546875" customWidth="1"/>
    <col min="3586" max="3586" width="5.5546875" customWidth="1"/>
    <col min="3587" max="3617" width="2.88671875" customWidth="1"/>
    <col min="3618" max="3618" width="7" customWidth="1"/>
    <col min="3619" max="3619" width="5.5546875" customWidth="1"/>
    <col min="3620" max="3620" width="5.44140625" customWidth="1"/>
    <col min="3621" max="3621" width="5.33203125" customWidth="1"/>
    <col min="3622" max="3622" width="8.33203125" customWidth="1"/>
    <col min="3623" max="3624" width="6.6640625" customWidth="1"/>
    <col min="3625" max="3625" width="6.44140625" customWidth="1"/>
    <col min="3626" max="3626" width="6.109375" customWidth="1"/>
    <col min="3627" max="3628" width="6.33203125" customWidth="1"/>
    <col min="3629" max="3629" width="6.5546875" customWidth="1"/>
    <col min="3630" max="3630" width="7.44140625" customWidth="1"/>
    <col min="3631" max="3631" width="9.109375"/>
    <col min="3632" max="3632" width="11.88671875" customWidth="1"/>
    <col min="3633" max="3633" width="7.88671875" customWidth="1"/>
    <col min="3634" max="3634" width="8.6640625" customWidth="1"/>
    <col min="3635" max="3635" width="11.33203125" customWidth="1"/>
    <col min="3636" max="3636" width="14.44140625" customWidth="1"/>
    <col min="3637" max="3637" width="14.88671875" customWidth="1"/>
    <col min="3638" max="3829" width="9.109375"/>
    <col min="3830" max="3830" width="0.88671875" customWidth="1"/>
    <col min="3831" max="3831" width="4" customWidth="1"/>
    <col min="3832" max="3832" width="13.5546875" customWidth="1"/>
    <col min="3833" max="3833" width="7.33203125" customWidth="1"/>
    <col min="3834" max="3840" width="0" hidden="1" customWidth="1"/>
    <col min="3841" max="3841" width="8.5546875" customWidth="1"/>
    <col min="3842" max="3842" width="5.5546875" customWidth="1"/>
    <col min="3843" max="3873" width="2.88671875" customWidth="1"/>
    <col min="3874" max="3874" width="7" customWidth="1"/>
    <col min="3875" max="3875" width="5.5546875" customWidth="1"/>
    <col min="3876" max="3876" width="5.44140625" customWidth="1"/>
    <col min="3877" max="3877" width="5.33203125" customWidth="1"/>
    <col min="3878" max="3878" width="8.33203125" customWidth="1"/>
    <col min="3879" max="3880" width="6.6640625" customWidth="1"/>
    <col min="3881" max="3881" width="6.44140625" customWidth="1"/>
    <col min="3882" max="3882" width="6.109375" customWidth="1"/>
    <col min="3883" max="3884" width="6.33203125" customWidth="1"/>
    <col min="3885" max="3885" width="6.5546875" customWidth="1"/>
    <col min="3886" max="3886" width="7.44140625" customWidth="1"/>
    <col min="3887" max="3887" width="9.109375"/>
    <col min="3888" max="3888" width="11.88671875" customWidth="1"/>
    <col min="3889" max="3889" width="7.88671875" customWidth="1"/>
    <col min="3890" max="3890" width="8.6640625" customWidth="1"/>
    <col min="3891" max="3891" width="11.33203125" customWidth="1"/>
    <col min="3892" max="3892" width="14.44140625" customWidth="1"/>
    <col min="3893" max="3893" width="14.88671875" customWidth="1"/>
    <col min="3894" max="4085" width="9.109375"/>
    <col min="4086" max="4086" width="0.88671875" customWidth="1"/>
    <col min="4087" max="4087" width="4" customWidth="1"/>
    <col min="4088" max="4088" width="13.5546875" customWidth="1"/>
    <col min="4089" max="4089" width="7.33203125" customWidth="1"/>
    <col min="4090" max="4096" width="0" hidden="1" customWidth="1"/>
    <col min="4097" max="4097" width="8.5546875" customWidth="1"/>
    <col min="4098" max="4098" width="5.5546875" customWidth="1"/>
    <col min="4099" max="4129" width="2.88671875" customWidth="1"/>
    <col min="4130" max="4130" width="7" customWidth="1"/>
    <col min="4131" max="4131" width="5.5546875" customWidth="1"/>
    <col min="4132" max="4132" width="5.44140625" customWidth="1"/>
    <col min="4133" max="4133" width="5.33203125" customWidth="1"/>
    <col min="4134" max="4134" width="8.33203125" customWidth="1"/>
    <col min="4135" max="4136" width="6.6640625" customWidth="1"/>
    <col min="4137" max="4137" width="6.44140625" customWidth="1"/>
    <col min="4138" max="4138" width="6.109375" customWidth="1"/>
    <col min="4139" max="4140" width="6.33203125" customWidth="1"/>
    <col min="4141" max="4141" width="6.5546875" customWidth="1"/>
    <col min="4142" max="4142" width="7.44140625" customWidth="1"/>
    <col min="4143" max="4143" width="9.109375"/>
    <col min="4144" max="4144" width="11.88671875" customWidth="1"/>
    <col min="4145" max="4145" width="7.88671875" customWidth="1"/>
    <col min="4146" max="4146" width="8.6640625" customWidth="1"/>
    <col min="4147" max="4147" width="11.33203125" customWidth="1"/>
    <col min="4148" max="4148" width="14.44140625" customWidth="1"/>
    <col min="4149" max="4149" width="14.88671875" customWidth="1"/>
    <col min="4150" max="4341" width="9.109375"/>
    <col min="4342" max="4342" width="0.88671875" customWidth="1"/>
    <col min="4343" max="4343" width="4" customWidth="1"/>
    <col min="4344" max="4344" width="13.5546875" customWidth="1"/>
    <col min="4345" max="4345" width="7.33203125" customWidth="1"/>
    <col min="4346" max="4352" width="0" hidden="1" customWidth="1"/>
    <col min="4353" max="4353" width="8.5546875" customWidth="1"/>
    <col min="4354" max="4354" width="5.5546875" customWidth="1"/>
    <col min="4355" max="4385" width="2.88671875" customWidth="1"/>
    <col min="4386" max="4386" width="7" customWidth="1"/>
    <col min="4387" max="4387" width="5.5546875" customWidth="1"/>
    <col min="4388" max="4388" width="5.44140625" customWidth="1"/>
    <col min="4389" max="4389" width="5.33203125" customWidth="1"/>
    <col min="4390" max="4390" width="8.33203125" customWidth="1"/>
    <col min="4391" max="4392" width="6.6640625" customWidth="1"/>
    <col min="4393" max="4393" width="6.44140625" customWidth="1"/>
    <col min="4394" max="4394" width="6.109375" customWidth="1"/>
    <col min="4395" max="4396" width="6.33203125" customWidth="1"/>
    <col min="4397" max="4397" width="6.5546875" customWidth="1"/>
    <col min="4398" max="4398" width="7.44140625" customWidth="1"/>
    <col min="4399" max="4399" width="9.109375"/>
    <col min="4400" max="4400" width="11.88671875" customWidth="1"/>
    <col min="4401" max="4401" width="7.88671875" customWidth="1"/>
    <col min="4402" max="4402" width="8.6640625" customWidth="1"/>
    <col min="4403" max="4403" width="11.33203125" customWidth="1"/>
    <col min="4404" max="4404" width="14.44140625" customWidth="1"/>
    <col min="4405" max="4405" width="14.88671875" customWidth="1"/>
    <col min="4406" max="4597" width="9.109375"/>
    <col min="4598" max="4598" width="0.88671875" customWidth="1"/>
    <col min="4599" max="4599" width="4" customWidth="1"/>
    <col min="4600" max="4600" width="13.5546875" customWidth="1"/>
    <col min="4601" max="4601" width="7.33203125" customWidth="1"/>
    <col min="4602" max="4608" width="0" hidden="1" customWidth="1"/>
    <col min="4609" max="4609" width="8.5546875" customWidth="1"/>
    <col min="4610" max="4610" width="5.5546875" customWidth="1"/>
    <col min="4611" max="4641" width="2.88671875" customWidth="1"/>
    <col min="4642" max="4642" width="7" customWidth="1"/>
    <col min="4643" max="4643" width="5.5546875" customWidth="1"/>
    <col min="4644" max="4644" width="5.44140625" customWidth="1"/>
    <col min="4645" max="4645" width="5.33203125" customWidth="1"/>
    <col min="4646" max="4646" width="8.33203125" customWidth="1"/>
    <col min="4647" max="4648" width="6.6640625" customWidth="1"/>
    <col min="4649" max="4649" width="6.44140625" customWidth="1"/>
    <col min="4650" max="4650" width="6.109375" customWidth="1"/>
    <col min="4651" max="4652" width="6.33203125" customWidth="1"/>
    <col min="4653" max="4653" width="6.5546875" customWidth="1"/>
    <col min="4654" max="4654" width="7.44140625" customWidth="1"/>
    <col min="4655" max="4655" width="9.109375"/>
    <col min="4656" max="4656" width="11.88671875" customWidth="1"/>
    <col min="4657" max="4657" width="7.88671875" customWidth="1"/>
    <col min="4658" max="4658" width="8.6640625" customWidth="1"/>
    <col min="4659" max="4659" width="11.33203125" customWidth="1"/>
    <col min="4660" max="4660" width="14.44140625" customWidth="1"/>
    <col min="4661" max="4661" width="14.88671875" customWidth="1"/>
    <col min="4662" max="4853" width="9.109375"/>
    <col min="4854" max="4854" width="0.88671875" customWidth="1"/>
    <col min="4855" max="4855" width="4" customWidth="1"/>
    <col min="4856" max="4856" width="13.5546875" customWidth="1"/>
    <col min="4857" max="4857" width="7.33203125" customWidth="1"/>
    <col min="4858" max="4864" width="0" hidden="1" customWidth="1"/>
    <col min="4865" max="4865" width="8.5546875" customWidth="1"/>
    <col min="4866" max="4866" width="5.5546875" customWidth="1"/>
    <col min="4867" max="4897" width="2.88671875" customWidth="1"/>
    <col min="4898" max="4898" width="7" customWidth="1"/>
    <col min="4899" max="4899" width="5.5546875" customWidth="1"/>
    <col min="4900" max="4900" width="5.44140625" customWidth="1"/>
    <col min="4901" max="4901" width="5.33203125" customWidth="1"/>
    <col min="4902" max="4902" width="8.33203125" customWidth="1"/>
    <col min="4903" max="4904" width="6.6640625" customWidth="1"/>
    <col min="4905" max="4905" width="6.44140625" customWidth="1"/>
    <col min="4906" max="4906" width="6.109375" customWidth="1"/>
    <col min="4907" max="4908" width="6.33203125" customWidth="1"/>
    <col min="4909" max="4909" width="6.5546875" customWidth="1"/>
    <col min="4910" max="4910" width="7.44140625" customWidth="1"/>
    <col min="4911" max="4911" width="9.109375"/>
    <col min="4912" max="4912" width="11.88671875" customWidth="1"/>
    <col min="4913" max="4913" width="7.88671875" customWidth="1"/>
    <col min="4914" max="4914" width="8.6640625" customWidth="1"/>
    <col min="4915" max="4915" width="11.33203125" customWidth="1"/>
    <col min="4916" max="4916" width="14.44140625" customWidth="1"/>
    <col min="4917" max="4917" width="14.88671875" customWidth="1"/>
    <col min="4918" max="5109" width="9.109375"/>
    <col min="5110" max="5110" width="0.88671875" customWidth="1"/>
    <col min="5111" max="5111" width="4" customWidth="1"/>
    <col min="5112" max="5112" width="13.5546875" customWidth="1"/>
    <col min="5113" max="5113" width="7.33203125" customWidth="1"/>
    <col min="5114" max="5120" width="0" hidden="1" customWidth="1"/>
    <col min="5121" max="5121" width="8.5546875" customWidth="1"/>
    <col min="5122" max="5122" width="5.5546875" customWidth="1"/>
    <col min="5123" max="5153" width="2.88671875" customWidth="1"/>
    <col min="5154" max="5154" width="7" customWidth="1"/>
    <col min="5155" max="5155" width="5.5546875" customWidth="1"/>
    <col min="5156" max="5156" width="5.44140625" customWidth="1"/>
    <col min="5157" max="5157" width="5.33203125" customWidth="1"/>
    <col min="5158" max="5158" width="8.33203125" customWidth="1"/>
    <col min="5159" max="5160" width="6.6640625" customWidth="1"/>
    <col min="5161" max="5161" width="6.44140625" customWidth="1"/>
    <col min="5162" max="5162" width="6.109375" customWidth="1"/>
    <col min="5163" max="5164" width="6.33203125" customWidth="1"/>
    <col min="5165" max="5165" width="6.5546875" customWidth="1"/>
    <col min="5166" max="5166" width="7.44140625" customWidth="1"/>
    <col min="5167" max="5167" width="9.109375"/>
    <col min="5168" max="5168" width="11.88671875" customWidth="1"/>
    <col min="5169" max="5169" width="7.88671875" customWidth="1"/>
    <col min="5170" max="5170" width="8.6640625" customWidth="1"/>
    <col min="5171" max="5171" width="11.33203125" customWidth="1"/>
    <col min="5172" max="5172" width="14.44140625" customWidth="1"/>
    <col min="5173" max="5173" width="14.88671875" customWidth="1"/>
    <col min="5174" max="5365" width="9.109375"/>
    <col min="5366" max="5366" width="0.88671875" customWidth="1"/>
    <col min="5367" max="5367" width="4" customWidth="1"/>
    <col min="5368" max="5368" width="13.5546875" customWidth="1"/>
    <col min="5369" max="5369" width="7.33203125" customWidth="1"/>
    <col min="5370" max="5376" width="0" hidden="1" customWidth="1"/>
    <col min="5377" max="5377" width="8.5546875" customWidth="1"/>
    <col min="5378" max="5378" width="5.5546875" customWidth="1"/>
    <col min="5379" max="5409" width="2.88671875" customWidth="1"/>
    <col min="5410" max="5410" width="7" customWidth="1"/>
    <col min="5411" max="5411" width="5.5546875" customWidth="1"/>
    <col min="5412" max="5412" width="5.44140625" customWidth="1"/>
    <col min="5413" max="5413" width="5.33203125" customWidth="1"/>
    <col min="5414" max="5414" width="8.33203125" customWidth="1"/>
    <col min="5415" max="5416" width="6.6640625" customWidth="1"/>
    <col min="5417" max="5417" width="6.44140625" customWidth="1"/>
    <col min="5418" max="5418" width="6.109375" customWidth="1"/>
    <col min="5419" max="5420" width="6.33203125" customWidth="1"/>
    <col min="5421" max="5421" width="6.5546875" customWidth="1"/>
    <col min="5422" max="5422" width="7.44140625" customWidth="1"/>
    <col min="5423" max="5423" width="9.109375"/>
    <col min="5424" max="5424" width="11.88671875" customWidth="1"/>
    <col min="5425" max="5425" width="7.88671875" customWidth="1"/>
    <col min="5426" max="5426" width="8.6640625" customWidth="1"/>
    <col min="5427" max="5427" width="11.33203125" customWidth="1"/>
    <col min="5428" max="5428" width="14.44140625" customWidth="1"/>
    <col min="5429" max="5429" width="14.88671875" customWidth="1"/>
    <col min="5430" max="5621" width="9.109375"/>
    <col min="5622" max="5622" width="0.88671875" customWidth="1"/>
    <col min="5623" max="5623" width="4" customWidth="1"/>
    <col min="5624" max="5624" width="13.5546875" customWidth="1"/>
    <col min="5625" max="5625" width="7.33203125" customWidth="1"/>
    <col min="5626" max="5632" width="0" hidden="1" customWidth="1"/>
    <col min="5633" max="5633" width="8.5546875" customWidth="1"/>
    <col min="5634" max="5634" width="5.5546875" customWidth="1"/>
    <col min="5635" max="5665" width="2.88671875" customWidth="1"/>
    <col min="5666" max="5666" width="7" customWidth="1"/>
    <col min="5667" max="5667" width="5.5546875" customWidth="1"/>
    <col min="5668" max="5668" width="5.44140625" customWidth="1"/>
    <col min="5669" max="5669" width="5.33203125" customWidth="1"/>
    <col min="5670" max="5670" width="8.33203125" customWidth="1"/>
    <col min="5671" max="5672" width="6.6640625" customWidth="1"/>
    <col min="5673" max="5673" width="6.44140625" customWidth="1"/>
    <col min="5674" max="5674" width="6.109375" customWidth="1"/>
    <col min="5675" max="5676" width="6.33203125" customWidth="1"/>
    <col min="5677" max="5677" width="6.5546875" customWidth="1"/>
    <col min="5678" max="5678" width="7.44140625" customWidth="1"/>
    <col min="5679" max="5679" width="9.109375"/>
    <col min="5680" max="5680" width="11.88671875" customWidth="1"/>
    <col min="5681" max="5681" width="7.88671875" customWidth="1"/>
    <col min="5682" max="5682" width="8.6640625" customWidth="1"/>
    <col min="5683" max="5683" width="11.33203125" customWidth="1"/>
    <col min="5684" max="5684" width="14.44140625" customWidth="1"/>
    <col min="5685" max="5685" width="14.88671875" customWidth="1"/>
    <col min="5686" max="5877" width="9.109375"/>
    <col min="5878" max="5878" width="0.88671875" customWidth="1"/>
    <col min="5879" max="5879" width="4" customWidth="1"/>
    <col min="5880" max="5880" width="13.5546875" customWidth="1"/>
    <col min="5881" max="5881" width="7.33203125" customWidth="1"/>
    <col min="5882" max="5888" width="0" hidden="1" customWidth="1"/>
    <col min="5889" max="5889" width="8.5546875" customWidth="1"/>
    <col min="5890" max="5890" width="5.5546875" customWidth="1"/>
    <col min="5891" max="5921" width="2.88671875" customWidth="1"/>
    <col min="5922" max="5922" width="7" customWidth="1"/>
    <col min="5923" max="5923" width="5.5546875" customWidth="1"/>
    <col min="5924" max="5924" width="5.44140625" customWidth="1"/>
    <col min="5925" max="5925" width="5.33203125" customWidth="1"/>
    <col min="5926" max="5926" width="8.33203125" customWidth="1"/>
    <col min="5927" max="5928" width="6.6640625" customWidth="1"/>
    <col min="5929" max="5929" width="6.44140625" customWidth="1"/>
    <col min="5930" max="5930" width="6.109375" customWidth="1"/>
    <col min="5931" max="5932" width="6.33203125" customWidth="1"/>
    <col min="5933" max="5933" width="6.5546875" customWidth="1"/>
    <col min="5934" max="5934" width="7.44140625" customWidth="1"/>
    <col min="5935" max="5935" width="9.109375"/>
    <col min="5936" max="5936" width="11.88671875" customWidth="1"/>
    <col min="5937" max="5937" width="7.88671875" customWidth="1"/>
    <col min="5938" max="5938" width="8.6640625" customWidth="1"/>
    <col min="5939" max="5939" width="11.33203125" customWidth="1"/>
    <col min="5940" max="5940" width="14.44140625" customWidth="1"/>
    <col min="5941" max="5941" width="14.88671875" customWidth="1"/>
    <col min="5942" max="6133" width="9.109375"/>
    <col min="6134" max="6134" width="0.88671875" customWidth="1"/>
    <col min="6135" max="6135" width="4" customWidth="1"/>
    <col min="6136" max="6136" width="13.5546875" customWidth="1"/>
    <col min="6137" max="6137" width="7.33203125" customWidth="1"/>
    <col min="6138" max="6144" width="0" hidden="1" customWidth="1"/>
    <col min="6145" max="6145" width="8.5546875" customWidth="1"/>
    <col min="6146" max="6146" width="5.5546875" customWidth="1"/>
    <col min="6147" max="6177" width="2.88671875" customWidth="1"/>
    <col min="6178" max="6178" width="7" customWidth="1"/>
    <col min="6179" max="6179" width="5.5546875" customWidth="1"/>
    <col min="6180" max="6180" width="5.44140625" customWidth="1"/>
    <col min="6181" max="6181" width="5.33203125" customWidth="1"/>
    <col min="6182" max="6182" width="8.33203125" customWidth="1"/>
    <col min="6183" max="6184" width="6.6640625" customWidth="1"/>
    <col min="6185" max="6185" width="6.44140625" customWidth="1"/>
    <col min="6186" max="6186" width="6.109375" customWidth="1"/>
    <col min="6187" max="6188" width="6.33203125" customWidth="1"/>
    <col min="6189" max="6189" width="6.5546875" customWidth="1"/>
    <col min="6190" max="6190" width="7.44140625" customWidth="1"/>
    <col min="6191" max="6191" width="9.109375"/>
    <col min="6192" max="6192" width="11.88671875" customWidth="1"/>
    <col min="6193" max="6193" width="7.88671875" customWidth="1"/>
    <col min="6194" max="6194" width="8.6640625" customWidth="1"/>
    <col min="6195" max="6195" width="11.33203125" customWidth="1"/>
    <col min="6196" max="6196" width="14.44140625" customWidth="1"/>
    <col min="6197" max="6197" width="14.88671875" customWidth="1"/>
    <col min="6198" max="6389" width="9.109375"/>
    <col min="6390" max="6390" width="0.88671875" customWidth="1"/>
    <col min="6391" max="6391" width="4" customWidth="1"/>
    <col min="6392" max="6392" width="13.5546875" customWidth="1"/>
    <col min="6393" max="6393" width="7.33203125" customWidth="1"/>
    <col min="6394" max="6400" width="0" hidden="1" customWidth="1"/>
    <col min="6401" max="6401" width="8.5546875" customWidth="1"/>
    <col min="6402" max="6402" width="5.5546875" customWidth="1"/>
    <col min="6403" max="6433" width="2.88671875" customWidth="1"/>
    <col min="6434" max="6434" width="7" customWidth="1"/>
    <col min="6435" max="6435" width="5.5546875" customWidth="1"/>
    <col min="6436" max="6436" width="5.44140625" customWidth="1"/>
    <col min="6437" max="6437" width="5.33203125" customWidth="1"/>
    <col min="6438" max="6438" width="8.33203125" customWidth="1"/>
    <col min="6439" max="6440" width="6.6640625" customWidth="1"/>
    <col min="6441" max="6441" width="6.44140625" customWidth="1"/>
    <col min="6442" max="6442" width="6.109375" customWidth="1"/>
    <col min="6443" max="6444" width="6.33203125" customWidth="1"/>
    <col min="6445" max="6445" width="6.5546875" customWidth="1"/>
    <col min="6446" max="6446" width="7.44140625" customWidth="1"/>
    <col min="6447" max="6447" width="9.109375"/>
    <col min="6448" max="6448" width="11.88671875" customWidth="1"/>
    <col min="6449" max="6449" width="7.88671875" customWidth="1"/>
    <col min="6450" max="6450" width="8.6640625" customWidth="1"/>
    <col min="6451" max="6451" width="11.33203125" customWidth="1"/>
    <col min="6452" max="6452" width="14.44140625" customWidth="1"/>
    <col min="6453" max="6453" width="14.88671875" customWidth="1"/>
    <col min="6454" max="6645" width="9.109375"/>
    <col min="6646" max="6646" width="0.88671875" customWidth="1"/>
    <col min="6647" max="6647" width="4" customWidth="1"/>
    <col min="6648" max="6648" width="13.5546875" customWidth="1"/>
    <col min="6649" max="6649" width="7.33203125" customWidth="1"/>
    <col min="6650" max="6656" width="0" hidden="1" customWidth="1"/>
    <col min="6657" max="6657" width="8.5546875" customWidth="1"/>
    <col min="6658" max="6658" width="5.5546875" customWidth="1"/>
    <col min="6659" max="6689" width="2.88671875" customWidth="1"/>
    <col min="6690" max="6690" width="7" customWidth="1"/>
    <col min="6691" max="6691" width="5.5546875" customWidth="1"/>
    <col min="6692" max="6692" width="5.44140625" customWidth="1"/>
    <col min="6693" max="6693" width="5.33203125" customWidth="1"/>
    <col min="6694" max="6694" width="8.33203125" customWidth="1"/>
    <col min="6695" max="6696" width="6.6640625" customWidth="1"/>
    <col min="6697" max="6697" width="6.44140625" customWidth="1"/>
    <col min="6698" max="6698" width="6.109375" customWidth="1"/>
    <col min="6699" max="6700" width="6.33203125" customWidth="1"/>
    <col min="6701" max="6701" width="6.5546875" customWidth="1"/>
    <col min="6702" max="6702" width="7.44140625" customWidth="1"/>
    <col min="6703" max="6703" width="9.109375"/>
    <col min="6704" max="6704" width="11.88671875" customWidth="1"/>
    <col min="6705" max="6705" width="7.88671875" customWidth="1"/>
    <col min="6706" max="6706" width="8.6640625" customWidth="1"/>
    <col min="6707" max="6707" width="11.33203125" customWidth="1"/>
    <col min="6708" max="6708" width="14.44140625" customWidth="1"/>
    <col min="6709" max="6709" width="14.88671875" customWidth="1"/>
    <col min="6710" max="6901" width="9.109375"/>
    <col min="6902" max="6902" width="0.88671875" customWidth="1"/>
    <col min="6903" max="6903" width="4" customWidth="1"/>
    <col min="6904" max="6904" width="13.5546875" customWidth="1"/>
    <col min="6905" max="6905" width="7.33203125" customWidth="1"/>
    <col min="6906" max="6912" width="0" hidden="1" customWidth="1"/>
    <col min="6913" max="6913" width="8.5546875" customWidth="1"/>
    <col min="6914" max="6914" width="5.5546875" customWidth="1"/>
    <col min="6915" max="6945" width="2.88671875" customWidth="1"/>
    <col min="6946" max="6946" width="7" customWidth="1"/>
    <col min="6947" max="6947" width="5.5546875" customWidth="1"/>
    <col min="6948" max="6948" width="5.44140625" customWidth="1"/>
    <col min="6949" max="6949" width="5.33203125" customWidth="1"/>
    <col min="6950" max="6950" width="8.33203125" customWidth="1"/>
    <col min="6951" max="6952" width="6.6640625" customWidth="1"/>
    <col min="6953" max="6953" width="6.44140625" customWidth="1"/>
    <col min="6954" max="6954" width="6.109375" customWidth="1"/>
    <col min="6955" max="6956" width="6.33203125" customWidth="1"/>
    <col min="6957" max="6957" width="6.5546875" customWidth="1"/>
    <col min="6958" max="6958" width="7.44140625" customWidth="1"/>
    <col min="6959" max="6959" width="9.109375"/>
    <col min="6960" max="6960" width="11.88671875" customWidth="1"/>
    <col min="6961" max="6961" width="7.88671875" customWidth="1"/>
    <col min="6962" max="6962" width="8.6640625" customWidth="1"/>
    <col min="6963" max="6963" width="11.33203125" customWidth="1"/>
    <col min="6964" max="6964" width="14.44140625" customWidth="1"/>
    <col min="6965" max="6965" width="14.88671875" customWidth="1"/>
    <col min="6966" max="7157" width="9.109375"/>
    <col min="7158" max="7158" width="0.88671875" customWidth="1"/>
    <col min="7159" max="7159" width="4" customWidth="1"/>
    <col min="7160" max="7160" width="13.5546875" customWidth="1"/>
    <col min="7161" max="7161" width="7.33203125" customWidth="1"/>
    <col min="7162" max="7168" width="0" hidden="1" customWidth="1"/>
    <col min="7169" max="7169" width="8.5546875" customWidth="1"/>
    <col min="7170" max="7170" width="5.5546875" customWidth="1"/>
    <col min="7171" max="7201" width="2.88671875" customWidth="1"/>
    <col min="7202" max="7202" width="7" customWidth="1"/>
    <col min="7203" max="7203" width="5.5546875" customWidth="1"/>
    <col min="7204" max="7204" width="5.44140625" customWidth="1"/>
    <col min="7205" max="7205" width="5.33203125" customWidth="1"/>
    <col min="7206" max="7206" width="8.33203125" customWidth="1"/>
    <col min="7207" max="7208" width="6.6640625" customWidth="1"/>
    <col min="7209" max="7209" width="6.44140625" customWidth="1"/>
    <col min="7210" max="7210" width="6.109375" customWidth="1"/>
    <col min="7211" max="7212" width="6.33203125" customWidth="1"/>
    <col min="7213" max="7213" width="6.5546875" customWidth="1"/>
    <col min="7214" max="7214" width="7.44140625" customWidth="1"/>
    <col min="7215" max="7215" width="9.109375"/>
    <col min="7216" max="7216" width="11.88671875" customWidth="1"/>
    <col min="7217" max="7217" width="7.88671875" customWidth="1"/>
    <col min="7218" max="7218" width="8.6640625" customWidth="1"/>
    <col min="7219" max="7219" width="11.33203125" customWidth="1"/>
    <col min="7220" max="7220" width="14.44140625" customWidth="1"/>
    <col min="7221" max="7221" width="14.88671875" customWidth="1"/>
    <col min="7222" max="7413" width="9.109375"/>
    <col min="7414" max="7414" width="0.88671875" customWidth="1"/>
    <col min="7415" max="7415" width="4" customWidth="1"/>
    <col min="7416" max="7416" width="13.5546875" customWidth="1"/>
    <col min="7417" max="7417" width="7.33203125" customWidth="1"/>
    <col min="7418" max="7424" width="0" hidden="1" customWidth="1"/>
    <col min="7425" max="7425" width="8.5546875" customWidth="1"/>
    <col min="7426" max="7426" width="5.5546875" customWidth="1"/>
    <col min="7427" max="7457" width="2.88671875" customWidth="1"/>
    <col min="7458" max="7458" width="7" customWidth="1"/>
    <col min="7459" max="7459" width="5.5546875" customWidth="1"/>
    <col min="7460" max="7460" width="5.44140625" customWidth="1"/>
    <col min="7461" max="7461" width="5.33203125" customWidth="1"/>
    <col min="7462" max="7462" width="8.33203125" customWidth="1"/>
    <col min="7463" max="7464" width="6.6640625" customWidth="1"/>
    <col min="7465" max="7465" width="6.44140625" customWidth="1"/>
    <col min="7466" max="7466" width="6.109375" customWidth="1"/>
    <col min="7467" max="7468" width="6.33203125" customWidth="1"/>
    <col min="7469" max="7469" width="6.5546875" customWidth="1"/>
    <col min="7470" max="7470" width="7.44140625" customWidth="1"/>
    <col min="7471" max="7471" width="9.109375"/>
    <col min="7472" max="7472" width="11.88671875" customWidth="1"/>
    <col min="7473" max="7473" width="7.88671875" customWidth="1"/>
    <col min="7474" max="7474" width="8.6640625" customWidth="1"/>
    <col min="7475" max="7475" width="11.33203125" customWidth="1"/>
    <col min="7476" max="7476" width="14.44140625" customWidth="1"/>
    <col min="7477" max="7477" width="14.88671875" customWidth="1"/>
    <col min="7478" max="7669" width="9.109375"/>
    <col min="7670" max="7670" width="0.88671875" customWidth="1"/>
    <col min="7671" max="7671" width="4" customWidth="1"/>
    <col min="7672" max="7672" width="13.5546875" customWidth="1"/>
    <col min="7673" max="7673" width="7.33203125" customWidth="1"/>
    <col min="7674" max="7680" width="0" hidden="1" customWidth="1"/>
    <col min="7681" max="7681" width="8.5546875" customWidth="1"/>
    <col min="7682" max="7682" width="5.5546875" customWidth="1"/>
    <col min="7683" max="7713" width="2.88671875" customWidth="1"/>
    <col min="7714" max="7714" width="7" customWidth="1"/>
    <col min="7715" max="7715" width="5.5546875" customWidth="1"/>
    <col min="7716" max="7716" width="5.44140625" customWidth="1"/>
    <col min="7717" max="7717" width="5.33203125" customWidth="1"/>
    <col min="7718" max="7718" width="8.33203125" customWidth="1"/>
    <col min="7719" max="7720" width="6.6640625" customWidth="1"/>
    <col min="7721" max="7721" width="6.44140625" customWidth="1"/>
    <col min="7722" max="7722" width="6.109375" customWidth="1"/>
    <col min="7723" max="7724" width="6.33203125" customWidth="1"/>
    <col min="7725" max="7725" width="6.5546875" customWidth="1"/>
    <col min="7726" max="7726" width="7.44140625" customWidth="1"/>
    <col min="7727" max="7727" width="9.109375"/>
    <col min="7728" max="7728" width="11.88671875" customWidth="1"/>
    <col min="7729" max="7729" width="7.88671875" customWidth="1"/>
    <col min="7730" max="7730" width="8.6640625" customWidth="1"/>
    <col min="7731" max="7731" width="11.33203125" customWidth="1"/>
    <col min="7732" max="7732" width="14.44140625" customWidth="1"/>
    <col min="7733" max="7733" width="14.88671875" customWidth="1"/>
    <col min="7734" max="7925" width="9.109375"/>
    <col min="7926" max="7926" width="0.88671875" customWidth="1"/>
    <col min="7927" max="7927" width="4" customWidth="1"/>
    <col min="7928" max="7928" width="13.5546875" customWidth="1"/>
    <col min="7929" max="7929" width="7.33203125" customWidth="1"/>
    <col min="7930" max="7936" width="0" hidden="1" customWidth="1"/>
    <col min="7937" max="7937" width="8.5546875" customWidth="1"/>
    <col min="7938" max="7938" width="5.5546875" customWidth="1"/>
    <col min="7939" max="7969" width="2.88671875" customWidth="1"/>
    <col min="7970" max="7970" width="7" customWidth="1"/>
    <col min="7971" max="7971" width="5.5546875" customWidth="1"/>
    <col min="7972" max="7972" width="5.44140625" customWidth="1"/>
    <col min="7973" max="7973" width="5.33203125" customWidth="1"/>
    <col min="7974" max="7974" width="8.33203125" customWidth="1"/>
    <col min="7975" max="7976" width="6.6640625" customWidth="1"/>
    <col min="7977" max="7977" width="6.44140625" customWidth="1"/>
    <col min="7978" max="7978" width="6.109375" customWidth="1"/>
    <col min="7979" max="7980" width="6.33203125" customWidth="1"/>
    <col min="7981" max="7981" width="6.5546875" customWidth="1"/>
    <col min="7982" max="7982" width="7.44140625" customWidth="1"/>
    <col min="7983" max="7983" width="9.109375"/>
    <col min="7984" max="7984" width="11.88671875" customWidth="1"/>
    <col min="7985" max="7985" width="7.88671875" customWidth="1"/>
    <col min="7986" max="7986" width="8.6640625" customWidth="1"/>
    <col min="7987" max="7987" width="11.33203125" customWidth="1"/>
    <col min="7988" max="7988" width="14.44140625" customWidth="1"/>
    <col min="7989" max="7989" width="14.88671875" customWidth="1"/>
    <col min="7990" max="8181" width="9.109375"/>
    <col min="8182" max="8182" width="0.88671875" customWidth="1"/>
    <col min="8183" max="8183" width="4" customWidth="1"/>
    <col min="8184" max="8184" width="13.5546875" customWidth="1"/>
    <col min="8185" max="8185" width="7.33203125" customWidth="1"/>
    <col min="8186" max="8192" width="0" hidden="1" customWidth="1"/>
    <col min="8193" max="8193" width="8.5546875" customWidth="1"/>
    <col min="8194" max="8194" width="5.5546875" customWidth="1"/>
    <col min="8195" max="8225" width="2.88671875" customWidth="1"/>
    <col min="8226" max="8226" width="7" customWidth="1"/>
    <col min="8227" max="8227" width="5.5546875" customWidth="1"/>
    <col min="8228" max="8228" width="5.44140625" customWidth="1"/>
    <col min="8229" max="8229" width="5.33203125" customWidth="1"/>
    <col min="8230" max="8230" width="8.33203125" customWidth="1"/>
    <col min="8231" max="8232" width="6.6640625" customWidth="1"/>
    <col min="8233" max="8233" width="6.44140625" customWidth="1"/>
    <col min="8234" max="8234" width="6.109375" customWidth="1"/>
    <col min="8235" max="8236" width="6.33203125" customWidth="1"/>
    <col min="8237" max="8237" width="6.5546875" customWidth="1"/>
    <col min="8238" max="8238" width="7.44140625" customWidth="1"/>
    <col min="8239" max="8239" width="9.109375"/>
    <col min="8240" max="8240" width="11.88671875" customWidth="1"/>
    <col min="8241" max="8241" width="7.88671875" customWidth="1"/>
    <col min="8242" max="8242" width="8.6640625" customWidth="1"/>
    <col min="8243" max="8243" width="11.33203125" customWidth="1"/>
    <col min="8244" max="8244" width="14.44140625" customWidth="1"/>
    <col min="8245" max="8245" width="14.88671875" customWidth="1"/>
    <col min="8246" max="8437" width="9.109375"/>
    <col min="8438" max="8438" width="0.88671875" customWidth="1"/>
    <col min="8439" max="8439" width="4" customWidth="1"/>
    <col min="8440" max="8440" width="13.5546875" customWidth="1"/>
    <col min="8441" max="8441" width="7.33203125" customWidth="1"/>
    <col min="8442" max="8448" width="0" hidden="1" customWidth="1"/>
    <col min="8449" max="8449" width="8.5546875" customWidth="1"/>
    <col min="8450" max="8450" width="5.5546875" customWidth="1"/>
    <col min="8451" max="8481" width="2.88671875" customWidth="1"/>
    <col min="8482" max="8482" width="7" customWidth="1"/>
    <col min="8483" max="8483" width="5.5546875" customWidth="1"/>
    <col min="8484" max="8484" width="5.44140625" customWidth="1"/>
    <col min="8485" max="8485" width="5.33203125" customWidth="1"/>
    <col min="8486" max="8486" width="8.33203125" customWidth="1"/>
    <col min="8487" max="8488" width="6.6640625" customWidth="1"/>
    <col min="8489" max="8489" width="6.44140625" customWidth="1"/>
    <col min="8490" max="8490" width="6.109375" customWidth="1"/>
    <col min="8491" max="8492" width="6.33203125" customWidth="1"/>
    <col min="8493" max="8493" width="6.5546875" customWidth="1"/>
    <col min="8494" max="8494" width="7.44140625" customWidth="1"/>
    <col min="8495" max="8495" width="9.109375"/>
    <col min="8496" max="8496" width="11.88671875" customWidth="1"/>
    <col min="8497" max="8497" width="7.88671875" customWidth="1"/>
    <col min="8498" max="8498" width="8.6640625" customWidth="1"/>
    <col min="8499" max="8499" width="11.33203125" customWidth="1"/>
    <col min="8500" max="8500" width="14.44140625" customWidth="1"/>
    <col min="8501" max="8501" width="14.88671875" customWidth="1"/>
    <col min="8502" max="8693" width="9.109375"/>
    <col min="8694" max="8694" width="0.88671875" customWidth="1"/>
    <col min="8695" max="8695" width="4" customWidth="1"/>
    <col min="8696" max="8696" width="13.5546875" customWidth="1"/>
    <col min="8697" max="8697" width="7.33203125" customWidth="1"/>
    <col min="8698" max="8704" width="0" hidden="1" customWidth="1"/>
    <col min="8705" max="8705" width="8.5546875" customWidth="1"/>
    <col min="8706" max="8706" width="5.5546875" customWidth="1"/>
    <col min="8707" max="8737" width="2.88671875" customWidth="1"/>
    <col min="8738" max="8738" width="7" customWidth="1"/>
    <col min="8739" max="8739" width="5.5546875" customWidth="1"/>
    <col min="8740" max="8740" width="5.44140625" customWidth="1"/>
    <col min="8741" max="8741" width="5.33203125" customWidth="1"/>
    <col min="8742" max="8742" width="8.33203125" customWidth="1"/>
    <col min="8743" max="8744" width="6.6640625" customWidth="1"/>
    <col min="8745" max="8745" width="6.44140625" customWidth="1"/>
    <col min="8746" max="8746" width="6.109375" customWidth="1"/>
    <col min="8747" max="8748" width="6.33203125" customWidth="1"/>
    <col min="8749" max="8749" width="6.5546875" customWidth="1"/>
    <col min="8750" max="8750" width="7.44140625" customWidth="1"/>
    <col min="8751" max="8751" width="9.109375"/>
    <col min="8752" max="8752" width="11.88671875" customWidth="1"/>
    <col min="8753" max="8753" width="7.88671875" customWidth="1"/>
    <col min="8754" max="8754" width="8.6640625" customWidth="1"/>
    <col min="8755" max="8755" width="11.33203125" customWidth="1"/>
    <col min="8756" max="8756" width="14.44140625" customWidth="1"/>
    <col min="8757" max="8757" width="14.88671875" customWidth="1"/>
    <col min="8758" max="8949" width="9.109375"/>
    <col min="8950" max="8950" width="0.88671875" customWidth="1"/>
    <col min="8951" max="8951" width="4" customWidth="1"/>
    <col min="8952" max="8952" width="13.5546875" customWidth="1"/>
    <col min="8953" max="8953" width="7.33203125" customWidth="1"/>
    <col min="8954" max="8960" width="0" hidden="1" customWidth="1"/>
    <col min="8961" max="8961" width="8.5546875" customWidth="1"/>
    <col min="8962" max="8962" width="5.5546875" customWidth="1"/>
    <col min="8963" max="8993" width="2.88671875" customWidth="1"/>
    <col min="8994" max="8994" width="7" customWidth="1"/>
    <col min="8995" max="8995" width="5.5546875" customWidth="1"/>
    <col min="8996" max="8996" width="5.44140625" customWidth="1"/>
    <col min="8997" max="8997" width="5.33203125" customWidth="1"/>
    <col min="8998" max="8998" width="8.33203125" customWidth="1"/>
    <col min="8999" max="9000" width="6.6640625" customWidth="1"/>
    <col min="9001" max="9001" width="6.44140625" customWidth="1"/>
    <col min="9002" max="9002" width="6.109375" customWidth="1"/>
    <col min="9003" max="9004" width="6.33203125" customWidth="1"/>
    <col min="9005" max="9005" width="6.5546875" customWidth="1"/>
    <col min="9006" max="9006" width="7.44140625" customWidth="1"/>
    <col min="9007" max="9007" width="9.109375"/>
    <col min="9008" max="9008" width="11.88671875" customWidth="1"/>
    <col min="9009" max="9009" width="7.88671875" customWidth="1"/>
    <col min="9010" max="9010" width="8.6640625" customWidth="1"/>
    <col min="9011" max="9011" width="11.33203125" customWidth="1"/>
    <col min="9012" max="9012" width="14.44140625" customWidth="1"/>
    <col min="9013" max="9013" width="14.88671875" customWidth="1"/>
    <col min="9014" max="9205" width="9.109375"/>
    <col min="9206" max="9206" width="0.88671875" customWidth="1"/>
    <col min="9207" max="9207" width="4" customWidth="1"/>
    <col min="9208" max="9208" width="13.5546875" customWidth="1"/>
    <col min="9209" max="9209" width="7.33203125" customWidth="1"/>
    <col min="9210" max="9216" width="0" hidden="1" customWidth="1"/>
    <col min="9217" max="9217" width="8.5546875" customWidth="1"/>
    <col min="9218" max="9218" width="5.5546875" customWidth="1"/>
    <col min="9219" max="9249" width="2.88671875" customWidth="1"/>
    <col min="9250" max="9250" width="7" customWidth="1"/>
    <col min="9251" max="9251" width="5.5546875" customWidth="1"/>
    <col min="9252" max="9252" width="5.44140625" customWidth="1"/>
    <col min="9253" max="9253" width="5.33203125" customWidth="1"/>
    <col min="9254" max="9254" width="8.33203125" customWidth="1"/>
    <col min="9255" max="9256" width="6.6640625" customWidth="1"/>
    <col min="9257" max="9257" width="6.44140625" customWidth="1"/>
    <col min="9258" max="9258" width="6.109375" customWidth="1"/>
    <col min="9259" max="9260" width="6.33203125" customWidth="1"/>
    <col min="9261" max="9261" width="6.5546875" customWidth="1"/>
    <col min="9262" max="9262" width="7.44140625" customWidth="1"/>
    <col min="9263" max="9263" width="9.109375"/>
    <col min="9264" max="9264" width="11.88671875" customWidth="1"/>
    <col min="9265" max="9265" width="7.88671875" customWidth="1"/>
    <col min="9266" max="9266" width="8.6640625" customWidth="1"/>
    <col min="9267" max="9267" width="11.33203125" customWidth="1"/>
    <col min="9268" max="9268" width="14.44140625" customWidth="1"/>
    <col min="9269" max="9269" width="14.88671875" customWidth="1"/>
    <col min="9270" max="9461" width="9.109375"/>
    <col min="9462" max="9462" width="0.88671875" customWidth="1"/>
    <col min="9463" max="9463" width="4" customWidth="1"/>
    <col min="9464" max="9464" width="13.5546875" customWidth="1"/>
    <col min="9465" max="9465" width="7.33203125" customWidth="1"/>
    <col min="9466" max="9472" width="0" hidden="1" customWidth="1"/>
    <col min="9473" max="9473" width="8.5546875" customWidth="1"/>
    <col min="9474" max="9474" width="5.5546875" customWidth="1"/>
    <col min="9475" max="9505" width="2.88671875" customWidth="1"/>
    <col min="9506" max="9506" width="7" customWidth="1"/>
    <col min="9507" max="9507" width="5.5546875" customWidth="1"/>
    <col min="9508" max="9508" width="5.44140625" customWidth="1"/>
    <col min="9509" max="9509" width="5.33203125" customWidth="1"/>
    <col min="9510" max="9510" width="8.33203125" customWidth="1"/>
    <col min="9511" max="9512" width="6.6640625" customWidth="1"/>
    <col min="9513" max="9513" width="6.44140625" customWidth="1"/>
    <col min="9514" max="9514" width="6.109375" customWidth="1"/>
    <col min="9515" max="9516" width="6.33203125" customWidth="1"/>
    <col min="9517" max="9517" width="6.5546875" customWidth="1"/>
    <col min="9518" max="9518" width="7.44140625" customWidth="1"/>
    <col min="9519" max="9519" width="9.109375"/>
    <col min="9520" max="9520" width="11.88671875" customWidth="1"/>
    <col min="9521" max="9521" width="7.88671875" customWidth="1"/>
    <col min="9522" max="9522" width="8.6640625" customWidth="1"/>
    <col min="9523" max="9523" width="11.33203125" customWidth="1"/>
    <col min="9524" max="9524" width="14.44140625" customWidth="1"/>
    <col min="9525" max="9525" width="14.88671875" customWidth="1"/>
    <col min="9526" max="9717" width="9.109375"/>
    <col min="9718" max="9718" width="0.88671875" customWidth="1"/>
    <col min="9719" max="9719" width="4" customWidth="1"/>
    <col min="9720" max="9720" width="13.5546875" customWidth="1"/>
    <col min="9721" max="9721" width="7.33203125" customWidth="1"/>
    <col min="9722" max="9728" width="0" hidden="1" customWidth="1"/>
    <col min="9729" max="9729" width="8.5546875" customWidth="1"/>
    <col min="9730" max="9730" width="5.5546875" customWidth="1"/>
    <col min="9731" max="9761" width="2.88671875" customWidth="1"/>
    <col min="9762" max="9762" width="7" customWidth="1"/>
    <col min="9763" max="9763" width="5.5546875" customWidth="1"/>
    <col min="9764" max="9764" width="5.44140625" customWidth="1"/>
    <col min="9765" max="9765" width="5.33203125" customWidth="1"/>
    <col min="9766" max="9766" width="8.33203125" customWidth="1"/>
    <col min="9767" max="9768" width="6.6640625" customWidth="1"/>
    <col min="9769" max="9769" width="6.44140625" customWidth="1"/>
    <col min="9770" max="9770" width="6.109375" customWidth="1"/>
    <col min="9771" max="9772" width="6.33203125" customWidth="1"/>
    <col min="9773" max="9773" width="6.5546875" customWidth="1"/>
    <col min="9774" max="9774" width="7.44140625" customWidth="1"/>
    <col min="9775" max="9775" width="9.109375"/>
    <col min="9776" max="9776" width="11.88671875" customWidth="1"/>
    <col min="9777" max="9777" width="7.88671875" customWidth="1"/>
    <col min="9778" max="9778" width="8.6640625" customWidth="1"/>
    <col min="9779" max="9779" width="11.33203125" customWidth="1"/>
    <col min="9780" max="9780" width="14.44140625" customWidth="1"/>
    <col min="9781" max="9781" width="14.88671875" customWidth="1"/>
    <col min="9782" max="9973" width="9.109375"/>
    <col min="9974" max="9974" width="0.88671875" customWidth="1"/>
    <col min="9975" max="9975" width="4" customWidth="1"/>
    <col min="9976" max="9976" width="13.5546875" customWidth="1"/>
    <col min="9977" max="9977" width="7.33203125" customWidth="1"/>
    <col min="9978" max="9984" width="0" hidden="1" customWidth="1"/>
    <col min="9985" max="9985" width="8.5546875" customWidth="1"/>
    <col min="9986" max="9986" width="5.5546875" customWidth="1"/>
    <col min="9987" max="10017" width="2.88671875" customWidth="1"/>
    <col min="10018" max="10018" width="7" customWidth="1"/>
    <col min="10019" max="10019" width="5.5546875" customWidth="1"/>
    <col min="10020" max="10020" width="5.44140625" customWidth="1"/>
    <col min="10021" max="10021" width="5.33203125" customWidth="1"/>
    <col min="10022" max="10022" width="8.33203125" customWidth="1"/>
    <col min="10023" max="10024" width="6.6640625" customWidth="1"/>
    <col min="10025" max="10025" width="6.44140625" customWidth="1"/>
    <col min="10026" max="10026" width="6.109375" customWidth="1"/>
    <col min="10027" max="10028" width="6.33203125" customWidth="1"/>
    <col min="10029" max="10029" width="6.5546875" customWidth="1"/>
    <col min="10030" max="10030" width="7.44140625" customWidth="1"/>
    <col min="10031" max="10031" width="9.109375"/>
    <col min="10032" max="10032" width="11.88671875" customWidth="1"/>
    <col min="10033" max="10033" width="7.88671875" customWidth="1"/>
    <col min="10034" max="10034" width="8.6640625" customWidth="1"/>
    <col min="10035" max="10035" width="11.33203125" customWidth="1"/>
    <col min="10036" max="10036" width="14.44140625" customWidth="1"/>
    <col min="10037" max="10037" width="14.88671875" customWidth="1"/>
    <col min="10038" max="10229" width="9.109375"/>
    <col min="10230" max="10230" width="0.88671875" customWidth="1"/>
    <col min="10231" max="10231" width="4" customWidth="1"/>
    <col min="10232" max="10232" width="13.5546875" customWidth="1"/>
    <col min="10233" max="10233" width="7.33203125" customWidth="1"/>
    <col min="10234" max="10240" width="0" hidden="1" customWidth="1"/>
    <col min="10241" max="10241" width="8.5546875" customWidth="1"/>
    <col min="10242" max="10242" width="5.5546875" customWidth="1"/>
    <col min="10243" max="10273" width="2.88671875" customWidth="1"/>
    <col min="10274" max="10274" width="7" customWidth="1"/>
    <col min="10275" max="10275" width="5.5546875" customWidth="1"/>
    <col min="10276" max="10276" width="5.44140625" customWidth="1"/>
    <col min="10277" max="10277" width="5.33203125" customWidth="1"/>
    <col min="10278" max="10278" width="8.33203125" customWidth="1"/>
    <col min="10279" max="10280" width="6.6640625" customWidth="1"/>
    <col min="10281" max="10281" width="6.44140625" customWidth="1"/>
    <col min="10282" max="10282" width="6.109375" customWidth="1"/>
    <col min="10283" max="10284" width="6.33203125" customWidth="1"/>
    <col min="10285" max="10285" width="6.5546875" customWidth="1"/>
    <col min="10286" max="10286" width="7.44140625" customWidth="1"/>
    <col min="10287" max="10287" width="9.109375"/>
    <col min="10288" max="10288" width="11.88671875" customWidth="1"/>
    <col min="10289" max="10289" width="7.88671875" customWidth="1"/>
    <col min="10290" max="10290" width="8.6640625" customWidth="1"/>
    <col min="10291" max="10291" width="11.33203125" customWidth="1"/>
    <col min="10292" max="10292" width="14.44140625" customWidth="1"/>
    <col min="10293" max="10293" width="14.88671875" customWidth="1"/>
    <col min="10294" max="10485" width="9.109375"/>
    <col min="10486" max="10486" width="0.88671875" customWidth="1"/>
    <col min="10487" max="10487" width="4" customWidth="1"/>
    <col min="10488" max="10488" width="13.5546875" customWidth="1"/>
    <col min="10489" max="10489" width="7.33203125" customWidth="1"/>
    <col min="10490" max="10496" width="0" hidden="1" customWidth="1"/>
    <col min="10497" max="10497" width="8.5546875" customWidth="1"/>
    <col min="10498" max="10498" width="5.5546875" customWidth="1"/>
    <col min="10499" max="10529" width="2.88671875" customWidth="1"/>
    <col min="10530" max="10530" width="7" customWidth="1"/>
    <col min="10531" max="10531" width="5.5546875" customWidth="1"/>
    <col min="10532" max="10532" width="5.44140625" customWidth="1"/>
    <col min="10533" max="10533" width="5.33203125" customWidth="1"/>
    <col min="10534" max="10534" width="8.33203125" customWidth="1"/>
    <col min="10535" max="10536" width="6.6640625" customWidth="1"/>
    <col min="10537" max="10537" width="6.44140625" customWidth="1"/>
    <col min="10538" max="10538" width="6.109375" customWidth="1"/>
    <col min="10539" max="10540" width="6.33203125" customWidth="1"/>
    <col min="10541" max="10541" width="6.5546875" customWidth="1"/>
    <col min="10542" max="10542" width="7.44140625" customWidth="1"/>
    <col min="10543" max="10543" width="9.109375"/>
    <col min="10544" max="10544" width="11.88671875" customWidth="1"/>
    <col min="10545" max="10545" width="7.88671875" customWidth="1"/>
    <col min="10546" max="10546" width="8.6640625" customWidth="1"/>
    <col min="10547" max="10547" width="11.33203125" customWidth="1"/>
    <col min="10548" max="10548" width="14.44140625" customWidth="1"/>
    <col min="10549" max="10549" width="14.88671875" customWidth="1"/>
    <col min="10550" max="10741" width="9.109375"/>
    <col min="10742" max="10742" width="0.88671875" customWidth="1"/>
    <col min="10743" max="10743" width="4" customWidth="1"/>
    <col min="10744" max="10744" width="13.5546875" customWidth="1"/>
    <col min="10745" max="10745" width="7.33203125" customWidth="1"/>
    <col min="10746" max="10752" width="0" hidden="1" customWidth="1"/>
    <col min="10753" max="10753" width="8.5546875" customWidth="1"/>
    <col min="10754" max="10754" width="5.5546875" customWidth="1"/>
    <col min="10755" max="10785" width="2.88671875" customWidth="1"/>
    <col min="10786" max="10786" width="7" customWidth="1"/>
    <col min="10787" max="10787" width="5.5546875" customWidth="1"/>
    <col min="10788" max="10788" width="5.44140625" customWidth="1"/>
    <col min="10789" max="10789" width="5.33203125" customWidth="1"/>
    <col min="10790" max="10790" width="8.33203125" customWidth="1"/>
    <col min="10791" max="10792" width="6.6640625" customWidth="1"/>
    <col min="10793" max="10793" width="6.44140625" customWidth="1"/>
    <col min="10794" max="10794" width="6.109375" customWidth="1"/>
    <col min="10795" max="10796" width="6.33203125" customWidth="1"/>
    <col min="10797" max="10797" width="6.5546875" customWidth="1"/>
    <col min="10798" max="10798" width="7.44140625" customWidth="1"/>
    <col min="10799" max="10799" width="9.109375"/>
    <col min="10800" max="10800" width="11.88671875" customWidth="1"/>
    <col min="10801" max="10801" width="7.88671875" customWidth="1"/>
    <col min="10802" max="10802" width="8.6640625" customWidth="1"/>
    <col min="10803" max="10803" width="11.33203125" customWidth="1"/>
    <col min="10804" max="10804" width="14.44140625" customWidth="1"/>
    <col min="10805" max="10805" width="14.88671875" customWidth="1"/>
    <col min="10806" max="10997" width="9.109375"/>
    <col min="10998" max="10998" width="0.88671875" customWidth="1"/>
    <col min="10999" max="10999" width="4" customWidth="1"/>
    <col min="11000" max="11000" width="13.5546875" customWidth="1"/>
    <col min="11001" max="11001" width="7.33203125" customWidth="1"/>
    <col min="11002" max="11008" width="0" hidden="1" customWidth="1"/>
    <col min="11009" max="11009" width="8.5546875" customWidth="1"/>
    <col min="11010" max="11010" width="5.5546875" customWidth="1"/>
    <col min="11011" max="11041" width="2.88671875" customWidth="1"/>
    <col min="11042" max="11042" width="7" customWidth="1"/>
    <col min="11043" max="11043" width="5.5546875" customWidth="1"/>
    <col min="11044" max="11044" width="5.44140625" customWidth="1"/>
    <col min="11045" max="11045" width="5.33203125" customWidth="1"/>
    <col min="11046" max="11046" width="8.33203125" customWidth="1"/>
    <col min="11047" max="11048" width="6.6640625" customWidth="1"/>
    <col min="11049" max="11049" width="6.44140625" customWidth="1"/>
    <col min="11050" max="11050" width="6.109375" customWidth="1"/>
    <col min="11051" max="11052" width="6.33203125" customWidth="1"/>
    <col min="11053" max="11053" width="6.5546875" customWidth="1"/>
    <col min="11054" max="11054" width="7.44140625" customWidth="1"/>
    <col min="11055" max="11055" width="9.109375"/>
    <col min="11056" max="11056" width="11.88671875" customWidth="1"/>
    <col min="11057" max="11057" width="7.88671875" customWidth="1"/>
    <col min="11058" max="11058" width="8.6640625" customWidth="1"/>
    <col min="11059" max="11059" width="11.33203125" customWidth="1"/>
    <col min="11060" max="11060" width="14.44140625" customWidth="1"/>
    <col min="11061" max="11061" width="14.88671875" customWidth="1"/>
    <col min="11062" max="11253" width="9.109375"/>
    <col min="11254" max="11254" width="0.88671875" customWidth="1"/>
    <col min="11255" max="11255" width="4" customWidth="1"/>
    <col min="11256" max="11256" width="13.5546875" customWidth="1"/>
    <col min="11257" max="11257" width="7.33203125" customWidth="1"/>
    <col min="11258" max="11264" width="0" hidden="1" customWidth="1"/>
    <col min="11265" max="11265" width="8.5546875" customWidth="1"/>
    <col min="11266" max="11266" width="5.5546875" customWidth="1"/>
    <col min="11267" max="11297" width="2.88671875" customWidth="1"/>
    <col min="11298" max="11298" width="7" customWidth="1"/>
    <col min="11299" max="11299" width="5.5546875" customWidth="1"/>
    <col min="11300" max="11300" width="5.44140625" customWidth="1"/>
    <col min="11301" max="11301" width="5.33203125" customWidth="1"/>
    <col min="11302" max="11302" width="8.33203125" customWidth="1"/>
    <col min="11303" max="11304" width="6.6640625" customWidth="1"/>
    <col min="11305" max="11305" width="6.44140625" customWidth="1"/>
    <col min="11306" max="11306" width="6.109375" customWidth="1"/>
    <col min="11307" max="11308" width="6.33203125" customWidth="1"/>
    <col min="11309" max="11309" width="6.5546875" customWidth="1"/>
    <col min="11310" max="11310" width="7.44140625" customWidth="1"/>
    <col min="11311" max="11311" width="9.109375"/>
    <col min="11312" max="11312" width="11.88671875" customWidth="1"/>
    <col min="11313" max="11313" width="7.88671875" customWidth="1"/>
    <col min="11314" max="11314" width="8.6640625" customWidth="1"/>
    <col min="11315" max="11315" width="11.33203125" customWidth="1"/>
    <col min="11316" max="11316" width="14.44140625" customWidth="1"/>
    <col min="11317" max="11317" width="14.88671875" customWidth="1"/>
    <col min="11318" max="11509" width="9.109375"/>
    <col min="11510" max="11510" width="0.88671875" customWidth="1"/>
    <col min="11511" max="11511" width="4" customWidth="1"/>
    <col min="11512" max="11512" width="13.5546875" customWidth="1"/>
    <col min="11513" max="11513" width="7.33203125" customWidth="1"/>
    <col min="11514" max="11520" width="0" hidden="1" customWidth="1"/>
    <col min="11521" max="11521" width="8.5546875" customWidth="1"/>
    <col min="11522" max="11522" width="5.5546875" customWidth="1"/>
    <col min="11523" max="11553" width="2.88671875" customWidth="1"/>
    <col min="11554" max="11554" width="7" customWidth="1"/>
    <col min="11555" max="11555" width="5.5546875" customWidth="1"/>
    <col min="11556" max="11556" width="5.44140625" customWidth="1"/>
    <col min="11557" max="11557" width="5.33203125" customWidth="1"/>
    <col min="11558" max="11558" width="8.33203125" customWidth="1"/>
    <col min="11559" max="11560" width="6.6640625" customWidth="1"/>
    <col min="11561" max="11561" width="6.44140625" customWidth="1"/>
    <col min="11562" max="11562" width="6.109375" customWidth="1"/>
    <col min="11563" max="11564" width="6.33203125" customWidth="1"/>
    <col min="11565" max="11565" width="6.5546875" customWidth="1"/>
    <col min="11566" max="11566" width="7.44140625" customWidth="1"/>
    <col min="11567" max="11567" width="9.109375"/>
    <col min="11568" max="11568" width="11.88671875" customWidth="1"/>
    <col min="11569" max="11569" width="7.88671875" customWidth="1"/>
    <col min="11570" max="11570" width="8.6640625" customWidth="1"/>
    <col min="11571" max="11571" width="11.33203125" customWidth="1"/>
    <col min="11572" max="11572" width="14.44140625" customWidth="1"/>
    <col min="11573" max="11573" width="14.88671875" customWidth="1"/>
    <col min="11574" max="11765" width="9.109375"/>
    <col min="11766" max="11766" width="0.88671875" customWidth="1"/>
    <col min="11767" max="11767" width="4" customWidth="1"/>
    <col min="11768" max="11768" width="13.5546875" customWidth="1"/>
    <col min="11769" max="11769" width="7.33203125" customWidth="1"/>
    <col min="11770" max="11776" width="0" hidden="1" customWidth="1"/>
    <col min="11777" max="11777" width="8.5546875" customWidth="1"/>
    <col min="11778" max="11778" width="5.5546875" customWidth="1"/>
    <col min="11779" max="11809" width="2.88671875" customWidth="1"/>
    <col min="11810" max="11810" width="7" customWidth="1"/>
    <col min="11811" max="11811" width="5.5546875" customWidth="1"/>
    <col min="11812" max="11812" width="5.44140625" customWidth="1"/>
    <col min="11813" max="11813" width="5.33203125" customWidth="1"/>
    <col min="11814" max="11814" width="8.33203125" customWidth="1"/>
    <col min="11815" max="11816" width="6.6640625" customWidth="1"/>
    <col min="11817" max="11817" width="6.44140625" customWidth="1"/>
    <col min="11818" max="11818" width="6.109375" customWidth="1"/>
    <col min="11819" max="11820" width="6.33203125" customWidth="1"/>
    <col min="11821" max="11821" width="6.5546875" customWidth="1"/>
    <col min="11822" max="11822" width="7.44140625" customWidth="1"/>
    <col min="11823" max="11823" width="9.109375"/>
    <col min="11824" max="11824" width="11.88671875" customWidth="1"/>
    <col min="11825" max="11825" width="7.88671875" customWidth="1"/>
    <col min="11826" max="11826" width="8.6640625" customWidth="1"/>
    <col min="11827" max="11827" width="11.33203125" customWidth="1"/>
    <col min="11828" max="11828" width="14.44140625" customWidth="1"/>
    <col min="11829" max="11829" width="14.88671875" customWidth="1"/>
    <col min="11830" max="12021" width="9.109375"/>
    <col min="12022" max="12022" width="0.88671875" customWidth="1"/>
    <col min="12023" max="12023" width="4" customWidth="1"/>
    <col min="12024" max="12024" width="13.5546875" customWidth="1"/>
    <col min="12025" max="12025" width="7.33203125" customWidth="1"/>
    <col min="12026" max="12032" width="0" hidden="1" customWidth="1"/>
    <col min="12033" max="12033" width="8.5546875" customWidth="1"/>
    <col min="12034" max="12034" width="5.5546875" customWidth="1"/>
    <col min="12035" max="12065" width="2.88671875" customWidth="1"/>
    <col min="12066" max="12066" width="7" customWidth="1"/>
    <col min="12067" max="12067" width="5.5546875" customWidth="1"/>
    <col min="12068" max="12068" width="5.44140625" customWidth="1"/>
    <col min="12069" max="12069" width="5.33203125" customWidth="1"/>
    <col min="12070" max="12070" width="8.33203125" customWidth="1"/>
    <col min="12071" max="12072" width="6.6640625" customWidth="1"/>
    <col min="12073" max="12073" width="6.44140625" customWidth="1"/>
    <col min="12074" max="12074" width="6.109375" customWidth="1"/>
    <col min="12075" max="12076" width="6.33203125" customWidth="1"/>
    <col min="12077" max="12077" width="6.5546875" customWidth="1"/>
    <col min="12078" max="12078" width="7.44140625" customWidth="1"/>
    <col min="12079" max="12079" width="9.109375"/>
    <col min="12080" max="12080" width="11.88671875" customWidth="1"/>
    <col min="12081" max="12081" width="7.88671875" customWidth="1"/>
    <col min="12082" max="12082" width="8.6640625" customWidth="1"/>
    <col min="12083" max="12083" width="11.33203125" customWidth="1"/>
    <col min="12084" max="12084" width="14.44140625" customWidth="1"/>
    <col min="12085" max="12085" width="14.88671875" customWidth="1"/>
    <col min="12086" max="12277" width="9.109375"/>
    <col min="12278" max="12278" width="0.88671875" customWidth="1"/>
    <col min="12279" max="12279" width="4" customWidth="1"/>
    <col min="12280" max="12280" width="13.5546875" customWidth="1"/>
    <col min="12281" max="12281" width="7.33203125" customWidth="1"/>
    <col min="12282" max="12288" width="0" hidden="1" customWidth="1"/>
    <col min="12289" max="12289" width="8.5546875" customWidth="1"/>
    <col min="12290" max="12290" width="5.5546875" customWidth="1"/>
    <col min="12291" max="12321" width="2.88671875" customWidth="1"/>
    <col min="12322" max="12322" width="7" customWidth="1"/>
    <col min="12323" max="12323" width="5.5546875" customWidth="1"/>
    <col min="12324" max="12324" width="5.44140625" customWidth="1"/>
    <col min="12325" max="12325" width="5.33203125" customWidth="1"/>
    <col min="12326" max="12326" width="8.33203125" customWidth="1"/>
    <col min="12327" max="12328" width="6.6640625" customWidth="1"/>
    <col min="12329" max="12329" width="6.44140625" customWidth="1"/>
    <col min="12330" max="12330" width="6.109375" customWidth="1"/>
    <col min="12331" max="12332" width="6.33203125" customWidth="1"/>
    <col min="12333" max="12333" width="6.5546875" customWidth="1"/>
    <col min="12334" max="12334" width="7.44140625" customWidth="1"/>
    <col min="12335" max="12335" width="9.109375"/>
    <col min="12336" max="12336" width="11.88671875" customWidth="1"/>
    <col min="12337" max="12337" width="7.88671875" customWidth="1"/>
    <col min="12338" max="12338" width="8.6640625" customWidth="1"/>
    <col min="12339" max="12339" width="11.33203125" customWidth="1"/>
    <col min="12340" max="12340" width="14.44140625" customWidth="1"/>
    <col min="12341" max="12341" width="14.88671875" customWidth="1"/>
    <col min="12342" max="12533" width="9.109375"/>
    <col min="12534" max="12534" width="0.88671875" customWidth="1"/>
    <col min="12535" max="12535" width="4" customWidth="1"/>
    <col min="12536" max="12536" width="13.5546875" customWidth="1"/>
    <col min="12537" max="12537" width="7.33203125" customWidth="1"/>
    <col min="12538" max="12544" width="0" hidden="1" customWidth="1"/>
    <col min="12545" max="12545" width="8.5546875" customWidth="1"/>
    <col min="12546" max="12546" width="5.5546875" customWidth="1"/>
    <col min="12547" max="12577" width="2.88671875" customWidth="1"/>
    <col min="12578" max="12578" width="7" customWidth="1"/>
    <col min="12579" max="12579" width="5.5546875" customWidth="1"/>
    <col min="12580" max="12580" width="5.44140625" customWidth="1"/>
    <col min="12581" max="12581" width="5.33203125" customWidth="1"/>
    <col min="12582" max="12582" width="8.33203125" customWidth="1"/>
    <col min="12583" max="12584" width="6.6640625" customWidth="1"/>
    <col min="12585" max="12585" width="6.44140625" customWidth="1"/>
    <col min="12586" max="12586" width="6.109375" customWidth="1"/>
    <col min="12587" max="12588" width="6.33203125" customWidth="1"/>
    <col min="12589" max="12589" width="6.5546875" customWidth="1"/>
    <col min="12590" max="12590" width="7.44140625" customWidth="1"/>
    <col min="12591" max="12591" width="9.109375"/>
    <col min="12592" max="12592" width="11.88671875" customWidth="1"/>
    <col min="12593" max="12593" width="7.88671875" customWidth="1"/>
    <col min="12594" max="12594" width="8.6640625" customWidth="1"/>
    <col min="12595" max="12595" width="11.33203125" customWidth="1"/>
    <col min="12596" max="12596" width="14.44140625" customWidth="1"/>
    <col min="12597" max="12597" width="14.88671875" customWidth="1"/>
    <col min="12598" max="12789" width="9.109375"/>
    <col min="12790" max="12790" width="0.88671875" customWidth="1"/>
    <col min="12791" max="12791" width="4" customWidth="1"/>
    <col min="12792" max="12792" width="13.5546875" customWidth="1"/>
    <col min="12793" max="12793" width="7.33203125" customWidth="1"/>
    <col min="12794" max="12800" width="0" hidden="1" customWidth="1"/>
    <col min="12801" max="12801" width="8.5546875" customWidth="1"/>
    <col min="12802" max="12802" width="5.5546875" customWidth="1"/>
    <col min="12803" max="12833" width="2.88671875" customWidth="1"/>
    <col min="12834" max="12834" width="7" customWidth="1"/>
    <col min="12835" max="12835" width="5.5546875" customWidth="1"/>
    <col min="12836" max="12836" width="5.44140625" customWidth="1"/>
    <col min="12837" max="12837" width="5.33203125" customWidth="1"/>
    <col min="12838" max="12838" width="8.33203125" customWidth="1"/>
    <col min="12839" max="12840" width="6.6640625" customWidth="1"/>
    <col min="12841" max="12841" width="6.44140625" customWidth="1"/>
    <col min="12842" max="12842" width="6.109375" customWidth="1"/>
    <col min="12843" max="12844" width="6.33203125" customWidth="1"/>
    <col min="12845" max="12845" width="6.5546875" customWidth="1"/>
    <col min="12846" max="12846" width="7.44140625" customWidth="1"/>
    <col min="12847" max="12847" width="9.109375"/>
    <col min="12848" max="12848" width="11.88671875" customWidth="1"/>
    <col min="12849" max="12849" width="7.88671875" customWidth="1"/>
    <col min="12850" max="12850" width="8.6640625" customWidth="1"/>
    <col min="12851" max="12851" width="11.33203125" customWidth="1"/>
    <col min="12852" max="12852" width="14.44140625" customWidth="1"/>
    <col min="12853" max="12853" width="14.88671875" customWidth="1"/>
    <col min="12854" max="13045" width="9.109375"/>
    <col min="13046" max="13046" width="0.88671875" customWidth="1"/>
    <col min="13047" max="13047" width="4" customWidth="1"/>
    <col min="13048" max="13048" width="13.5546875" customWidth="1"/>
    <col min="13049" max="13049" width="7.33203125" customWidth="1"/>
    <col min="13050" max="13056" width="0" hidden="1" customWidth="1"/>
    <col min="13057" max="13057" width="8.5546875" customWidth="1"/>
    <col min="13058" max="13058" width="5.5546875" customWidth="1"/>
    <col min="13059" max="13089" width="2.88671875" customWidth="1"/>
    <col min="13090" max="13090" width="7" customWidth="1"/>
    <col min="13091" max="13091" width="5.5546875" customWidth="1"/>
    <col min="13092" max="13092" width="5.44140625" customWidth="1"/>
    <col min="13093" max="13093" width="5.33203125" customWidth="1"/>
    <col min="13094" max="13094" width="8.33203125" customWidth="1"/>
    <col min="13095" max="13096" width="6.6640625" customWidth="1"/>
    <col min="13097" max="13097" width="6.44140625" customWidth="1"/>
    <col min="13098" max="13098" width="6.109375" customWidth="1"/>
    <col min="13099" max="13100" width="6.33203125" customWidth="1"/>
    <col min="13101" max="13101" width="6.5546875" customWidth="1"/>
    <col min="13102" max="13102" width="7.44140625" customWidth="1"/>
    <col min="13103" max="13103" width="9.109375"/>
    <col min="13104" max="13104" width="11.88671875" customWidth="1"/>
    <col min="13105" max="13105" width="7.88671875" customWidth="1"/>
    <col min="13106" max="13106" width="8.6640625" customWidth="1"/>
    <col min="13107" max="13107" width="11.33203125" customWidth="1"/>
    <col min="13108" max="13108" width="14.44140625" customWidth="1"/>
    <col min="13109" max="13109" width="14.88671875" customWidth="1"/>
    <col min="13110" max="13301" width="9.109375"/>
    <col min="13302" max="13302" width="0.88671875" customWidth="1"/>
    <col min="13303" max="13303" width="4" customWidth="1"/>
    <col min="13304" max="13304" width="13.5546875" customWidth="1"/>
    <col min="13305" max="13305" width="7.33203125" customWidth="1"/>
    <col min="13306" max="13312" width="0" hidden="1" customWidth="1"/>
    <col min="13313" max="13313" width="8.5546875" customWidth="1"/>
    <col min="13314" max="13314" width="5.5546875" customWidth="1"/>
    <col min="13315" max="13345" width="2.88671875" customWidth="1"/>
    <col min="13346" max="13346" width="7" customWidth="1"/>
    <col min="13347" max="13347" width="5.5546875" customWidth="1"/>
    <col min="13348" max="13348" width="5.44140625" customWidth="1"/>
    <col min="13349" max="13349" width="5.33203125" customWidth="1"/>
    <col min="13350" max="13350" width="8.33203125" customWidth="1"/>
    <col min="13351" max="13352" width="6.6640625" customWidth="1"/>
    <col min="13353" max="13353" width="6.44140625" customWidth="1"/>
    <col min="13354" max="13354" width="6.109375" customWidth="1"/>
    <col min="13355" max="13356" width="6.33203125" customWidth="1"/>
    <col min="13357" max="13357" width="6.5546875" customWidth="1"/>
    <col min="13358" max="13358" width="7.44140625" customWidth="1"/>
    <col min="13359" max="13359" width="9.109375"/>
    <col min="13360" max="13360" width="11.88671875" customWidth="1"/>
    <col min="13361" max="13361" width="7.88671875" customWidth="1"/>
    <col min="13362" max="13362" width="8.6640625" customWidth="1"/>
    <col min="13363" max="13363" width="11.33203125" customWidth="1"/>
    <col min="13364" max="13364" width="14.44140625" customWidth="1"/>
    <col min="13365" max="13365" width="14.88671875" customWidth="1"/>
    <col min="13366" max="13557" width="9.109375"/>
    <col min="13558" max="13558" width="0.88671875" customWidth="1"/>
    <col min="13559" max="13559" width="4" customWidth="1"/>
    <col min="13560" max="13560" width="13.5546875" customWidth="1"/>
    <col min="13561" max="13561" width="7.33203125" customWidth="1"/>
    <col min="13562" max="13568" width="0" hidden="1" customWidth="1"/>
    <col min="13569" max="13569" width="8.5546875" customWidth="1"/>
    <col min="13570" max="13570" width="5.5546875" customWidth="1"/>
    <col min="13571" max="13601" width="2.88671875" customWidth="1"/>
    <col min="13602" max="13602" width="7" customWidth="1"/>
    <col min="13603" max="13603" width="5.5546875" customWidth="1"/>
    <col min="13604" max="13604" width="5.44140625" customWidth="1"/>
    <col min="13605" max="13605" width="5.33203125" customWidth="1"/>
    <col min="13606" max="13606" width="8.33203125" customWidth="1"/>
    <col min="13607" max="13608" width="6.6640625" customWidth="1"/>
    <col min="13609" max="13609" width="6.44140625" customWidth="1"/>
    <col min="13610" max="13610" width="6.109375" customWidth="1"/>
    <col min="13611" max="13612" width="6.33203125" customWidth="1"/>
    <col min="13613" max="13613" width="6.5546875" customWidth="1"/>
    <col min="13614" max="13614" width="7.44140625" customWidth="1"/>
    <col min="13615" max="13615" width="9.109375"/>
    <col min="13616" max="13616" width="11.88671875" customWidth="1"/>
    <col min="13617" max="13617" width="7.88671875" customWidth="1"/>
    <col min="13618" max="13618" width="8.6640625" customWidth="1"/>
    <col min="13619" max="13619" width="11.33203125" customWidth="1"/>
    <col min="13620" max="13620" width="14.44140625" customWidth="1"/>
    <col min="13621" max="13621" width="14.88671875" customWidth="1"/>
    <col min="13622" max="13813" width="9.109375"/>
    <col min="13814" max="13814" width="0.88671875" customWidth="1"/>
    <col min="13815" max="13815" width="4" customWidth="1"/>
    <col min="13816" max="13816" width="13.5546875" customWidth="1"/>
    <col min="13817" max="13817" width="7.33203125" customWidth="1"/>
    <col min="13818" max="13824" width="0" hidden="1" customWidth="1"/>
    <col min="13825" max="13825" width="8.5546875" customWidth="1"/>
    <col min="13826" max="13826" width="5.5546875" customWidth="1"/>
    <col min="13827" max="13857" width="2.88671875" customWidth="1"/>
    <col min="13858" max="13858" width="7" customWidth="1"/>
    <col min="13859" max="13859" width="5.5546875" customWidth="1"/>
    <col min="13860" max="13860" width="5.44140625" customWidth="1"/>
    <col min="13861" max="13861" width="5.33203125" customWidth="1"/>
    <col min="13862" max="13862" width="8.33203125" customWidth="1"/>
    <col min="13863" max="13864" width="6.6640625" customWidth="1"/>
    <col min="13865" max="13865" width="6.44140625" customWidth="1"/>
    <col min="13866" max="13866" width="6.109375" customWidth="1"/>
    <col min="13867" max="13868" width="6.33203125" customWidth="1"/>
    <col min="13869" max="13869" width="6.5546875" customWidth="1"/>
    <col min="13870" max="13870" width="7.44140625" customWidth="1"/>
    <col min="13871" max="13871" width="9.109375"/>
    <col min="13872" max="13872" width="11.88671875" customWidth="1"/>
    <col min="13873" max="13873" width="7.88671875" customWidth="1"/>
    <col min="13874" max="13874" width="8.6640625" customWidth="1"/>
    <col min="13875" max="13875" width="11.33203125" customWidth="1"/>
    <col min="13876" max="13876" width="14.44140625" customWidth="1"/>
    <col min="13877" max="13877" width="14.88671875" customWidth="1"/>
    <col min="13878" max="14069" width="9.109375"/>
    <col min="14070" max="14070" width="0.88671875" customWidth="1"/>
    <col min="14071" max="14071" width="4" customWidth="1"/>
    <col min="14072" max="14072" width="13.5546875" customWidth="1"/>
    <col min="14073" max="14073" width="7.33203125" customWidth="1"/>
    <col min="14074" max="14080" width="0" hidden="1" customWidth="1"/>
    <col min="14081" max="14081" width="8.5546875" customWidth="1"/>
    <col min="14082" max="14082" width="5.5546875" customWidth="1"/>
    <col min="14083" max="14113" width="2.88671875" customWidth="1"/>
    <col min="14114" max="14114" width="7" customWidth="1"/>
    <col min="14115" max="14115" width="5.5546875" customWidth="1"/>
    <col min="14116" max="14116" width="5.44140625" customWidth="1"/>
    <col min="14117" max="14117" width="5.33203125" customWidth="1"/>
    <col min="14118" max="14118" width="8.33203125" customWidth="1"/>
    <col min="14119" max="14120" width="6.6640625" customWidth="1"/>
    <col min="14121" max="14121" width="6.44140625" customWidth="1"/>
    <col min="14122" max="14122" width="6.109375" customWidth="1"/>
    <col min="14123" max="14124" width="6.33203125" customWidth="1"/>
    <col min="14125" max="14125" width="6.5546875" customWidth="1"/>
    <col min="14126" max="14126" width="7.44140625" customWidth="1"/>
    <col min="14127" max="14127" width="9.109375"/>
    <col min="14128" max="14128" width="11.88671875" customWidth="1"/>
    <col min="14129" max="14129" width="7.88671875" customWidth="1"/>
    <col min="14130" max="14130" width="8.6640625" customWidth="1"/>
    <col min="14131" max="14131" width="11.33203125" customWidth="1"/>
    <col min="14132" max="14132" width="14.44140625" customWidth="1"/>
    <col min="14133" max="14133" width="14.88671875" customWidth="1"/>
    <col min="14134" max="14325" width="9.109375"/>
    <col min="14326" max="14326" width="0.88671875" customWidth="1"/>
    <col min="14327" max="14327" width="4" customWidth="1"/>
    <col min="14328" max="14328" width="13.5546875" customWidth="1"/>
    <col min="14329" max="14329" width="7.33203125" customWidth="1"/>
    <col min="14330" max="14336" width="0" hidden="1" customWidth="1"/>
    <col min="14337" max="14337" width="8.5546875" customWidth="1"/>
    <col min="14338" max="14338" width="5.5546875" customWidth="1"/>
    <col min="14339" max="14369" width="2.88671875" customWidth="1"/>
    <col min="14370" max="14370" width="7" customWidth="1"/>
    <col min="14371" max="14371" width="5.5546875" customWidth="1"/>
    <col min="14372" max="14372" width="5.44140625" customWidth="1"/>
    <col min="14373" max="14373" width="5.33203125" customWidth="1"/>
    <col min="14374" max="14374" width="8.33203125" customWidth="1"/>
    <col min="14375" max="14376" width="6.6640625" customWidth="1"/>
    <col min="14377" max="14377" width="6.44140625" customWidth="1"/>
    <col min="14378" max="14378" width="6.109375" customWidth="1"/>
    <col min="14379" max="14380" width="6.33203125" customWidth="1"/>
    <col min="14381" max="14381" width="6.5546875" customWidth="1"/>
    <col min="14382" max="14382" width="7.44140625" customWidth="1"/>
    <col min="14383" max="14383" width="9.109375"/>
    <col min="14384" max="14384" width="11.88671875" customWidth="1"/>
    <col min="14385" max="14385" width="7.88671875" customWidth="1"/>
    <col min="14386" max="14386" width="8.6640625" customWidth="1"/>
    <col min="14387" max="14387" width="11.33203125" customWidth="1"/>
    <col min="14388" max="14388" width="14.44140625" customWidth="1"/>
    <col min="14389" max="14389" width="14.88671875" customWidth="1"/>
    <col min="14390" max="14581" width="9.109375"/>
    <col min="14582" max="14582" width="0.88671875" customWidth="1"/>
    <col min="14583" max="14583" width="4" customWidth="1"/>
    <col min="14584" max="14584" width="13.5546875" customWidth="1"/>
    <col min="14585" max="14585" width="7.33203125" customWidth="1"/>
    <col min="14586" max="14592" width="0" hidden="1" customWidth="1"/>
    <col min="14593" max="14593" width="8.5546875" customWidth="1"/>
    <col min="14594" max="14594" width="5.5546875" customWidth="1"/>
    <col min="14595" max="14625" width="2.88671875" customWidth="1"/>
    <col min="14626" max="14626" width="7" customWidth="1"/>
    <col min="14627" max="14627" width="5.5546875" customWidth="1"/>
    <col min="14628" max="14628" width="5.44140625" customWidth="1"/>
    <col min="14629" max="14629" width="5.33203125" customWidth="1"/>
    <col min="14630" max="14630" width="8.33203125" customWidth="1"/>
    <col min="14631" max="14632" width="6.6640625" customWidth="1"/>
    <col min="14633" max="14633" width="6.44140625" customWidth="1"/>
    <col min="14634" max="14634" width="6.109375" customWidth="1"/>
    <col min="14635" max="14636" width="6.33203125" customWidth="1"/>
    <col min="14637" max="14637" width="6.5546875" customWidth="1"/>
    <col min="14638" max="14638" width="7.44140625" customWidth="1"/>
    <col min="14639" max="14639" width="9.109375"/>
    <col min="14640" max="14640" width="11.88671875" customWidth="1"/>
    <col min="14641" max="14641" width="7.88671875" customWidth="1"/>
    <col min="14642" max="14642" width="8.6640625" customWidth="1"/>
    <col min="14643" max="14643" width="11.33203125" customWidth="1"/>
    <col min="14644" max="14644" width="14.44140625" customWidth="1"/>
    <col min="14645" max="14645" width="14.88671875" customWidth="1"/>
    <col min="14646" max="14837" width="9.109375"/>
    <col min="14838" max="14838" width="0.88671875" customWidth="1"/>
    <col min="14839" max="14839" width="4" customWidth="1"/>
    <col min="14840" max="14840" width="13.5546875" customWidth="1"/>
    <col min="14841" max="14841" width="7.33203125" customWidth="1"/>
    <col min="14842" max="14848" width="0" hidden="1" customWidth="1"/>
    <col min="14849" max="14849" width="8.5546875" customWidth="1"/>
    <col min="14850" max="14850" width="5.5546875" customWidth="1"/>
    <col min="14851" max="14881" width="2.88671875" customWidth="1"/>
    <col min="14882" max="14882" width="7" customWidth="1"/>
    <col min="14883" max="14883" width="5.5546875" customWidth="1"/>
    <col min="14884" max="14884" width="5.44140625" customWidth="1"/>
    <col min="14885" max="14885" width="5.33203125" customWidth="1"/>
    <col min="14886" max="14886" width="8.33203125" customWidth="1"/>
    <col min="14887" max="14888" width="6.6640625" customWidth="1"/>
    <col min="14889" max="14889" width="6.44140625" customWidth="1"/>
    <col min="14890" max="14890" width="6.109375" customWidth="1"/>
    <col min="14891" max="14892" width="6.33203125" customWidth="1"/>
    <col min="14893" max="14893" width="6.5546875" customWidth="1"/>
    <col min="14894" max="14894" width="7.44140625" customWidth="1"/>
    <col min="14895" max="14895" width="9.109375"/>
    <col min="14896" max="14896" width="11.88671875" customWidth="1"/>
    <col min="14897" max="14897" width="7.88671875" customWidth="1"/>
    <col min="14898" max="14898" width="8.6640625" customWidth="1"/>
    <col min="14899" max="14899" width="11.33203125" customWidth="1"/>
    <col min="14900" max="14900" width="14.44140625" customWidth="1"/>
    <col min="14901" max="14901" width="14.88671875" customWidth="1"/>
    <col min="14902" max="15093" width="9.109375"/>
    <col min="15094" max="15094" width="0.88671875" customWidth="1"/>
    <col min="15095" max="15095" width="4" customWidth="1"/>
    <col min="15096" max="15096" width="13.5546875" customWidth="1"/>
    <col min="15097" max="15097" width="7.33203125" customWidth="1"/>
    <col min="15098" max="15104" width="0" hidden="1" customWidth="1"/>
    <col min="15105" max="15105" width="8.5546875" customWidth="1"/>
    <col min="15106" max="15106" width="5.5546875" customWidth="1"/>
    <col min="15107" max="15137" width="2.88671875" customWidth="1"/>
    <col min="15138" max="15138" width="7" customWidth="1"/>
    <col min="15139" max="15139" width="5.5546875" customWidth="1"/>
    <col min="15140" max="15140" width="5.44140625" customWidth="1"/>
    <col min="15141" max="15141" width="5.33203125" customWidth="1"/>
    <col min="15142" max="15142" width="8.33203125" customWidth="1"/>
    <col min="15143" max="15144" width="6.6640625" customWidth="1"/>
    <col min="15145" max="15145" width="6.44140625" customWidth="1"/>
    <col min="15146" max="15146" width="6.109375" customWidth="1"/>
    <col min="15147" max="15148" width="6.33203125" customWidth="1"/>
    <col min="15149" max="15149" width="6.5546875" customWidth="1"/>
    <col min="15150" max="15150" width="7.44140625" customWidth="1"/>
    <col min="15151" max="15151" width="9.109375"/>
    <col min="15152" max="15152" width="11.88671875" customWidth="1"/>
    <col min="15153" max="15153" width="7.88671875" customWidth="1"/>
    <col min="15154" max="15154" width="8.6640625" customWidth="1"/>
    <col min="15155" max="15155" width="11.33203125" customWidth="1"/>
    <col min="15156" max="15156" width="14.44140625" customWidth="1"/>
    <col min="15157" max="15157" width="14.88671875" customWidth="1"/>
    <col min="15158" max="15349" width="9.109375"/>
    <col min="15350" max="15350" width="0.88671875" customWidth="1"/>
    <col min="15351" max="15351" width="4" customWidth="1"/>
    <col min="15352" max="15352" width="13.5546875" customWidth="1"/>
    <col min="15353" max="15353" width="7.33203125" customWidth="1"/>
    <col min="15354" max="15360" width="0" hidden="1" customWidth="1"/>
    <col min="15361" max="15361" width="8.5546875" customWidth="1"/>
    <col min="15362" max="15362" width="5.5546875" customWidth="1"/>
    <col min="15363" max="15393" width="2.88671875" customWidth="1"/>
    <col min="15394" max="15394" width="7" customWidth="1"/>
    <col min="15395" max="15395" width="5.5546875" customWidth="1"/>
    <col min="15396" max="15396" width="5.44140625" customWidth="1"/>
    <col min="15397" max="15397" width="5.33203125" customWidth="1"/>
    <col min="15398" max="15398" width="8.33203125" customWidth="1"/>
    <col min="15399" max="15400" width="6.6640625" customWidth="1"/>
    <col min="15401" max="15401" width="6.44140625" customWidth="1"/>
    <col min="15402" max="15402" width="6.109375" customWidth="1"/>
    <col min="15403" max="15404" width="6.33203125" customWidth="1"/>
    <col min="15405" max="15405" width="6.5546875" customWidth="1"/>
    <col min="15406" max="15406" width="7.44140625" customWidth="1"/>
    <col min="15407" max="15407" width="9.109375"/>
    <col min="15408" max="15408" width="11.88671875" customWidth="1"/>
    <col min="15409" max="15409" width="7.88671875" customWidth="1"/>
    <col min="15410" max="15410" width="8.6640625" customWidth="1"/>
    <col min="15411" max="15411" width="11.33203125" customWidth="1"/>
    <col min="15412" max="15412" width="14.44140625" customWidth="1"/>
    <col min="15413" max="15413" width="14.88671875" customWidth="1"/>
    <col min="15414" max="15605" width="9.109375"/>
    <col min="15606" max="15606" width="0.88671875" customWidth="1"/>
    <col min="15607" max="15607" width="4" customWidth="1"/>
    <col min="15608" max="15608" width="13.5546875" customWidth="1"/>
    <col min="15609" max="15609" width="7.33203125" customWidth="1"/>
    <col min="15610" max="15616" width="0" hidden="1" customWidth="1"/>
    <col min="15617" max="15617" width="8.5546875" customWidth="1"/>
    <col min="15618" max="15618" width="5.5546875" customWidth="1"/>
    <col min="15619" max="15649" width="2.88671875" customWidth="1"/>
    <col min="15650" max="15650" width="7" customWidth="1"/>
    <col min="15651" max="15651" width="5.5546875" customWidth="1"/>
    <col min="15652" max="15652" width="5.44140625" customWidth="1"/>
    <col min="15653" max="15653" width="5.33203125" customWidth="1"/>
    <col min="15654" max="15654" width="8.33203125" customWidth="1"/>
    <col min="15655" max="15656" width="6.6640625" customWidth="1"/>
    <col min="15657" max="15657" width="6.44140625" customWidth="1"/>
    <col min="15658" max="15658" width="6.109375" customWidth="1"/>
    <col min="15659" max="15660" width="6.33203125" customWidth="1"/>
    <col min="15661" max="15661" width="6.5546875" customWidth="1"/>
    <col min="15662" max="15662" width="7.44140625" customWidth="1"/>
    <col min="15663" max="15663" width="9.109375"/>
    <col min="15664" max="15664" width="11.88671875" customWidth="1"/>
    <col min="15665" max="15665" width="7.88671875" customWidth="1"/>
    <col min="15666" max="15666" width="8.6640625" customWidth="1"/>
    <col min="15667" max="15667" width="11.33203125" customWidth="1"/>
    <col min="15668" max="15668" width="14.44140625" customWidth="1"/>
    <col min="15669" max="15669" width="14.88671875" customWidth="1"/>
    <col min="15670" max="15861" width="9.109375"/>
    <col min="15862" max="15862" width="0.88671875" customWidth="1"/>
    <col min="15863" max="15863" width="4" customWidth="1"/>
    <col min="15864" max="15864" width="13.5546875" customWidth="1"/>
    <col min="15865" max="15865" width="7.33203125" customWidth="1"/>
    <col min="15866" max="15872" width="0" hidden="1" customWidth="1"/>
    <col min="15873" max="15873" width="8.5546875" customWidth="1"/>
    <col min="15874" max="15874" width="5.5546875" customWidth="1"/>
    <col min="15875" max="15905" width="2.88671875" customWidth="1"/>
    <col min="15906" max="15906" width="7" customWidth="1"/>
    <col min="15907" max="15907" width="5.5546875" customWidth="1"/>
    <col min="15908" max="15908" width="5.44140625" customWidth="1"/>
    <col min="15909" max="15909" width="5.33203125" customWidth="1"/>
    <col min="15910" max="15910" width="8.33203125" customWidth="1"/>
    <col min="15911" max="15912" width="6.6640625" customWidth="1"/>
    <col min="15913" max="15913" width="6.44140625" customWidth="1"/>
    <col min="15914" max="15914" width="6.109375" customWidth="1"/>
    <col min="15915" max="15916" width="6.33203125" customWidth="1"/>
    <col min="15917" max="15917" width="6.5546875" customWidth="1"/>
    <col min="15918" max="15918" width="7.44140625" customWidth="1"/>
    <col min="15919" max="15919" width="9.109375"/>
    <col min="15920" max="15920" width="11.88671875" customWidth="1"/>
    <col min="15921" max="15921" width="7.88671875" customWidth="1"/>
    <col min="15922" max="15922" width="8.6640625" customWidth="1"/>
    <col min="15923" max="15923" width="11.33203125" customWidth="1"/>
    <col min="15924" max="15924" width="14.44140625" customWidth="1"/>
    <col min="15925" max="15925" width="14.88671875" customWidth="1"/>
    <col min="15926" max="16117" width="9.109375"/>
    <col min="16118" max="16118" width="0.88671875" customWidth="1"/>
    <col min="16119" max="16119" width="4" customWidth="1"/>
    <col min="16120" max="16120" width="13.5546875" customWidth="1"/>
    <col min="16121" max="16121" width="7.33203125" customWidth="1"/>
    <col min="16122" max="16128" width="0" hidden="1" customWidth="1"/>
    <col min="16129" max="16129" width="8.5546875" customWidth="1"/>
    <col min="16130" max="16130" width="5.5546875" customWidth="1"/>
    <col min="16131" max="16161" width="2.88671875" customWidth="1"/>
    <col min="16162" max="16162" width="7" customWidth="1"/>
    <col min="16163" max="16163" width="5.5546875" customWidth="1"/>
    <col min="16164" max="16164" width="5.44140625" customWidth="1"/>
    <col min="16165" max="16165" width="5.33203125" customWidth="1"/>
    <col min="16166" max="16166" width="8.33203125" customWidth="1"/>
    <col min="16167" max="16168" width="6.6640625" customWidth="1"/>
    <col min="16169" max="16169" width="6.44140625" customWidth="1"/>
    <col min="16170" max="16170" width="6.109375" customWidth="1"/>
    <col min="16171" max="16172" width="6.33203125" customWidth="1"/>
    <col min="16173" max="16173" width="6.5546875" customWidth="1"/>
    <col min="16174" max="16174" width="7.44140625" customWidth="1"/>
    <col min="16175" max="16175" width="9.109375"/>
    <col min="16176" max="16176" width="11.88671875" customWidth="1"/>
    <col min="16177" max="16177" width="7.88671875" customWidth="1"/>
    <col min="16178" max="16178" width="8.6640625" customWidth="1"/>
    <col min="16179" max="16179" width="11.33203125" customWidth="1"/>
    <col min="16180" max="16180" width="14.44140625" customWidth="1"/>
    <col min="16181" max="16181" width="14.88671875" customWidth="1"/>
    <col min="16182" max="16381" width="9.109375"/>
    <col min="16382" max="16383" width="9.109375" customWidth="1"/>
    <col min="16384" max="16384" width="9.109375"/>
  </cols>
  <sheetData>
    <row r="1" spans="2:64" s="118" customFormat="1" ht="49.5" customHeight="1" x14ac:dyDescent="0.25">
      <c r="B1" s="565" t="s">
        <v>1078</v>
      </c>
      <c r="C1" s="565"/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  <c r="P1" s="565"/>
      <c r="Q1" s="565"/>
      <c r="R1" s="565"/>
      <c r="S1" s="565"/>
      <c r="T1" s="565"/>
      <c r="U1" s="565"/>
      <c r="V1" s="565"/>
      <c r="W1" s="565"/>
      <c r="X1" s="565"/>
      <c r="Y1" s="565"/>
      <c r="Z1" s="565"/>
      <c r="AA1" s="565"/>
      <c r="AB1" s="565"/>
      <c r="AC1" s="565"/>
      <c r="AD1" s="565"/>
      <c r="AE1" s="565"/>
      <c r="AF1" s="565"/>
      <c r="AG1" s="565"/>
      <c r="AH1" s="565"/>
      <c r="AI1" s="565"/>
      <c r="AJ1" s="565"/>
      <c r="AK1" s="565"/>
      <c r="AL1" s="565"/>
      <c r="AM1" s="565"/>
      <c r="AN1" s="565"/>
      <c r="AO1" s="565"/>
      <c r="AP1" s="565"/>
      <c r="AQ1" s="565"/>
      <c r="AR1" s="565"/>
      <c r="AS1" s="565"/>
      <c r="AT1" s="565"/>
      <c r="AU1" s="565"/>
      <c r="AV1" s="565"/>
      <c r="AW1" s="565"/>
      <c r="AX1" s="565"/>
      <c r="AY1" s="565"/>
      <c r="AZ1" s="565"/>
      <c r="BA1" s="565"/>
      <c r="BB1" s="565"/>
      <c r="BC1" s="565"/>
      <c r="BD1" s="565"/>
      <c r="BE1" s="565"/>
      <c r="BF1" s="565"/>
      <c r="BG1" s="565"/>
      <c r="BH1" s="565"/>
      <c r="BI1" s="565"/>
      <c r="BJ1" s="565"/>
      <c r="BK1" s="565"/>
      <c r="BL1" s="565"/>
    </row>
    <row r="2" spans="2:64" s="118" customFormat="1" ht="15" customHeight="1" x14ac:dyDescent="0.25">
      <c r="B2" s="569" t="s">
        <v>2</v>
      </c>
      <c r="C2" s="571" t="s">
        <v>701</v>
      </c>
      <c r="D2" s="573"/>
      <c r="E2" s="569" t="s">
        <v>101</v>
      </c>
      <c r="F2" s="569" t="s">
        <v>702</v>
      </c>
      <c r="G2" s="571" t="s">
        <v>703</v>
      </c>
      <c r="H2" s="572"/>
      <c r="I2" s="572"/>
      <c r="J2" s="573"/>
      <c r="K2" s="390"/>
      <c r="L2" s="574"/>
      <c r="M2" s="392">
        <v>5</v>
      </c>
      <c r="N2" s="391">
        <f t="shared" ref="N2:AM2" si="0">M2+1</f>
        <v>6</v>
      </c>
      <c r="O2" s="391">
        <f t="shared" si="0"/>
        <v>7</v>
      </c>
      <c r="P2" s="452">
        <f t="shared" si="0"/>
        <v>8</v>
      </c>
      <c r="Q2" s="391">
        <f t="shared" si="0"/>
        <v>9</v>
      </c>
      <c r="R2" s="391">
        <f t="shared" si="0"/>
        <v>10</v>
      </c>
      <c r="S2" s="391">
        <f t="shared" si="0"/>
        <v>11</v>
      </c>
      <c r="T2" s="392">
        <f t="shared" si="0"/>
        <v>12</v>
      </c>
      <c r="U2" s="391">
        <f t="shared" si="0"/>
        <v>13</v>
      </c>
      <c r="V2" s="452">
        <f t="shared" si="0"/>
        <v>14</v>
      </c>
      <c r="W2" s="452">
        <f t="shared" si="0"/>
        <v>15</v>
      </c>
      <c r="X2" s="391">
        <f t="shared" si="0"/>
        <v>16</v>
      </c>
      <c r="Y2" s="391">
        <f t="shared" si="0"/>
        <v>17</v>
      </c>
      <c r="Z2" s="391">
        <f t="shared" si="0"/>
        <v>18</v>
      </c>
      <c r="AA2" s="454">
        <f t="shared" si="0"/>
        <v>19</v>
      </c>
      <c r="AB2" s="391">
        <f t="shared" si="0"/>
        <v>20</v>
      </c>
      <c r="AC2" s="452">
        <f t="shared" si="0"/>
        <v>21</v>
      </c>
      <c r="AD2" s="452">
        <f t="shared" si="0"/>
        <v>22</v>
      </c>
      <c r="AE2" s="391">
        <f t="shared" si="0"/>
        <v>23</v>
      </c>
      <c r="AF2" s="391">
        <f t="shared" si="0"/>
        <v>24</v>
      </c>
      <c r="AG2" s="391">
        <f t="shared" si="0"/>
        <v>25</v>
      </c>
      <c r="AH2" s="392">
        <f t="shared" si="0"/>
        <v>26</v>
      </c>
      <c r="AI2" s="391">
        <f t="shared" si="0"/>
        <v>27</v>
      </c>
      <c r="AJ2" s="391">
        <f t="shared" si="0"/>
        <v>28</v>
      </c>
      <c r="AK2" s="391">
        <f>AJ2+1</f>
        <v>29</v>
      </c>
      <c r="AL2" s="391">
        <f>AK2+1</f>
        <v>30</v>
      </c>
      <c r="AM2" s="391">
        <f t="shared" si="0"/>
        <v>31</v>
      </c>
      <c r="AN2" s="391">
        <v>1</v>
      </c>
      <c r="AO2" s="392">
        <v>2</v>
      </c>
      <c r="AP2" s="391">
        <v>3</v>
      </c>
      <c r="AQ2" s="391">
        <v>4</v>
      </c>
      <c r="AR2" s="566" t="s">
        <v>704</v>
      </c>
      <c r="AS2" s="563" t="s">
        <v>705</v>
      </c>
      <c r="AT2" s="563" t="s">
        <v>103</v>
      </c>
      <c r="AU2" s="563" t="s">
        <v>706</v>
      </c>
      <c r="AV2" s="563" t="s">
        <v>707</v>
      </c>
      <c r="AW2" s="563" t="s">
        <v>708</v>
      </c>
      <c r="AX2" s="563" t="s">
        <v>709</v>
      </c>
      <c r="AY2" s="562" t="s">
        <v>104</v>
      </c>
      <c r="AZ2" s="562"/>
      <c r="BA2" s="562"/>
      <c r="BB2" s="562"/>
      <c r="BC2" s="562"/>
      <c r="BD2" s="562"/>
      <c r="BE2" s="562" t="s">
        <v>710</v>
      </c>
      <c r="BF2" s="562" t="s">
        <v>711</v>
      </c>
      <c r="BG2" s="568" t="s">
        <v>105</v>
      </c>
      <c r="BH2" s="568"/>
      <c r="BI2" s="562" t="s">
        <v>106</v>
      </c>
      <c r="BJ2" s="576" t="s">
        <v>218</v>
      </c>
      <c r="BK2" s="580" t="s">
        <v>153</v>
      </c>
    </row>
    <row r="3" spans="2:64" s="118" customFormat="1" ht="48" x14ac:dyDescent="0.25">
      <c r="B3" s="570"/>
      <c r="C3" s="578"/>
      <c r="D3" s="579"/>
      <c r="E3" s="570"/>
      <c r="F3" s="570"/>
      <c r="G3" s="389" t="s">
        <v>712</v>
      </c>
      <c r="H3" s="302" t="s">
        <v>713</v>
      </c>
      <c r="I3" s="302" t="s">
        <v>714</v>
      </c>
      <c r="J3" s="302" t="s">
        <v>715</v>
      </c>
      <c r="K3" s="389" t="s">
        <v>102</v>
      </c>
      <c r="L3" s="575"/>
      <c r="M3" s="394" t="s">
        <v>171</v>
      </c>
      <c r="N3" s="393" t="s">
        <v>34</v>
      </c>
      <c r="O3" s="393" t="s">
        <v>35</v>
      </c>
      <c r="P3" s="393" t="s">
        <v>36</v>
      </c>
      <c r="Q3" s="393" t="s">
        <v>37</v>
      </c>
      <c r="R3" s="393" t="s">
        <v>38</v>
      </c>
      <c r="S3" s="393" t="s">
        <v>39</v>
      </c>
      <c r="T3" s="394" t="s">
        <v>171</v>
      </c>
      <c r="U3" s="393" t="s">
        <v>34</v>
      </c>
      <c r="V3" s="453" t="s">
        <v>35</v>
      </c>
      <c r="W3" s="453" t="s">
        <v>36</v>
      </c>
      <c r="X3" s="393" t="s">
        <v>37</v>
      </c>
      <c r="Y3" s="393" t="s">
        <v>38</v>
      </c>
      <c r="Z3" s="393" t="s">
        <v>39</v>
      </c>
      <c r="AA3" s="455" t="s">
        <v>171</v>
      </c>
      <c r="AB3" s="393" t="s">
        <v>34</v>
      </c>
      <c r="AC3" s="453" t="s">
        <v>35</v>
      </c>
      <c r="AD3" s="453" t="s">
        <v>36</v>
      </c>
      <c r="AE3" s="393" t="s">
        <v>37</v>
      </c>
      <c r="AF3" s="393" t="s">
        <v>38</v>
      </c>
      <c r="AG3" s="393" t="s">
        <v>39</v>
      </c>
      <c r="AH3" s="394" t="s">
        <v>171</v>
      </c>
      <c r="AI3" s="393" t="s">
        <v>34</v>
      </c>
      <c r="AJ3" s="393" t="s">
        <v>35</v>
      </c>
      <c r="AK3" s="393" t="s">
        <v>36</v>
      </c>
      <c r="AL3" s="393" t="s">
        <v>37</v>
      </c>
      <c r="AM3" s="393" t="s">
        <v>38</v>
      </c>
      <c r="AN3" s="393" t="s">
        <v>39</v>
      </c>
      <c r="AO3" s="394" t="s">
        <v>171</v>
      </c>
      <c r="AP3" s="393" t="s">
        <v>34</v>
      </c>
      <c r="AQ3" s="393" t="s">
        <v>35</v>
      </c>
      <c r="AR3" s="567"/>
      <c r="AS3" s="564"/>
      <c r="AT3" s="564"/>
      <c r="AU3" s="564"/>
      <c r="AV3" s="564"/>
      <c r="AW3" s="564"/>
      <c r="AX3" s="564"/>
      <c r="AY3" s="381" t="s">
        <v>107</v>
      </c>
      <c r="AZ3" s="381" t="s">
        <v>716</v>
      </c>
      <c r="BA3" s="381" t="s">
        <v>108</v>
      </c>
      <c r="BB3" s="381" t="s">
        <v>109</v>
      </c>
      <c r="BC3" s="381" t="s">
        <v>1040</v>
      </c>
      <c r="BD3" s="458" t="s">
        <v>1076</v>
      </c>
      <c r="BE3" s="562"/>
      <c r="BF3" s="562"/>
      <c r="BG3" s="381" t="s">
        <v>110</v>
      </c>
      <c r="BH3" s="381" t="s">
        <v>1077</v>
      </c>
      <c r="BI3" s="562"/>
      <c r="BJ3" s="577"/>
      <c r="BK3" s="581"/>
    </row>
    <row r="4" spans="2:64" s="118" customFormat="1" ht="15" customHeight="1" x14ac:dyDescent="0.25">
      <c r="B4" s="303">
        <v>1</v>
      </c>
      <c r="C4" s="304" t="s">
        <v>717</v>
      </c>
      <c r="D4" s="305" t="s">
        <v>149</v>
      </c>
      <c r="E4" s="306" t="s">
        <v>718</v>
      </c>
      <c r="F4" s="306"/>
      <c r="G4" s="306"/>
      <c r="H4" s="306"/>
      <c r="I4" s="306"/>
      <c r="J4" s="306"/>
      <c r="K4" s="303" t="s">
        <v>719</v>
      </c>
      <c r="L4" s="306"/>
      <c r="M4" s="307"/>
      <c r="N4" s="307">
        <v>1</v>
      </c>
      <c r="O4" s="307">
        <v>1</v>
      </c>
      <c r="P4" s="307">
        <v>1</v>
      </c>
      <c r="Q4" s="307">
        <v>1</v>
      </c>
      <c r="R4" s="307">
        <v>1</v>
      </c>
      <c r="S4" s="307">
        <v>1</v>
      </c>
      <c r="T4" s="307"/>
      <c r="U4" s="307">
        <v>1</v>
      </c>
      <c r="V4" s="307">
        <v>1</v>
      </c>
      <c r="W4" s="307">
        <v>1</v>
      </c>
      <c r="X4" s="307">
        <v>1</v>
      </c>
      <c r="Y4" s="307">
        <v>1</v>
      </c>
      <c r="Z4" s="307">
        <v>1</v>
      </c>
      <c r="AA4" s="307"/>
      <c r="AB4" s="307">
        <v>1</v>
      </c>
      <c r="AC4" s="307">
        <v>1</v>
      </c>
      <c r="AD4" s="307">
        <v>1</v>
      </c>
      <c r="AE4" s="307">
        <v>1</v>
      </c>
      <c r="AF4" s="307">
        <v>1</v>
      </c>
      <c r="AG4" s="307">
        <v>1</v>
      </c>
      <c r="AH4" s="307"/>
      <c r="AI4" s="307">
        <v>1</v>
      </c>
      <c r="AJ4" s="307">
        <v>1</v>
      </c>
      <c r="AK4" s="307">
        <v>1</v>
      </c>
      <c r="AL4" s="307">
        <v>1</v>
      </c>
      <c r="AM4" s="307">
        <v>1</v>
      </c>
      <c r="AN4" s="307">
        <v>1</v>
      </c>
      <c r="AO4" s="307"/>
      <c r="AP4" s="307">
        <v>1</v>
      </c>
      <c r="AQ4" s="307">
        <v>1</v>
      </c>
      <c r="AR4" s="385">
        <f t="shared" ref="AR4:AR17" si="1">COUNTIF(M4:AQ4,"&gt;=1")+(COUNTIF(M4:AQ4,"=0.5")*0.5)</f>
        <v>26</v>
      </c>
      <c r="AS4" s="308">
        <f>COUNTIF(M4:AQ4,"&gt;=P")</f>
        <v>0</v>
      </c>
      <c r="AT4" s="309">
        <f t="shared" ref="AT4:AT17" si="2">COUNTIF(M4:AQ4,1.5)+COUNTIF(M4:AQ4,1.25)/2</f>
        <v>0</v>
      </c>
      <c r="AU4" s="306"/>
      <c r="AV4" s="310"/>
      <c r="AW4" s="310">
        <v>10000</v>
      </c>
      <c r="AX4" s="311">
        <f>AW4/26*AR4</f>
        <v>10000</v>
      </c>
      <c r="AY4" s="311">
        <f>AW4/26*AT4*0.5</f>
        <v>0</v>
      </c>
      <c r="AZ4" s="312">
        <f>AU4*35</f>
        <v>0</v>
      </c>
      <c r="BA4" s="306">
        <f>13*130</f>
        <v>1690</v>
      </c>
      <c r="BB4" s="306"/>
      <c r="BC4" s="306"/>
      <c r="BD4" s="306"/>
      <c r="BE4" s="310">
        <f>6500*0.215</f>
        <v>1397.5</v>
      </c>
      <c r="BF4" s="313">
        <f>SUM(AX4:BC4)</f>
        <v>11690</v>
      </c>
      <c r="BG4" s="314">
        <f>6500*0.105</f>
        <v>682.5</v>
      </c>
      <c r="BH4" s="306"/>
      <c r="BI4" s="313">
        <f t="shared" ref="BI4:BI21" si="3">BF4-BG4-BH4</f>
        <v>11007.5</v>
      </c>
      <c r="BJ4" s="382"/>
      <c r="BK4" s="384"/>
    </row>
    <row r="5" spans="2:64" s="118" customFormat="1" ht="15" customHeight="1" x14ac:dyDescent="0.25">
      <c r="B5" s="303">
        <v>2</v>
      </c>
      <c r="C5" s="304" t="s">
        <v>1002</v>
      </c>
      <c r="D5" s="305" t="s">
        <v>944</v>
      </c>
      <c r="E5" s="306"/>
      <c r="F5" s="306"/>
      <c r="G5" s="306"/>
      <c r="H5" s="306"/>
      <c r="I5" s="306"/>
      <c r="J5" s="306"/>
      <c r="K5" s="303"/>
      <c r="L5" s="306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7"/>
      <c r="AN5" s="307"/>
      <c r="AO5" s="307"/>
      <c r="AP5" s="307"/>
      <c r="AQ5" s="307"/>
      <c r="AR5" s="385">
        <f t="shared" si="1"/>
        <v>0</v>
      </c>
      <c r="AS5" s="308">
        <f t="shared" ref="AS5:AS17" si="4">COUNTIF(M5:AQ5,"&gt;=P")</f>
        <v>0</v>
      </c>
      <c r="AT5" s="309">
        <f t="shared" si="2"/>
        <v>0</v>
      </c>
      <c r="AU5" s="306"/>
      <c r="AV5" s="310"/>
      <c r="AW5" s="310"/>
      <c r="AX5" s="311">
        <f t="shared" ref="AX5:AX17" si="5">AW5/26*AR5</f>
        <v>0</v>
      </c>
      <c r="AY5" s="311">
        <f t="shared" ref="AY5:AY17" si="6">AW5/26*AT5*0.5</f>
        <v>0</v>
      </c>
      <c r="AZ5" s="312">
        <f t="shared" ref="AZ5:AZ12" si="7">AU5*35</f>
        <v>0</v>
      </c>
      <c r="BA5" s="306"/>
      <c r="BB5" s="306"/>
      <c r="BC5" s="306"/>
      <c r="BD5" s="306"/>
      <c r="BE5" s="310"/>
      <c r="BF5" s="313">
        <f t="shared" ref="BF5:BF17" si="8">SUM(AX5:BC5)</f>
        <v>0</v>
      </c>
      <c r="BG5" s="314"/>
      <c r="BH5" s="306"/>
      <c r="BI5" s="313">
        <f t="shared" si="3"/>
        <v>0</v>
      </c>
      <c r="BJ5" s="382"/>
      <c r="BK5" s="384"/>
      <c r="BL5" s="317"/>
    </row>
    <row r="6" spans="2:64" s="118" customFormat="1" ht="15.75" customHeight="1" x14ac:dyDescent="0.25">
      <c r="B6" s="303">
        <v>3</v>
      </c>
      <c r="C6" s="304" t="s">
        <v>172</v>
      </c>
      <c r="D6" s="305" t="s">
        <v>134</v>
      </c>
      <c r="E6" s="306" t="s">
        <v>718</v>
      </c>
      <c r="F6" s="306"/>
      <c r="G6" s="306"/>
      <c r="H6" s="306"/>
      <c r="I6" s="306"/>
      <c r="J6" s="306"/>
      <c r="K6" s="303" t="s">
        <v>720</v>
      </c>
      <c r="L6" s="306"/>
      <c r="M6" s="307"/>
      <c r="N6" s="476">
        <v>1.5</v>
      </c>
      <c r="O6" s="307">
        <v>1</v>
      </c>
      <c r="P6" s="307">
        <v>1</v>
      </c>
      <c r="Q6" s="476">
        <v>1.5</v>
      </c>
      <c r="R6" s="476">
        <v>1.5</v>
      </c>
      <c r="S6" s="307">
        <v>1</v>
      </c>
      <c r="T6" s="307"/>
      <c r="U6" s="307">
        <v>1</v>
      </c>
      <c r="V6" s="307">
        <v>1</v>
      </c>
      <c r="W6" s="476">
        <v>1.5</v>
      </c>
      <c r="X6" s="307">
        <v>1</v>
      </c>
      <c r="Y6" s="307">
        <v>1</v>
      </c>
      <c r="Z6" s="476">
        <v>1.5</v>
      </c>
      <c r="AA6" s="307"/>
      <c r="AB6" s="307">
        <v>1</v>
      </c>
      <c r="AC6" s="307">
        <v>1</v>
      </c>
      <c r="AD6" s="307">
        <v>1</v>
      </c>
      <c r="AE6" s="307">
        <v>1</v>
      </c>
      <c r="AF6" s="307">
        <v>1</v>
      </c>
      <c r="AG6" s="307">
        <v>1</v>
      </c>
      <c r="AH6" s="307"/>
      <c r="AI6" s="307">
        <v>1</v>
      </c>
      <c r="AJ6" s="474">
        <v>1</v>
      </c>
      <c r="AK6" s="307">
        <v>1</v>
      </c>
      <c r="AL6" s="474">
        <v>1</v>
      </c>
      <c r="AM6" s="474">
        <v>1</v>
      </c>
      <c r="AN6" s="474">
        <v>1</v>
      </c>
      <c r="AO6" s="307"/>
      <c r="AP6" s="474">
        <v>1</v>
      </c>
      <c r="AQ6" s="307">
        <v>1</v>
      </c>
      <c r="AR6" s="385">
        <f t="shared" si="1"/>
        <v>26</v>
      </c>
      <c r="AS6" s="308">
        <f t="shared" si="4"/>
        <v>0</v>
      </c>
      <c r="AT6" s="309">
        <f>COUNTIF(M6:AQ6,1.5)+COUNTIF(M6:AQ6,1.25)/2</f>
        <v>5</v>
      </c>
      <c r="AU6" s="306"/>
      <c r="AV6" s="310">
        <v>7400</v>
      </c>
      <c r="AW6" s="310">
        <v>6400</v>
      </c>
      <c r="AX6" s="311">
        <f t="shared" si="5"/>
        <v>6400</v>
      </c>
      <c r="AY6" s="311">
        <f t="shared" si="6"/>
        <v>615.38461538461536</v>
      </c>
      <c r="AZ6" s="312">
        <f t="shared" si="7"/>
        <v>0</v>
      </c>
      <c r="BA6" s="306">
        <v>500</v>
      </c>
      <c r="BB6" s="306">
        <v>500</v>
      </c>
      <c r="BC6" s="306"/>
      <c r="BD6" s="306">
        <v>300</v>
      </c>
      <c r="BE6" s="310">
        <f>5010*0.215</f>
        <v>1077.1500000000001</v>
      </c>
      <c r="BF6" s="313">
        <f>SUM(AX6:BD6)-1423</f>
        <v>6892.3846153846152</v>
      </c>
      <c r="BG6" s="314">
        <f>5010*0.105</f>
        <v>526.04999999999995</v>
      </c>
      <c r="BH6" s="306"/>
      <c r="BI6" s="313">
        <f t="shared" si="3"/>
        <v>6366.3346153846151</v>
      </c>
      <c r="BJ6" s="315" t="s">
        <v>1118</v>
      </c>
      <c r="BK6" s="316"/>
      <c r="BL6" s="317"/>
    </row>
    <row r="7" spans="2:64" s="118" customFormat="1" ht="12" customHeight="1" x14ac:dyDescent="0.25">
      <c r="B7" s="303">
        <v>4</v>
      </c>
      <c r="C7" s="318" t="s">
        <v>721</v>
      </c>
      <c r="D7" s="305" t="s">
        <v>173</v>
      </c>
      <c r="E7" s="306"/>
      <c r="F7" s="306"/>
      <c r="G7" s="306"/>
      <c r="H7" s="306"/>
      <c r="I7" s="306"/>
      <c r="J7" s="306"/>
      <c r="K7" s="303" t="s">
        <v>722</v>
      </c>
      <c r="L7" s="306"/>
      <c r="M7" s="307"/>
      <c r="N7" s="307">
        <v>1</v>
      </c>
      <c r="O7" s="307">
        <v>1</v>
      </c>
      <c r="P7" s="307">
        <v>1</v>
      </c>
      <c r="Q7" s="307">
        <v>1</v>
      </c>
      <c r="R7" s="307">
        <v>1</v>
      </c>
      <c r="S7" s="307">
        <v>1</v>
      </c>
      <c r="T7" s="307"/>
      <c r="U7" s="307">
        <v>1</v>
      </c>
      <c r="V7" s="307">
        <v>1</v>
      </c>
      <c r="W7" s="307">
        <v>1</v>
      </c>
      <c r="X7" s="307">
        <v>1</v>
      </c>
      <c r="Y7" s="307">
        <v>1</v>
      </c>
      <c r="Z7" s="307">
        <v>1</v>
      </c>
      <c r="AA7" s="307"/>
      <c r="AB7" s="307">
        <v>1</v>
      </c>
      <c r="AC7" s="307">
        <v>1</v>
      </c>
      <c r="AD7" s="307">
        <v>1</v>
      </c>
      <c r="AE7" s="307">
        <v>1</v>
      </c>
      <c r="AF7" s="307">
        <v>1</v>
      </c>
      <c r="AG7" s="307">
        <v>1</v>
      </c>
      <c r="AH7" s="307"/>
      <c r="AI7" s="307">
        <v>1</v>
      </c>
      <c r="AJ7" s="474">
        <v>1</v>
      </c>
      <c r="AK7" s="307">
        <v>1</v>
      </c>
      <c r="AL7" s="474">
        <v>1</v>
      </c>
      <c r="AM7" s="474">
        <v>1</v>
      </c>
      <c r="AN7" s="474">
        <v>1</v>
      </c>
      <c r="AO7" s="307"/>
      <c r="AP7" s="474">
        <v>1</v>
      </c>
      <c r="AQ7" s="474">
        <v>1</v>
      </c>
      <c r="AR7" s="385">
        <f t="shared" si="1"/>
        <v>26</v>
      </c>
      <c r="AS7" s="308">
        <f t="shared" si="4"/>
        <v>0</v>
      </c>
      <c r="AT7" s="309">
        <f t="shared" si="2"/>
        <v>0</v>
      </c>
      <c r="AU7" s="306">
        <v>9.5</v>
      </c>
      <c r="AV7" s="310">
        <v>6500</v>
      </c>
      <c r="AW7" s="310">
        <v>5500</v>
      </c>
      <c r="AX7" s="311">
        <f t="shared" si="5"/>
        <v>5500</v>
      </c>
      <c r="AY7" s="311">
        <f t="shared" si="6"/>
        <v>0</v>
      </c>
      <c r="AZ7" s="312">
        <f>AU7*35</f>
        <v>332.5</v>
      </c>
      <c r="BA7" s="306">
        <v>500</v>
      </c>
      <c r="BB7" s="306">
        <v>500</v>
      </c>
      <c r="BC7" s="306"/>
      <c r="BD7" s="306"/>
      <c r="BE7" s="310">
        <f>5010*0.215</f>
        <v>1077.1500000000001</v>
      </c>
      <c r="BF7" s="313">
        <f>SUM(AX7:BC7)-1500</f>
        <v>5332.5</v>
      </c>
      <c r="BG7" s="314">
        <f>5010*0.105</f>
        <v>526.04999999999995</v>
      </c>
      <c r="BH7" s="306"/>
      <c r="BI7" s="313">
        <f t="shared" si="3"/>
        <v>4806.45</v>
      </c>
      <c r="BJ7" s="315" t="s">
        <v>1119</v>
      </c>
      <c r="BK7" s="319"/>
      <c r="BL7" s="317"/>
    </row>
    <row r="8" spans="2:64" s="118" customFormat="1" ht="14.25" customHeight="1" x14ac:dyDescent="0.25">
      <c r="B8" s="303">
        <v>5</v>
      </c>
      <c r="C8" s="304" t="s">
        <v>1041</v>
      </c>
      <c r="D8" s="305" t="s">
        <v>1039</v>
      </c>
      <c r="E8" s="306"/>
      <c r="F8" s="306"/>
      <c r="G8" s="306"/>
      <c r="H8" s="306"/>
      <c r="I8" s="306"/>
      <c r="J8" s="306"/>
      <c r="K8" s="303" t="s">
        <v>387</v>
      </c>
      <c r="L8" s="306"/>
      <c r="M8" s="307"/>
      <c r="N8" s="307">
        <v>1</v>
      </c>
      <c r="O8" s="307">
        <v>1</v>
      </c>
      <c r="P8" s="307">
        <v>1</v>
      </c>
      <c r="Q8" s="307">
        <v>1</v>
      </c>
      <c r="R8" s="307">
        <v>1</v>
      </c>
      <c r="S8" s="307">
        <v>1</v>
      </c>
      <c r="T8" s="307"/>
      <c r="U8" s="307">
        <v>1</v>
      </c>
      <c r="V8" s="307">
        <v>1</v>
      </c>
      <c r="W8" s="307">
        <v>1</v>
      </c>
      <c r="X8" s="307">
        <v>1</v>
      </c>
      <c r="Y8" s="307">
        <v>1</v>
      </c>
      <c r="Z8" s="307">
        <v>1</v>
      </c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307"/>
      <c r="AO8" s="307"/>
      <c r="AP8" s="307"/>
      <c r="AQ8" s="307"/>
      <c r="AR8" s="385">
        <f t="shared" si="1"/>
        <v>12</v>
      </c>
      <c r="AS8" s="308">
        <f t="shared" si="4"/>
        <v>0</v>
      </c>
      <c r="AT8" s="309">
        <f t="shared" si="2"/>
        <v>0</v>
      </c>
      <c r="AU8" s="306"/>
      <c r="AV8" s="310">
        <v>6000</v>
      </c>
      <c r="AW8" s="459">
        <f>AV8*0.85</f>
        <v>5100</v>
      </c>
      <c r="AX8" s="311">
        <f t="shared" si="5"/>
        <v>2353.8461538461538</v>
      </c>
      <c r="AY8" s="311">
        <f t="shared" si="6"/>
        <v>0</v>
      </c>
      <c r="AZ8" s="312">
        <f t="shared" si="7"/>
        <v>0</v>
      </c>
      <c r="BA8" s="306"/>
      <c r="BB8" s="306"/>
      <c r="BC8" s="306"/>
      <c r="BD8" s="306"/>
      <c r="BE8" s="310"/>
      <c r="BF8" s="313">
        <f t="shared" si="8"/>
        <v>2353.8461538461538</v>
      </c>
      <c r="BG8" s="314"/>
      <c r="BH8" s="306"/>
      <c r="BI8" s="313">
        <f t="shared" si="3"/>
        <v>2353.8461538461538</v>
      </c>
      <c r="BJ8" s="315"/>
      <c r="BK8" s="304"/>
      <c r="BL8" s="317"/>
    </row>
    <row r="9" spans="2:64" s="118" customFormat="1" ht="14.25" customHeight="1" x14ac:dyDescent="0.25">
      <c r="B9" s="303">
        <v>6</v>
      </c>
      <c r="C9" s="304" t="s">
        <v>1041</v>
      </c>
      <c r="D9" s="305" t="s">
        <v>1039</v>
      </c>
      <c r="E9" s="306"/>
      <c r="F9" s="306"/>
      <c r="G9" s="306"/>
      <c r="H9" s="306"/>
      <c r="I9" s="306"/>
      <c r="J9" s="306"/>
      <c r="K9" s="303"/>
      <c r="L9" s="306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>
        <v>1</v>
      </c>
      <c r="AC9" s="307">
        <v>1</v>
      </c>
      <c r="AD9" s="307">
        <v>1</v>
      </c>
      <c r="AE9" s="307">
        <v>1</v>
      </c>
      <c r="AF9" s="307">
        <v>1</v>
      </c>
      <c r="AG9" s="307">
        <v>1</v>
      </c>
      <c r="AH9" s="307"/>
      <c r="AI9" s="307">
        <v>1</v>
      </c>
      <c r="AJ9" s="307">
        <v>1</v>
      </c>
      <c r="AK9" s="307">
        <v>1</v>
      </c>
      <c r="AL9" s="307">
        <v>1</v>
      </c>
      <c r="AM9" s="307">
        <v>1</v>
      </c>
      <c r="AN9" s="307">
        <v>1</v>
      </c>
      <c r="AO9" s="307"/>
      <c r="AP9" s="307">
        <v>1</v>
      </c>
      <c r="AQ9" s="307">
        <v>1</v>
      </c>
      <c r="AR9" s="385">
        <f t="shared" si="1"/>
        <v>14</v>
      </c>
      <c r="AS9" s="308">
        <f t="shared" si="4"/>
        <v>0</v>
      </c>
      <c r="AT9" s="309">
        <f t="shared" si="2"/>
        <v>0</v>
      </c>
      <c r="AU9" s="306"/>
      <c r="AV9" s="310">
        <v>6000</v>
      </c>
      <c r="AW9" s="459">
        <v>6000</v>
      </c>
      <c r="AX9" s="311">
        <f t="shared" si="5"/>
        <v>3230.7692307692309</v>
      </c>
      <c r="AY9" s="311">
        <f t="shared" si="6"/>
        <v>0</v>
      </c>
      <c r="AZ9" s="312">
        <f t="shared" si="7"/>
        <v>0</v>
      </c>
      <c r="BA9" s="306"/>
      <c r="BB9" s="306"/>
      <c r="BC9" s="306"/>
      <c r="BD9" s="306"/>
      <c r="BE9" s="310"/>
      <c r="BF9" s="313">
        <f t="shared" si="8"/>
        <v>3230.7692307692309</v>
      </c>
      <c r="BG9" s="314"/>
      <c r="BH9" s="306"/>
      <c r="BI9" s="313">
        <f t="shared" si="3"/>
        <v>3230.7692307692309</v>
      </c>
      <c r="BJ9" s="315"/>
      <c r="BK9" s="304"/>
      <c r="BL9" s="317"/>
    </row>
    <row r="10" spans="2:64" s="118" customFormat="1" ht="14.25" customHeight="1" x14ac:dyDescent="0.25">
      <c r="B10" s="303">
        <v>7</v>
      </c>
      <c r="C10" s="318" t="s">
        <v>723</v>
      </c>
      <c r="D10" s="305" t="s">
        <v>385</v>
      </c>
      <c r="E10" s="306"/>
      <c r="F10" s="306"/>
      <c r="G10" s="306"/>
      <c r="H10" s="306"/>
      <c r="I10" s="306"/>
      <c r="J10" s="306"/>
      <c r="K10" s="303" t="s">
        <v>724</v>
      </c>
      <c r="L10" s="306"/>
      <c r="M10" s="307"/>
      <c r="N10" s="476">
        <v>1.5</v>
      </c>
      <c r="O10" s="307">
        <v>1</v>
      </c>
      <c r="P10" s="307">
        <v>1</v>
      </c>
      <c r="Q10" s="307">
        <v>1</v>
      </c>
      <c r="R10" s="307">
        <v>1</v>
      </c>
      <c r="S10" s="476">
        <v>1.5</v>
      </c>
      <c r="T10" s="307"/>
      <c r="U10" s="307">
        <v>1</v>
      </c>
      <c r="V10" s="307">
        <v>1</v>
      </c>
      <c r="W10" s="307">
        <v>1</v>
      </c>
      <c r="X10" s="307">
        <v>1</v>
      </c>
      <c r="Y10" s="476">
        <v>1.5</v>
      </c>
      <c r="Z10" s="476">
        <v>1.5</v>
      </c>
      <c r="AA10" s="307"/>
      <c r="AB10" s="307">
        <v>1</v>
      </c>
      <c r="AC10" s="307">
        <v>1</v>
      </c>
      <c r="AD10" s="307">
        <v>1</v>
      </c>
      <c r="AE10" s="307">
        <v>1</v>
      </c>
      <c r="AF10" s="307">
        <v>1</v>
      </c>
      <c r="AG10" s="307">
        <v>1</v>
      </c>
      <c r="AH10" s="307"/>
      <c r="AI10" s="476">
        <v>1.5</v>
      </c>
      <c r="AJ10" s="307">
        <v>1</v>
      </c>
      <c r="AK10" s="307">
        <v>1</v>
      </c>
      <c r="AL10" s="307">
        <v>1</v>
      </c>
      <c r="AM10" s="307">
        <v>1</v>
      </c>
      <c r="AN10" s="307">
        <v>1</v>
      </c>
      <c r="AO10" s="307"/>
      <c r="AP10" s="476">
        <v>1.5</v>
      </c>
      <c r="AQ10" s="307">
        <v>1</v>
      </c>
      <c r="AR10" s="385">
        <f t="shared" si="1"/>
        <v>26</v>
      </c>
      <c r="AS10" s="308">
        <f t="shared" si="4"/>
        <v>0</v>
      </c>
      <c r="AT10" s="309">
        <f t="shared" si="2"/>
        <v>6</v>
      </c>
      <c r="AU10" s="306">
        <v>26.5</v>
      </c>
      <c r="AV10" s="310">
        <v>6900</v>
      </c>
      <c r="AW10" s="310">
        <v>5900</v>
      </c>
      <c r="AX10" s="311">
        <f t="shared" si="5"/>
        <v>5900</v>
      </c>
      <c r="AY10" s="311">
        <f t="shared" si="6"/>
        <v>680.76923076923083</v>
      </c>
      <c r="AZ10" s="312">
        <f t="shared" si="7"/>
        <v>927.5</v>
      </c>
      <c r="BA10" s="306">
        <v>500</v>
      </c>
      <c r="BB10" s="306">
        <v>500</v>
      </c>
      <c r="BC10" s="306"/>
      <c r="BD10" s="306"/>
      <c r="BE10" s="310">
        <f>5010*0.215</f>
        <v>1077.1500000000001</v>
      </c>
      <c r="BF10" s="313">
        <f t="shared" si="8"/>
        <v>8508.2692307692305</v>
      </c>
      <c r="BG10" s="314">
        <f>5010*0.105</f>
        <v>526.04999999999995</v>
      </c>
      <c r="BH10" s="306"/>
      <c r="BI10" s="313">
        <f t="shared" si="3"/>
        <v>7982.2192307692303</v>
      </c>
      <c r="BJ10" s="315"/>
      <c r="BK10" s="321"/>
      <c r="BL10" s="317"/>
    </row>
    <row r="11" spans="2:64" s="118" customFormat="1" ht="12" x14ac:dyDescent="0.25">
      <c r="B11" s="303">
        <v>8</v>
      </c>
      <c r="C11" s="318" t="s">
        <v>725</v>
      </c>
      <c r="D11" s="305" t="s">
        <v>174</v>
      </c>
      <c r="E11" s="306"/>
      <c r="F11" s="306"/>
      <c r="G11" s="306"/>
      <c r="H11" s="306"/>
      <c r="I11" s="306"/>
      <c r="J11" s="306"/>
      <c r="K11" s="303"/>
      <c r="L11" s="306"/>
      <c r="M11" s="307"/>
      <c r="N11" s="470">
        <v>1</v>
      </c>
      <c r="O11" s="307">
        <v>1</v>
      </c>
      <c r="P11" s="307">
        <v>1</v>
      </c>
      <c r="Q11" s="307">
        <v>1</v>
      </c>
      <c r="R11" s="307">
        <v>1</v>
      </c>
      <c r="S11" s="307">
        <v>1</v>
      </c>
      <c r="T11" s="307"/>
      <c r="U11" s="307">
        <v>1</v>
      </c>
      <c r="V11" s="307">
        <v>1</v>
      </c>
      <c r="W11" s="307">
        <v>1</v>
      </c>
      <c r="X11" s="307">
        <v>1</v>
      </c>
      <c r="Y11" s="456" t="s">
        <v>4</v>
      </c>
      <c r="Z11" s="456" t="s">
        <v>4</v>
      </c>
      <c r="AA11" s="307"/>
      <c r="AB11" s="307">
        <v>1</v>
      </c>
      <c r="AC11" s="307">
        <v>1</v>
      </c>
      <c r="AD11" s="307">
        <v>1</v>
      </c>
      <c r="AE11" s="307">
        <v>1</v>
      </c>
      <c r="AF11" s="307">
        <v>1</v>
      </c>
      <c r="AG11" s="307">
        <v>1</v>
      </c>
      <c r="AH11" s="307"/>
      <c r="AI11" s="307">
        <v>1</v>
      </c>
      <c r="AJ11" s="307">
        <v>1</v>
      </c>
      <c r="AK11" s="307">
        <v>1</v>
      </c>
      <c r="AL11" s="307">
        <v>1</v>
      </c>
      <c r="AM11" s="307">
        <v>1</v>
      </c>
      <c r="AN11" s="307">
        <v>1</v>
      </c>
      <c r="AO11" s="307"/>
      <c r="AP11" s="307">
        <v>1</v>
      </c>
      <c r="AQ11" s="307">
        <v>1</v>
      </c>
      <c r="AR11" s="385">
        <f t="shared" si="1"/>
        <v>24</v>
      </c>
      <c r="AS11" s="308">
        <f t="shared" si="4"/>
        <v>2</v>
      </c>
      <c r="AT11" s="309">
        <f t="shared" si="2"/>
        <v>0</v>
      </c>
      <c r="AU11" s="306">
        <v>24</v>
      </c>
      <c r="AV11" s="320">
        <v>5600</v>
      </c>
      <c r="AW11" s="320">
        <v>4600</v>
      </c>
      <c r="AX11" s="311">
        <f t="shared" si="5"/>
        <v>4246.1538461538466</v>
      </c>
      <c r="AY11" s="311">
        <f t="shared" si="6"/>
        <v>0</v>
      </c>
      <c r="AZ11" s="312">
        <f>AU11*35</f>
        <v>840</v>
      </c>
      <c r="BA11" s="306">
        <v>500</v>
      </c>
      <c r="BB11" s="306">
        <v>250</v>
      </c>
      <c r="BC11" s="306"/>
      <c r="BD11" s="306"/>
      <c r="BE11" s="310">
        <v>500</v>
      </c>
      <c r="BF11" s="313">
        <f t="shared" si="8"/>
        <v>5836.1538461538466</v>
      </c>
      <c r="BG11" s="314"/>
      <c r="BH11" s="306"/>
      <c r="BI11" s="313">
        <f t="shared" si="3"/>
        <v>5836.1538461538466</v>
      </c>
      <c r="BJ11" s="306"/>
      <c r="BK11" s="306"/>
    </row>
    <row r="12" spans="2:64" s="118" customFormat="1" ht="12" x14ac:dyDescent="0.25">
      <c r="B12" s="303">
        <v>9</v>
      </c>
      <c r="C12" s="376" t="s">
        <v>723</v>
      </c>
      <c r="D12" s="323" t="s">
        <v>816</v>
      </c>
      <c r="E12" s="306"/>
      <c r="F12" s="306"/>
      <c r="G12" s="306"/>
      <c r="H12" s="306"/>
      <c r="I12" s="306"/>
      <c r="J12" s="306"/>
      <c r="K12" s="303"/>
      <c r="L12" s="306"/>
      <c r="M12" s="307"/>
      <c r="N12" s="307">
        <v>1</v>
      </c>
      <c r="O12" s="307">
        <v>1</v>
      </c>
      <c r="P12" s="307">
        <v>1</v>
      </c>
      <c r="Q12" s="307">
        <v>1</v>
      </c>
      <c r="R12" s="307">
        <v>1</v>
      </c>
      <c r="S12" s="307">
        <v>1</v>
      </c>
      <c r="T12" s="307"/>
      <c r="U12" s="307">
        <v>1</v>
      </c>
      <c r="V12" s="307">
        <v>1</v>
      </c>
      <c r="W12" s="307">
        <v>1</v>
      </c>
      <c r="X12" s="307">
        <v>1</v>
      </c>
      <c r="Y12" s="307">
        <v>1</v>
      </c>
      <c r="Z12" s="307">
        <v>1</v>
      </c>
      <c r="AA12" s="307"/>
      <c r="AB12" s="307">
        <v>1</v>
      </c>
      <c r="AC12" s="307">
        <v>1</v>
      </c>
      <c r="AD12" s="307">
        <v>1</v>
      </c>
      <c r="AE12" s="307">
        <v>1</v>
      </c>
      <c r="AF12" s="307">
        <v>1</v>
      </c>
      <c r="AG12" s="307">
        <v>1</v>
      </c>
      <c r="AH12" s="307"/>
      <c r="AI12" s="456" t="s">
        <v>4</v>
      </c>
      <c r="AJ12" s="307">
        <v>1</v>
      </c>
      <c r="AK12" s="307">
        <v>1</v>
      </c>
      <c r="AL12" s="307">
        <v>1</v>
      </c>
      <c r="AM12" s="307">
        <v>1</v>
      </c>
      <c r="AN12" s="307">
        <v>1</v>
      </c>
      <c r="AO12" s="307"/>
      <c r="AP12" s="307">
        <v>1</v>
      </c>
      <c r="AQ12" s="307">
        <v>1</v>
      </c>
      <c r="AR12" s="385">
        <f t="shared" si="1"/>
        <v>25</v>
      </c>
      <c r="AS12" s="308">
        <f t="shared" si="4"/>
        <v>1</v>
      </c>
      <c r="AT12" s="309">
        <f t="shared" si="2"/>
        <v>0</v>
      </c>
      <c r="AU12" s="306">
        <v>41</v>
      </c>
      <c r="AV12" s="320">
        <v>5700</v>
      </c>
      <c r="AW12" s="320">
        <v>4700</v>
      </c>
      <c r="AX12" s="311">
        <f t="shared" si="5"/>
        <v>4519.2307692307695</v>
      </c>
      <c r="AY12" s="311">
        <f t="shared" si="6"/>
        <v>0</v>
      </c>
      <c r="AZ12" s="312">
        <f t="shared" si="7"/>
        <v>1435</v>
      </c>
      <c r="BA12" s="306">
        <v>500</v>
      </c>
      <c r="BB12" s="306">
        <v>500</v>
      </c>
      <c r="BC12" s="306">
        <v>200</v>
      </c>
      <c r="BD12" s="306"/>
      <c r="BE12" s="310">
        <f>5010*0.215</f>
        <v>1077.1500000000001</v>
      </c>
      <c r="BF12" s="313">
        <f>SUM(AX12:BC12)</f>
        <v>7154.2307692307695</v>
      </c>
      <c r="BG12" s="314">
        <f>5010*0.105</f>
        <v>526.04999999999995</v>
      </c>
      <c r="BH12" s="306"/>
      <c r="BI12" s="313">
        <f t="shared" si="3"/>
        <v>6628.1807692307693</v>
      </c>
      <c r="BJ12" s="306"/>
      <c r="BK12" s="306"/>
    </row>
    <row r="13" spans="2:64" s="118" customFormat="1" ht="15" customHeight="1" x14ac:dyDescent="0.25">
      <c r="B13" s="303">
        <v>10</v>
      </c>
      <c r="C13" s="322" t="s">
        <v>950</v>
      </c>
      <c r="D13" s="323" t="s">
        <v>951</v>
      </c>
      <c r="E13" s="306"/>
      <c r="F13" s="306"/>
      <c r="G13" s="306"/>
      <c r="H13" s="306"/>
      <c r="I13" s="306"/>
      <c r="J13" s="306"/>
      <c r="K13" s="303"/>
      <c r="L13" s="306"/>
      <c r="M13" s="307"/>
      <c r="N13" s="471" t="s">
        <v>1109</v>
      </c>
      <c r="O13" s="457">
        <v>1</v>
      </c>
      <c r="P13" s="457">
        <v>1</v>
      </c>
      <c r="Q13" s="457">
        <v>1</v>
      </c>
      <c r="R13" s="457">
        <v>1</v>
      </c>
      <c r="S13" s="457">
        <v>1</v>
      </c>
      <c r="T13" s="457"/>
      <c r="U13" s="457">
        <v>1</v>
      </c>
      <c r="V13" s="457">
        <v>1</v>
      </c>
      <c r="W13" s="457">
        <v>1</v>
      </c>
      <c r="X13" s="457">
        <v>1</v>
      </c>
      <c r="Y13" s="457">
        <v>1</v>
      </c>
      <c r="Z13" s="457">
        <v>1</v>
      </c>
      <c r="AA13" s="457"/>
      <c r="AB13" s="457">
        <v>1</v>
      </c>
      <c r="AC13" s="457">
        <v>1</v>
      </c>
      <c r="AD13" s="457">
        <v>1</v>
      </c>
      <c r="AE13" s="457">
        <v>1</v>
      </c>
      <c r="AF13" s="457">
        <v>1</v>
      </c>
      <c r="AG13" s="457">
        <v>1</v>
      </c>
      <c r="AH13" s="457"/>
      <c r="AI13" s="457">
        <v>1</v>
      </c>
      <c r="AJ13" s="476">
        <v>1.5</v>
      </c>
      <c r="AK13" s="457">
        <v>1</v>
      </c>
      <c r="AL13" s="476">
        <v>1.5</v>
      </c>
      <c r="AM13" s="476">
        <v>1.5</v>
      </c>
      <c r="AN13" s="476">
        <v>1.5</v>
      </c>
      <c r="AO13" s="457"/>
      <c r="AP13" s="476">
        <v>1.5</v>
      </c>
      <c r="AQ13" s="457">
        <v>1</v>
      </c>
      <c r="AR13" s="385">
        <f>COUNTIF(M13:AQ13,"&gt;=1")+(COUNTIF(M13:AQ13,"=0.5")*0.5)</f>
        <v>25.5</v>
      </c>
      <c r="AS13" s="308">
        <f>COUNTIF(M13:AQ13,"&gt;=P")</f>
        <v>0</v>
      </c>
      <c r="AT13" s="309">
        <f t="shared" si="2"/>
        <v>5</v>
      </c>
      <c r="AU13" s="306">
        <f>7.5+3.5+16+1</f>
        <v>28</v>
      </c>
      <c r="AV13" s="320">
        <v>6500</v>
      </c>
      <c r="AW13" s="320">
        <v>5500</v>
      </c>
      <c r="AX13" s="311">
        <f t="shared" si="5"/>
        <v>5394.2307692307695</v>
      </c>
      <c r="AY13" s="311">
        <f t="shared" si="6"/>
        <v>528.84615384615381</v>
      </c>
      <c r="AZ13" s="312">
        <f>AU13*35</f>
        <v>980</v>
      </c>
      <c r="BA13" s="306">
        <v>500</v>
      </c>
      <c r="BB13" s="306">
        <v>500</v>
      </c>
      <c r="BC13" s="306"/>
      <c r="BD13" s="306"/>
      <c r="BE13" s="310">
        <v>1000</v>
      </c>
      <c r="BF13" s="313">
        <f>SUM(AX13:BC13)</f>
        <v>7903.0769230769238</v>
      </c>
      <c r="BG13" s="314"/>
      <c r="BH13" s="306"/>
      <c r="BI13" s="313">
        <f t="shared" si="3"/>
        <v>7903.0769230769238</v>
      </c>
      <c r="BJ13" s="325"/>
      <c r="BK13" s="306"/>
    </row>
    <row r="14" spans="2:64" s="118" customFormat="1" ht="15" customHeight="1" x14ac:dyDescent="0.25">
      <c r="B14" s="303">
        <v>11</v>
      </c>
      <c r="C14" s="322" t="s">
        <v>1066</v>
      </c>
      <c r="D14" s="323" t="s">
        <v>261</v>
      </c>
      <c r="E14" s="306"/>
      <c r="F14" s="306"/>
      <c r="G14" s="306"/>
      <c r="H14" s="306"/>
      <c r="I14" s="306"/>
      <c r="J14" s="306"/>
      <c r="K14" s="303"/>
      <c r="L14" s="306"/>
      <c r="M14" s="307"/>
      <c r="N14" s="307"/>
      <c r="O14" s="457"/>
      <c r="P14" s="457"/>
      <c r="Q14" s="457"/>
      <c r="R14" s="457"/>
      <c r="S14" s="457"/>
      <c r="T14" s="457"/>
      <c r="U14" s="457"/>
      <c r="V14" s="457">
        <v>1</v>
      </c>
      <c r="W14" s="472" t="s">
        <v>4</v>
      </c>
      <c r="X14" s="472" t="s">
        <v>4</v>
      </c>
      <c r="Y14" s="457">
        <v>1</v>
      </c>
      <c r="Z14" s="457">
        <v>1</v>
      </c>
      <c r="AA14" s="457"/>
      <c r="AB14" s="457">
        <v>1</v>
      </c>
      <c r="AC14" s="457">
        <v>1</v>
      </c>
      <c r="AD14" s="457">
        <v>1</v>
      </c>
      <c r="AE14" s="472" t="s">
        <v>4</v>
      </c>
      <c r="AF14" s="457">
        <v>1</v>
      </c>
      <c r="AG14" s="457">
        <v>1</v>
      </c>
      <c r="AH14" s="457"/>
      <c r="AI14" s="472" t="s">
        <v>4</v>
      </c>
      <c r="AJ14" s="457">
        <v>1</v>
      </c>
      <c r="AK14" s="472" t="s">
        <v>4</v>
      </c>
      <c r="AL14" s="457">
        <v>1</v>
      </c>
      <c r="AM14" s="457">
        <v>1</v>
      </c>
      <c r="AN14" s="307">
        <v>1</v>
      </c>
      <c r="AO14" s="457"/>
      <c r="AP14" s="307" t="s">
        <v>4</v>
      </c>
      <c r="AQ14" s="307">
        <v>1</v>
      </c>
      <c r="AR14" s="385">
        <f t="shared" si="1"/>
        <v>13</v>
      </c>
      <c r="AS14" s="308">
        <f t="shared" si="4"/>
        <v>6</v>
      </c>
      <c r="AT14" s="309">
        <f t="shared" si="2"/>
        <v>0</v>
      </c>
      <c r="AU14" s="306"/>
      <c r="AV14" s="320">
        <v>6000</v>
      </c>
      <c r="AW14" s="320">
        <f>AV14*0.85</f>
        <v>5100</v>
      </c>
      <c r="AX14" s="311">
        <f t="shared" si="5"/>
        <v>2550</v>
      </c>
      <c r="AY14" s="311">
        <f t="shared" si="6"/>
        <v>0</v>
      </c>
      <c r="AZ14" s="312"/>
      <c r="BA14" s="306"/>
      <c r="BB14" s="306"/>
      <c r="BC14" s="306"/>
      <c r="BD14" s="306"/>
      <c r="BE14" s="310"/>
      <c r="BF14" s="313">
        <f t="shared" si="8"/>
        <v>2550</v>
      </c>
      <c r="BG14" s="314"/>
      <c r="BH14" s="306">
        <v>1000</v>
      </c>
      <c r="BI14" s="313">
        <f t="shared" si="3"/>
        <v>1550</v>
      </c>
      <c r="BJ14" s="325"/>
      <c r="BK14" s="306"/>
    </row>
    <row r="15" spans="2:64" s="118" customFormat="1" ht="15" customHeight="1" x14ac:dyDescent="0.25">
      <c r="B15" s="303">
        <v>12</v>
      </c>
      <c r="C15" s="322" t="s">
        <v>1067</v>
      </c>
      <c r="D15" s="323" t="s">
        <v>1068</v>
      </c>
      <c r="E15" s="306"/>
      <c r="F15" s="306"/>
      <c r="G15" s="306"/>
      <c r="H15" s="306"/>
      <c r="I15" s="306"/>
      <c r="J15" s="306"/>
      <c r="K15" s="303"/>
      <c r="L15" s="306"/>
      <c r="M15" s="307"/>
      <c r="N15" s="30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>
        <v>1</v>
      </c>
      <c r="AC15" s="457">
        <v>1</v>
      </c>
      <c r="AD15" s="457">
        <v>1</v>
      </c>
      <c r="AE15" s="457">
        <v>1</v>
      </c>
      <c r="AF15" s="457">
        <v>1</v>
      </c>
      <c r="AG15" s="457">
        <v>1</v>
      </c>
      <c r="AH15" s="457"/>
      <c r="AI15" s="457">
        <v>1</v>
      </c>
      <c r="AJ15" s="457">
        <v>1</v>
      </c>
      <c r="AK15" s="457">
        <v>1</v>
      </c>
      <c r="AL15" s="457">
        <v>1</v>
      </c>
      <c r="AM15" s="457">
        <v>1</v>
      </c>
      <c r="AN15" s="307">
        <v>1</v>
      </c>
      <c r="AO15" s="457"/>
      <c r="AP15" s="457">
        <v>1</v>
      </c>
      <c r="AQ15" s="457">
        <v>1</v>
      </c>
      <c r="AR15" s="385">
        <f t="shared" si="1"/>
        <v>14</v>
      </c>
      <c r="AS15" s="308">
        <f t="shared" si="4"/>
        <v>0</v>
      </c>
      <c r="AT15" s="309">
        <f t="shared" si="2"/>
        <v>0</v>
      </c>
      <c r="AU15" s="306"/>
      <c r="AV15" s="320">
        <v>7800</v>
      </c>
      <c r="AW15" s="320">
        <f>AV15*0.85</f>
        <v>6630</v>
      </c>
      <c r="AX15" s="311">
        <f>AW15/26*AR15</f>
        <v>3570</v>
      </c>
      <c r="AY15" s="311">
        <f t="shared" si="6"/>
        <v>0</v>
      </c>
      <c r="AZ15" s="312"/>
      <c r="BA15" s="306"/>
      <c r="BB15" s="306"/>
      <c r="BC15" s="306"/>
      <c r="BD15" s="306"/>
      <c r="BE15" s="310"/>
      <c r="BF15" s="313">
        <f t="shared" si="8"/>
        <v>3570</v>
      </c>
      <c r="BG15" s="314"/>
      <c r="BH15" s="306"/>
      <c r="BI15" s="313">
        <f t="shared" si="3"/>
        <v>3570</v>
      </c>
      <c r="BJ15" s="325"/>
      <c r="BK15" s="306"/>
    </row>
    <row r="16" spans="2:64" s="118" customFormat="1" ht="15" customHeight="1" x14ac:dyDescent="0.25">
      <c r="B16" s="303">
        <v>13</v>
      </c>
      <c r="C16" s="322" t="s">
        <v>1071</v>
      </c>
      <c r="D16" s="323" t="s">
        <v>986</v>
      </c>
      <c r="E16" s="306"/>
      <c r="F16" s="306"/>
      <c r="G16" s="306"/>
      <c r="H16" s="306"/>
      <c r="I16" s="306"/>
      <c r="J16" s="306"/>
      <c r="K16" s="303"/>
      <c r="L16" s="306"/>
      <c r="M16" s="307"/>
      <c r="N16" s="307"/>
      <c r="O16" s="457"/>
      <c r="P16" s="457"/>
      <c r="Q16" s="457"/>
      <c r="R16" s="457"/>
      <c r="S16" s="457"/>
      <c r="T16" s="457"/>
      <c r="U16" s="457"/>
      <c r="V16" s="457">
        <v>1</v>
      </c>
      <c r="W16" s="457">
        <v>1</v>
      </c>
      <c r="X16" s="457">
        <v>1</v>
      </c>
      <c r="Y16" s="457">
        <v>1</v>
      </c>
      <c r="Z16" s="457">
        <v>1</v>
      </c>
      <c r="AA16" s="457"/>
      <c r="AB16" s="457">
        <v>1</v>
      </c>
      <c r="AC16" s="457">
        <v>1</v>
      </c>
      <c r="AD16" s="457">
        <v>1</v>
      </c>
      <c r="AE16" s="457">
        <v>1</v>
      </c>
      <c r="AF16" s="457">
        <v>1</v>
      </c>
      <c r="AG16" s="457">
        <v>1</v>
      </c>
      <c r="AH16" s="457"/>
      <c r="AI16" s="457">
        <v>1</v>
      </c>
      <c r="AJ16" s="457">
        <v>1</v>
      </c>
      <c r="AK16" s="457">
        <v>1</v>
      </c>
      <c r="AL16" s="457">
        <v>1</v>
      </c>
      <c r="AM16" s="457">
        <v>1</v>
      </c>
      <c r="AN16" s="307">
        <v>1</v>
      </c>
      <c r="AO16" s="457"/>
      <c r="AP16" s="457">
        <v>1</v>
      </c>
      <c r="AQ16" s="457">
        <v>1</v>
      </c>
      <c r="AR16" s="385">
        <f t="shared" si="1"/>
        <v>19</v>
      </c>
      <c r="AS16" s="308">
        <f t="shared" si="4"/>
        <v>0</v>
      </c>
      <c r="AT16" s="309">
        <f t="shared" si="2"/>
        <v>0</v>
      </c>
      <c r="AU16" s="306"/>
      <c r="AV16" s="320">
        <v>6000</v>
      </c>
      <c r="AW16" s="320">
        <v>6000</v>
      </c>
      <c r="AX16" s="311">
        <f t="shared" si="5"/>
        <v>4384.6153846153848</v>
      </c>
      <c r="AY16" s="311">
        <f t="shared" si="6"/>
        <v>0</v>
      </c>
      <c r="AZ16" s="312"/>
      <c r="BA16" s="306"/>
      <c r="BB16" s="306"/>
      <c r="BC16" s="306"/>
      <c r="BD16" s="306"/>
      <c r="BE16" s="310"/>
      <c r="BF16" s="313">
        <f t="shared" si="8"/>
        <v>4384.6153846153848</v>
      </c>
      <c r="BG16" s="314"/>
      <c r="BH16" s="306"/>
      <c r="BI16" s="313">
        <f t="shared" si="3"/>
        <v>4384.6153846153848</v>
      </c>
      <c r="BJ16" s="325"/>
      <c r="BK16" s="306"/>
    </row>
    <row r="17" spans="2:63" s="118" customFormat="1" ht="15" customHeight="1" x14ac:dyDescent="0.25">
      <c r="B17" s="303">
        <v>14</v>
      </c>
      <c r="C17" s="159" t="s">
        <v>1070</v>
      </c>
      <c r="D17" s="323" t="s">
        <v>1069</v>
      </c>
      <c r="E17" s="306"/>
      <c r="F17" s="306"/>
      <c r="G17" s="306"/>
      <c r="H17" s="306"/>
      <c r="I17" s="306"/>
      <c r="J17" s="306"/>
      <c r="K17" s="303"/>
      <c r="L17" s="306"/>
      <c r="M17" s="307"/>
      <c r="N17" s="307"/>
      <c r="O17" s="457"/>
      <c r="P17" s="457"/>
      <c r="Q17" s="457"/>
      <c r="R17" s="457"/>
      <c r="S17" s="457"/>
      <c r="T17" s="457"/>
      <c r="U17" s="457"/>
      <c r="V17" s="457"/>
      <c r="W17" s="457"/>
      <c r="X17" s="457"/>
      <c r="Y17" s="457"/>
      <c r="Z17" s="457"/>
      <c r="AA17" s="457"/>
      <c r="AB17" s="457"/>
      <c r="AC17" s="457"/>
      <c r="AD17" s="457"/>
      <c r="AE17" s="457"/>
      <c r="AF17" s="457"/>
      <c r="AG17" s="457"/>
      <c r="AH17" s="457"/>
      <c r="AI17" s="457"/>
      <c r="AJ17" s="457">
        <v>1</v>
      </c>
      <c r="AK17" s="457">
        <v>1</v>
      </c>
      <c r="AL17" s="457">
        <v>1</v>
      </c>
      <c r="AM17" s="457">
        <v>1</v>
      </c>
      <c r="AN17" s="457">
        <v>1</v>
      </c>
      <c r="AO17" s="457"/>
      <c r="AP17" s="457">
        <v>1</v>
      </c>
      <c r="AQ17" s="457">
        <v>1</v>
      </c>
      <c r="AR17" s="385">
        <f t="shared" si="1"/>
        <v>7</v>
      </c>
      <c r="AS17" s="308">
        <f t="shared" si="4"/>
        <v>0</v>
      </c>
      <c r="AT17" s="309">
        <f t="shared" si="2"/>
        <v>0</v>
      </c>
      <c r="AU17" s="306"/>
      <c r="AV17" s="320">
        <v>3200</v>
      </c>
      <c r="AW17" s="320">
        <v>3200</v>
      </c>
      <c r="AX17" s="311">
        <f t="shared" si="5"/>
        <v>861.53846153846155</v>
      </c>
      <c r="AY17" s="311">
        <f t="shared" si="6"/>
        <v>0</v>
      </c>
      <c r="AZ17" s="312"/>
      <c r="BA17" s="306"/>
      <c r="BB17" s="306"/>
      <c r="BC17" s="306"/>
      <c r="BD17" s="306"/>
      <c r="BE17" s="310"/>
      <c r="BF17" s="313">
        <f t="shared" si="8"/>
        <v>861.53846153846155</v>
      </c>
      <c r="BG17" s="314"/>
      <c r="BH17" s="306"/>
      <c r="BI17" s="313">
        <f t="shared" si="3"/>
        <v>861.53846153846155</v>
      </c>
      <c r="BJ17" s="325"/>
      <c r="BK17" s="306"/>
    </row>
    <row r="18" spans="2:63" s="118" customFormat="1" ht="12" x14ac:dyDescent="0.25">
      <c r="B18" s="303"/>
      <c r="C18" s="306"/>
      <c r="D18" s="306"/>
      <c r="E18" s="306"/>
      <c r="F18" s="306"/>
      <c r="G18" s="306"/>
      <c r="H18" s="306"/>
      <c r="I18" s="306"/>
      <c r="J18" s="306"/>
      <c r="K18" s="303"/>
      <c r="L18" s="306"/>
      <c r="M18" s="324"/>
      <c r="N18" s="324"/>
      <c r="O18" s="324"/>
      <c r="P18" s="324"/>
      <c r="Q18" s="324"/>
      <c r="R18" s="324"/>
      <c r="S18" s="324"/>
      <c r="T18" s="324"/>
      <c r="U18" s="324"/>
      <c r="V18" s="324"/>
      <c r="W18" s="324"/>
      <c r="X18" s="324"/>
      <c r="Y18" s="324"/>
      <c r="Z18" s="324"/>
      <c r="AA18" s="324"/>
      <c r="AB18" s="324"/>
      <c r="AC18" s="324"/>
      <c r="AD18" s="324"/>
      <c r="AE18" s="324"/>
      <c r="AF18" s="324"/>
      <c r="AG18" s="324"/>
      <c r="AH18" s="324"/>
      <c r="AI18" s="324"/>
      <c r="AJ18" s="324"/>
      <c r="AK18" s="324"/>
      <c r="AL18" s="324"/>
      <c r="AM18" s="324"/>
      <c r="AN18" s="324"/>
      <c r="AO18" s="324"/>
      <c r="AP18" s="324"/>
      <c r="AQ18" s="324"/>
      <c r="AR18" s="308"/>
      <c r="AS18" s="308"/>
      <c r="AT18" s="309"/>
      <c r="AU18" s="306"/>
      <c r="AV18" s="320"/>
      <c r="AW18" s="320"/>
      <c r="AX18" s="311"/>
      <c r="AY18" s="311"/>
      <c r="AZ18" s="312"/>
      <c r="BA18" s="306"/>
      <c r="BB18" s="306"/>
      <c r="BC18" s="306"/>
      <c r="BD18" s="306"/>
      <c r="BE18" s="310"/>
      <c r="BF18" s="313">
        <f t="shared" ref="BF18:BF21" si="9">SUM(AX18:BC18)</f>
        <v>0</v>
      </c>
      <c r="BG18" s="314"/>
      <c r="BH18" s="306"/>
      <c r="BI18" s="313">
        <f t="shared" si="3"/>
        <v>0</v>
      </c>
      <c r="BJ18" s="306"/>
      <c r="BK18" s="306"/>
    </row>
    <row r="19" spans="2:63" s="118" customFormat="1" ht="12" x14ac:dyDescent="0.25">
      <c r="B19" s="303"/>
      <c r="C19" s="306"/>
      <c r="D19" s="306"/>
      <c r="E19" s="306"/>
      <c r="F19" s="306"/>
      <c r="G19" s="306"/>
      <c r="H19" s="306"/>
      <c r="I19" s="306"/>
      <c r="J19" s="306"/>
      <c r="K19" s="303"/>
      <c r="L19" s="306"/>
      <c r="M19" s="324"/>
      <c r="N19" s="324"/>
      <c r="O19" s="324"/>
      <c r="P19" s="324"/>
      <c r="Q19" s="324"/>
      <c r="R19" s="324"/>
      <c r="S19" s="324"/>
      <c r="T19" s="324"/>
      <c r="U19" s="324"/>
      <c r="V19" s="324"/>
      <c r="W19" s="324"/>
      <c r="X19" s="324"/>
      <c r="Y19" s="324"/>
      <c r="Z19" s="324"/>
      <c r="AA19" s="324"/>
      <c r="AB19" s="324"/>
      <c r="AC19" s="324"/>
      <c r="AD19" s="324"/>
      <c r="AE19" s="324"/>
      <c r="AF19" s="324"/>
      <c r="AG19" s="324"/>
      <c r="AH19" s="324"/>
      <c r="AI19" s="324"/>
      <c r="AJ19" s="324"/>
      <c r="AK19" s="324"/>
      <c r="AL19" s="324"/>
      <c r="AM19" s="324"/>
      <c r="AN19" s="324"/>
      <c r="AO19" s="324"/>
      <c r="AP19" s="324"/>
      <c r="AQ19" s="324"/>
      <c r="AR19" s="308"/>
      <c r="AS19" s="308"/>
      <c r="AT19" s="309"/>
      <c r="AU19" s="306"/>
      <c r="AV19" s="320"/>
      <c r="AW19" s="320"/>
      <c r="AX19" s="311"/>
      <c r="AY19" s="311"/>
      <c r="AZ19" s="312"/>
      <c r="BA19" s="306"/>
      <c r="BB19" s="306"/>
      <c r="BC19" s="306"/>
      <c r="BD19" s="306"/>
      <c r="BE19" s="310"/>
      <c r="BF19" s="313">
        <f t="shared" si="9"/>
        <v>0</v>
      </c>
      <c r="BG19" s="314"/>
      <c r="BH19" s="306"/>
      <c r="BI19" s="313">
        <f t="shared" si="3"/>
        <v>0</v>
      </c>
      <c r="BJ19" s="306"/>
      <c r="BK19" s="306"/>
    </row>
    <row r="20" spans="2:63" s="118" customFormat="1" ht="12" x14ac:dyDescent="0.25">
      <c r="B20" s="303"/>
      <c r="C20" s="306"/>
      <c r="D20" s="306"/>
      <c r="E20" s="306"/>
      <c r="F20" s="306"/>
      <c r="G20" s="306"/>
      <c r="H20" s="306"/>
      <c r="I20" s="306"/>
      <c r="J20" s="306"/>
      <c r="K20" s="303"/>
      <c r="L20" s="306"/>
      <c r="M20" s="306"/>
      <c r="N20" s="306"/>
      <c r="O20" s="324"/>
      <c r="P20" s="324"/>
      <c r="Q20" s="324"/>
      <c r="R20" s="306"/>
      <c r="S20" s="324"/>
      <c r="T20" s="324"/>
      <c r="U20" s="324"/>
      <c r="V20" s="324"/>
      <c r="W20" s="324"/>
      <c r="X20" s="324"/>
      <c r="Y20" s="306"/>
      <c r="Z20" s="324"/>
      <c r="AA20" s="324"/>
      <c r="AB20" s="324"/>
      <c r="AC20" s="324"/>
      <c r="AD20" s="324"/>
      <c r="AE20" s="324"/>
      <c r="AF20" s="306"/>
      <c r="AG20" s="324"/>
      <c r="AH20" s="324"/>
      <c r="AI20" s="324"/>
      <c r="AJ20" s="324"/>
      <c r="AK20" s="324"/>
      <c r="AL20" s="324"/>
      <c r="AM20" s="324"/>
      <c r="AN20" s="324"/>
      <c r="AO20" s="324"/>
      <c r="AP20" s="324"/>
      <c r="AQ20" s="324"/>
      <c r="AR20" s="308"/>
      <c r="AS20" s="308"/>
      <c r="AT20" s="309"/>
      <c r="AU20" s="306"/>
      <c r="AV20" s="320"/>
      <c r="AW20" s="320"/>
      <c r="AX20" s="311"/>
      <c r="AY20" s="311"/>
      <c r="AZ20" s="312"/>
      <c r="BA20" s="306"/>
      <c r="BB20" s="306"/>
      <c r="BC20" s="306"/>
      <c r="BD20" s="306"/>
      <c r="BE20" s="310"/>
      <c r="BF20" s="313">
        <f t="shared" si="9"/>
        <v>0</v>
      </c>
      <c r="BG20" s="314"/>
      <c r="BH20" s="306"/>
      <c r="BI20" s="313">
        <f t="shared" si="3"/>
        <v>0</v>
      </c>
      <c r="BJ20" s="306"/>
      <c r="BK20" s="306"/>
    </row>
    <row r="21" spans="2:63" s="118" customFormat="1" ht="12" x14ac:dyDescent="0.25">
      <c r="B21" s="303"/>
      <c r="C21" s="306"/>
      <c r="D21" s="306"/>
      <c r="E21" s="306"/>
      <c r="F21" s="306"/>
      <c r="G21" s="306"/>
      <c r="H21" s="306"/>
      <c r="I21" s="306"/>
      <c r="J21" s="306"/>
      <c r="K21" s="303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  <c r="AA21" s="303"/>
      <c r="AB21" s="306"/>
      <c r="AC21" s="306"/>
      <c r="AD21" s="306"/>
      <c r="AE21" s="306"/>
      <c r="AF21" s="306"/>
      <c r="AG21" s="306"/>
      <c r="AH21" s="324"/>
      <c r="AI21" s="324"/>
      <c r="AJ21" s="324"/>
      <c r="AK21" s="324"/>
      <c r="AL21" s="324"/>
      <c r="AM21" s="324"/>
      <c r="AN21" s="324"/>
      <c r="AO21" s="324"/>
      <c r="AP21" s="324"/>
      <c r="AQ21" s="324"/>
      <c r="AR21" s="308"/>
      <c r="AS21" s="308"/>
      <c r="AT21" s="309"/>
      <c r="AU21" s="306"/>
      <c r="AV21" s="320"/>
      <c r="AW21" s="320"/>
      <c r="AX21" s="311"/>
      <c r="AY21" s="311"/>
      <c r="AZ21" s="312"/>
      <c r="BA21" s="306"/>
      <c r="BB21" s="306"/>
      <c r="BC21" s="306"/>
      <c r="BD21" s="306"/>
      <c r="BE21" s="310"/>
      <c r="BF21" s="313">
        <f t="shared" si="9"/>
        <v>0</v>
      </c>
      <c r="BG21" s="314"/>
      <c r="BH21" s="306"/>
      <c r="BI21" s="313">
        <f t="shared" si="3"/>
        <v>0</v>
      </c>
      <c r="BJ21" s="306"/>
      <c r="BK21" s="306"/>
    </row>
    <row r="22" spans="2:63" s="118" customFormat="1" ht="12" x14ac:dyDescent="0.25">
      <c r="B22" s="568" t="s">
        <v>20</v>
      </c>
      <c r="C22" s="568"/>
      <c r="D22" s="383"/>
      <c r="E22" s="383"/>
      <c r="F22" s="383"/>
      <c r="G22" s="383"/>
      <c r="H22" s="306"/>
      <c r="I22" s="306"/>
      <c r="J22" s="306"/>
      <c r="K22" s="303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  <c r="AA22" s="303"/>
      <c r="AB22" s="306"/>
      <c r="AC22" s="306"/>
      <c r="AD22" s="306"/>
      <c r="AE22" s="306"/>
      <c r="AF22" s="306"/>
      <c r="AG22" s="306"/>
      <c r="AH22" s="306"/>
      <c r="AI22" s="306"/>
      <c r="AJ22" s="306"/>
      <c r="AK22" s="306"/>
      <c r="AL22" s="306"/>
      <c r="AM22" s="306"/>
      <c r="AN22" s="306"/>
      <c r="AO22" s="306"/>
      <c r="AP22" s="306"/>
      <c r="AQ22" s="306"/>
      <c r="AR22" s="417">
        <f t="shared" ref="AR22:BI22" si="10">SUM(AR4:AR21)</f>
        <v>257.5</v>
      </c>
      <c r="AS22" s="325">
        <f t="shared" si="10"/>
        <v>9</v>
      </c>
      <c r="AT22" s="325">
        <f t="shared" si="10"/>
        <v>16</v>
      </c>
      <c r="AU22" s="325">
        <f t="shared" si="10"/>
        <v>129</v>
      </c>
      <c r="AV22" s="325">
        <f t="shared" si="10"/>
        <v>73600</v>
      </c>
      <c r="AW22" s="325">
        <f t="shared" si="10"/>
        <v>74630</v>
      </c>
      <c r="AX22" s="325">
        <f t="shared" si="10"/>
        <v>58910.38461538461</v>
      </c>
      <c r="AY22" s="325">
        <f t="shared" si="10"/>
        <v>1825</v>
      </c>
      <c r="AZ22" s="325">
        <f t="shared" si="10"/>
        <v>4515</v>
      </c>
      <c r="BA22" s="325">
        <f t="shared" si="10"/>
        <v>4690</v>
      </c>
      <c r="BB22" s="325">
        <f t="shared" si="10"/>
        <v>2750</v>
      </c>
      <c r="BC22" s="325">
        <f t="shared" si="10"/>
        <v>200</v>
      </c>
      <c r="BD22" s="325">
        <f t="shared" si="10"/>
        <v>300</v>
      </c>
      <c r="BE22" s="325">
        <f>SUM(BE4:BE21)</f>
        <v>7206.1</v>
      </c>
      <c r="BF22" s="325">
        <f>SUM(BF4:BF21)</f>
        <v>70267.384615384624</v>
      </c>
      <c r="BG22" s="325">
        <f t="shared" si="10"/>
        <v>2786.7</v>
      </c>
      <c r="BH22" s="325">
        <f t="shared" si="10"/>
        <v>1000</v>
      </c>
      <c r="BI22" s="325">
        <f t="shared" si="10"/>
        <v>66480.684615384613</v>
      </c>
      <c r="BJ22" s="306"/>
      <c r="BK22" s="306"/>
    </row>
    <row r="23" spans="2:63" s="118" customFormat="1" ht="12" x14ac:dyDescent="0.25">
      <c r="E23" s="326"/>
      <c r="AA23" s="326"/>
      <c r="AR23" s="418"/>
      <c r="AY23" s="317"/>
      <c r="BB23" s="326"/>
      <c r="BE23" s="326"/>
      <c r="BF23" s="326"/>
    </row>
    <row r="24" spans="2:63" s="118" customFormat="1" ht="12" x14ac:dyDescent="0.25">
      <c r="E24" s="326"/>
      <c r="M24" s="469"/>
      <c r="O24" s="118" t="s">
        <v>1072</v>
      </c>
      <c r="AA24" s="326"/>
      <c r="AR24" s="418"/>
      <c r="AY24" s="317"/>
      <c r="BB24" s="326"/>
      <c r="BE24" s="326"/>
      <c r="BF24" s="326"/>
    </row>
    <row r="25" spans="2:63" x14ac:dyDescent="0.3">
      <c r="M25" s="473"/>
      <c r="O25" s="118" t="s">
        <v>1073</v>
      </c>
      <c r="P25" s="118"/>
      <c r="Q25" s="118"/>
      <c r="R25" s="118"/>
      <c r="S25" s="118"/>
      <c r="BD25" s="16"/>
      <c r="BI25" s="16"/>
    </row>
    <row r="26" spans="2:63" x14ac:dyDescent="0.3">
      <c r="M26" s="475"/>
      <c r="O26" s="118" t="s">
        <v>1074</v>
      </c>
      <c r="P26" s="118"/>
      <c r="Q26" s="118"/>
      <c r="R26" s="118"/>
      <c r="S26" s="118"/>
    </row>
    <row r="27" spans="2:63" x14ac:dyDescent="0.3">
      <c r="O27" s="118"/>
      <c r="P27" s="118"/>
      <c r="Q27" s="118"/>
      <c r="R27" s="118"/>
      <c r="S27" s="118"/>
    </row>
    <row r="164" spans="342:342" x14ac:dyDescent="0.3">
      <c r="MD164" t="s">
        <v>111</v>
      </c>
    </row>
  </sheetData>
  <mergeCells count="22">
    <mergeCell ref="B1:BL1"/>
    <mergeCell ref="AR2:AR3"/>
    <mergeCell ref="AY2:BD2"/>
    <mergeCell ref="BE2:BE3"/>
    <mergeCell ref="B22:C22"/>
    <mergeCell ref="E2:E3"/>
    <mergeCell ref="G2:J2"/>
    <mergeCell ref="AX2:AX3"/>
    <mergeCell ref="B2:B3"/>
    <mergeCell ref="F2:F3"/>
    <mergeCell ref="L2:L3"/>
    <mergeCell ref="AS2:AS3"/>
    <mergeCell ref="BJ2:BJ3"/>
    <mergeCell ref="C2:D3"/>
    <mergeCell ref="BK2:BK3"/>
    <mergeCell ref="BG2:BH2"/>
    <mergeCell ref="BI2:BI3"/>
    <mergeCell ref="AT2:AT3"/>
    <mergeCell ref="AU2:AU3"/>
    <mergeCell ref="AV2:AV3"/>
    <mergeCell ref="AW2:AW3"/>
    <mergeCell ref="BF2:BF3"/>
  </mergeCells>
  <phoneticPr fontId="38" type="noConversion"/>
  <conditionalFormatting sqref="M13:M17 W13:AH13 M18:AQ19 AG20:AQ20 AH21:AQ21 AJ17:AQ17 W17:AH17 W15:AM15 AO13:AQ15 AJ13:AN13">
    <cfRule type="cellIs" dxfId="135" priority="44" operator="between">
      <formula>1.25</formula>
      <formula>1.25</formula>
    </cfRule>
    <cfRule type="cellIs" dxfId="134" priority="45" operator="between">
      <formula>1.5</formula>
      <formula>1.5</formula>
    </cfRule>
    <cfRule type="cellIs" dxfId="133" priority="46" operator="greaterThan">
      <formula>1</formula>
    </cfRule>
  </conditionalFormatting>
  <conditionalFormatting sqref="O20:Q20">
    <cfRule type="cellIs" dxfId="132" priority="41" operator="between">
      <formula>1.25</formula>
      <formula>1.25</formula>
    </cfRule>
    <cfRule type="cellIs" dxfId="131" priority="42" operator="between">
      <formula>1.5</formula>
      <formula>1.5</formula>
    </cfRule>
    <cfRule type="cellIs" dxfId="130" priority="43" operator="greaterThan">
      <formula>1</formula>
    </cfRule>
  </conditionalFormatting>
  <conditionalFormatting sqref="S20:X20">
    <cfRule type="cellIs" dxfId="129" priority="38" operator="between">
      <formula>1.25</formula>
      <formula>1.25</formula>
    </cfRule>
    <cfRule type="cellIs" dxfId="128" priority="39" operator="between">
      <formula>1.5</formula>
      <formula>1.5</formula>
    </cfRule>
    <cfRule type="cellIs" dxfId="127" priority="40" operator="greaterThan">
      <formula>1</formula>
    </cfRule>
  </conditionalFormatting>
  <conditionalFormatting sqref="W4:AA4 W5:AH7 AB4:AG7 AC4:AQ4 O7:S7 O13:P17 W15:AM15 W17:AQ17 AI10:AM11 AB10:AG11 O8:AM8 AI7:AM7 U11:AH11 AI4:AQ6 M4:S6 T4:Z7 O10:AI10 M7:N17 O11:S12 W12:AM12 AN14:AN16 W13:AN13 AN7:AQ8 AO10:AQ15 AN10:AN12 O9:AQ9">
    <cfRule type="cellIs" dxfId="126" priority="20" operator="equal">
      <formula>0.5</formula>
    </cfRule>
  </conditionalFormatting>
  <conditionalFormatting sqref="W4:AA4 W5:AH7 AB4:AG7 AC4:AQ4 O7:S7 O13:P17 W15:AM15 W17:AQ17 AI10:AM11 AB10:AG11 O8:AM8 AI7:AM7 U11:AH11 AI4:AQ6 M4:S6 T4:Z7 O10:AI10 M7:N17 O11:S12 W12:AM12 AN14:AN16 W13:AN13 AN7:AQ8 AO10:AQ15 AN10:AN12 O9:AQ9">
    <cfRule type="cellIs" dxfId="125" priority="19" operator="equal">
      <formula>15</formula>
    </cfRule>
  </conditionalFormatting>
  <conditionalFormatting sqref="W4:AA4 W5:AH7 AB4:AG7 AC4:AQ4 O7:S7 O13:P17 W15:AM15 W17:AQ17 AI10:AM11 AB10:AG11 O8:AM8 AI7:AM7 U11:AH11 AI4:AQ6 M4:S6 T4:Z7 O10:AI10 M7:N17 O11:S12 W12:AM12 AN14:AN16 W13:AN13 AN7:AQ8 AO10:AQ15 AN10:AN12 O9:AQ9">
    <cfRule type="cellIs" dxfId="124" priority="18" operator="between">
      <formula>11</formula>
      <formula>14</formula>
    </cfRule>
  </conditionalFormatting>
  <conditionalFormatting sqref="W4:AA4 W5:AH7 AB4:AG7 AC4:AQ4 O7:S7 O13:P17 W15:AM15 W17:AQ17 AI10:AM11 AB10:AG11 O8:AM8 AI7:AM7 U11:AH11 AI4:AQ6 M4:S6 T4:Z7 O10:AI10 M7:N17 O11:S12 W12:AM12 AN14:AN16 W13:AN13 AN7:AQ8 AO10:AQ15 AN10:AN12 O9:AQ9">
    <cfRule type="cellIs" dxfId="123" priority="17" operator="equal">
      <formula>19</formula>
    </cfRule>
  </conditionalFormatting>
  <conditionalFormatting sqref="W4:AA4 W5:AH7 AB4:AG7 AC4:AQ4 O7:S7 O13:P17 W15:AM15 W17:AQ17 AI10:AM11 AB10:AG11 O8:AM8 AI7:AM7 U11:AH11 AI4:AQ6 M4:S6 T4:Z7 O10:AI10 M7:N17 O11:S12 W12:AM12 AN14:AN16 W13:AN13 AN7:AQ8 AO10:AQ15 AN10:AN12 O9:AQ9">
    <cfRule type="cellIs" dxfId="122" priority="16" stopIfTrue="1" operator="equal">
      <formula>0</formula>
    </cfRule>
  </conditionalFormatting>
  <conditionalFormatting sqref="Z20:AE20">
    <cfRule type="cellIs" dxfId="121" priority="35" operator="between">
      <formula>1.25</formula>
      <formula>1.25</formula>
    </cfRule>
    <cfRule type="cellIs" dxfId="120" priority="36" operator="between">
      <formula>1.5</formula>
      <formula>1.5</formula>
    </cfRule>
    <cfRule type="cellIs" dxfId="119" priority="37" operator="greaterThan">
      <formula>1</formula>
    </cfRule>
  </conditionalFormatting>
  <conditionalFormatting sqref="M13:M17 W13:AH13 M18:AQ21 AJ17:AQ17 W17:AH17 W15:AM15 AO13:AQ15 AJ13:AN13">
    <cfRule type="cellIs" dxfId="118" priority="21" operator="equal">
      <formula>0.5</formula>
    </cfRule>
    <cfRule type="cellIs" priority="22" operator="equal">
      <formula>0.5</formula>
    </cfRule>
  </conditionalFormatting>
  <conditionalFormatting sqref="T12:V12 U12:Z13 U17:Z17 W16:AM16 AO16:AQ16 U15:Z15 Q13:V17 W14:AM14 T11:Z11">
    <cfRule type="cellIs" dxfId="117" priority="15" operator="equal">
      <formula>0.5</formula>
    </cfRule>
  </conditionalFormatting>
  <conditionalFormatting sqref="T12:V12 U12:Z13 U17:Z17 W16:AM16 AO16:AQ16 U15:Z15 Q13:V17 W14:AM14 T11:Z11">
    <cfRule type="cellIs" dxfId="116" priority="14" operator="equal">
      <formula>15</formula>
    </cfRule>
  </conditionalFormatting>
  <conditionalFormatting sqref="T12:V12 U12:Z13 U17:Z17 W16:AM16 AO16:AQ16 U15:Z15 Q13:V17 W14:AM14 T11:Z11">
    <cfRule type="cellIs" dxfId="115" priority="13" operator="between">
      <formula>11</formula>
      <formula>14</formula>
    </cfRule>
  </conditionalFormatting>
  <conditionalFormatting sqref="T12:V12 U12:Z13 U17:Z17 W16:AM16 AO16:AQ16 U15:Z15 Q13:V17 W14:AM14 T11:Z11">
    <cfRule type="cellIs" dxfId="114" priority="12" operator="equal">
      <formula>19</formula>
    </cfRule>
  </conditionalFormatting>
  <conditionalFormatting sqref="T12:V12 U12:Z13 U17:Z17 W16:AM16 AO16:AQ16 U15:Z15 Q13:V17 W14:AM14 T11:Z11">
    <cfRule type="cellIs" dxfId="113" priority="11" stopIfTrue="1" operator="equal">
      <formula>0</formula>
    </cfRule>
  </conditionalFormatting>
  <conditionalFormatting sqref="AB17:AG17 AB15:AM15 AO15:AQ15 AB12:AG13">
    <cfRule type="cellIs" dxfId="112" priority="5" operator="equal">
      <formula>0.5</formula>
    </cfRule>
  </conditionalFormatting>
  <conditionalFormatting sqref="AB17:AG17 AB15:AM15 AO15:AQ15 AB12:AG13">
    <cfRule type="cellIs" dxfId="111" priority="4" operator="equal">
      <formula>15</formula>
    </cfRule>
  </conditionalFormatting>
  <conditionalFormatting sqref="AB17:AG17 AB15:AM15 AO15:AQ15 AB12:AG13">
    <cfRule type="cellIs" dxfId="110" priority="3" operator="between">
      <formula>11</formula>
      <formula>14</formula>
    </cfRule>
  </conditionalFormatting>
  <conditionalFormatting sqref="AB17:AG17 AB15:AM15 AO15:AQ15 AB12:AG13">
    <cfRule type="cellIs" dxfId="109" priority="2" operator="equal">
      <formula>19</formula>
    </cfRule>
  </conditionalFormatting>
  <conditionalFormatting sqref="AB17:AG17 AB15:AM15 AO15:AQ15 AB12:AG13">
    <cfRule type="cellIs" dxfId="108" priority="1" stopIfTrue="1" operator="equal">
      <formula>0</formula>
    </cfRule>
  </conditionalFormatting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M196"/>
  <sheetViews>
    <sheetView topLeftCell="C1" zoomScaleNormal="100" workbookViewId="0">
      <pane xSplit="3" ySplit="3" topLeftCell="BS4" activePane="bottomRight" state="frozen"/>
      <selection activeCell="C1" sqref="C1"/>
      <selection pane="topRight" activeCell="F1" sqref="F1"/>
      <selection pane="bottomLeft" activeCell="C4" sqref="C4"/>
      <selection pane="bottomRight" activeCell="BV3" sqref="BV3"/>
    </sheetView>
  </sheetViews>
  <sheetFormatPr defaultColWidth="9.109375" defaultRowHeight="15.6" outlineLevelCol="1" x14ac:dyDescent="0.3"/>
  <cols>
    <col min="1" max="2" width="1.109375" style="173" hidden="1" customWidth="1"/>
    <col min="3" max="3" width="16.5546875" style="173" customWidth="1"/>
    <col min="4" max="4" width="24.6640625" style="173" customWidth="1"/>
    <col min="5" max="5" width="19.44140625" style="173" customWidth="1"/>
    <col min="6" max="6" width="27.21875" style="124" customWidth="1"/>
    <col min="7" max="7" width="8.6640625" style="124" hidden="1" customWidth="1"/>
    <col min="8" max="8" width="10.109375" style="17" hidden="1" customWidth="1" outlineLevel="1"/>
    <col min="9" max="10" width="12.33203125" style="17" hidden="1" customWidth="1" outlineLevel="1"/>
    <col min="11" max="11" width="9" style="17" hidden="1" customWidth="1" outlineLevel="1"/>
    <col min="12" max="12" width="7" style="17" hidden="1" customWidth="1" outlineLevel="1"/>
    <col min="13" max="13" width="5" style="173" hidden="1" customWidth="1" outlineLevel="1"/>
    <col min="14" max="14" width="5.33203125" style="173" hidden="1" customWidth="1" outlineLevel="1"/>
    <col min="15" max="15" width="5.6640625" style="216" hidden="1" customWidth="1" outlineLevel="1"/>
    <col min="16" max="16" width="10.109375" style="173" hidden="1" customWidth="1" outlineLevel="1"/>
    <col min="17" max="17" width="18.44140625" style="173" hidden="1" customWidth="1" outlineLevel="1"/>
    <col min="18" max="18" width="6.44140625" style="173" hidden="1" customWidth="1" outlineLevel="1"/>
    <col min="19" max="19" width="8" style="173" hidden="1" customWidth="1" outlineLevel="1"/>
    <col min="20" max="20" width="18" style="173" hidden="1" customWidth="1" outlineLevel="1"/>
    <col min="21" max="21" width="5.5546875" style="173" hidden="1" customWidth="1" outlineLevel="1"/>
    <col min="22" max="22" width="9.109375" style="173" hidden="1" customWidth="1" outlineLevel="1"/>
    <col min="23" max="25" width="12" style="173" hidden="1" customWidth="1" outlineLevel="1"/>
    <col min="26" max="26" width="35.44140625" style="173" hidden="1" customWidth="1" outlineLevel="1"/>
    <col min="27" max="30" width="10.44140625" style="173" hidden="1" customWidth="1" outlineLevel="1"/>
    <col min="31" max="31" width="14" style="173" customWidth="1" outlineLevel="1"/>
    <col min="32" max="55" width="3.33203125" style="173" customWidth="1" outlineLevel="1"/>
    <col min="56" max="56" width="4.33203125" style="173" customWidth="1" outlineLevel="1"/>
    <col min="57" max="57" width="3.5546875" style="173" customWidth="1" outlineLevel="1"/>
    <col min="58" max="58" width="5.33203125" style="173" customWidth="1" outlineLevel="1"/>
    <col min="59" max="59" width="9" style="173" customWidth="1" outlineLevel="1"/>
    <col min="60" max="60" width="13.44140625" style="173" customWidth="1" outlineLevel="1"/>
    <col min="61" max="61" width="7.109375" style="173" customWidth="1" outlineLevel="1"/>
    <col min="62" max="62" width="5.88671875" style="173" customWidth="1" outlineLevel="1"/>
    <col min="63" max="63" width="6.44140625" style="330" customWidth="1" outlineLevel="1"/>
    <col min="64" max="64" width="6.109375" style="173" customWidth="1" outlineLevel="1"/>
    <col min="65" max="65" width="7.44140625" style="173" customWidth="1" outlineLevel="1"/>
    <col min="66" max="66" width="6.33203125" style="173" customWidth="1" outlineLevel="1"/>
    <col min="67" max="67" width="5" style="173" customWidth="1" outlineLevel="1"/>
    <col min="68" max="68" width="8.109375" style="173" customWidth="1" outlineLevel="1"/>
    <col min="69" max="69" width="5.5546875" style="173" customWidth="1" outlineLevel="1"/>
    <col min="70" max="70" width="12.21875" style="175" bestFit="1" customWidth="1"/>
    <col min="71" max="71" width="8.33203125" style="220" customWidth="1" outlineLevel="1"/>
    <col min="72" max="73" width="9.33203125" style="220" customWidth="1" outlineLevel="1"/>
    <col min="74" max="74" width="9" style="175" customWidth="1"/>
    <col min="75" max="75" width="9.88671875" style="173" customWidth="1"/>
    <col min="76" max="76" width="12.88671875" style="173" customWidth="1"/>
    <col min="77" max="77" width="13" style="173" customWidth="1"/>
    <col min="78" max="78" width="25" style="173" bestFit="1" customWidth="1"/>
    <col min="79" max="116" width="4.6640625" style="173" customWidth="1"/>
    <col min="117" max="16384" width="9.109375" style="173"/>
  </cols>
  <sheetData>
    <row r="1" spans="1:78" ht="34.5" customHeight="1" x14ac:dyDescent="0.25">
      <c r="B1" s="174"/>
      <c r="C1" s="176" t="s">
        <v>7</v>
      </c>
      <c r="D1" s="177" t="s">
        <v>1126</v>
      </c>
      <c r="E1" s="437"/>
      <c r="F1" s="2" t="s">
        <v>464</v>
      </c>
      <c r="G1" s="596" t="s">
        <v>934</v>
      </c>
      <c r="H1" s="598" t="s">
        <v>8</v>
      </c>
      <c r="I1" s="600" t="s">
        <v>19</v>
      </c>
      <c r="J1" s="601"/>
      <c r="K1" s="598" t="s">
        <v>935</v>
      </c>
      <c r="L1" s="604" t="s">
        <v>3</v>
      </c>
      <c r="M1" s="606" t="s">
        <v>9</v>
      </c>
      <c r="N1" s="606"/>
      <c r="O1" s="437" t="s">
        <v>10</v>
      </c>
      <c r="P1" s="437"/>
      <c r="Q1" s="610" t="s">
        <v>11</v>
      </c>
      <c r="R1" s="610"/>
      <c r="S1" s="610"/>
      <c r="T1" s="611" t="s">
        <v>12</v>
      </c>
      <c r="U1" s="611"/>
      <c r="V1" s="611"/>
      <c r="W1" s="612" t="s">
        <v>13</v>
      </c>
      <c r="X1" s="613"/>
      <c r="Y1" s="614"/>
      <c r="Z1" s="615" t="s">
        <v>14</v>
      </c>
      <c r="AA1" s="616" t="s">
        <v>15</v>
      </c>
      <c r="AB1" s="609" t="s">
        <v>16</v>
      </c>
      <c r="AC1" s="178" t="s">
        <v>17</v>
      </c>
      <c r="AD1" s="178" t="s">
        <v>18</v>
      </c>
      <c r="AE1" s="607" t="s">
        <v>1122</v>
      </c>
      <c r="AF1" s="179">
        <v>10</v>
      </c>
      <c r="AG1" s="397">
        <v>11</v>
      </c>
      <c r="AH1" s="179">
        <v>13</v>
      </c>
      <c r="AI1" s="179">
        <v>14</v>
      </c>
      <c r="AJ1" s="179">
        <v>15</v>
      </c>
      <c r="AK1" s="179">
        <v>16</v>
      </c>
      <c r="AL1" s="179">
        <v>17</v>
      </c>
      <c r="AM1" s="397">
        <v>18</v>
      </c>
      <c r="AN1" s="179">
        <v>20</v>
      </c>
      <c r="AO1" s="179">
        <v>21</v>
      </c>
      <c r="AP1" s="179">
        <v>22</v>
      </c>
      <c r="AQ1" s="179">
        <v>23</v>
      </c>
      <c r="AR1" s="179">
        <v>24</v>
      </c>
      <c r="AS1" s="179">
        <v>25</v>
      </c>
      <c r="AT1" s="179">
        <v>27</v>
      </c>
      <c r="AU1" s="179">
        <v>28</v>
      </c>
      <c r="AV1" s="179">
        <v>1</v>
      </c>
      <c r="AW1" s="179">
        <v>2</v>
      </c>
      <c r="AX1" s="179">
        <v>3</v>
      </c>
      <c r="AY1" s="397">
        <v>4</v>
      </c>
      <c r="AZ1" s="179">
        <v>6</v>
      </c>
      <c r="BA1" s="179">
        <v>7</v>
      </c>
      <c r="BB1" s="179">
        <v>8</v>
      </c>
      <c r="BC1" s="179">
        <v>9</v>
      </c>
      <c r="BD1" s="587" t="s">
        <v>1033</v>
      </c>
      <c r="BE1" s="588"/>
      <c r="BF1" s="180"/>
      <c r="BG1" s="589" t="s">
        <v>1034</v>
      </c>
      <c r="BH1" s="590"/>
      <c r="BI1" s="590"/>
      <c r="BJ1" s="590"/>
      <c r="BK1" s="590"/>
      <c r="BL1" s="590"/>
      <c r="BM1" s="590"/>
      <c r="BN1" s="590"/>
      <c r="BO1" s="590"/>
      <c r="BP1" s="591"/>
      <c r="BQ1" s="592" t="s">
        <v>240</v>
      </c>
      <c r="BR1" s="181" t="s">
        <v>20</v>
      </c>
      <c r="BS1" s="594" t="s">
        <v>1029</v>
      </c>
      <c r="BT1" s="594" t="s">
        <v>1046</v>
      </c>
      <c r="BU1" s="594" t="s">
        <v>1029</v>
      </c>
      <c r="BV1" s="584" t="s">
        <v>1123</v>
      </c>
      <c r="BW1" s="582" t="s">
        <v>1124</v>
      </c>
      <c r="BX1" s="183" t="s">
        <v>21</v>
      </c>
      <c r="BY1" s="174"/>
      <c r="BZ1" s="174"/>
    </row>
    <row r="2" spans="1:78" s="175" customFormat="1" ht="32.25" customHeight="1" x14ac:dyDescent="0.25">
      <c r="B2" s="586"/>
      <c r="C2" s="176"/>
      <c r="D2" s="177">
        <f>16*6</f>
        <v>96</v>
      </c>
      <c r="E2" s="437"/>
      <c r="F2" s="4"/>
      <c r="G2" s="597"/>
      <c r="H2" s="599"/>
      <c r="I2" s="602"/>
      <c r="J2" s="603"/>
      <c r="K2" s="599"/>
      <c r="L2" s="605"/>
      <c r="M2" s="186" t="s">
        <v>22</v>
      </c>
      <c r="N2" s="176" t="s">
        <v>23</v>
      </c>
      <c r="O2" s="437" t="s">
        <v>24</v>
      </c>
      <c r="P2" s="432" t="s">
        <v>25</v>
      </c>
      <c r="Q2" s="187" t="s">
        <v>26</v>
      </c>
      <c r="R2" s="431" t="s">
        <v>27</v>
      </c>
      <c r="S2" s="188" t="s">
        <v>28</v>
      </c>
      <c r="T2" s="66" t="s">
        <v>26</v>
      </c>
      <c r="U2" s="431" t="s">
        <v>27</v>
      </c>
      <c r="V2" s="188" t="s">
        <v>28</v>
      </c>
      <c r="W2" s="189" t="s">
        <v>29</v>
      </c>
      <c r="X2" s="189" t="s">
        <v>30</v>
      </c>
      <c r="Y2" s="189" t="s">
        <v>31</v>
      </c>
      <c r="Z2" s="615"/>
      <c r="AA2" s="617"/>
      <c r="AB2" s="609"/>
      <c r="AC2" s="190" t="s">
        <v>32</v>
      </c>
      <c r="AD2" s="190" t="s">
        <v>33</v>
      </c>
      <c r="AE2" s="608"/>
      <c r="AF2" s="191" t="s">
        <v>38</v>
      </c>
      <c r="AG2" s="398" t="s">
        <v>39</v>
      </c>
      <c r="AH2" s="191" t="s">
        <v>34</v>
      </c>
      <c r="AI2" s="191" t="s">
        <v>35</v>
      </c>
      <c r="AJ2" s="191" t="s">
        <v>36</v>
      </c>
      <c r="AK2" s="191" t="s">
        <v>37</v>
      </c>
      <c r="AL2" s="191" t="s">
        <v>38</v>
      </c>
      <c r="AM2" s="398" t="s">
        <v>39</v>
      </c>
      <c r="AN2" s="191" t="s">
        <v>34</v>
      </c>
      <c r="AO2" s="191" t="s">
        <v>35</v>
      </c>
      <c r="AP2" s="191" t="s">
        <v>36</v>
      </c>
      <c r="AQ2" s="191" t="s">
        <v>37</v>
      </c>
      <c r="AR2" s="191" t="s">
        <v>38</v>
      </c>
      <c r="AS2" s="398" t="s">
        <v>39</v>
      </c>
      <c r="AT2" s="191" t="s">
        <v>34</v>
      </c>
      <c r="AU2" s="191" t="s">
        <v>35</v>
      </c>
      <c r="AV2" s="191" t="s">
        <v>36</v>
      </c>
      <c r="AW2" s="191" t="s">
        <v>37</v>
      </c>
      <c r="AX2" s="191" t="s">
        <v>38</v>
      </c>
      <c r="AY2" s="398" t="s">
        <v>39</v>
      </c>
      <c r="AZ2" s="191" t="s">
        <v>34</v>
      </c>
      <c r="BA2" s="191" t="s">
        <v>35</v>
      </c>
      <c r="BB2" s="191" t="s">
        <v>36</v>
      </c>
      <c r="BC2" s="191" t="s">
        <v>37</v>
      </c>
      <c r="BD2" s="437" t="s">
        <v>40</v>
      </c>
      <c r="BE2" s="65" t="s">
        <v>41</v>
      </c>
      <c r="BF2" s="192" t="s">
        <v>42</v>
      </c>
      <c r="BG2" s="193" t="s">
        <v>1035</v>
      </c>
      <c r="BH2" s="65" t="s">
        <v>1036</v>
      </c>
      <c r="BI2" s="65" t="s">
        <v>730</v>
      </c>
      <c r="BJ2" s="65" t="s">
        <v>729</v>
      </c>
      <c r="BK2" s="194" t="s">
        <v>462</v>
      </c>
      <c r="BL2" s="369" t="s">
        <v>463</v>
      </c>
      <c r="BM2" s="193" t="s">
        <v>43</v>
      </c>
      <c r="BN2" s="437" t="s">
        <v>44</v>
      </c>
      <c r="BO2" s="65" t="s">
        <v>410</v>
      </c>
      <c r="BP2" s="195" t="s">
        <v>1037</v>
      </c>
      <c r="BQ2" s="593"/>
      <c r="BR2" s="196" t="s">
        <v>1038</v>
      </c>
      <c r="BS2" s="595"/>
      <c r="BT2" s="595"/>
      <c r="BU2" s="595"/>
      <c r="BV2" s="585"/>
      <c r="BW2" s="583"/>
      <c r="BX2" s="198"/>
      <c r="BY2" s="184"/>
      <c r="BZ2" s="184"/>
    </row>
    <row r="3" spans="1:78" s="175" customFormat="1" ht="34.5" customHeight="1" x14ac:dyDescent="0.3">
      <c r="A3" s="185"/>
      <c r="B3" s="586"/>
      <c r="C3" s="281"/>
      <c r="D3" s="177"/>
      <c r="E3" s="437"/>
      <c r="F3" s="1"/>
      <c r="G3" s="373"/>
      <c r="H3" s="436"/>
      <c r="I3" s="436"/>
      <c r="J3" s="436"/>
      <c r="K3" s="436"/>
      <c r="L3" s="282"/>
      <c r="M3" s="283"/>
      <c r="N3" s="284"/>
      <c r="O3" s="285"/>
      <c r="P3" s="433"/>
      <c r="Q3" s="286"/>
      <c r="R3" s="287"/>
      <c r="S3" s="288"/>
      <c r="T3" s="289"/>
      <c r="U3" s="287"/>
      <c r="V3" s="288"/>
      <c r="W3" s="290"/>
      <c r="X3" s="290"/>
      <c r="Y3" s="290"/>
      <c r="Z3" s="433"/>
      <c r="AA3" s="433"/>
      <c r="AB3" s="434"/>
      <c r="AC3" s="291"/>
      <c r="AD3" s="291"/>
      <c r="AE3" s="2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292"/>
      <c r="BC3" s="292"/>
      <c r="BD3" s="437"/>
      <c r="BE3" s="65"/>
      <c r="BF3" s="192"/>
      <c r="BG3" s="193"/>
      <c r="BH3" s="65"/>
      <c r="BI3" s="65"/>
      <c r="BJ3" s="65"/>
      <c r="BK3" s="194"/>
      <c r="BL3" s="194"/>
      <c r="BM3" s="193"/>
      <c r="BN3" s="437"/>
      <c r="BO3" s="65"/>
      <c r="BP3" s="195"/>
      <c r="BQ3" s="435"/>
      <c r="BR3" s="293"/>
      <c r="BS3" s="182"/>
      <c r="BT3" s="294"/>
      <c r="BU3" s="294"/>
      <c r="BV3" s="262"/>
      <c r="BW3" s="197"/>
      <c r="BX3" s="295"/>
      <c r="BY3" s="184"/>
      <c r="BZ3" s="184"/>
    </row>
    <row r="4" spans="1:78" s="175" customFormat="1" ht="21.75" customHeight="1" x14ac:dyDescent="0.3">
      <c r="A4" s="185"/>
      <c r="B4" s="34"/>
      <c r="C4" s="296" t="s">
        <v>127</v>
      </c>
      <c r="D4" s="78" t="s">
        <v>286</v>
      </c>
      <c r="E4" s="333" t="s">
        <v>287</v>
      </c>
      <c r="F4" s="1" t="s">
        <v>262</v>
      </c>
      <c r="G4" s="1"/>
      <c r="H4" s="1" t="s">
        <v>288</v>
      </c>
      <c r="I4" s="1" t="s">
        <v>695</v>
      </c>
      <c r="J4" s="1" t="s">
        <v>696</v>
      </c>
      <c r="K4" s="1"/>
      <c r="L4" s="268">
        <v>2018</v>
      </c>
      <c r="M4" s="2"/>
      <c r="N4" s="2" t="s">
        <v>45</v>
      </c>
      <c r="O4" s="270"/>
      <c r="P4" s="271" t="s">
        <v>114</v>
      </c>
      <c r="Q4" s="271" t="s">
        <v>289</v>
      </c>
      <c r="R4" s="273">
        <v>1983</v>
      </c>
      <c r="S4" s="274" t="s">
        <v>123</v>
      </c>
      <c r="T4" s="1" t="s">
        <v>290</v>
      </c>
      <c r="U4" s="268">
        <v>1991</v>
      </c>
      <c r="V4" s="1" t="s">
        <v>291</v>
      </c>
      <c r="W4" s="1" t="s">
        <v>292</v>
      </c>
      <c r="X4" s="1" t="s">
        <v>293</v>
      </c>
      <c r="Y4" s="1" t="s">
        <v>294</v>
      </c>
      <c r="Z4" s="122" t="s">
        <v>242</v>
      </c>
      <c r="AA4" s="276"/>
      <c r="AB4" s="297"/>
      <c r="AC4" s="277"/>
      <c r="AD4" s="277"/>
      <c r="AE4" s="278"/>
      <c r="AF4" s="128" t="s">
        <v>4</v>
      </c>
      <c r="AG4" s="128" t="s">
        <v>4</v>
      </c>
      <c r="AH4" s="128" t="s">
        <v>4</v>
      </c>
      <c r="AI4" s="128" t="s">
        <v>4</v>
      </c>
      <c r="AJ4" s="128" t="s">
        <v>4</v>
      </c>
      <c r="AK4" s="128">
        <v>1</v>
      </c>
      <c r="AL4" s="128">
        <v>1</v>
      </c>
      <c r="AM4" s="128" t="s">
        <v>4</v>
      </c>
      <c r="AN4" s="128">
        <v>1</v>
      </c>
      <c r="AO4" s="128" t="s">
        <v>4</v>
      </c>
      <c r="AP4" s="128" t="s">
        <v>4</v>
      </c>
      <c r="AQ4" s="128" t="s">
        <v>4</v>
      </c>
      <c r="AR4" s="128" t="s">
        <v>4</v>
      </c>
      <c r="AS4" s="128">
        <v>1</v>
      </c>
      <c r="AT4" s="128">
        <v>1</v>
      </c>
      <c r="AU4" s="128" t="s">
        <v>4</v>
      </c>
      <c r="AV4" s="128" t="s">
        <v>4</v>
      </c>
      <c r="AW4" s="128" t="s">
        <v>4</v>
      </c>
      <c r="AX4" s="128" t="s">
        <v>4</v>
      </c>
      <c r="AY4" s="128" t="s">
        <v>4</v>
      </c>
      <c r="AZ4" s="128">
        <v>1</v>
      </c>
      <c r="BA4" s="128">
        <v>1</v>
      </c>
      <c r="BB4" s="128">
        <v>1</v>
      </c>
      <c r="BC4" s="128">
        <v>1</v>
      </c>
      <c r="BD4" s="69"/>
      <c r="BE4" s="128"/>
      <c r="BF4" s="298">
        <f>COUNTIF(AF4:BC4,"P")</f>
        <v>15</v>
      </c>
      <c r="BG4" s="84">
        <v>940</v>
      </c>
      <c r="BH4" s="203">
        <f>+BD4*10+BE4*10</f>
        <v>0</v>
      </c>
      <c r="BI4" s="201"/>
      <c r="BJ4" s="201"/>
      <c r="BK4" s="202"/>
      <c r="BL4" s="202"/>
      <c r="BM4" s="203">
        <v>50</v>
      </c>
      <c r="BN4" s="203">
        <v>50</v>
      </c>
      <c r="BO4" s="239">
        <v>780</v>
      </c>
      <c r="BP4" s="202">
        <v>780</v>
      </c>
      <c r="BQ4" s="299">
        <f t="shared" ref="BQ4:BQ28" si="0">+BF4*30</f>
        <v>450</v>
      </c>
      <c r="BR4" s="279">
        <f t="shared" ref="BR4:BR35" si="1">SUM(BG4:BP4)-BQ4</f>
        <v>2150</v>
      </c>
      <c r="BS4" s="209"/>
      <c r="BT4" s="209"/>
      <c r="BU4" s="209">
        <v>2150</v>
      </c>
      <c r="BV4" s="240">
        <f>SUM(BS4:BU4)</f>
        <v>2150</v>
      </c>
      <c r="BW4" s="241">
        <f t="shared" ref="BW4:BW67" si="2">BR4-BV4</f>
        <v>0</v>
      </c>
      <c r="BX4" s="78"/>
      <c r="BY4" s="300"/>
      <c r="BZ4" s="300"/>
    </row>
    <row r="5" spans="1:78" ht="18.75" customHeight="1" x14ac:dyDescent="0.25">
      <c r="B5" s="73"/>
      <c r="C5" s="130" t="s">
        <v>127</v>
      </c>
      <c r="D5" s="78" t="s">
        <v>390</v>
      </c>
      <c r="E5" s="130" t="s">
        <v>1</v>
      </c>
      <c r="F5" s="4" t="s">
        <v>391</v>
      </c>
      <c r="G5" s="4"/>
      <c r="H5" s="4" t="s">
        <v>449</v>
      </c>
      <c r="I5" s="4" t="s">
        <v>681</v>
      </c>
      <c r="J5" s="4" t="s">
        <v>682</v>
      </c>
      <c r="K5" s="4"/>
      <c r="L5" s="144">
        <v>2018</v>
      </c>
      <c r="M5" s="3"/>
      <c r="N5" s="3" t="s">
        <v>45</v>
      </c>
      <c r="O5" s="160" t="s">
        <v>199</v>
      </c>
      <c r="P5" s="163" t="s">
        <v>676</v>
      </c>
      <c r="Q5" s="163" t="s">
        <v>677</v>
      </c>
      <c r="R5" s="157">
        <v>1991</v>
      </c>
      <c r="S5" s="274" t="s">
        <v>487</v>
      </c>
      <c r="T5" s="4" t="s">
        <v>678</v>
      </c>
      <c r="U5" s="144">
        <v>1993</v>
      </c>
      <c r="V5" s="4" t="s">
        <v>487</v>
      </c>
      <c r="W5" s="4" t="s">
        <v>676</v>
      </c>
      <c r="X5" s="4" t="s">
        <v>679</v>
      </c>
      <c r="Y5" s="4" t="s">
        <v>680</v>
      </c>
      <c r="Z5" s="122" t="s">
        <v>242</v>
      </c>
      <c r="AA5" s="152"/>
      <c r="AB5" s="153"/>
      <c r="AC5" s="153"/>
      <c r="AD5" s="153"/>
      <c r="AE5" s="207"/>
      <c r="AF5" s="128">
        <v>1</v>
      </c>
      <c r="AG5" s="128">
        <v>1</v>
      </c>
      <c r="AH5" s="128">
        <v>1</v>
      </c>
      <c r="AI5" s="128">
        <v>1</v>
      </c>
      <c r="AJ5" s="128">
        <v>1</v>
      </c>
      <c r="AK5" s="128">
        <v>1</v>
      </c>
      <c r="AL5" s="128">
        <v>1</v>
      </c>
      <c r="AM5" s="128">
        <v>1</v>
      </c>
      <c r="AN5" s="128">
        <v>1</v>
      </c>
      <c r="AO5" s="128">
        <v>1</v>
      </c>
      <c r="AP5" s="128">
        <v>1</v>
      </c>
      <c r="AQ5" s="128">
        <v>1</v>
      </c>
      <c r="AR5" s="128">
        <v>1</v>
      </c>
      <c r="AS5" s="128">
        <v>1</v>
      </c>
      <c r="AT5" s="128">
        <v>1</v>
      </c>
      <c r="AU5" s="128">
        <v>1</v>
      </c>
      <c r="AV5" s="128">
        <v>1</v>
      </c>
      <c r="AW5" s="128">
        <v>1</v>
      </c>
      <c r="AX5" s="128">
        <v>1</v>
      </c>
      <c r="AY5" s="128">
        <v>1</v>
      </c>
      <c r="AZ5" s="128">
        <v>1</v>
      </c>
      <c r="BA5" s="128">
        <v>1</v>
      </c>
      <c r="BB5" s="128">
        <v>1</v>
      </c>
      <c r="BC5" s="128">
        <v>1</v>
      </c>
      <c r="BD5" s="69"/>
      <c r="BE5" s="128"/>
      <c r="BF5" s="298">
        <f t="shared" ref="BF5:BF68" si="3">COUNTIF(AF5:BC5,"P")</f>
        <v>0</v>
      </c>
      <c r="BG5" s="84">
        <v>0</v>
      </c>
      <c r="BH5" s="203">
        <f t="shared" ref="BH5:BH68" si="4">+BD5*10+BE5*10</f>
        <v>0</v>
      </c>
      <c r="BI5" s="201"/>
      <c r="BJ5" s="201"/>
      <c r="BK5" s="202">
        <v>150</v>
      </c>
      <c r="BL5" s="202"/>
      <c r="BM5" s="203">
        <v>50</v>
      </c>
      <c r="BN5" s="203">
        <v>50</v>
      </c>
      <c r="BO5" s="239">
        <v>780</v>
      </c>
      <c r="BP5" s="202">
        <v>780</v>
      </c>
      <c r="BQ5" s="299">
        <f t="shared" si="0"/>
        <v>0</v>
      </c>
      <c r="BR5" s="279">
        <f t="shared" si="1"/>
        <v>1810</v>
      </c>
      <c r="BS5" s="205">
        <v>1810</v>
      </c>
      <c r="BT5" s="205"/>
      <c r="BU5" s="209"/>
      <c r="BV5" s="240">
        <f t="shared" ref="BV5:BV35" si="5">SUM(BS5:BU5)</f>
        <v>1810</v>
      </c>
      <c r="BW5" s="241">
        <f t="shared" si="2"/>
        <v>0</v>
      </c>
      <c r="BX5" s="78"/>
      <c r="BY5" s="300"/>
      <c r="BZ5" s="300"/>
    </row>
    <row r="6" spans="1:78" s="220" customFormat="1" ht="15.75" customHeight="1" x14ac:dyDescent="0.25">
      <c r="B6" s="232"/>
      <c r="C6" s="260" t="s">
        <v>127</v>
      </c>
      <c r="D6" s="78" t="s">
        <v>976</v>
      </c>
      <c r="E6" s="130" t="s">
        <v>977</v>
      </c>
      <c r="F6" s="4" t="s">
        <v>975</v>
      </c>
      <c r="G6" s="4"/>
      <c r="H6" s="4"/>
      <c r="I6" s="4"/>
      <c r="J6" s="4"/>
      <c r="K6" s="4"/>
      <c r="L6" s="144"/>
      <c r="M6" s="3"/>
      <c r="N6" s="3"/>
      <c r="O6" s="160"/>
      <c r="P6" s="163"/>
      <c r="Q6" s="163"/>
      <c r="R6" s="157"/>
      <c r="S6" s="158"/>
      <c r="T6" s="4"/>
      <c r="U6" s="144"/>
      <c r="V6" s="4"/>
      <c r="W6" s="4"/>
      <c r="X6" s="4"/>
      <c r="Y6" s="4"/>
      <c r="Z6" s="122"/>
      <c r="AA6" s="152"/>
      <c r="AB6" s="153"/>
      <c r="AC6" s="153"/>
      <c r="AD6" s="153"/>
      <c r="AE6" s="401"/>
      <c r="AF6" s="128">
        <v>1</v>
      </c>
      <c r="AG6" s="128">
        <v>1</v>
      </c>
      <c r="AH6" s="128">
        <v>1</v>
      </c>
      <c r="AI6" s="128">
        <v>1</v>
      </c>
      <c r="AJ6" s="128">
        <v>1</v>
      </c>
      <c r="AK6" s="128">
        <v>1</v>
      </c>
      <c r="AL6" s="128">
        <v>1</v>
      </c>
      <c r="AM6" s="128">
        <v>1</v>
      </c>
      <c r="AN6" s="128" t="s">
        <v>4</v>
      </c>
      <c r="AO6" s="128">
        <v>1</v>
      </c>
      <c r="AP6" s="128">
        <v>1</v>
      </c>
      <c r="AQ6" s="128">
        <v>1</v>
      </c>
      <c r="AR6" s="128">
        <v>1</v>
      </c>
      <c r="AS6" s="128">
        <v>1</v>
      </c>
      <c r="AT6" s="128">
        <v>1</v>
      </c>
      <c r="AU6" s="128">
        <v>1</v>
      </c>
      <c r="AV6" s="128">
        <v>1</v>
      </c>
      <c r="AW6" s="128">
        <v>1</v>
      </c>
      <c r="AX6" s="128" t="s">
        <v>4</v>
      </c>
      <c r="AY6" s="128" t="s">
        <v>4</v>
      </c>
      <c r="AZ6" s="128" t="s">
        <v>4</v>
      </c>
      <c r="BA6" s="128">
        <v>1</v>
      </c>
      <c r="BB6" s="128">
        <v>1</v>
      </c>
      <c r="BC6" s="128">
        <v>1</v>
      </c>
      <c r="BD6" s="69"/>
      <c r="BE6" s="128"/>
      <c r="BF6" s="298">
        <f t="shared" si="3"/>
        <v>4</v>
      </c>
      <c r="BG6" s="84">
        <v>0</v>
      </c>
      <c r="BH6" s="203">
        <f t="shared" si="4"/>
        <v>0</v>
      </c>
      <c r="BI6" s="201"/>
      <c r="BJ6" s="201"/>
      <c r="BK6" s="202"/>
      <c r="BL6" s="202"/>
      <c r="BM6" s="203">
        <v>50</v>
      </c>
      <c r="BN6" s="203">
        <v>50</v>
      </c>
      <c r="BO6" s="239">
        <v>780</v>
      </c>
      <c r="BP6" s="202">
        <v>780</v>
      </c>
      <c r="BQ6" s="299">
        <f t="shared" si="0"/>
        <v>120</v>
      </c>
      <c r="BR6" s="279">
        <f t="shared" si="1"/>
        <v>1540</v>
      </c>
      <c r="BS6" s="205"/>
      <c r="BT6" s="205"/>
      <c r="BU6" s="209">
        <v>1540</v>
      </c>
      <c r="BV6" s="240">
        <f t="shared" si="5"/>
        <v>1540</v>
      </c>
      <c r="BW6" s="241">
        <f t="shared" si="2"/>
        <v>0</v>
      </c>
      <c r="BX6" s="78"/>
      <c r="BY6" s="300"/>
      <c r="BZ6" s="300"/>
    </row>
    <row r="7" spans="1:78" ht="15.75" customHeight="1" x14ac:dyDescent="0.25">
      <c r="A7" s="301" t="s">
        <v>520</v>
      </c>
      <c r="B7" s="30"/>
      <c r="C7" s="263" t="s">
        <v>127</v>
      </c>
      <c r="D7" s="244" t="s">
        <v>427</v>
      </c>
      <c r="E7" s="243" t="s">
        <v>428</v>
      </c>
      <c r="F7" s="4" t="s">
        <v>429</v>
      </c>
      <c r="G7" s="4"/>
      <c r="H7" s="4" t="s">
        <v>443</v>
      </c>
      <c r="I7" s="4" t="s">
        <v>699</v>
      </c>
      <c r="J7" s="4" t="s">
        <v>700</v>
      </c>
      <c r="K7" s="4"/>
      <c r="L7" s="144">
        <v>2018</v>
      </c>
      <c r="M7" s="3"/>
      <c r="N7" s="3" t="s">
        <v>45</v>
      </c>
      <c r="O7" s="160" t="s">
        <v>199</v>
      </c>
      <c r="P7" s="163" t="s">
        <v>65</v>
      </c>
      <c r="Q7" s="163" t="s">
        <v>697</v>
      </c>
      <c r="R7" s="157">
        <v>1993</v>
      </c>
      <c r="S7" s="158" t="s">
        <v>487</v>
      </c>
      <c r="T7" s="4" t="s">
        <v>698</v>
      </c>
      <c r="U7" s="144">
        <v>1994</v>
      </c>
      <c r="V7" s="4" t="s">
        <v>333</v>
      </c>
      <c r="W7" s="4" t="s">
        <v>200</v>
      </c>
      <c r="X7" s="4" t="s">
        <v>201</v>
      </c>
      <c r="Y7" s="4" t="s">
        <v>202</v>
      </c>
      <c r="Z7" s="151" t="s">
        <v>124</v>
      </c>
      <c r="AA7" s="152"/>
      <c r="AB7" s="153"/>
      <c r="AC7" s="153"/>
      <c r="AD7" s="153"/>
      <c r="AE7" s="401"/>
      <c r="AF7" s="128">
        <v>1</v>
      </c>
      <c r="AG7" s="128">
        <v>1</v>
      </c>
      <c r="AH7" s="128">
        <v>1</v>
      </c>
      <c r="AI7" s="128">
        <v>1</v>
      </c>
      <c r="AJ7" s="128">
        <v>1</v>
      </c>
      <c r="AK7" s="128">
        <v>1</v>
      </c>
      <c r="AL7" s="128">
        <v>1</v>
      </c>
      <c r="AM7" s="128">
        <v>1</v>
      </c>
      <c r="AN7" s="128">
        <v>1</v>
      </c>
      <c r="AO7" s="128">
        <v>1</v>
      </c>
      <c r="AP7" s="128">
        <v>1</v>
      </c>
      <c r="AQ7" s="128">
        <v>1</v>
      </c>
      <c r="AR7" s="128">
        <v>1</v>
      </c>
      <c r="AS7" s="128">
        <v>1</v>
      </c>
      <c r="AT7" s="128">
        <v>1</v>
      </c>
      <c r="AU7" s="128">
        <v>1</v>
      </c>
      <c r="AV7" s="128">
        <v>1</v>
      </c>
      <c r="AW7" s="128">
        <v>1</v>
      </c>
      <c r="AX7" s="128">
        <v>1</v>
      </c>
      <c r="AY7" s="128">
        <v>1</v>
      </c>
      <c r="AZ7" s="128">
        <v>1</v>
      </c>
      <c r="BA7" s="128">
        <v>1</v>
      </c>
      <c r="BB7" s="128">
        <v>1</v>
      </c>
      <c r="BC7" s="128">
        <v>1</v>
      </c>
      <c r="BD7" s="69"/>
      <c r="BE7" s="128"/>
      <c r="BF7" s="298">
        <f t="shared" si="3"/>
        <v>0</v>
      </c>
      <c r="BG7" s="241">
        <v>1150</v>
      </c>
      <c r="BH7" s="203">
        <f t="shared" si="4"/>
        <v>0</v>
      </c>
      <c r="BI7" s="201"/>
      <c r="BJ7" s="201"/>
      <c r="BK7" s="202"/>
      <c r="BL7" s="202"/>
      <c r="BM7" s="203"/>
      <c r="BN7" s="203"/>
      <c r="BO7" s="239"/>
      <c r="BP7" s="202"/>
      <c r="BQ7" s="299">
        <f t="shared" si="0"/>
        <v>0</v>
      </c>
      <c r="BR7" s="279">
        <f t="shared" si="1"/>
        <v>1150</v>
      </c>
      <c r="BS7" s="205"/>
      <c r="BT7" s="205"/>
      <c r="BU7" s="209"/>
      <c r="BV7" s="240">
        <f t="shared" si="5"/>
        <v>0</v>
      </c>
      <c r="BW7" s="241">
        <f t="shared" si="2"/>
        <v>1150</v>
      </c>
      <c r="BX7" s="78"/>
      <c r="BY7" s="300"/>
      <c r="BZ7" s="300"/>
    </row>
    <row r="8" spans="1:78" s="220" customFormat="1" ht="15.75" customHeight="1" x14ac:dyDescent="0.25">
      <c r="B8" s="232"/>
      <c r="C8" s="243" t="s">
        <v>127</v>
      </c>
      <c r="D8" s="265" t="s">
        <v>247</v>
      </c>
      <c r="E8" s="264" t="s">
        <v>248</v>
      </c>
      <c r="F8" s="266" t="s">
        <v>249</v>
      </c>
      <c r="G8" s="266"/>
      <c r="H8" s="4" t="s">
        <v>250</v>
      </c>
      <c r="I8" s="4" t="s">
        <v>683</v>
      </c>
      <c r="J8" s="4" t="s">
        <v>684</v>
      </c>
      <c r="K8" s="4"/>
      <c r="L8" s="144">
        <v>2018</v>
      </c>
      <c r="M8" s="3" t="s">
        <v>45</v>
      </c>
      <c r="N8" s="3"/>
      <c r="O8" s="160"/>
      <c r="P8" s="163" t="s">
        <v>68</v>
      </c>
      <c r="Q8" s="163" t="s">
        <v>251</v>
      </c>
      <c r="R8" s="157">
        <v>1995</v>
      </c>
      <c r="S8" s="158" t="s">
        <v>171</v>
      </c>
      <c r="T8" s="4" t="s">
        <v>252</v>
      </c>
      <c r="U8" s="144">
        <v>1997</v>
      </c>
      <c r="V8" s="4" t="s">
        <v>171</v>
      </c>
      <c r="W8" s="4" t="s">
        <v>68</v>
      </c>
      <c r="X8" s="4" t="s">
        <v>253</v>
      </c>
      <c r="Y8" s="4" t="s">
        <v>254</v>
      </c>
      <c r="Z8" s="122" t="s">
        <v>242</v>
      </c>
      <c r="AA8" s="152"/>
      <c r="AB8" s="153"/>
      <c r="AC8" s="153"/>
      <c r="AD8" s="153"/>
      <c r="AE8" s="401"/>
      <c r="AF8" s="128">
        <v>1</v>
      </c>
      <c r="AG8" s="128">
        <v>1</v>
      </c>
      <c r="AH8" s="128">
        <v>1</v>
      </c>
      <c r="AI8" s="128">
        <v>1</v>
      </c>
      <c r="AJ8" s="128">
        <v>1</v>
      </c>
      <c r="AK8" s="128">
        <v>1</v>
      </c>
      <c r="AL8" s="128">
        <v>1</v>
      </c>
      <c r="AM8" s="128">
        <v>1</v>
      </c>
      <c r="AN8" s="128">
        <v>1</v>
      </c>
      <c r="AO8" s="128">
        <v>1</v>
      </c>
      <c r="AP8" s="128">
        <v>1</v>
      </c>
      <c r="AQ8" s="128">
        <v>1</v>
      </c>
      <c r="AR8" s="128">
        <v>1</v>
      </c>
      <c r="AS8" s="128">
        <v>1</v>
      </c>
      <c r="AT8" s="128">
        <v>1</v>
      </c>
      <c r="AU8" s="128">
        <v>1</v>
      </c>
      <c r="AV8" s="128">
        <v>1</v>
      </c>
      <c r="AW8" s="128">
        <v>1</v>
      </c>
      <c r="AX8" s="128">
        <v>1</v>
      </c>
      <c r="AY8" s="128">
        <v>1</v>
      </c>
      <c r="AZ8" s="128">
        <v>1</v>
      </c>
      <c r="BA8" s="128">
        <v>1</v>
      </c>
      <c r="BB8" s="128">
        <v>1</v>
      </c>
      <c r="BC8" s="128">
        <v>1</v>
      </c>
      <c r="BD8" s="69"/>
      <c r="BE8" s="128"/>
      <c r="BF8" s="298">
        <f t="shared" si="3"/>
        <v>0</v>
      </c>
      <c r="BG8" s="241">
        <v>7960</v>
      </c>
      <c r="BH8" s="203">
        <f t="shared" si="4"/>
        <v>0</v>
      </c>
      <c r="BI8" s="201"/>
      <c r="BJ8" s="201"/>
      <c r="BK8" s="202"/>
      <c r="BL8" s="202"/>
      <c r="BM8" s="203"/>
      <c r="BN8" s="203"/>
      <c r="BO8" s="239"/>
      <c r="BP8" s="202"/>
      <c r="BQ8" s="299">
        <f t="shared" si="0"/>
        <v>0</v>
      </c>
      <c r="BR8" s="279">
        <f t="shared" si="1"/>
        <v>7960</v>
      </c>
      <c r="BS8" s="234"/>
      <c r="BT8" s="205"/>
      <c r="BU8" s="209"/>
      <c r="BV8" s="240">
        <f t="shared" si="5"/>
        <v>0</v>
      </c>
      <c r="BW8" s="241">
        <f t="shared" si="2"/>
        <v>7960</v>
      </c>
      <c r="BX8" s="78"/>
      <c r="BY8" s="300"/>
      <c r="BZ8" s="300"/>
    </row>
    <row r="9" spans="1:78" ht="15.75" customHeight="1" x14ac:dyDescent="0.25">
      <c r="A9" s="173">
        <v>1280</v>
      </c>
      <c r="B9" s="30"/>
      <c r="C9" s="260" t="s">
        <v>127</v>
      </c>
      <c r="D9" s="78" t="s">
        <v>1020</v>
      </c>
      <c r="E9" s="130" t="s">
        <v>165</v>
      </c>
      <c r="F9" s="4"/>
      <c r="G9" s="4"/>
      <c r="H9" s="4"/>
      <c r="I9" s="4"/>
      <c r="J9" s="4"/>
      <c r="K9" s="4"/>
      <c r="L9" s="144"/>
      <c r="M9" s="3"/>
      <c r="N9" s="3"/>
      <c r="O9" s="160"/>
      <c r="P9" s="163"/>
      <c r="Q9" s="163"/>
      <c r="R9" s="157"/>
      <c r="S9" s="158"/>
      <c r="T9" s="4"/>
      <c r="U9" s="144"/>
      <c r="V9" s="4"/>
      <c r="W9" s="4"/>
      <c r="X9" s="4"/>
      <c r="Y9" s="4"/>
      <c r="Z9" s="122"/>
      <c r="AA9" s="152"/>
      <c r="AB9" s="153"/>
      <c r="AC9" s="153"/>
      <c r="AD9" s="153"/>
      <c r="AE9" s="401"/>
      <c r="AF9" s="128"/>
      <c r="AG9" s="128"/>
      <c r="AH9" s="128"/>
      <c r="AI9" s="128"/>
      <c r="AJ9" s="128"/>
      <c r="AK9" s="128">
        <v>1</v>
      </c>
      <c r="AL9" s="128">
        <v>1</v>
      </c>
      <c r="AM9" s="128" t="s">
        <v>4</v>
      </c>
      <c r="AN9" s="128" t="s">
        <v>4</v>
      </c>
      <c r="AO9" s="128" t="s">
        <v>4</v>
      </c>
      <c r="AP9" s="128" t="s">
        <v>4</v>
      </c>
      <c r="AQ9" s="128" t="s">
        <v>4</v>
      </c>
      <c r="AR9" s="128" t="s">
        <v>4</v>
      </c>
      <c r="AS9" s="128">
        <v>1</v>
      </c>
      <c r="AT9" s="128">
        <v>1</v>
      </c>
      <c r="AU9" s="128">
        <v>1</v>
      </c>
      <c r="AV9" s="128">
        <v>1</v>
      </c>
      <c r="AW9" s="128">
        <v>1</v>
      </c>
      <c r="AX9" s="128">
        <v>1</v>
      </c>
      <c r="AY9" s="128" t="s">
        <v>4</v>
      </c>
      <c r="AZ9" s="128">
        <v>1</v>
      </c>
      <c r="BA9" s="128">
        <v>1</v>
      </c>
      <c r="BB9" s="128">
        <v>1</v>
      </c>
      <c r="BC9" s="128">
        <v>1</v>
      </c>
      <c r="BD9" s="69"/>
      <c r="BE9" s="128"/>
      <c r="BF9" s="298">
        <f t="shared" si="3"/>
        <v>7</v>
      </c>
      <c r="BG9" s="84">
        <v>0</v>
      </c>
      <c r="BH9" s="203">
        <f t="shared" si="4"/>
        <v>0</v>
      </c>
      <c r="BI9" s="201"/>
      <c r="BJ9" s="201"/>
      <c r="BK9" s="202"/>
      <c r="BL9" s="202"/>
      <c r="BM9" s="203"/>
      <c r="BN9" s="203"/>
      <c r="BO9" s="239"/>
      <c r="BP9" s="202"/>
      <c r="BQ9" s="299"/>
      <c r="BR9" s="367">
        <f t="shared" si="1"/>
        <v>0</v>
      </c>
      <c r="BS9" s="245"/>
      <c r="BT9" s="205"/>
      <c r="BU9" s="209"/>
      <c r="BV9" s="240">
        <f t="shared" si="5"/>
        <v>0</v>
      </c>
      <c r="BW9" s="241">
        <f t="shared" si="2"/>
        <v>0</v>
      </c>
      <c r="BX9" s="78"/>
      <c r="BY9" s="300"/>
      <c r="BZ9" s="300"/>
    </row>
    <row r="10" spans="1:78" ht="15.75" customHeight="1" x14ac:dyDescent="0.4">
      <c r="B10" s="30"/>
      <c r="C10" s="130" t="s">
        <v>127</v>
      </c>
      <c r="D10" s="146" t="s">
        <v>182</v>
      </c>
      <c r="E10" s="147" t="s">
        <v>230</v>
      </c>
      <c r="F10" s="8" t="s">
        <v>161</v>
      </c>
      <c r="G10" s="8"/>
      <c r="H10" s="8" t="s">
        <v>447</v>
      </c>
      <c r="I10" s="8"/>
      <c r="J10" s="8"/>
      <c r="K10" s="8"/>
      <c r="L10" s="250">
        <v>2018</v>
      </c>
      <c r="M10" s="251"/>
      <c r="N10" s="251" t="s">
        <v>45</v>
      </c>
      <c r="O10" s="252" t="s">
        <v>46</v>
      </c>
      <c r="P10" s="163" t="s">
        <v>65</v>
      </c>
      <c r="Q10" s="253" t="s">
        <v>665</v>
      </c>
      <c r="R10" s="252">
        <v>1984</v>
      </c>
      <c r="S10" s="251" t="s">
        <v>47</v>
      </c>
      <c r="T10" s="251" t="s">
        <v>666</v>
      </c>
      <c r="U10" s="252">
        <v>1983</v>
      </c>
      <c r="V10" s="251" t="s">
        <v>386</v>
      </c>
      <c r="W10" s="251" t="s">
        <v>65</v>
      </c>
      <c r="X10" s="251" t="s">
        <v>59</v>
      </c>
      <c r="Y10" s="251" t="s">
        <v>667</v>
      </c>
      <c r="Z10" s="122" t="s">
        <v>124</v>
      </c>
      <c r="AA10" s="251"/>
      <c r="AB10" s="254"/>
      <c r="AC10" s="234"/>
      <c r="AD10" s="234"/>
      <c r="AE10" s="346"/>
      <c r="AF10" s="128">
        <v>1</v>
      </c>
      <c r="AG10" s="128">
        <v>1</v>
      </c>
      <c r="AH10" s="128">
        <v>1</v>
      </c>
      <c r="AI10" s="128">
        <v>1</v>
      </c>
      <c r="AJ10" s="128">
        <v>1</v>
      </c>
      <c r="AK10" s="128">
        <v>1</v>
      </c>
      <c r="AL10" s="128">
        <v>1</v>
      </c>
      <c r="AM10" s="128">
        <v>1</v>
      </c>
      <c r="AN10" s="128">
        <v>1</v>
      </c>
      <c r="AO10" s="128">
        <v>1</v>
      </c>
      <c r="AP10" s="128">
        <v>1</v>
      </c>
      <c r="AQ10" s="128">
        <v>1</v>
      </c>
      <c r="AR10" s="128">
        <v>1</v>
      </c>
      <c r="AS10" s="128">
        <v>1</v>
      </c>
      <c r="AT10" s="128">
        <v>1</v>
      </c>
      <c r="AU10" s="128">
        <v>1</v>
      </c>
      <c r="AV10" s="128">
        <v>1</v>
      </c>
      <c r="AW10" s="128">
        <v>1</v>
      </c>
      <c r="AX10" s="128">
        <v>1</v>
      </c>
      <c r="AY10" s="128">
        <v>1</v>
      </c>
      <c r="AZ10" s="128">
        <v>1</v>
      </c>
      <c r="BA10" s="128">
        <v>1</v>
      </c>
      <c r="BB10" s="128">
        <v>1</v>
      </c>
      <c r="BC10" s="128">
        <v>1</v>
      </c>
      <c r="BD10" s="255"/>
      <c r="BE10" s="128"/>
      <c r="BF10" s="298">
        <f t="shared" si="3"/>
        <v>0</v>
      </c>
      <c r="BG10" s="238">
        <v>0</v>
      </c>
      <c r="BH10" s="203">
        <f t="shared" si="4"/>
        <v>0</v>
      </c>
      <c r="BI10" s="201"/>
      <c r="BJ10" s="201"/>
      <c r="BK10" s="202"/>
      <c r="BL10" s="203">
        <v>200</v>
      </c>
      <c r="BM10" s="203"/>
      <c r="BN10" s="203"/>
      <c r="BO10" s="239"/>
      <c r="BP10" s="202">
        <v>800</v>
      </c>
      <c r="BQ10" s="299">
        <f t="shared" si="0"/>
        <v>0</v>
      </c>
      <c r="BR10" s="279">
        <f t="shared" si="1"/>
        <v>1000</v>
      </c>
      <c r="BS10" s="205"/>
      <c r="BT10" s="205">
        <v>1000</v>
      </c>
      <c r="BU10" s="209"/>
      <c r="BV10" s="240">
        <f t="shared" si="5"/>
        <v>1000</v>
      </c>
      <c r="BW10" s="241">
        <f t="shared" si="2"/>
        <v>0</v>
      </c>
      <c r="BX10" s="214" t="s">
        <v>180</v>
      </c>
      <c r="BY10" s="300"/>
      <c r="BZ10" s="300"/>
    </row>
    <row r="11" spans="1:78" ht="15.75" customHeight="1" x14ac:dyDescent="0.25">
      <c r="A11" s="173">
        <v>60</v>
      </c>
      <c r="B11" s="30"/>
      <c r="C11" s="130" t="s">
        <v>127</v>
      </c>
      <c r="D11" s="78" t="s">
        <v>399</v>
      </c>
      <c r="E11" s="130" t="s">
        <v>230</v>
      </c>
      <c r="F11" s="4" t="s">
        <v>398</v>
      </c>
      <c r="G11" s="4"/>
      <c r="H11" s="4" t="s">
        <v>446</v>
      </c>
      <c r="I11" s="4" t="s">
        <v>663</v>
      </c>
      <c r="J11" s="4" t="s">
        <v>664</v>
      </c>
      <c r="K11" s="4"/>
      <c r="L11" s="144">
        <v>2018</v>
      </c>
      <c r="M11" s="3"/>
      <c r="N11" s="3" t="s">
        <v>45</v>
      </c>
      <c r="O11" s="160" t="s">
        <v>46</v>
      </c>
      <c r="P11" s="163" t="s">
        <v>65</v>
      </c>
      <c r="Q11" s="163" t="s">
        <v>661</v>
      </c>
      <c r="R11" s="157">
        <v>1984</v>
      </c>
      <c r="S11" s="158" t="s">
        <v>118</v>
      </c>
      <c r="T11" s="4" t="s">
        <v>662</v>
      </c>
      <c r="U11" s="144">
        <v>1984</v>
      </c>
      <c r="V11" s="4" t="s">
        <v>118</v>
      </c>
      <c r="W11" s="4" t="s">
        <v>65</v>
      </c>
      <c r="X11" s="4" t="s">
        <v>59</v>
      </c>
      <c r="Y11" s="4" t="s">
        <v>76</v>
      </c>
      <c r="Z11" s="122"/>
      <c r="AA11" s="152"/>
      <c r="AB11" s="153"/>
      <c r="AC11" s="153"/>
      <c r="AD11" s="153"/>
      <c r="AE11" s="401"/>
      <c r="AF11" s="128">
        <v>1</v>
      </c>
      <c r="AG11" s="128">
        <v>1</v>
      </c>
      <c r="AH11" s="128">
        <v>1</v>
      </c>
      <c r="AI11" s="128">
        <v>1</v>
      </c>
      <c r="AJ11" s="128">
        <v>1</v>
      </c>
      <c r="AK11" s="128">
        <v>1</v>
      </c>
      <c r="AL11" s="128">
        <v>1</v>
      </c>
      <c r="AM11" s="128">
        <v>1</v>
      </c>
      <c r="AN11" s="128">
        <v>1</v>
      </c>
      <c r="AO11" s="128">
        <v>1</v>
      </c>
      <c r="AP11" s="128">
        <v>1</v>
      </c>
      <c r="AQ11" s="128">
        <v>1</v>
      </c>
      <c r="AR11" s="128">
        <v>1</v>
      </c>
      <c r="AS11" s="128">
        <v>1</v>
      </c>
      <c r="AT11" s="128">
        <v>1</v>
      </c>
      <c r="AU11" s="128">
        <v>1</v>
      </c>
      <c r="AV11" s="128">
        <v>1</v>
      </c>
      <c r="AW11" s="128">
        <v>1</v>
      </c>
      <c r="AX11" s="128">
        <v>1</v>
      </c>
      <c r="AY11" s="128">
        <v>1</v>
      </c>
      <c r="AZ11" s="128">
        <v>1</v>
      </c>
      <c r="BA11" s="128">
        <v>1</v>
      </c>
      <c r="BB11" s="128">
        <v>1</v>
      </c>
      <c r="BC11" s="128">
        <v>1</v>
      </c>
      <c r="BD11" s="69"/>
      <c r="BE11" s="128"/>
      <c r="BF11" s="298">
        <f t="shared" si="3"/>
        <v>0</v>
      </c>
      <c r="BG11" s="84">
        <v>0</v>
      </c>
      <c r="BH11" s="203">
        <f t="shared" si="4"/>
        <v>0</v>
      </c>
      <c r="BI11" s="201"/>
      <c r="BJ11" s="201"/>
      <c r="BK11" s="202">
        <v>150</v>
      </c>
      <c r="BL11" s="202"/>
      <c r="BM11" s="203">
        <v>50</v>
      </c>
      <c r="BN11" s="203">
        <v>50</v>
      </c>
      <c r="BO11" s="239">
        <v>780</v>
      </c>
      <c r="BP11" s="202">
        <v>780</v>
      </c>
      <c r="BQ11" s="299">
        <f t="shared" si="0"/>
        <v>0</v>
      </c>
      <c r="BR11" s="279">
        <f t="shared" si="1"/>
        <v>1810</v>
      </c>
      <c r="BS11" s="205"/>
      <c r="BT11" s="205">
        <v>1810</v>
      </c>
      <c r="BU11" s="209"/>
      <c r="BV11" s="240">
        <f t="shared" si="5"/>
        <v>1810</v>
      </c>
      <c r="BW11" s="241">
        <f t="shared" si="2"/>
        <v>0</v>
      </c>
      <c r="BX11" s="78"/>
      <c r="BY11" s="300"/>
      <c r="BZ11" s="300"/>
    </row>
    <row r="12" spans="1:78" ht="15.75" customHeight="1" x14ac:dyDescent="0.25">
      <c r="B12" s="30"/>
      <c r="C12" s="263" t="s">
        <v>127</v>
      </c>
      <c r="D12" s="244" t="s">
        <v>1009</v>
      </c>
      <c r="E12" s="243" t="s">
        <v>230</v>
      </c>
      <c r="F12" s="4"/>
      <c r="G12" s="4"/>
      <c r="H12" s="4"/>
      <c r="I12" s="4"/>
      <c r="J12" s="4"/>
      <c r="K12" s="4"/>
      <c r="L12" s="144"/>
      <c r="M12" s="3"/>
      <c r="N12" s="3"/>
      <c r="O12" s="160"/>
      <c r="P12" s="163"/>
      <c r="Q12" s="163"/>
      <c r="R12" s="157"/>
      <c r="S12" s="158"/>
      <c r="T12" s="4"/>
      <c r="U12" s="144"/>
      <c r="V12" s="4"/>
      <c r="W12" s="4"/>
      <c r="X12" s="4"/>
      <c r="Y12" s="4"/>
      <c r="Z12" s="122"/>
      <c r="AA12" s="152"/>
      <c r="AB12" s="153"/>
      <c r="AC12" s="153"/>
      <c r="AD12" s="153"/>
      <c r="AE12" s="401"/>
      <c r="AF12" s="128"/>
      <c r="AG12" s="128">
        <v>1</v>
      </c>
      <c r="AH12" s="128">
        <v>1</v>
      </c>
      <c r="AI12" s="128">
        <v>1</v>
      </c>
      <c r="AJ12" s="128">
        <v>1</v>
      </c>
      <c r="AK12" s="128">
        <v>1</v>
      </c>
      <c r="AL12" s="128">
        <v>1</v>
      </c>
      <c r="AM12" s="128">
        <v>1</v>
      </c>
      <c r="AN12" s="128">
        <v>1</v>
      </c>
      <c r="AO12" s="128">
        <v>1</v>
      </c>
      <c r="AP12" s="128">
        <v>1</v>
      </c>
      <c r="AQ12" s="128">
        <v>1</v>
      </c>
      <c r="AR12" s="128">
        <v>1</v>
      </c>
      <c r="AS12" s="128">
        <v>1</v>
      </c>
      <c r="AT12" s="128">
        <v>1</v>
      </c>
      <c r="AU12" s="128">
        <v>1</v>
      </c>
      <c r="AV12" s="128">
        <v>1</v>
      </c>
      <c r="AW12" s="128">
        <v>1</v>
      </c>
      <c r="AX12" s="128">
        <v>1</v>
      </c>
      <c r="AY12" s="128">
        <v>1</v>
      </c>
      <c r="AZ12" s="128">
        <v>1</v>
      </c>
      <c r="BA12" s="128">
        <v>1</v>
      </c>
      <c r="BB12" s="128">
        <v>1</v>
      </c>
      <c r="BC12" s="128">
        <v>1</v>
      </c>
      <c r="BD12" s="69"/>
      <c r="BE12" s="128"/>
      <c r="BF12" s="298">
        <f t="shared" si="3"/>
        <v>0</v>
      </c>
      <c r="BG12" s="84">
        <v>0</v>
      </c>
      <c r="BH12" s="203">
        <f t="shared" si="4"/>
        <v>0</v>
      </c>
      <c r="BI12" s="201"/>
      <c r="BJ12" s="201"/>
      <c r="BK12" s="202"/>
      <c r="BL12" s="202"/>
      <c r="BM12" s="203"/>
      <c r="BN12" s="203"/>
      <c r="BO12" s="239"/>
      <c r="BP12" s="202"/>
      <c r="BQ12" s="299">
        <f t="shared" si="0"/>
        <v>0</v>
      </c>
      <c r="BR12" s="279">
        <f t="shared" si="1"/>
        <v>0</v>
      </c>
      <c r="BS12" s="209"/>
      <c r="BT12" s="205"/>
      <c r="BU12" s="209"/>
      <c r="BV12" s="240">
        <f t="shared" si="5"/>
        <v>0</v>
      </c>
      <c r="BW12" s="241">
        <f t="shared" si="2"/>
        <v>0</v>
      </c>
      <c r="BX12" s="78"/>
      <c r="BY12" s="300"/>
      <c r="BZ12" s="300"/>
    </row>
    <row r="13" spans="1:78" ht="15.75" customHeight="1" x14ac:dyDescent="0.25">
      <c r="B13" s="30"/>
      <c r="C13" s="260" t="s">
        <v>127</v>
      </c>
      <c r="D13" s="78" t="s">
        <v>455</v>
      </c>
      <c r="E13" s="130" t="s">
        <v>156</v>
      </c>
      <c r="F13" s="4" t="s">
        <v>460</v>
      </c>
      <c r="G13" s="4"/>
      <c r="H13" s="4" t="s">
        <v>582</v>
      </c>
      <c r="I13" s="4" t="s">
        <v>585</v>
      </c>
      <c r="J13" s="4" t="s">
        <v>586</v>
      </c>
      <c r="K13" s="4"/>
      <c r="L13" s="144">
        <v>2018</v>
      </c>
      <c r="M13" s="3" t="s">
        <v>45</v>
      </c>
      <c r="N13" s="3"/>
      <c r="O13" s="160" t="s">
        <v>46</v>
      </c>
      <c r="P13" s="163" t="s">
        <v>65</v>
      </c>
      <c r="Q13" s="163" t="s">
        <v>583</v>
      </c>
      <c r="R13" s="157">
        <v>1984</v>
      </c>
      <c r="S13" s="158" t="s">
        <v>118</v>
      </c>
      <c r="T13" s="4" t="s">
        <v>584</v>
      </c>
      <c r="U13" s="144">
        <v>1982</v>
      </c>
      <c r="V13" s="4" t="s">
        <v>118</v>
      </c>
      <c r="W13" s="4" t="s">
        <v>65</v>
      </c>
      <c r="X13" s="4" t="s">
        <v>59</v>
      </c>
      <c r="Y13" s="4" t="s">
        <v>76</v>
      </c>
      <c r="Z13" s="122"/>
      <c r="AA13" s="152"/>
      <c r="AB13" s="153"/>
      <c r="AC13" s="153"/>
      <c r="AD13" s="153"/>
      <c r="AE13" s="401"/>
      <c r="AF13" s="128">
        <v>1</v>
      </c>
      <c r="AG13" s="128">
        <v>1</v>
      </c>
      <c r="AH13" s="128">
        <v>1</v>
      </c>
      <c r="AI13" s="128" t="s">
        <v>4</v>
      </c>
      <c r="AJ13" s="128" t="s">
        <v>4</v>
      </c>
      <c r="AK13" s="128" t="s">
        <v>4</v>
      </c>
      <c r="AL13" s="128" t="s">
        <v>4</v>
      </c>
      <c r="AM13" s="128" t="s">
        <v>4</v>
      </c>
      <c r="AN13" s="128">
        <v>1</v>
      </c>
      <c r="AO13" s="128">
        <v>1</v>
      </c>
      <c r="AP13" s="128">
        <v>1</v>
      </c>
      <c r="AQ13" s="128">
        <v>1</v>
      </c>
      <c r="AR13" s="128">
        <v>1</v>
      </c>
      <c r="AS13" s="128">
        <v>1</v>
      </c>
      <c r="AT13" s="128">
        <v>1</v>
      </c>
      <c r="AU13" s="128">
        <v>1</v>
      </c>
      <c r="AV13" s="128">
        <v>1</v>
      </c>
      <c r="AW13" s="128">
        <v>1</v>
      </c>
      <c r="AX13" s="128">
        <v>1</v>
      </c>
      <c r="AY13" s="128">
        <v>1</v>
      </c>
      <c r="AZ13" s="128">
        <v>1</v>
      </c>
      <c r="BA13" s="128">
        <v>1</v>
      </c>
      <c r="BB13" s="128">
        <v>1</v>
      </c>
      <c r="BC13" s="128">
        <v>1</v>
      </c>
      <c r="BD13" s="69"/>
      <c r="BE13" s="128"/>
      <c r="BF13" s="298">
        <f t="shared" si="3"/>
        <v>5</v>
      </c>
      <c r="BG13" s="84">
        <v>0</v>
      </c>
      <c r="BH13" s="203">
        <f t="shared" si="4"/>
        <v>0</v>
      </c>
      <c r="BI13" s="201"/>
      <c r="BJ13" s="201"/>
      <c r="BK13" s="442">
        <v>150</v>
      </c>
      <c r="BL13" s="202"/>
      <c r="BM13" s="203">
        <v>50</v>
      </c>
      <c r="BN13" s="203">
        <v>50</v>
      </c>
      <c r="BO13" s="239">
        <v>780</v>
      </c>
      <c r="BP13" s="6">
        <v>780</v>
      </c>
      <c r="BQ13" s="299">
        <f t="shared" si="0"/>
        <v>150</v>
      </c>
      <c r="BR13" s="279">
        <f t="shared" si="1"/>
        <v>1660</v>
      </c>
      <c r="BS13" s="209"/>
      <c r="BT13" s="205">
        <v>1660</v>
      </c>
      <c r="BU13" s="209"/>
      <c r="BV13" s="240">
        <f t="shared" si="5"/>
        <v>1660</v>
      </c>
      <c r="BW13" s="241">
        <f t="shared" si="2"/>
        <v>0</v>
      </c>
      <c r="BX13" s="78"/>
      <c r="BY13" s="300"/>
      <c r="BZ13" s="300"/>
    </row>
    <row r="14" spans="1:78" ht="15.75" customHeight="1" x14ac:dyDescent="0.3">
      <c r="A14" s="173">
        <v>1520</v>
      </c>
      <c r="B14" s="30"/>
      <c r="C14" s="260" t="s">
        <v>127</v>
      </c>
      <c r="D14" s="78" t="s">
        <v>996</v>
      </c>
      <c r="E14" s="130" t="s">
        <v>997</v>
      </c>
      <c r="F14" s="4"/>
      <c r="G14" s="4"/>
      <c r="H14" s="4"/>
      <c r="I14" s="4"/>
      <c r="J14" s="4"/>
      <c r="K14" s="4"/>
      <c r="L14" s="144"/>
      <c r="M14" s="3"/>
      <c r="N14" s="3"/>
      <c r="O14" s="160"/>
      <c r="P14" s="163"/>
      <c r="Q14" s="163"/>
      <c r="R14" s="157"/>
      <c r="S14" s="158"/>
      <c r="T14" s="4"/>
      <c r="U14" s="144"/>
      <c r="V14" s="4"/>
      <c r="W14" s="4"/>
      <c r="X14" s="4"/>
      <c r="Y14" s="4"/>
      <c r="Z14" s="122"/>
      <c r="AA14" s="152"/>
      <c r="AB14" s="153"/>
      <c r="AC14" s="153"/>
      <c r="AD14" s="153"/>
      <c r="AE14" s="401"/>
      <c r="AF14" s="128" t="s">
        <v>4</v>
      </c>
      <c r="AG14" s="128" t="s">
        <v>4</v>
      </c>
      <c r="AH14" s="128">
        <v>1</v>
      </c>
      <c r="AI14" s="128">
        <v>1</v>
      </c>
      <c r="AJ14" s="128">
        <v>1</v>
      </c>
      <c r="AK14" s="128">
        <v>1</v>
      </c>
      <c r="AL14" s="128">
        <v>1</v>
      </c>
      <c r="AM14" s="128">
        <v>1</v>
      </c>
      <c r="AN14" s="128">
        <v>1</v>
      </c>
      <c r="AO14" s="128" t="s">
        <v>4</v>
      </c>
      <c r="AP14" s="128">
        <v>1</v>
      </c>
      <c r="AQ14" s="128">
        <v>1</v>
      </c>
      <c r="AR14" s="128">
        <v>1</v>
      </c>
      <c r="AS14" s="128">
        <v>1</v>
      </c>
      <c r="AT14" s="128">
        <v>1</v>
      </c>
      <c r="AU14" s="128">
        <v>1</v>
      </c>
      <c r="AV14" s="128">
        <v>1</v>
      </c>
      <c r="AW14" s="128">
        <v>1</v>
      </c>
      <c r="AX14" s="128">
        <v>1</v>
      </c>
      <c r="AY14" s="128">
        <v>1</v>
      </c>
      <c r="AZ14" s="128">
        <v>1</v>
      </c>
      <c r="BA14" s="128">
        <v>1</v>
      </c>
      <c r="BB14" s="128">
        <v>1</v>
      </c>
      <c r="BC14" s="128">
        <v>1</v>
      </c>
      <c r="BD14" s="69"/>
      <c r="BE14" s="128"/>
      <c r="BF14" s="298">
        <f t="shared" si="3"/>
        <v>3</v>
      </c>
      <c r="BG14" s="84">
        <v>660</v>
      </c>
      <c r="BH14" s="203">
        <f t="shared" si="4"/>
        <v>0</v>
      </c>
      <c r="BI14" s="201"/>
      <c r="BJ14" s="201"/>
      <c r="BK14" s="441"/>
      <c r="BL14" s="202"/>
      <c r="BM14" s="203">
        <v>50</v>
      </c>
      <c r="BN14" s="203">
        <v>50</v>
      </c>
      <c r="BO14" s="239">
        <v>780</v>
      </c>
      <c r="BP14" s="6">
        <v>780</v>
      </c>
      <c r="BQ14" s="299">
        <f t="shared" si="0"/>
        <v>90</v>
      </c>
      <c r="BR14" s="279">
        <f t="shared" si="1"/>
        <v>2230</v>
      </c>
      <c r="BS14" s="209"/>
      <c r="BT14" s="205">
        <v>2000</v>
      </c>
      <c r="BU14" s="209"/>
      <c r="BV14" s="240">
        <f t="shared" si="5"/>
        <v>2000</v>
      </c>
      <c r="BW14" s="241">
        <f t="shared" si="2"/>
        <v>230</v>
      </c>
      <c r="BX14" s="78"/>
      <c r="BY14" s="300"/>
      <c r="BZ14" s="300"/>
    </row>
    <row r="15" spans="1:78" ht="15.75" customHeight="1" x14ac:dyDescent="0.25">
      <c r="B15" s="30"/>
      <c r="C15" s="130" t="s">
        <v>127</v>
      </c>
      <c r="D15" s="78" t="s">
        <v>435</v>
      </c>
      <c r="E15" s="130" t="s">
        <v>157</v>
      </c>
      <c r="F15" s="4" t="s">
        <v>378</v>
      </c>
      <c r="G15" s="4"/>
      <c r="H15" s="4" t="s">
        <v>451</v>
      </c>
      <c r="I15" s="4" t="s">
        <v>655</v>
      </c>
      <c r="J15" s="4" t="s">
        <v>656</v>
      </c>
      <c r="K15" s="4"/>
      <c r="L15" s="144">
        <v>2018</v>
      </c>
      <c r="M15" s="3" t="s">
        <v>45</v>
      </c>
      <c r="N15" s="3"/>
      <c r="O15" s="160" t="s">
        <v>46</v>
      </c>
      <c r="P15" s="163" t="s">
        <v>65</v>
      </c>
      <c r="Q15" s="163" t="s">
        <v>650</v>
      </c>
      <c r="R15" s="157">
        <v>1991</v>
      </c>
      <c r="S15" s="158" t="s">
        <v>651</v>
      </c>
      <c r="T15" s="4" t="s">
        <v>652</v>
      </c>
      <c r="U15" s="144">
        <v>1991</v>
      </c>
      <c r="V15" s="4" t="s">
        <v>190</v>
      </c>
      <c r="W15" s="4" t="s">
        <v>65</v>
      </c>
      <c r="X15" s="4" t="s">
        <v>653</v>
      </c>
      <c r="Y15" s="4" t="s">
        <v>654</v>
      </c>
      <c r="Z15" s="122"/>
      <c r="AA15" s="152"/>
      <c r="AB15" s="153"/>
      <c r="AC15" s="153"/>
      <c r="AD15" s="153"/>
      <c r="AE15" s="401"/>
      <c r="AF15" s="128">
        <v>1</v>
      </c>
      <c r="AG15" s="128">
        <v>1</v>
      </c>
      <c r="AH15" s="128">
        <v>1</v>
      </c>
      <c r="AI15" s="128">
        <v>1</v>
      </c>
      <c r="AJ15" s="128" t="s">
        <v>4</v>
      </c>
      <c r="AK15" s="128" t="s">
        <v>4</v>
      </c>
      <c r="AL15" s="128" t="s">
        <v>4</v>
      </c>
      <c r="AM15" s="128">
        <v>1</v>
      </c>
      <c r="AN15" s="128">
        <v>1</v>
      </c>
      <c r="AO15" s="128">
        <v>1</v>
      </c>
      <c r="AP15" s="128">
        <v>1</v>
      </c>
      <c r="AQ15" s="128">
        <v>1</v>
      </c>
      <c r="AR15" s="128">
        <v>1</v>
      </c>
      <c r="AS15" s="128">
        <v>1</v>
      </c>
      <c r="AT15" s="128">
        <v>1</v>
      </c>
      <c r="AU15" s="128">
        <v>1</v>
      </c>
      <c r="AV15" s="128">
        <v>1</v>
      </c>
      <c r="AW15" s="128">
        <v>1</v>
      </c>
      <c r="AX15" s="128">
        <v>1</v>
      </c>
      <c r="AY15" s="128">
        <v>1</v>
      </c>
      <c r="AZ15" s="128">
        <v>1</v>
      </c>
      <c r="BA15" s="128">
        <v>1</v>
      </c>
      <c r="BB15" s="128">
        <v>1</v>
      </c>
      <c r="BC15" s="128">
        <v>1</v>
      </c>
      <c r="BD15" s="69"/>
      <c r="BE15" s="128"/>
      <c r="BF15" s="298">
        <f t="shared" si="3"/>
        <v>3</v>
      </c>
      <c r="BG15" s="84">
        <v>0</v>
      </c>
      <c r="BH15" s="203">
        <f t="shared" si="4"/>
        <v>0</v>
      </c>
      <c r="BI15" s="201"/>
      <c r="BJ15" s="201"/>
      <c r="BK15" s="202">
        <v>150</v>
      </c>
      <c r="BL15" s="202"/>
      <c r="BM15" s="203">
        <v>50</v>
      </c>
      <c r="BN15" s="203">
        <v>50</v>
      </c>
      <c r="BO15" s="239">
        <v>780</v>
      </c>
      <c r="BP15" s="202">
        <v>780</v>
      </c>
      <c r="BQ15" s="299">
        <f t="shared" si="0"/>
        <v>90</v>
      </c>
      <c r="BR15" s="367">
        <f t="shared" si="1"/>
        <v>1720</v>
      </c>
      <c r="BS15" s="245"/>
      <c r="BT15" s="205"/>
      <c r="BU15" s="209">
        <v>1720</v>
      </c>
      <c r="BV15" s="240">
        <f t="shared" si="5"/>
        <v>1720</v>
      </c>
      <c r="BW15" s="241">
        <f t="shared" si="2"/>
        <v>0</v>
      </c>
      <c r="BX15" s="78"/>
      <c r="BY15" s="300"/>
      <c r="BZ15" s="300"/>
    </row>
    <row r="16" spans="1:78" ht="15.75" customHeight="1" x14ac:dyDescent="0.25">
      <c r="A16" s="301" t="s">
        <v>500</v>
      </c>
      <c r="B16" s="30"/>
      <c r="C16" s="130" t="s">
        <v>127</v>
      </c>
      <c r="D16" s="78" t="s">
        <v>280</v>
      </c>
      <c r="E16" s="333" t="s">
        <v>281</v>
      </c>
      <c r="F16" s="4" t="s">
        <v>246</v>
      </c>
      <c r="G16" s="4"/>
      <c r="H16" s="4" t="s">
        <v>282</v>
      </c>
      <c r="I16" s="4" t="s">
        <v>691</v>
      </c>
      <c r="J16" s="4"/>
      <c r="K16" s="4"/>
      <c r="L16" s="144">
        <v>2018</v>
      </c>
      <c r="M16" s="3" t="s">
        <v>45</v>
      </c>
      <c r="N16" s="3"/>
      <c r="O16" s="160"/>
      <c r="P16" s="163" t="s">
        <v>65</v>
      </c>
      <c r="Q16" s="163" t="s">
        <v>283</v>
      </c>
      <c r="R16" s="157"/>
      <c r="S16" s="158" t="s">
        <v>171</v>
      </c>
      <c r="T16" s="4" t="s">
        <v>284</v>
      </c>
      <c r="U16" s="144">
        <v>1987</v>
      </c>
      <c r="V16" s="4" t="s">
        <v>171</v>
      </c>
      <c r="W16" s="4" t="s">
        <v>64</v>
      </c>
      <c r="X16" s="4" t="s">
        <v>71</v>
      </c>
      <c r="Y16" s="4" t="s">
        <v>285</v>
      </c>
      <c r="Z16" s="122" t="s">
        <v>242</v>
      </c>
      <c r="AA16" s="152"/>
      <c r="AB16" s="153"/>
      <c r="AC16" s="153"/>
      <c r="AD16" s="153"/>
      <c r="AE16" s="401"/>
      <c r="AF16" s="128">
        <v>1</v>
      </c>
      <c r="AG16" s="128">
        <v>1</v>
      </c>
      <c r="AH16" s="128">
        <v>1</v>
      </c>
      <c r="AI16" s="128">
        <v>1</v>
      </c>
      <c r="AJ16" s="128">
        <v>1</v>
      </c>
      <c r="AK16" s="128">
        <v>1</v>
      </c>
      <c r="AL16" s="128">
        <v>1</v>
      </c>
      <c r="AM16" s="128">
        <v>1</v>
      </c>
      <c r="AN16" s="128">
        <v>1</v>
      </c>
      <c r="AO16" s="128">
        <v>1</v>
      </c>
      <c r="AP16" s="128">
        <v>1</v>
      </c>
      <c r="AQ16" s="128">
        <v>1</v>
      </c>
      <c r="AR16" s="128">
        <v>1</v>
      </c>
      <c r="AS16" s="128">
        <v>1</v>
      </c>
      <c r="AT16" s="128">
        <v>1</v>
      </c>
      <c r="AU16" s="128">
        <v>1</v>
      </c>
      <c r="AV16" s="128">
        <v>1</v>
      </c>
      <c r="AW16" s="128">
        <v>1</v>
      </c>
      <c r="AX16" s="128">
        <v>1</v>
      </c>
      <c r="AY16" s="128">
        <v>1</v>
      </c>
      <c r="AZ16" s="128">
        <v>1</v>
      </c>
      <c r="BA16" s="128">
        <v>1</v>
      </c>
      <c r="BB16" s="128">
        <v>1</v>
      </c>
      <c r="BC16" s="128">
        <v>1</v>
      </c>
      <c r="BD16" s="69"/>
      <c r="BE16" s="128"/>
      <c r="BF16" s="298">
        <f t="shared" si="3"/>
        <v>0</v>
      </c>
      <c r="BG16" s="84">
        <v>0</v>
      </c>
      <c r="BH16" s="203">
        <f t="shared" si="4"/>
        <v>0</v>
      </c>
      <c r="BI16" s="201"/>
      <c r="BJ16" s="201"/>
      <c r="BK16" s="202"/>
      <c r="BL16" s="202"/>
      <c r="BM16" s="203"/>
      <c r="BN16" s="203"/>
      <c r="BO16" s="239">
        <v>480</v>
      </c>
      <c r="BP16" s="202"/>
      <c r="BQ16" s="299">
        <f t="shared" si="0"/>
        <v>0</v>
      </c>
      <c r="BR16" s="279">
        <v>510</v>
      </c>
      <c r="BS16" s="209"/>
      <c r="BT16" s="205"/>
      <c r="BU16" s="209"/>
      <c r="BV16" s="240">
        <f t="shared" si="5"/>
        <v>0</v>
      </c>
      <c r="BW16" s="241">
        <f t="shared" si="2"/>
        <v>510</v>
      </c>
      <c r="BX16" s="78"/>
      <c r="BY16" s="300"/>
      <c r="BZ16" s="300"/>
    </row>
    <row r="17" spans="1:78" ht="15.75" customHeight="1" x14ac:dyDescent="0.25">
      <c r="B17" s="30"/>
      <c r="C17" s="130" t="s">
        <v>127</v>
      </c>
      <c r="D17" s="120" t="s">
        <v>858</v>
      </c>
      <c r="E17" s="411" t="s">
        <v>859</v>
      </c>
      <c r="F17" s="344" t="s">
        <v>860</v>
      </c>
      <c r="G17" s="344"/>
      <c r="H17" s="335"/>
      <c r="I17" s="335"/>
      <c r="J17" s="335"/>
      <c r="K17" s="335"/>
      <c r="L17" s="336"/>
      <c r="M17" s="337"/>
      <c r="N17" s="208"/>
      <c r="O17" s="260"/>
      <c r="P17" s="208"/>
      <c r="Q17" s="338"/>
      <c r="R17" s="260"/>
      <c r="S17" s="13"/>
      <c r="T17" s="208"/>
      <c r="U17" s="260"/>
      <c r="V17" s="208"/>
      <c r="W17" s="208"/>
      <c r="X17" s="208"/>
      <c r="Y17" s="208"/>
      <c r="Z17" s="208"/>
      <c r="AA17" s="208"/>
      <c r="AB17" s="208"/>
      <c r="AC17" s="208"/>
      <c r="AD17" s="208"/>
      <c r="AE17" s="402"/>
      <c r="AF17" s="128">
        <v>1</v>
      </c>
      <c r="AG17" s="128">
        <v>1</v>
      </c>
      <c r="AH17" s="128">
        <v>1</v>
      </c>
      <c r="AI17" s="128">
        <v>1</v>
      </c>
      <c r="AJ17" s="128">
        <v>1</v>
      </c>
      <c r="AK17" s="128">
        <v>1</v>
      </c>
      <c r="AL17" s="128">
        <v>1</v>
      </c>
      <c r="AM17" s="128">
        <v>1</v>
      </c>
      <c r="AN17" s="128">
        <v>1</v>
      </c>
      <c r="AO17" s="128">
        <v>1</v>
      </c>
      <c r="AP17" s="128">
        <v>1</v>
      </c>
      <c r="AQ17" s="128">
        <v>1</v>
      </c>
      <c r="AR17" s="128">
        <v>1</v>
      </c>
      <c r="AS17" s="128">
        <v>1</v>
      </c>
      <c r="AT17" s="128">
        <v>1</v>
      </c>
      <c r="AU17" s="128">
        <v>1</v>
      </c>
      <c r="AV17" s="128">
        <v>1</v>
      </c>
      <c r="AW17" s="128">
        <v>1</v>
      </c>
      <c r="AX17" s="128">
        <v>1</v>
      </c>
      <c r="AY17" s="128">
        <v>1</v>
      </c>
      <c r="AZ17" s="128">
        <v>1</v>
      </c>
      <c r="BA17" s="128">
        <v>1</v>
      </c>
      <c r="BB17" s="128">
        <v>1</v>
      </c>
      <c r="BC17" s="128">
        <v>1</v>
      </c>
      <c r="BD17" s="339"/>
      <c r="BE17" s="128"/>
      <c r="BF17" s="298">
        <f t="shared" si="3"/>
        <v>0</v>
      </c>
      <c r="BG17" s="84">
        <v>0</v>
      </c>
      <c r="BH17" s="203">
        <f t="shared" si="4"/>
        <v>0</v>
      </c>
      <c r="BI17" s="202"/>
      <c r="BJ17" s="202"/>
      <c r="BK17" s="202">
        <v>150</v>
      </c>
      <c r="BL17" s="202"/>
      <c r="BM17" s="203">
        <v>50</v>
      </c>
      <c r="BN17" s="203">
        <v>50</v>
      </c>
      <c r="BO17" s="239">
        <v>780</v>
      </c>
      <c r="BP17" s="202">
        <v>780</v>
      </c>
      <c r="BQ17" s="299">
        <f t="shared" si="0"/>
        <v>0</v>
      </c>
      <c r="BR17" s="279">
        <f t="shared" si="1"/>
        <v>1810</v>
      </c>
      <c r="BS17" s="209">
        <v>1810</v>
      </c>
      <c r="BT17" s="205"/>
      <c r="BU17" s="209"/>
      <c r="BV17" s="240">
        <f t="shared" si="5"/>
        <v>1810</v>
      </c>
      <c r="BW17" s="241">
        <f t="shared" si="2"/>
        <v>0</v>
      </c>
      <c r="BX17" s="206"/>
      <c r="BY17" s="300"/>
      <c r="BZ17" s="300"/>
    </row>
    <row r="18" spans="1:78" ht="15.75" customHeight="1" x14ac:dyDescent="0.25">
      <c r="B18" s="30"/>
      <c r="C18" s="260" t="s">
        <v>127</v>
      </c>
      <c r="D18" s="78" t="s">
        <v>1016</v>
      </c>
      <c r="E18" s="130" t="s">
        <v>859</v>
      </c>
      <c r="F18" s="4"/>
      <c r="G18" s="4"/>
      <c r="H18" s="4"/>
      <c r="I18" s="4"/>
      <c r="J18" s="4"/>
      <c r="K18" s="4"/>
      <c r="L18" s="144"/>
      <c r="M18" s="3"/>
      <c r="N18" s="3"/>
      <c r="O18" s="160"/>
      <c r="P18" s="163"/>
      <c r="Q18" s="163"/>
      <c r="R18" s="157"/>
      <c r="S18" s="158"/>
      <c r="T18" s="4"/>
      <c r="U18" s="144"/>
      <c r="V18" s="4"/>
      <c r="W18" s="4"/>
      <c r="X18" s="4"/>
      <c r="Y18" s="4"/>
      <c r="Z18" s="122"/>
      <c r="AA18" s="152"/>
      <c r="AB18" s="153"/>
      <c r="AC18" s="153"/>
      <c r="AD18" s="153"/>
      <c r="AE18" s="401"/>
      <c r="AF18" s="128">
        <v>1</v>
      </c>
      <c r="AG18" s="128">
        <v>1</v>
      </c>
      <c r="AH18" s="128">
        <v>1</v>
      </c>
      <c r="AI18" s="128">
        <v>1</v>
      </c>
      <c r="AJ18" s="128">
        <v>1</v>
      </c>
      <c r="AK18" s="128">
        <v>1</v>
      </c>
      <c r="AL18" s="128">
        <v>1</v>
      </c>
      <c r="AM18" s="128" t="s">
        <v>4</v>
      </c>
      <c r="AN18" s="128" t="s">
        <v>4</v>
      </c>
      <c r="AO18" s="128">
        <v>1</v>
      </c>
      <c r="AP18" s="128">
        <v>1</v>
      </c>
      <c r="AQ18" s="128">
        <v>1</v>
      </c>
      <c r="AR18" s="128">
        <v>1</v>
      </c>
      <c r="AS18" s="128">
        <v>1</v>
      </c>
      <c r="AT18" s="128">
        <v>1</v>
      </c>
      <c r="AU18" s="128">
        <v>1</v>
      </c>
      <c r="AV18" s="128">
        <v>1</v>
      </c>
      <c r="AW18" s="128">
        <v>1</v>
      </c>
      <c r="AX18" s="128">
        <v>1</v>
      </c>
      <c r="AY18" s="128">
        <v>1</v>
      </c>
      <c r="AZ18" s="128">
        <v>1</v>
      </c>
      <c r="BA18" s="128">
        <v>1</v>
      </c>
      <c r="BB18" s="128">
        <v>1</v>
      </c>
      <c r="BC18" s="128">
        <v>1</v>
      </c>
      <c r="BD18" s="69"/>
      <c r="BE18" s="128"/>
      <c r="BF18" s="298">
        <f t="shared" si="3"/>
        <v>2</v>
      </c>
      <c r="BG18" s="84">
        <v>0</v>
      </c>
      <c r="BH18" s="203">
        <f t="shared" si="4"/>
        <v>0</v>
      </c>
      <c r="BI18" s="201"/>
      <c r="BJ18" s="201"/>
      <c r="BK18" s="202"/>
      <c r="BL18" s="202"/>
      <c r="BM18" s="203">
        <v>50</v>
      </c>
      <c r="BN18" s="203">
        <v>50</v>
      </c>
      <c r="BO18" s="239">
        <v>780</v>
      </c>
      <c r="BP18" s="202">
        <v>780</v>
      </c>
      <c r="BQ18" s="299">
        <f t="shared" si="0"/>
        <v>60</v>
      </c>
      <c r="BR18" s="367">
        <f t="shared" si="1"/>
        <v>1600</v>
      </c>
      <c r="BS18" s="245">
        <v>1600</v>
      </c>
      <c r="BT18" s="209"/>
      <c r="BU18" s="209"/>
      <c r="BV18" s="240">
        <f t="shared" si="5"/>
        <v>1600</v>
      </c>
      <c r="BW18" s="241">
        <f t="shared" si="2"/>
        <v>0</v>
      </c>
      <c r="BX18" s="78"/>
      <c r="BY18" s="300"/>
      <c r="BZ18" s="300"/>
    </row>
    <row r="19" spans="1:78" ht="18" customHeight="1" x14ac:dyDescent="0.25">
      <c r="B19" s="30"/>
      <c r="C19" s="130" t="s">
        <v>127</v>
      </c>
      <c r="D19" s="334" t="s">
        <v>272</v>
      </c>
      <c r="E19" s="333" t="s">
        <v>0</v>
      </c>
      <c r="F19" s="4" t="s">
        <v>475</v>
      </c>
      <c r="G19" s="4"/>
      <c r="H19" s="4" t="s">
        <v>273</v>
      </c>
      <c r="I19" s="4" t="s">
        <v>689</v>
      </c>
      <c r="J19" s="4" t="s">
        <v>690</v>
      </c>
      <c r="K19" s="4"/>
      <c r="L19" s="144">
        <v>2018</v>
      </c>
      <c r="M19" s="3"/>
      <c r="N19" s="3" t="s">
        <v>45</v>
      </c>
      <c r="O19" s="160"/>
      <c r="P19" s="163" t="s">
        <v>69</v>
      </c>
      <c r="Q19" s="163" t="s">
        <v>274</v>
      </c>
      <c r="R19" s="157">
        <v>1997</v>
      </c>
      <c r="S19" s="158" t="s">
        <v>171</v>
      </c>
      <c r="T19" s="4" t="s">
        <v>275</v>
      </c>
      <c r="U19" s="144">
        <v>1997</v>
      </c>
      <c r="V19" s="4" t="s">
        <v>276</v>
      </c>
      <c r="W19" s="4" t="s">
        <v>64</v>
      </c>
      <c r="X19" s="4" t="s">
        <v>277</v>
      </c>
      <c r="Y19" s="4" t="s">
        <v>278</v>
      </c>
      <c r="Z19" s="122" t="s">
        <v>279</v>
      </c>
      <c r="AA19" s="152"/>
      <c r="AB19" s="153"/>
      <c r="AC19" s="153"/>
      <c r="AD19" s="153"/>
      <c r="AE19" s="401"/>
      <c r="AF19" s="128">
        <v>1</v>
      </c>
      <c r="AG19" s="128">
        <v>1</v>
      </c>
      <c r="AH19" s="128">
        <v>1</v>
      </c>
      <c r="AI19" s="128">
        <v>1</v>
      </c>
      <c r="AJ19" s="128">
        <v>1</v>
      </c>
      <c r="AK19" s="128">
        <v>1</v>
      </c>
      <c r="AL19" s="128">
        <v>1</v>
      </c>
      <c r="AM19" s="128">
        <v>1</v>
      </c>
      <c r="AN19" s="128">
        <v>1</v>
      </c>
      <c r="AO19" s="128">
        <v>1</v>
      </c>
      <c r="AP19" s="128">
        <v>1</v>
      </c>
      <c r="AQ19" s="128">
        <v>1</v>
      </c>
      <c r="AR19" s="128">
        <v>1</v>
      </c>
      <c r="AS19" s="128">
        <v>1</v>
      </c>
      <c r="AT19" s="128">
        <v>1</v>
      </c>
      <c r="AU19" s="128">
        <v>1</v>
      </c>
      <c r="AV19" s="128">
        <v>1</v>
      </c>
      <c r="AW19" s="128">
        <v>1</v>
      </c>
      <c r="AX19" s="128">
        <v>1</v>
      </c>
      <c r="AY19" s="128">
        <v>1</v>
      </c>
      <c r="AZ19" s="128">
        <v>1</v>
      </c>
      <c r="BA19" s="128">
        <v>1</v>
      </c>
      <c r="BB19" s="128">
        <v>1</v>
      </c>
      <c r="BC19" s="128">
        <v>1</v>
      </c>
      <c r="BD19" s="69"/>
      <c r="BE19" s="128"/>
      <c r="BF19" s="298">
        <f t="shared" si="3"/>
        <v>0</v>
      </c>
      <c r="BG19" s="84">
        <v>100</v>
      </c>
      <c r="BH19" s="203">
        <f t="shared" si="4"/>
        <v>0</v>
      </c>
      <c r="BI19" s="201"/>
      <c r="BJ19" s="201"/>
      <c r="BK19" s="202"/>
      <c r="BL19" s="202"/>
      <c r="BM19" s="203"/>
      <c r="BN19" s="203"/>
      <c r="BO19" s="239"/>
      <c r="BP19" s="202"/>
      <c r="BQ19" s="299">
        <f t="shared" si="0"/>
        <v>0</v>
      </c>
      <c r="BR19" s="279">
        <f t="shared" si="1"/>
        <v>100</v>
      </c>
      <c r="BS19" s="205"/>
      <c r="BT19" s="205"/>
      <c r="BU19" s="209"/>
      <c r="BV19" s="240">
        <f t="shared" si="5"/>
        <v>0</v>
      </c>
      <c r="BW19" s="241">
        <f t="shared" si="2"/>
        <v>100</v>
      </c>
      <c r="BX19" s="78" t="s">
        <v>411</v>
      </c>
      <c r="BY19" s="300"/>
      <c r="BZ19" s="300"/>
    </row>
    <row r="20" spans="1:78" ht="15.75" customHeight="1" x14ac:dyDescent="0.25">
      <c r="B20" s="30"/>
      <c r="C20" s="260" t="s">
        <v>127</v>
      </c>
      <c r="D20" s="78" t="s">
        <v>1021</v>
      </c>
      <c r="E20" s="130" t="s">
        <v>1022</v>
      </c>
      <c r="F20" s="4"/>
      <c r="G20" s="4"/>
      <c r="H20" s="4"/>
      <c r="I20" s="4"/>
      <c r="J20" s="4"/>
      <c r="K20" s="4"/>
      <c r="L20" s="144"/>
      <c r="M20" s="3"/>
      <c r="N20" s="3"/>
      <c r="O20" s="160"/>
      <c r="P20" s="163"/>
      <c r="Q20" s="163"/>
      <c r="R20" s="157"/>
      <c r="S20" s="158"/>
      <c r="T20" s="4"/>
      <c r="U20" s="144"/>
      <c r="V20" s="4"/>
      <c r="W20" s="4"/>
      <c r="X20" s="4"/>
      <c r="Y20" s="4"/>
      <c r="Z20" s="122"/>
      <c r="AA20" s="152"/>
      <c r="AB20" s="153"/>
      <c r="AC20" s="153"/>
      <c r="AD20" s="153"/>
      <c r="AE20" s="401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>
        <v>1</v>
      </c>
      <c r="BC20" s="128">
        <v>1</v>
      </c>
      <c r="BD20" s="69"/>
      <c r="BE20" s="128"/>
      <c r="BF20" s="298">
        <f t="shared" si="3"/>
        <v>0</v>
      </c>
      <c r="BG20" s="84">
        <v>0</v>
      </c>
      <c r="BH20" s="203">
        <f t="shared" si="4"/>
        <v>0</v>
      </c>
      <c r="BI20" s="201"/>
      <c r="BJ20" s="201"/>
      <c r="BK20" s="202"/>
      <c r="BL20" s="202"/>
      <c r="BM20" s="203">
        <v>50</v>
      </c>
      <c r="BN20" s="203">
        <v>50</v>
      </c>
      <c r="BO20" s="239">
        <v>780</v>
      </c>
      <c r="BP20" s="202">
        <v>780</v>
      </c>
      <c r="BQ20" s="299">
        <f t="shared" si="0"/>
        <v>0</v>
      </c>
      <c r="BR20" s="279">
        <f t="shared" si="1"/>
        <v>1660</v>
      </c>
      <c r="BS20" s="209">
        <v>1660</v>
      </c>
      <c r="BT20" s="208"/>
      <c r="BU20" s="209"/>
      <c r="BV20" s="240">
        <f t="shared" si="5"/>
        <v>1660</v>
      </c>
      <c r="BW20" s="241">
        <f t="shared" si="2"/>
        <v>0</v>
      </c>
      <c r="BX20" s="78"/>
      <c r="BY20" s="300"/>
      <c r="BZ20" s="300"/>
    </row>
    <row r="21" spans="1:78" ht="15.75" customHeight="1" x14ac:dyDescent="0.25">
      <c r="B21" s="30"/>
      <c r="C21" s="130" t="s">
        <v>127</v>
      </c>
      <c r="D21" s="78" t="s">
        <v>382</v>
      </c>
      <c r="E21" s="128" t="s">
        <v>384</v>
      </c>
      <c r="F21" s="4" t="s">
        <v>383</v>
      </c>
      <c r="G21" s="4"/>
      <c r="H21" s="4" t="s">
        <v>448</v>
      </c>
      <c r="I21" s="4" t="s">
        <v>674</v>
      </c>
      <c r="J21" s="4" t="s">
        <v>675</v>
      </c>
      <c r="K21" s="4"/>
      <c r="L21" s="144">
        <v>2018</v>
      </c>
      <c r="M21" s="3" t="s">
        <v>45</v>
      </c>
      <c r="N21" s="3"/>
      <c r="O21" s="160" t="s">
        <v>668</v>
      </c>
      <c r="P21" s="163" t="s">
        <v>66</v>
      </c>
      <c r="Q21" s="163" t="s">
        <v>669</v>
      </c>
      <c r="R21" s="157">
        <v>1999</v>
      </c>
      <c r="S21" s="158" t="s">
        <v>670</v>
      </c>
      <c r="T21" s="4" t="s">
        <v>671</v>
      </c>
      <c r="U21" s="144">
        <v>2000</v>
      </c>
      <c r="V21" s="4" t="s">
        <v>333</v>
      </c>
      <c r="W21" s="4" t="s">
        <v>66</v>
      </c>
      <c r="X21" s="4" t="s">
        <v>672</v>
      </c>
      <c r="Y21" s="4" t="s">
        <v>673</v>
      </c>
      <c r="Z21" s="122" t="s">
        <v>242</v>
      </c>
      <c r="AA21" s="152"/>
      <c r="AB21" s="153"/>
      <c r="AC21" s="153"/>
      <c r="AD21" s="153"/>
      <c r="AE21" s="401"/>
      <c r="AF21" s="128" t="s">
        <v>4</v>
      </c>
      <c r="AG21" s="128" t="s">
        <v>4</v>
      </c>
      <c r="AH21" s="128" t="s">
        <v>4</v>
      </c>
      <c r="AI21" s="128" t="s">
        <v>4</v>
      </c>
      <c r="AJ21" s="128">
        <v>1</v>
      </c>
      <c r="AK21" s="128">
        <v>1</v>
      </c>
      <c r="AL21" s="128">
        <v>1</v>
      </c>
      <c r="AM21" s="128" t="s">
        <v>4</v>
      </c>
      <c r="AN21" s="128" t="s">
        <v>4</v>
      </c>
      <c r="AO21" s="128" t="s">
        <v>4</v>
      </c>
      <c r="AP21" s="128">
        <v>1</v>
      </c>
      <c r="AQ21" s="128" t="s">
        <v>4</v>
      </c>
      <c r="AR21" s="128">
        <v>1</v>
      </c>
      <c r="AS21" s="128" t="s">
        <v>4</v>
      </c>
      <c r="AT21" s="128">
        <v>1</v>
      </c>
      <c r="AU21" s="128">
        <v>1</v>
      </c>
      <c r="AV21" s="128">
        <v>1</v>
      </c>
      <c r="AW21" s="128">
        <v>1</v>
      </c>
      <c r="AX21" s="128">
        <v>1</v>
      </c>
      <c r="AY21" s="128">
        <v>1</v>
      </c>
      <c r="AZ21" s="128">
        <v>1</v>
      </c>
      <c r="BA21" s="128">
        <v>1</v>
      </c>
      <c r="BB21" s="128">
        <v>1</v>
      </c>
      <c r="BC21" s="128">
        <v>1</v>
      </c>
      <c r="BD21" s="69"/>
      <c r="BE21" s="128"/>
      <c r="BF21" s="298">
        <f t="shared" si="3"/>
        <v>9</v>
      </c>
      <c r="BG21" s="84">
        <v>1570</v>
      </c>
      <c r="BH21" s="203">
        <f t="shared" si="4"/>
        <v>0</v>
      </c>
      <c r="BI21" s="201"/>
      <c r="BJ21" s="201"/>
      <c r="BK21" s="202">
        <v>150</v>
      </c>
      <c r="BL21" s="202"/>
      <c r="BM21" s="203">
        <v>50</v>
      </c>
      <c r="BN21" s="203">
        <v>50</v>
      </c>
      <c r="BO21" s="239">
        <v>780</v>
      </c>
      <c r="BP21" s="202">
        <v>780</v>
      </c>
      <c r="BQ21" s="299">
        <f t="shared" si="0"/>
        <v>270</v>
      </c>
      <c r="BR21" s="279">
        <f t="shared" si="1"/>
        <v>3110</v>
      </c>
      <c r="BS21" s="416"/>
      <c r="BT21" s="234"/>
      <c r="BU21" s="209">
        <v>2200</v>
      </c>
      <c r="BV21" s="240">
        <f t="shared" si="5"/>
        <v>2200</v>
      </c>
      <c r="BW21" s="241">
        <f t="shared" si="2"/>
        <v>910</v>
      </c>
      <c r="BX21" s="78"/>
      <c r="BY21" s="300"/>
      <c r="BZ21" s="300"/>
    </row>
    <row r="22" spans="1:78" s="17" customFormat="1" ht="15.75" customHeight="1" x14ac:dyDescent="0.25">
      <c r="B22" s="30"/>
      <c r="C22" s="130" t="s">
        <v>127</v>
      </c>
      <c r="D22" s="78" t="s">
        <v>931</v>
      </c>
      <c r="E22" s="130" t="s">
        <v>264</v>
      </c>
      <c r="F22" s="4" t="s">
        <v>932</v>
      </c>
      <c r="G22" s="4"/>
      <c r="H22" s="4" t="s">
        <v>943</v>
      </c>
      <c r="I22" s="4"/>
      <c r="J22" s="4"/>
      <c r="K22" s="4"/>
      <c r="L22" s="144"/>
      <c r="M22" s="3"/>
      <c r="N22" s="3"/>
      <c r="O22" s="160"/>
      <c r="P22" s="163"/>
      <c r="Q22" s="163"/>
      <c r="R22" s="157"/>
      <c r="S22" s="158"/>
      <c r="T22" s="4"/>
      <c r="U22" s="144"/>
      <c r="V22" s="4"/>
      <c r="W22" s="4"/>
      <c r="X22" s="4"/>
      <c r="Y22" s="4"/>
      <c r="Z22" s="122"/>
      <c r="AA22" s="152"/>
      <c r="AB22" s="153"/>
      <c r="AC22" s="153"/>
      <c r="AD22" s="153"/>
      <c r="AE22" s="401"/>
      <c r="AF22" s="128">
        <v>1</v>
      </c>
      <c r="AG22" s="128">
        <v>1</v>
      </c>
      <c r="AH22" s="128">
        <v>1</v>
      </c>
      <c r="AI22" s="128">
        <v>1</v>
      </c>
      <c r="AJ22" s="128">
        <v>1</v>
      </c>
      <c r="AK22" s="128" t="s">
        <v>1003</v>
      </c>
      <c r="AL22" s="128" t="s">
        <v>1003</v>
      </c>
      <c r="AM22" s="128">
        <v>1</v>
      </c>
      <c r="AN22" s="128">
        <v>1</v>
      </c>
      <c r="AO22" s="128">
        <v>1</v>
      </c>
      <c r="AP22" s="128">
        <v>1</v>
      </c>
      <c r="AQ22" s="128">
        <v>1</v>
      </c>
      <c r="AR22" s="128">
        <v>1</v>
      </c>
      <c r="AS22" s="128">
        <v>1</v>
      </c>
      <c r="AT22" s="128">
        <v>1</v>
      </c>
      <c r="AU22" s="128">
        <v>1</v>
      </c>
      <c r="AV22" s="128">
        <v>1</v>
      </c>
      <c r="AW22" s="128">
        <v>1</v>
      </c>
      <c r="AX22" s="128">
        <v>1</v>
      </c>
      <c r="AY22" s="128">
        <v>1</v>
      </c>
      <c r="AZ22" s="128">
        <v>1</v>
      </c>
      <c r="BA22" s="128">
        <v>1</v>
      </c>
      <c r="BB22" s="128">
        <v>1</v>
      </c>
      <c r="BC22" s="128">
        <v>1</v>
      </c>
      <c r="BD22" s="69">
        <v>1.5</v>
      </c>
      <c r="BE22" s="128"/>
      <c r="BF22" s="298">
        <f t="shared" si="3"/>
        <v>2</v>
      </c>
      <c r="BG22" s="84">
        <v>0</v>
      </c>
      <c r="BH22" s="203">
        <f t="shared" si="4"/>
        <v>15</v>
      </c>
      <c r="BI22" s="201"/>
      <c r="BJ22" s="201"/>
      <c r="BK22" s="202">
        <v>150</v>
      </c>
      <c r="BL22" s="202">
        <v>200</v>
      </c>
      <c r="BM22" s="203">
        <v>50</v>
      </c>
      <c r="BN22" s="203">
        <v>50</v>
      </c>
      <c r="BO22" s="239">
        <v>780</v>
      </c>
      <c r="BP22" s="202">
        <v>780</v>
      </c>
      <c r="BQ22" s="299">
        <f t="shared" si="0"/>
        <v>60</v>
      </c>
      <c r="BR22" s="279">
        <f t="shared" si="1"/>
        <v>1965</v>
      </c>
      <c r="BS22" s="209"/>
      <c r="BT22" s="205">
        <v>1965</v>
      </c>
      <c r="BU22" s="209"/>
      <c r="BV22" s="240">
        <f t="shared" si="5"/>
        <v>1965</v>
      </c>
      <c r="BW22" s="241">
        <f t="shared" si="2"/>
        <v>0</v>
      </c>
      <c r="BX22" s="78"/>
      <c r="BY22" s="300"/>
      <c r="BZ22" s="300"/>
    </row>
    <row r="23" spans="1:78" ht="15.75" customHeight="1" x14ac:dyDescent="0.25">
      <c r="C23" s="130" t="s">
        <v>127</v>
      </c>
      <c r="D23" s="120" t="s">
        <v>121</v>
      </c>
      <c r="E23" s="3" t="s">
        <v>0</v>
      </c>
      <c r="F23" s="4" t="s">
        <v>144</v>
      </c>
      <c r="G23" s="4"/>
      <c r="H23" s="4">
        <v>43189</v>
      </c>
      <c r="I23" s="4" t="s">
        <v>129</v>
      </c>
      <c r="J23" s="4" t="s">
        <v>130</v>
      </c>
      <c r="K23" s="4"/>
      <c r="L23" s="144">
        <v>2018</v>
      </c>
      <c r="M23" s="3"/>
      <c r="N23" s="3" t="s">
        <v>45</v>
      </c>
      <c r="O23" s="3" t="s">
        <v>46</v>
      </c>
      <c r="P23" s="149" t="s">
        <v>65</v>
      </c>
      <c r="Q23" s="150" t="s">
        <v>122</v>
      </c>
      <c r="R23" s="78">
        <v>1991</v>
      </c>
      <c r="S23" s="120" t="s">
        <v>123</v>
      </c>
      <c r="T23" s="3" t="s">
        <v>133</v>
      </c>
      <c r="U23" s="144">
        <v>1991</v>
      </c>
      <c r="V23" s="3" t="s">
        <v>47</v>
      </c>
      <c r="W23" s="3" t="s">
        <v>65</v>
      </c>
      <c r="X23" s="3" t="s">
        <v>59</v>
      </c>
      <c r="Y23" s="3" t="s">
        <v>76</v>
      </c>
      <c r="Z23" s="151"/>
      <c r="AA23" s="152"/>
      <c r="AB23" s="13"/>
      <c r="AC23" s="13" t="s">
        <v>45</v>
      </c>
      <c r="AD23" s="13"/>
      <c r="AE23" s="403"/>
      <c r="AF23" s="128" t="s">
        <v>4</v>
      </c>
      <c r="AG23" s="128" t="s">
        <v>4</v>
      </c>
      <c r="AH23" s="128">
        <v>1</v>
      </c>
      <c r="AI23" s="128">
        <v>1</v>
      </c>
      <c r="AJ23" s="128">
        <v>1</v>
      </c>
      <c r="AK23" s="128">
        <v>1</v>
      </c>
      <c r="AL23" s="128">
        <v>1</v>
      </c>
      <c r="AM23" s="128">
        <v>1</v>
      </c>
      <c r="AN23" s="128">
        <v>1</v>
      </c>
      <c r="AO23" s="128">
        <v>1</v>
      </c>
      <c r="AP23" s="128">
        <v>1</v>
      </c>
      <c r="AQ23" s="128">
        <v>1</v>
      </c>
      <c r="AR23" s="128">
        <v>1</v>
      </c>
      <c r="AS23" s="128">
        <v>1</v>
      </c>
      <c r="AT23" s="128">
        <v>1</v>
      </c>
      <c r="AU23" s="128">
        <v>1</v>
      </c>
      <c r="AV23" s="128">
        <v>1</v>
      </c>
      <c r="AW23" s="128">
        <v>1</v>
      </c>
      <c r="AX23" s="128">
        <v>1</v>
      </c>
      <c r="AY23" s="128">
        <v>1</v>
      </c>
      <c r="AZ23" s="128">
        <v>1</v>
      </c>
      <c r="BA23" s="128">
        <v>1</v>
      </c>
      <c r="BB23" s="128">
        <v>1</v>
      </c>
      <c r="BC23" s="128">
        <v>1</v>
      </c>
      <c r="BD23" s="84"/>
      <c r="BE23" s="128"/>
      <c r="BF23" s="298">
        <f t="shared" si="3"/>
        <v>2</v>
      </c>
      <c r="BG23" s="201">
        <v>0</v>
      </c>
      <c r="BH23" s="203">
        <f t="shared" si="4"/>
        <v>0</v>
      </c>
      <c r="BI23" s="201"/>
      <c r="BJ23" s="201"/>
      <c r="BK23" s="203"/>
      <c r="BL23" s="203">
        <v>200</v>
      </c>
      <c r="BM23" s="203">
        <v>50</v>
      </c>
      <c r="BN23" s="203">
        <v>50</v>
      </c>
      <c r="BO23" s="239">
        <v>780</v>
      </c>
      <c r="BP23" s="202">
        <v>780</v>
      </c>
      <c r="BQ23" s="299">
        <f t="shared" si="0"/>
        <v>60</v>
      </c>
      <c r="BR23" s="279">
        <f t="shared" si="1"/>
        <v>1800</v>
      </c>
      <c r="BS23" s="205"/>
      <c r="BT23" s="205"/>
      <c r="BU23" s="209">
        <v>1800</v>
      </c>
      <c r="BV23" s="240">
        <f t="shared" si="5"/>
        <v>1800</v>
      </c>
      <c r="BW23" s="241">
        <f t="shared" si="2"/>
        <v>0</v>
      </c>
      <c r="BX23" s="206"/>
      <c r="BY23" s="300"/>
      <c r="BZ23" s="300"/>
    </row>
    <row r="24" spans="1:78" ht="15.75" customHeight="1" x14ac:dyDescent="0.25">
      <c r="A24" s="261" t="s">
        <v>405</v>
      </c>
      <c r="C24" s="84" t="s">
        <v>127</v>
      </c>
      <c r="D24" s="332" t="s">
        <v>138</v>
      </c>
      <c r="E24" s="84" t="s">
        <v>134</v>
      </c>
      <c r="F24" s="3"/>
      <c r="G24" s="3"/>
      <c r="H24" s="3"/>
      <c r="I24" s="3"/>
      <c r="J24" s="3"/>
      <c r="K24" s="3"/>
      <c r="L24" s="144">
        <v>2018</v>
      </c>
      <c r="M24" s="269"/>
      <c r="N24" s="3" t="s">
        <v>45</v>
      </c>
      <c r="O24" s="160" t="s">
        <v>46</v>
      </c>
      <c r="P24" s="163" t="s">
        <v>65</v>
      </c>
      <c r="Q24" s="272"/>
      <c r="R24" s="269"/>
      <c r="S24" s="269"/>
      <c r="T24" s="269"/>
      <c r="U24" s="269"/>
      <c r="V24" s="269"/>
      <c r="W24" s="275"/>
      <c r="X24" s="275"/>
      <c r="Y24" s="275"/>
      <c r="Z24" s="275"/>
      <c r="AA24" s="275"/>
      <c r="AB24" s="275"/>
      <c r="AC24" s="269"/>
      <c r="AD24" s="269"/>
      <c r="AE24" s="404"/>
      <c r="AF24" s="128">
        <v>1</v>
      </c>
      <c r="AG24" s="128" t="s">
        <v>4</v>
      </c>
      <c r="AH24" s="128">
        <v>1</v>
      </c>
      <c r="AI24" s="128" t="s">
        <v>4</v>
      </c>
      <c r="AJ24" s="128">
        <v>1</v>
      </c>
      <c r="AK24" s="128">
        <v>1</v>
      </c>
      <c r="AL24" s="128">
        <v>1</v>
      </c>
      <c r="AM24" s="128">
        <v>1</v>
      </c>
      <c r="AN24" s="128">
        <v>1</v>
      </c>
      <c r="AO24" s="128">
        <v>1</v>
      </c>
      <c r="AP24" s="128">
        <v>1</v>
      </c>
      <c r="AQ24" s="128">
        <v>1</v>
      </c>
      <c r="AR24" s="128">
        <v>1</v>
      </c>
      <c r="AS24" s="128" t="s">
        <v>4</v>
      </c>
      <c r="AT24" s="128">
        <v>1</v>
      </c>
      <c r="AU24" s="128">
        <v>1</v>
      </c>
      <c r="AV24" s="128">
        <v>1</v>
      </c>
      <c r="AW24" s="128">
        <v>1</v>
      </c>
      <c r="AX24" s="128">
        <v>1</v>
      </c>
      <c r="AY24" s="128" t="s">
        <v>4</v>
      </c>
      <c r="AZ24" s="128">
        <v>1</v>
      </c>
      <c r="BA24" s="128">
        <v>1</v>
      </c>
      <c r="BB24" s="128">
        <v>1</v>
      </c>
      <c r="BC24" s="128">
        <v>1</v>
      </c>
      <c r="BD24" s="84"/>
      <c r="BE24" s="128"/>
      <c r="BF24" s="298">
        <f t="shared" si="3"/>
        <v>4</v>
      </c>
      <c r="BG24" s="84">
        <v>0</v>
      </c>
      <c r="BH24" s="203">
        <f t="shared" si="4"/>
        <v>0</v>
      </c>
      <c r="BI24" s="201"/>
      <c r="BJ24" s="201"/>
      <c r="BK24" s="202">
        <v>150</v>
      </c>
      <c r="BL24" s="256"/>
      <c r="BM24" s="203">
        <v>50</v>
      </c>
      <c r="BN24" s="203">
        <v>50</v>
      </c>
      <c r="BO24" s="239">
        <v>780</v>
      </c>
      <c r="BP24" s="202">
        <v>780</v>
      </c>
      <c r="BQ24" s="299">
        <f t="shared" si="0"/>
        <v>120</v>
      </c>
      <c r="BR24" s="279">
        <f t="shared" si="1"/>
        <v>1690</v>
      </c>
      <c r="BS24" s="280"/>
      <c r="BT24" s="280">
        <v>1690</v>
      </c>
      <c r="BU24" s="209"/>
      <c r="BV24" s="240">
        <f t="shared" si="5"/>
        <v>1690</v>
      </c>
      <c r="BW24" s="241">
        <f t="shared" si="2"/>
        <v>0</v>
      </c>
      <c r="BX24" s="199"/>
      <c r="BY24" s="300"/>
      <c r="BZ24" s="300"/>
    </row>
    <row r="25" spans="1:78" ht="15.75" customHeight="1" x14ac:dyDescent="0.25">
      <c r="C25" s="84" t="s">
        <v>127</v>
      </c>
      <c r="D25" s="332" t="s">
        <v>247</v>
      </c>
      <c r="E25" s="84" t="s">
        <v>134</v>
      </c>
      <c r="F25" s="3"/>
      <c r="G25" s="3"/>
      <c r="H25" s="4" t="s">
        <v>845</v>
      </c>
      <c r="I25" s="4" t="s">
        <v>850</v>
      </c>
      <c r="J25" s="4" t="s">
        <v>851</v>
      </c>
      <c r="K25" s="4"/>
      <c r="L25" s="144">
        <v>2018</v>
      </c>
      <c r="M25" s="269"/>
      <c r="N25" s="3" t="s">
        <v>45</v>
      </c>
      <c r="O25" s="160" t="s">
        <v>46</v>
      </c>
      <c r="P25" s="163" t="s">
        <v>65</v>
      </c>
      <c r="Q25" s="272" t="s">
        <v>846</v>
      </c>
      <c r="R25" s="331" t="s">
        <v>847</v>
      </c>
      <c r="S25" s="269" t="s">
        <v>594</v>
      </c>
      <c r="T25" s="269" t="s">
        <v>848</v>
      </c>
      <c r="U25" s="331" t="s">
        <v>849</v>
      </c>
      <c r="V25" s="269" t="s">
        <v>608</v>
      </c>
      <c r="W25" s="4" t="s">
        <v>65</v>
      </c>
      <c r="X25" s="4" t="s">
        <v>59</v>
      </c>
      <c r="Y25" s="4" t="s">
        <v>76</v>
      </c>
      <c r="Z25" s="275"/>
      <c r="AA25" s="275"/>
      <c r="AB25" s="275"/>
      <c r="AC25" s="269"/>
      <c r="AD25" s="269"/>
      <c r="AE25" s="404"/>
      <c r="AF25" s="128">
        <v>1</v>
      </c>
      <c r="AG25" s="128" t="s">
        <v>179</v>
      </c>
      <c r="AH25" s="128">
        <v>1</v>
      </c>
      <c r="AI25" s="128">
        <v>1</v>
      </c>
      <c r="AJ25" s="128">
        <v>1</v>
      </c>
      <c r="AK25" s="128">
        <v>1</v>
      </c>
      <c r="AL25" s="128">
        <v>1</v>
      </c>
      <c r="AM25" s="128">
        <v>1</v>
      </c>
      <c r="AN25" s="128">
        <v>1</v>
      </c>
      <c r="AO25" s="128">
        <v>1</v>
      </c>
      <c r="AP25" s="128">
        <v>1</v>
      </c>
      <c r="AQ25" s="128">
        <v>1</v>
      </c>
      <c r="AR25" s="128">
        <v>1</v>
      </c>
      <c r="AS25" s="128">
        <v>1</v>
      </c>
      <c r="AT25" s="128">
        <v>1</v>
      </c>
      <c r="AU25" s="128">
        <v>1</v>
      </c>
      <c r="AV25" s="128">
        <v>1</v>
      </c>
      <c r="AW25" s="128">
        <v>1</v>
      </c>
      <c r="AX25" s="128">
        <v>1</v>
      </c>
      <c r="AY25" s="128" t="s">
        <v>4</v>
      </c>
      <c r="AZ25" s="128">
        <v>1</v>
      </c>
      <c r="BA25" s="128">
        <v>1</v>
      </c>
      <c r="BB25" s="128">
        <v>1</v>
      </c>
      <c r="BC25" s="128" t="s">
        <v>4</v>
      </c>
      <c r="BD25" s="84"/>
      <c r="BE25" s="128"/>
      <c r="BF25" s="298">
        <f t="shared" si="3"/>
        <v>2</v>
      </c>
      <c r="BG25" s="84">
        <v>0</v>
      </c>
      <c r="BH25" s="203">
        <f t="shared" si="4"/>
        <v>0</v>
      </c>
      <c r="BI25" s="201"/>
      <c r="BJ25" s="201"/>
      <c r="BK25" s="202"/>
      <c r="BL25" s="256"/>
      <c r="BM25" s="203">
        <v>50</v>
      </c>
      <c r="BN25" s="203">
        <v>50</v>
      </c>
      <c r="BO25" s="239">
        <v>780</v>
      </c>
      <c r="BP25" s="202">
        <v>780</v>
      </c>
      <c r="BQ25" s="299">
        <f t="shared" si="0"/>
        <v>60</v>
      </c>
      <c r="BR25" s="279">
        <f t="shared" si="1"/>
        <v>1600</v>
      </c>
      <c r="BS25" s="280"/>
      <c r="BT25" s="280">
        <v>1600</v>
      </c>
      <c r="BU25" s="209"/>
      <c r="BV25" s="240">
        <f t="shared" si="5"/>
        <v>1600</v>
      </c>
      <c r="BW25" s="241">
        <f t="shared" si="2"/>
        <v>0</v>
      </c>
      <c r="BX25" s="199"/>
      <c r="BY25" s="300"/>
      <c r="BZ25" s="300"/>
    </row>
    <row r="26" spans="1:78" ht="15.75" customHeight="1" x14ac:dyDescent="0.25">
      <c r="C26" s="260" t="s">
        <v>127</v>
      </c>
      <c r="D26" s="78" t="s">
        <v>815</v>
      </c>
      <c r="E26" s="128" t="s">
        <v>380</v>
      </c>
      <c r="F26" s="1" t="s">
        <v>562</v>
      </c>
      <c r="G26" s="1"/>
      <c r="H26" s="4" t="s">
        <v>563</v>
      </c>
      <c r="I26" s="4" t="s">
        <v>567</v>
      </c>
      <c r="J26" s="4" t="s">
        <v>568</v>
      </c>
      <c r="K26" s="4"/>
      <c r="L26" s="144">
        <v>2018</v>
      </c>
      <c r="M26" s="3" t="s">
        <v>45</v>
      </c>
      <c r="N26" s="3"/>
      <c r="O26" s="160" t="s">
        <v>46</v>
      </c>
      <c r="P26" s="163" t="s">
        <v>530</v>
      </c>
      <c r="Q26" s="163" t="s">
        <v>564</v>
      </c>
      <c r="R26" s="157">
        <v>1996</v>
      </c>
      <c r="S26" s="158" t="s">
        <v>47</v>
      </c>
      <c r="T26" s="4" t="s">
        <v>565</v>
      </c>
      <c r="U26" s="144">
        <v>1996</v>
      </c>
      <c r="V26" s="4" t="s">
        <v>47</v>
      </c>
      <c r="W26" s="4" t="s">
        <v>70</v>
      </c>
      <c r="X26" s="4" t="s">
        <v>259</v>
      </c>
      <c r="Y26" s="4" t="s">
        <v>566</v>
      </c>
      <c r="Z26" s="122"/>
      <c r="AA26" s="152"/>
      <c r="AB26" s="153"/>
      <c r="AC26" s="153"/>
      <c r="AD26" s="153"/>
      <c r="AE26" s="401"/>
      <c r="AF26" s="128">
        <v>1</v>
      </c>
      <c r="AG26" s="128">
        <v>1</v>
      </c>
      <c r="AH26" s="128">
        <v>1</v>
      </c>
      <c r="AI26" s="128">
        <v>1</v>
      </c>
      <c r="AJ26" s="128">
        <v>1</v>
      </c>
      <c r="AK26" s="128">
        <v>1</v>
      </c>
      <c r="AL26" s="128">
        <v>1</v>
      </c>
      <c r="AM26" s="128">
        <v>1</v>
      </c>
      <c r="AN26" s="128">
        <v>1</v>
      </c>
      <c r="AO26" s="128">
        <v>1</v>
      </c>
      <c r="AP26" s="128">
        <v>1</v>
      </c>
      <c r="AQ26" s="128">
        <v>1</v>
      </c>
      <c r="AR26" s="128">
        <v>1</v>
      </c>
      <c r="AS26" s="128">
        <v>1</v>
      </c>
      <c r="AT26" s="128">
        <v>1</v>
      </c>
      <c r="AU26" s="128">
        <v>1</v>
      </c>
      <c r="AV26" s="128">
        <v>1</v>
      </c>
      <c r="AW26" s="128">
        <v>1</v>
      </c>
      <c r="AX26" s="128">
        <v>1</v>
      </c>
      <c r="AY26" s="128">
        <v>1</v>
      </c>
      <c r="AZ26" s="128">
        <v>1</v>
      </c>
      <c r="BA26" s="128">
        <v>1</v>
      </c>
      <c r="BB26" s="128">
        <v>1</v>
      </c>
      <c r="BC26" s="128">
        <v>1</v>
      </c>
      <c r="BD26" s="69"/>
      <c r="BE26" s="128"/>
      <c r="BF26" s="298">
        <f t="shared" si="3"/>
        <v>0</v>
      </c>
      <c r="BG26" s="84">
        <v>0</v>
      </c>
      <c r="BH26" s="203">
        <f t="shared" si="4"/>
        <v>0</v>
      </c>
      <c r="BI26" s="201"/>
      <c r="BJ26" s="201"/>
      <c r="BK26" s="202"/>
      <c r="BL26" s="202"/>
      <c r="BM26" s="203">
        <v>50</v>
      </c>
      <c r="BN26" s="203">
        <v>50</v>
      </c>
      <c r="BO26" s="239">
        <v>780</v>
      </c>
      <c r="BP26" s="202">
        <v>780</v>
      </c>
      <c r="BQ26" s="299">
        <f t="shared" si="0"/>
        <v>0</v>
      </c>
      <c r="BR26" s="279">
        <f t="shared" si="1"/>
        <v>1660</v>
      </c>
      <c r="BS26" s="205">
        <v>1660</v>
      </c>
      <c r="BT26" s="205"/>
      <c r="BU26" s="209"/>
      <c r="BV26" s="240">
        <f t="shared" si="5"/>
        <v>1660</v>
      </c>
      <c r="BW26" s="241">
        <f t="shared" si="2"/>
        <v>0</v>
      </c>
      <c r="BX26" s="78"/>
      <c r="BY26" s="300"/>
      <c r="BZ26" s="300"/>
    </row>
    <row r="27" spans="1:78" ht="15.75" customHeight="1" x14ac:dyDescent="0.25">
      <c r="C27" s="260" t="s">
        <v>127</v>
      </c>
      <c r="D27" s="78" t="s">
        <v>1008</v>
      </c>
      <c r="E27" s="128" t="s">
        <v>380</v>
      </c>
      <c r="F27" s="1"/>
      <c r="G27" s="1"/>
      <c r="H27" s="4"/>
      <c r="I27" s="4"/>
      <c r="J27" s="4"/>
      <c r="K27" s="4"/>
      <c r="L27" s="144"/>
      <c r="M27" s="3"/>
      <c r="N27" s="3"/>
      <c r="O27" s="160"/>
      <c r="P27" s="163"/>
      <c r="Q27" s="163"/>
      <c r="R27" s="157"/>
      <c r="S27" s="158"/>
      <c r="T27" s="4"/>
      <c r="U27" s="144"/>
      <c r="V27" s="4"/>
      <c r="W27" s="4"/>
      <c r="X27" s="4"/>
      <c r="Y27" s="4"/>
      <c r="Z27" s="122"/>
      <c r="AA27" s="152"/>
      <c r="AB27" s="153"/>
      <c r="AC27" s="153"/>
      <c r="AD27" s="153"/>
      <c r="AE27" s="401"/>
      <c r="AF27" s="128">
        <v>1</v>
      </c>
      <c r="AG27" s="128">
        <v>1</v>
      </c>
      <c r="AH27" s="128">
        <v>1</v>
      </c>
      <c r="AI27" s="128">
        <v>1</v>
      </c>
      <c r="AJ27" s="128">
        <v>1</v>
      </c>
      <c r="AK27" s="128">
        <v>1</v>
      </c>
      <c r="AL27" s="128" t="s">
        <v>4</v>
      </c>
      <c r="AM27" s="128">
        <v>1</v>
      </c>
      <c r="AN27" s="128">
        <v>1</v>
      </c>
      <c r="AO27" s="128">
        <v>1</v>
      </c>
      <c r="AP27" s="128">
        <v>1</v>
      </c>
      <c r="AQ27" s="128">
        <v>1</v>
      </c>
      <c r="AR27" s="128">
        <v>1</v>
      </c>
      <c r="AS27" s="128">
        <v>1</v>
      </c>
      <c r="AT27" s="128">
        <v>1</v>
      </c>
      <c r="AU27" s="128">
        <v>1</v>
      </c>
      <c r="AV27" s="128">
        <v>1</v>
      </c>
      <c r="AW27" s="128">
        <v>1</v>
      </c>
      <c r="AX27" s="128">
        <v>1</v>
      </c>
      <c r="AY27" s="128">
        <v>1</v>
      </c>
      <c r="AZ27" s="128">
        <v>1</v>
      </c>
      <c r="BA27" s="128">
        <v>1</v>
      </c>
      <c r="BB27" s="128">
        <v>1</v>
      </c>
      <c r="BC27" s="128">
        <v>1</v>
      </c>
      <c r="BD27" s="69"/>
      <c r="BE27" s="128"/>
      <c r="BF27" s="298">
        <f t="shared" si="3"/>
        <v>1</v>
      </c>
      <c r="BG27" s="84">
        <v>0</v>
      </c>
      <c r="BH27" s="203">
        <f t="shared" si="4"/>
        <v>0</v>
      </c>
      <c r="BI27" s="201"/>
      <c r="BJ27" s="201"/>
      <c r="BK27" s="202"/>
      <c r="BL27" s="202"/>
      <c r="BM27" s="203">
        <v>50</v>
      </c>
      <c r="BN27" s="203">
        <v>50</v>
      </c>
      <c r="BO27" s="239">
        <v>780</v>
      </c>
      <c r="BP27" s="202">
        <v>780</v>
      </c>
      <c r="BQ27" s="299">
        <f t="shared" si="0"/>
        <v>30</v>
      </c>
      <c r="BR27" s="279">
        <f t="shared" si="1"/>
        <v>1630</v>
      </c>
      <c r="BS27" s="205">
        <v>1630</v>
      </c>
      <c r="BT27" s="205"/>
      <c r="BU27" s="209"/>
      <c r="BV27" s="240">
        <f>SUM(BS27:BU27)</f>
        <v>1630</v>
      </c>
      <c r="BW27" s="241">
        <f t="shared" si="2"/>
        <v>0</v>
      </c>
      <c r="BX27" s="78"/>
      <c r="BY27" s="300"/>
      <c r="BZ27" s="300"/>
    </row>
    <row r="28" spans="1:78" ht="15.75" customHeight="1" x14ac:dyDescent="0.25">
      <c r="C28" s="260" t="s">
        <v>127</v>
      </c>
      <c r="D28" s="78" t="s">
        <v>1012</v>
      </c>
      <c r="E28" s="130" t="s">
        <v>167</v>
      </c>
      <c r="F28" s="1"/>
      <c r="G28" s="1"/>
      <c r="H28" s="4"/>
      <c r="I28" s="4"/>
      <c r="J28" s="4"/>
      <c r="K28" s="4"/>
      <c r="L28" s="144"/>
      <c r="M28" s="3"/>
      <c r="N28" s="3"/>
      <c r="O28" s="160"/>
      <c r="P28" s="163"/>
      <c r="Q28" s="163"/>
      <c r="R28" s="157"/>
      <c r="S28" s="158"/>
      <c r="T28" s="4"/>
      <c r="U28" s="144"/>
      <c r="V28" s="4"/>
      <c r="W28" s="4"/>
      <c r="X28" s="4"/>
      <c r="Y28" s="4"/>
      <c r="Z28" s="122"/>
      <c r="AA28" s="152"/>
      <c r="AB28" s="153"/>
      <c r="AC28" s="153"/>
      <c r="AD28" s="153"/>
      <c r="AE28" s="401"/>
      <c r="AF28" s="128"/>
      <c r="AG28" s="128"/>
      <c r="AH28" s="128">
        <v>1</v>
      </c>
      <c r="AI28" s="128" t="s">
        <v>4</v>
      </c>
      <c r="AJ28" s="128">
        <v>1</v>
      </c>
      <c r="AK28" s="128">
        <v>1</v>
      </c>
      <c r="AL28" s="128">
        <v>1</v>
      </c>
      <c r="AM28" s="128">
        <v>1</v>
      </c>
      <c r="AN28" s="128">
        <v>1</v>
      </c>
      <c r="AO28" s="128">
        <v>1</v>
      </c>
      <c r="AP28" s="128">
        <v>1</v>
      </c>
      <c r="AQ28" s="128">
        <v>1</v>
      </c>
      <c r="AR28" s="128">
        <v>1</v>
      </c>
      <c r="AS28" s="128">
        <v>1</v>
      </c>
      <c r="AT28" s="128">
        <v>1</v>
      </c>
      <c r="AU28" s="128">
        <v>1</v>
      </c>
      <c r="AV28" s="128">
        <v>1</v>
      </c>
      <c r="AW28" s="128">
        <v>1</v>
      </c>
      <c r="AX28" s="128">
        <v>1</v>
      </c>
      <c r="AY28" s="128">
        <v>1</v>
      </c>
      <c r="AZ28" s="128">
        <v>1</v>
      </c>
      <c r="BA28" s="128" t="s">
        <v>4</v>
      </c>
      <c r="BB28" s="128">
        <v>1</v>
      </c>
      <c r="BC28" s="128">
        <v>1</v>
      </c>
      <c r="BD28" s="69"/>
      <c r="BE28" s="128"/>
      <c r="BF28" s="298">
        <f t="shared" si="3"/>
        <v>2</v>
      </c>
      <c r="BG28" s="84">
        <v>0</v>
      </c>
      <c r="BH28" s="203">
        <f t="shared" si="4"/>
        <v>0</v>
      </c>
      <c r="BI28" s="201"/>
      <c r="BJ28" s="201"/>
      <c r="BK28" s="202"/>
      <c r="BL28" s="202"/>
      <c r="BM28" s="203">
        <v>50</v>
      </c>
      <c r="BN28" s="203">
        <v>50</v>
      </c>
      <c r="BO28" s="239">
        <v>780</v>
      </c>
      <c r="BP28" s="202">
        <v>780</v>
      </c>
      <c r="BQ28" s="299">
        <f t="shared" si="0"/>
        <v>60</v>
      </c>
      <c r="BR28" s="279">
        <f t="shared" si="1"/>
        <v>1600</v>
      </c>
      <c r="BS28" s="205">
        <v>1600</v>
      </c>
      <c r="BT28" s="205"/>
      <c r="BU28" s="209"/>
      <c r="BV28" s="240">
        <f t="shared" si="5"/>
        <v>1600</v>
      </c>
      <c r="BW28" s="241">
        <f t="shared" si="2"/>
        <v>0</v>
      </c>
      <c r="BX28" s="78"/>
      <c r="BY28" s="300"/>
      <c r="BZ28" s="300"/>
    </row>
    <row r="29" spans="1:78" ht="15.75" customHeight="1" x14ac:dyDescent="0.25">
      <c r="C29" s="260" t="s">
        <v>127</v>
      </c>
      <c r="D29" s="244" t="s">
        <v>970</v>
      </c>
      <c r="E29" s="243" t="s">
        <v>969</v>
      </c>
      <c r="F29" s="1" t="s">
        <v>956</v>
      </c>
      <c r="G29" s="1"/>
      <c r="H29" s="4"/>
      <c r="I29" s="4"/>
      <c r="J29" s="4"/>
      <c r="K29" s="4"/>
      <c r="L29" s="144"/>
      <c r="M29" s="3"/>
      <c r="N29" s="3"/>
      <c r="O29" s="160"/>
      <c r="P29" s="163"/>
      <c r="Q29" s="163"/>
      <c r="R29" s="157"/>
      <c r="S29" s="158"/>
      <c r="T29" s="4"/>
      <c r="U29" s="144"/>
      <c r="V29" s="4"/>
      <c r="W29" s="4"/>
      <c r="X29" s="4"/>
      <c r="Y29" s="4"/>
      <c r="Z29" s="122"/>
      <c r="AA29" s="152"/>
      <c r="AB29" s="153"/>
      <c r="AC29" s="153"/>
      <c r="AD29" s="153"/>
      <c r="AE29" s="401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69"/>
      <c r="BE29" s="128"/>
      <c r="BF29" s="298">
        <f t="shared" si="3"/>
        <v>0</v>
      </c>
      <c r="BG29" s="440">
        <v>0</v>
      </c>
      <c r="BH29" s="203">
        <f t="shared" si="4"/>
        <v>0</v>
      </c>
      <c r="BI29" s="201"/>
      <c r="BJ29" s="201"/>
      <c r="BK29" s="202"/>
      <c r="BL29" s="202"/>
      <c r="BM29" s="203"/>
      <c r="BN29" s="203"/>
      <c r="BO29" s="239"/>
      <c r="BP29" s="6"/>
      <c r="BQ29" s="299">
        <f t="shared" ref="BQ29:BQ58" si="6">+BF29*30</f>
        <v>0</v>
      </c>
      <c r="BR29" s="279">
        <f t="shared" si="1"/>
        <v>0</v>
      </c>
      <c r="BS29" s="205"/>
      <c r="BT29" s="205"/>
      <c r="BU29" s="209"/>
      <c r="BV29" s="240">
        <f t="shared" si="5"/>
        <v>0</v>
      </c>
      <c r="BW29" s="241">
        <f t="shared" si="2"/>
        <v>0</v>
      </c>
      <c r="BX29" s="78"/>
      <c r="BY29" s="300"/>
      <c r="BZ29" s="300"/>
    </row>
    <row r="30" spans="1:78" ht="15.75" customHeight="1" x14ac:dyDescent="0.25">
      <c r="C30" s="260" t="s">
        <v>127</v>
      </c>
      <c r="D30" s="78" t="s">
        <v>981</v>
      </c>
      <c r="E30" s="130" t="s">
        <v>982</v>
      </c>
      <c r="F30" s="1" t="s">
        <v>980</v>
      </c>
      <c r="G30" s="1"/>
      <c r="H30" s="4"/>
      <c r="I30" s="4"/>
      <c r="J30" s="4"/>
      <c r="K30" s="4"/>
      <c r="L30" s="144"/>
      <c r="M30" s="3"/>
      <c r="N30" s="3"/>
      <c r="O30" s="160"/>
      <c r="P30" s="163"/>
      <c r="Q30" s="163"/>
      <c r="R30" s="157"/>
      <c r="S30" s="158"/>
      <c r="T30" s="4"/>
      <c r="U30" s="144"/>
      <c r="V30" s="4"/>
      <c r="W30" s="4"/>
      <c r="X30" s="4"/>
      <c r="Y30" s="4"/>
      <c r="Z30" s="122"/>
      <c r="AA30" s="152"/>
      <c r="AB30" s="153"/>
      <c r="AC30" s="153"/>
      <c r="AD30" s="153"/>
      <c r="AE30" s="401"/>
      <c r="AF30" s="128">
        <v>1</v>
      </c>
      <c r="AG30" s="128">
        <v>1</v>
      </c>
      <c r="AH30" s="128">
        <v>1</v>
      </c>
      <c r="AI30" s="128">
        <v>1</v>
      </c>
      <c r="AJ30" s="128">
        <v>1</v>
      </c>
      <c r="AK30" s="128">
        <v>1</v>
      </c>
      <c r="AL30" s="128">
        <v>1</v>
      </c>
      <c r="AM30" s="128">
        <v>1</v>
      </c>
      <c r="AN30" s="128">
        <v>1</v>
      </c>
      <c r="AO30" s="128">
        <v>1</v>
      </c>
      <c r="AP30" s="128">
        <v>1</v>
      </c>
      <c r="AQ30" s="128">
        <v>1</v>
      </c>
      <c r="AR30" s="128">
        <v>1</v>
      </c>
      <c r="AS30" s="128">
        <v>1</v>
      </c>
      <c r="AT30" s="128">
        <v>1</v>
      </c>
      <c r="AU30" s="128">
        <v>1</v>
      </c>
      <c r="AV30" s="128">
        <v>1</v>
      </c>
      <c r="AW30" s="128">
        <v>1</v>
      </c>
      <c r="AX30" s="128">
        <v>1</v>
      </c>
      <c r="AY30" s="128">
        <v>1</v>
      </c>
      <c r="AZ30" s="128">
        <v>1</v>
      </c>
      <c r="BA30" s="128">
        <v>1</v>
      </c>
      <c r="BB30" s="128">
        <v>1</v>
      </c>
      <c r="BC30" s="128">
        <v>1</v>
      </c>
      <c r="BD30" s="69">
        <v>6.5</v>
      </c>
      <c r="BE30" s="128">
        <v>2</v>
      </c>
      <c r="BF30" s="298">
        <f t="shared" si="3"/>
        <v>0</v>
      </c>
      <c r="BG30" s="208">
        <v>0</v>
      </c>
      <c r="BH30" s="203">
        <f t="shared" si="4"/>
        <v>85</v>
      </c>
      <c r="BI30" s="201"/>
      <c r="BJ30" s="201"/>
      <c r="BK30" s="202"/>
      <c r="BL30" s="202"/>
      <c r="BM30" s="203">
        <v>50</v>
      </c>
      <c r="BN30" s="203">
        <v>50</v>
      </c>
      <c r="BO30" s="239">
        <v>780</v>
      </c>
      <c r="BP30" s="6">
        <v>780</v>
      </c>
      <c r="BQ30" s="299">
        <f t="shared" si="6"/>
        <v>0</v>
      </c>
      <c r="BR30" s="279">
        <f t="shared" si="1"/>
        <v>1745</v>
      </c>
      <c r="BS30" s="245"/>
      <c r="BT30" s="205">
        <v>1745</v>
      </c>
      <c r="BU30" s="209"/>
      <c r="BV30" s="240">
        <f t="shared" si="5"/>
        <v>1745</v>
      </c>
      <c r="BW30" s="241">
        <f t="shared" si="2"/>
        <v>0</v>
      </c>
      <c r="BX30" s="78"/>
      <c r="BY30" s="300"/>
      <c r="BZ30" s="300"/>
    </row>
    <row r="31" spans="1:78" ht="15.75" customHeight="1" x14ac:dyDescent="0.25">
      <c r="C31" s="260" t="s">
        <v>127</v>
      </c>
      <c r="D31" s="78" t="s">
        <v>995</v>
      </c>
      <c r="E31" s="130" t="s">
        <v>967</v>
      </c>
      <c r="F31" s="1"/>
      <c r="G31" s="1"/>
      <c r="H31" s="4"/>
      <c r="I31" s="4"/>
      <c r="J31" s="4"/>
      <c r="K31" s="4"/>
      <c r="L31" s="144"/>
      <c r="M31" s="3"/>
      <c r="N31" s="3"/>
      <c r="O31" s="160"/>
      <c r="P31" s="163"/>
      <c r="Q31" s="163"/>
      <c r="R31" s="157"/>
      <c r="S31" s="158"/>
      <c r="T31" s="4"/>
      <c r="U31" s="144"/>
      <c r="V31" s="4"/>
      <c r="W31" s="4"/>
      <c r="X31" s="4"/>
      <c r="Y31" s="4"/>
      <c r="Z31" s="122"/>
      <c r="AA31" s="152"/>
      <c r="AB31" s="153"/>
      <c r="AC31" s="153"/>
      <c r="AD31" s="153"/>
      <c r="AE31" s="401"/>
      <c r="AF31" s="128">
        <v>1</v>
      </c>
      <c r="AG31" s="128">
        <v>1</v>
      </c>
      <c r="AH31" s="128" t="s">
        <v>4</v>
      </c>
      <c r="AI31" s="128" t="s">
        <v>4</v>
      </c>
      <c r="AJ31" s="128" t="s">
        <v>4</v>
      </c>
      <c r="AK31" s="128" t="s">
        <v>4</v>
      </c>
      <c r="AL31" s="128">
        <v>1</v>
      </c>
      <c r="AM31" s="128">
        <v>1</v>
      </c>
      <c r="AN31" s="128">
        <v>1</v>
      </c>
      <c r="AO31" s="128">
        <v>1</v>
      </c>
      <c r="AP31" s="128">
        <v>1</v>
      </c>
      <c r="AQ31" s="128">
        <v>1</v>
      </c>
      <c r="AR31" s="128">
        <v>1</v>
      </c>
      <c r="AS31" s="128">
        <v>1</v>
      </c>
      <c r="AT31" s="128">
        <v>1</v>
      </c>
      <c r="AU31" s="128">
        <v>1</v>
      </c>
      <c r="AV31" s="128">
        <v>1</v>
      </c>
      <c r="AW31" s="128">
        <v>1</v>
      </c>
      <c r="AX31" s="128">
        <v>1</v>
      </c>
      <c r="AY31" s="128">
        <v>1</v>
      </c>
      <c r="AZ31" s="128">
        <v>1</v>
      </c>
      <c r="BA31" s="128">
        <v>1</v>
      </c>
      <c r="BB31" s="128">
        <v>1</v>
      </c>
      <c r="BC31" s="128" t="s">
        <v>1003</v>
      </c>
      <c r="BD31" s="69"/>
      <c r="BE31" s="128"/>
      <c r="BF31" s="298">
        <f t="shared" si="3"/>
        <v>5</v>
      </c>
      <c r="BG31" s="84">
        <v>0</v>
      </c>
      <c r="BH31" s="203">
        <f t="shared" si="4"/>
        <v>0</v>
      </c>
      <c r="BI31" s="201"/>
      <c r="BJ31" s="201"/>
      <c r="BK31" s="202"/>
      <c r="BL31" s="202"/>
      <c r="BM31" s="203">
        <v>50</v>
      </c>
      <c r="BN31" s="203">
        <v>50</v>
      </c>
      <c r="BO31" s="239">
        <v>780</v>
      </c>
      <c r="BP31" s="6">
        <v>780</v>
      </c>
      <c r="BQ31" s="299">
        <f t="shared" si="6"/>
        <v>150</v>
      </c>
      <c r="BR31" s="279">
        <f t="shared" si="1"/>
        <v>1510</v>
      </c>
      <c r="BS31" s="205">
        <v>1510</v>
      </c>
      <c r="BT31" s="205"/>
      <c r="BU31" s="209"/>
      <c r="BV31" s="240">
        <f t="shared" si="5"/>
        <v>1510</v>
      </c>
      <c r="BW31" s="241">
        <f t="shared" si="2"/>
        <v>0</v>
      </c>
      <c r="BX31" s="78"/>
      <c r="BY31" s="300"/>
      <c r="BZ31" s="300"/>
    </row>
    <row r="32" spans="1:78" ht="15.75" customHeight="1" x14ac:dyDescent="0.25">
      <c r="C32" s="130" t="s">
        <v>127</v>
      </c>
      <c r="D32" s="78" t="s">
        <v>185</v>
      </c>
      <c r="E32" s="130" t="s">
        <v>50</v>
      </c>
      <c r="F32" s="1" t="s">
        <v>186</v>
      </c>
      <c r="G32" s="1"/>
      <c r="H32" s="4" t="s">
        <v>187</v>
      </c>
      <c r="I32" s="4" t="s">
        <v>648</v>
      </c>
      <c r="J32" s="4" t="s">
        <v>649</v>
      </c>
      <c r="K32" s="4"/>
      <c r="L32" s="144">
        <v>2018</v>
      </c>
      <c r="M32" s="3" t="s">
        <v>45</v>
      </c>
      <c r="N32" s="3"/>
      <c r="O32" s="3" t="s">
        <v>46</v>
      </c>
      <c r="P32" s="163" t="s">
        <v>69</v>
      </c>
      <c r="Q32" s="163" t="s">
        <v>188</v>
      </c>
      <c r="R32" s="157">
        <v>1989</v>
      </c>
      <c r="S32" s="158" t="s">
        <v>189</v>
      </c>
      <c r="T32" s="4" t="s">
        <v>852</v>
      </c>
      <c r="U32" s="144">
        <v>1996</v>
      </c>
      <c r="V32" s="4" t="s">
        <v>190</v>
      </c>
      <c r="W32" s="4" t="s">
        <v>65</v>
      </c>
      <c r="X32" s="4" t="s">
        <v>59</v>
      </c>
      <c r="Y32" s="4" t="s">
        <v>76</v>
      </c>
      <c r="Z32" s="122"/>
      <c r="AA32" s="152"/>
      <c r="AB32" s="153"/>
      <c r="AC32" s="153"/>
      <c r="AD32" s="153"/>
      <c r="AE32" s="401"/>
      <c r="AF32" s="128">
        <v>1</v>
      </c>
      <c r="AG32" s="128">
        <v>1</v>
      </c>
      <c r="AH32" s="128">
        <v>1</v>
      </c>
      <c r="AI32" s="128">
        <v>1</v>
      </c>
      <c r="AJ32" s="128">
        <v>1</v>
      </c>
      <c r="AK32" s="128">
        <v>1</v>
      </c>
      <c r="AL32" s="128">
        <v>1</v>
      </c>
      <c r="AM32" s="128">
        <v>1</v>
      </c>
      <c r="AN32" s="128">
        <v>1</v>
      </c>
      <c r="AO32" s="128">
        <v>1</v>
      </c>
      <c r="AP32" s="128">
        <v>1</v>
      </c>
      <c r="AQ32" s="128">
        <v>1</v>
      </c>
      <c r="AR32" s="128">
        <v>1</v>
      </c>
      <c r="AS32" s="128">
        <v>1</v>
      </c>
      <c r="AT32" s="128">
        <v>1</v>
      </c>
      <c r="AU32" s="128">
        <v>1</v>
      </c>
      <c r="AV32" s="128">
        <v>1</v>
      </c>
      <c r="AW32" s="128">
        <v>1</v>
      </c>
      <c r="AX32" s="128">
        <v>1</v>
      </c>
      <c r="AY32" s="128">
        <v>1</v>
      </c>
      <c r="AZ32" s="128">
        <v>1</v>
      </c>
      <c r="BA32" s="128">
        <v>1</v>
      </c>
      <c r="BB32" s="128">
        <v>1</v>
      </c>
      <c r="BC32" s="128">
        <v>1</v>
      </c>
      <c r="BD32" s="69"/>
      <c r="BE32" s="128"/>
      <c r="BF32" s="298">
        <f t="shared" si="3"/>
        <v>0</v>
      </c>
      <c r="BG32" s="84">
        <v>0</v>
      </c>
      <c r="BH32" s="203">
        <f t="shared" si="4"/>
        <v>0</v>
      </c>
      <c r="BI32" s="201"/>
      <c r="BJ32" s="201"/>
      <c r="BK32" s="203"/>
      <c r="BL32" s="202">
        <v>200</v>
      </c>
      <c r="BM32" s="203">
        <v>50</v>
      </c>
      <c r="BN32" s="203">
        <v>50</v>
      </c>
      <c r="BO32" s="239">
        <v>780</v>
      </c>
      <c r="BP32" s="6">
        <v>780</v>
      </c>
      <c r="BQ32" s="299">
        <f t="shared" si="6"/>
        <v>0</v>
      </c>
      <c r="BR32" s="279">
        <f t="shared" si="1"/>
        <v>1860</v>
      </c>
      <c r="BS32" s="245"/>
      <c r="BT32" s="205"/>
      <c r="BU32" s="209">
        <v>1860</v>
      </c>
      <c r="BV32" s="240">
        <f t="shared" si="5"/>
        <v>1860</v>
      </c>
      <c r="BW32" s="241">
        <f t="shared" si="2"/>
        <v>0</v>
      </c>
      <c r="BX32" s="78"/>
      <c r="BY32" s="300"/>
      <c r="BZ32" s="300"/>
    </row>
    <row r="33" spans="3:78" ht="15.75" customHeight="1" x14ac:dyDescent="0.25">
      <c r="C33" s="130" t="s">
        <v>127</v>
      </c>
      <c r="D33" s="78" t="s">
        <v>141</v>
      </c>
      <c r="E33" s="130" t="s">
        <v>142</v>
      </c>
      <c r="F33" s="1" t="s">
        <v>243</v>
      </c>
      <c r="G33" s="1"/>
      <c r="H33" s="4" t="s">
        <v>269</v>
      </c>
      <c r="I33" s="4"/>
      <c r="J33" s="4"/>
      <c r="K33" s="4"/>
      <c r="L33" s="144">
        <v>2018</v>
      </c>
      <c r="M33" s="3"/>
      <c r="N33" s="3" t="s">
        <v>45</v>
      </c>
      <c r="O33" s="160"/>
      <c r="P33" s="163" t="s">
        <v>65</v>
      </c>
      <c r="Q33" s="163"/>
      <c r="R33" s="157"/>
      <c r="S33" s="158"/>
      <c r="T33" s="4" t="s">
        <v>270</v>
      </c>
      <c r="U33" s="144">
        <v>1987</v>
      </c>
      <c r="V33" s="4" t="s">
        <v>171</v>
      </c>
      <c r="W33" s="4" t="s">
        <v>67</v>
      </c>
      <c r="X33" s="4" t="s">
        <v>271</v>
      </c>
      <c r="Y33" s="4"/>
      <c r="Z33" s="122"/>
      <c r="AA33" s="152"/>
      <c r="AB33" s="153"/>
      <c r="AC33" s="153"/>
      <c r="AD33" s="153"/>
      <c r="AE33" s="401"/>
      <c r="AF33" s="128">
        <v>1</v>
      </c>
      <c r="AG33" s="128">
        <v>1</v>
      </c>
      <c r="AH33" s="128" t="s">
        <v>4</v>
      </c>
      <c r="AI33" s="128">
        <v>1</v>
      </c>
      <c r="AJ33" s="128">
        <v>1</v>
      </c>
      <c r="AK33" s="128">
        <v>1</v>
      </c>
      <c r="AL33" s="128">
        <v>1</v>
      </c>
      <c r="AM33" s="128">
        <v>1</v>
      </c>
      <c r="AN33" s="128">
        <v>1</v>
      </c>
      <c r="AO33" s="128">
        <v>1</v>
      </c>
      <c r="AP33" s="128">
        <v>1</v>
      </c>
      <c r="AQ33" s="128">
        <v>1</v>
      </c>
      <c r="AR33" s="128">
        <v>1</v>
      </c>
      <c r="AS33" s="128">
        <v>1</v>
      </c>
      <c r="AT33" s="128">
        <v>1</v>
      </c>
      <c r="AU33" s="128">
        <v>1</v>
      </c>
      <c r="AV33" s="128">
        <v>1</v>
      </c>
      <c r="AW33" s="128">
        <v>1</v>
      </c>
      <c r="AX33" s="128">
        <v>1</v>
      </c>
      <c r="AY33" s="128">
        <v>1</v>
      </c>
      <c r="AZ33" s="128">
        <v>1</v>
      </c>
      <c r="BA33" s="128">
        <v>1</v>
      </c>
      <c r="BB33" s="128">
        <v>1</v>
      </c>
      <c r="BC33" s="128">
        <v>1</v>
      </c>
      <c r="BD33" s="69">
        <v>22</v>
      </c>
      <c r="BE33" s="128">
        <v>6</v>
      </c>
      <c r="BF33" s="298">
        <f t="shared" si="3"/>
        <v>1</v>
      </c>
      <c r="BG33" s="84">
        <v>4200</v>
      </c>
      <c r="BH33" s="203">
        <f t="shared" si="4"/>
        <v>280</v>
      </c>
      <c r="BI33" s="201"/>
      <c r="BJ33" s="201"/>
      <c r="BK33" s="202"/>
      <c r="BL33" s="202"/>
      <c r="BM33" s="203">
        <v>50</v>
      </c>
      <c r="BN33" s="203">
        <v>50</v>
      </c>
      <c r="BO33" s="239">
        <v>780</v>
      </c>
      <c r="BP33" s="202">
        <v>780</v>
      </c>
      <c r="BQ33" s="299">
        <f t="shared" si="6"/>
        <v>30</v>
      </c>
      <c r="BR33" s="279">
        <f t="shared" si="1"/>
        <v>6110</v>
      </c>
      <c r="BS33" s="205"/>
      <c r="BT33" s="205"/>
      <c r="BU33" s="209">
        <v>1000</v>
      </c>
      <c r="BV33" s="240">
        <f t="shared" si="5"/>
        <v>1000</v>
      </c>
      <c r="BW33" s="241">
        <f t="shared" si="2"/>
        <v>5110</v>
      </c>
      <c r="BX33" s="78"/>
      <c r="BY33" s="300"/>
      <c r="BZ33" s="300"/>
    </row>
    <row r="34" spans="3:78" ht="20.25" customHeight="1" x14ac:dyDescent="0.25">
      <c r="C34" s="260" t="s">
        <v>127</v>
      </c>
      <c r="D34" s="244" t="s">
        <v>862</v>
      </c>
      <c r="E34" s="243" t="s">
        <v>863</v>
      </c>
      <c r="F34" s="1" t="s">
        <v>823</v>
      </c>
      <c r="G34" s="1"/>
      <c r="H34" s="4" t="s">
        <v>879</v>
      </c>
      <c r="I34" s="4" t="s">
        <v>883</v>
      </c>
      <c r="J34" s="4" t="s">
        <v>884</v>
      </c>
      <c r="K34" s="4"/>
      <c r="L34" s="144">
        <v>2018</v>
      </c>
      <c r="M34" s="3" t="s">
        <v>45</v>
      </c>
      <c r="N34" s="3"/>
      <c r="O34" s="160" t="s">
        <v>199</v>
      </c>
      <c r="P34" s="163" t="s">
        <v>880</v>
      </c>
      <c r="Q34" s="163" t="s">
        <v>881</v>
      </c>
      <c r="R34" s="157">
        <v>1992</v>
      </c>
      <c r="S34" s="158" t="s">
        <v>47</v>
      </c>
      <c r="T34" s="4" t="s">
        <v>882</v>
      </c>
      <c r="U34" s="144">
        <v>1993</v>
      </c>
      <c r="V34" s="4" t="s">
        <v>47</v>
      </c>
      <c r="W34" s="4" t="s">
        <v>64</v>
      </c>
      <c r="X34" s="4" t="s">
        <v>191</v>
      </c>
      <c r="Y34" s="4" t="s">
        <v>192</v>
      </c>
      <c r="Z34" s="122" t="s">
        <v>873</v>
      </c>
      <c r="AA34" s="152"/>
      <c r="AB34" s="153"/>
      <c r="AC34" s="153"/>
      <c r="AD34" s="153"/>
      <c r="AE34" s="401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69"/>
      <c r="BE34" s="128"/>
      <c r="BF34" s="298">
        <f t="shared" si="3"/>
        <v>0</v>
      </c>
      <c r="BG34" s="241"/>
      <c r="BH34" s="203">
        <f t="shared" si="4"/>
        <v>0</v>
      </c>
      <c r="BI34" s="201"/>
      <c r="BJ34" s="201"/>
      <c r="BK34" s="202"/>
      <c r="BL34" s="202"/>
      <c r="BM34" s="203"/>
      <c r="BN34" s="203"/>
      <c r="BO34" s="239"/>
      <c r="BP34" s="202"/>
      <c r="BQ34" s="299">
        <f t="shared" si="6"/>
        <v>0</v>
      </c>
      <c r="BR34" s="279">
        <f t="shared" si="1"/>
        <v>0</v>
      </c>
      <c r="BS34" s="245"/>
      <c r="BT34" s="205"/>
      <c r="BU34" s="209"/>
      <c r="BV34" s="240">
        <f t="shared" si="5"/>
        <v>0</v>
      </c>
      <c r="BW34" s="241">
        <f t="shared" si="2"/>
        <v>0</v>
      </c>
      <c r="BX34" s="78"/>
      <c r="BY34" s="300"/>
      <c r="BZ34" s="300"/>
    </row>
    <row r="35" spans="3:78" ht="20.25" customHeight="1" x14ac:dyDescent="0.25">
      <c r="C35" s="260" t="s">
        <v>127</v>
      </c>
      <c r="D35" s="78" t="s">
        <v>993</v>
      </c>
      <c r="E35" s="130" t="s">
        <v>1001</v>
      </c>
      <c r="F35" s="1" t="s">
        <v>973</v>
      </c>
      <c r="G35" s="1"/>
      <c r="H35" s="4"/>
      <c r="I35" s="4"/>
      <c r="J35" s="4"/>
      <c r="K35" s="4"/>
      <c r="L35" s="144"/>
      <c r="M35" s="3"/>
      <c r="N35" s="3"/>
      <c r="O35" s="160"/>
      <c r="P35" s="163"/>
      <c r="Q35" s="163"/>
      <c r="R35" s="157"/>
      <c r="S35" s="158"/>
      <c r="T35" s="4"/>
      <c r="U35" s="144"/>
      <c r="V35" s="4"/>
      <c r="W35" s="4"/>
      <c r="X35" s="4"/>
      <c r="Y35" s="4"/>
      <c r="Z35" s="122"/>
      <c r="AA35" s="152"/>
      <c r="AB35" s="153"/>
      <c r="AC35" s="153"/>
      <c r="AD35" s="153"/>
      <c r="AE35" s="401"/>
      <c r="AF35" s="128">
        <v>1</v>
      </c>
      <c r="AG35" s="128">
        <v>1</v>
      </c>
      <c r="AH35" s="128">
        <v>1</v>
      </c>
      <c r="AI35" s="128">
        <v>1</v>
      </c>
      <c r="AJ35" s="128">
        <v>1</v>
      </c>
      <c r="AK35" s="128">
        <v>1</v>
      </c>
      <c r="AL35" s="128">
        <v>1</v>
      </c>
      <c r="AM35" s="128">
        <v>1</v>
      </c>
      <c r="AN35" s="128">
        <v>1</v>
      </c>
      <c r="AO35" s="128">
        <v>1</v>
      </c>
      <c r="AP35" s="128">
        <v>1</v>
      </c>
      <c r="AQ35" s="128">
        <v>1</v>
      </c>
      <c r="AR35" s="128">
        <v>1</v>
      </c>
      <c r="AS35" s="128">
        <v>1</v>
      </c>
      <c r="AT35" s="128">
        <v>1</v>
      </c>
      <c r="AU35" s="128">
        <v>1</v>
      </c>
      <c r="AV35" s="128">
        <v>1</v>
      </c>
      <c r="AW35" s="128">
        <v>1</v>
      </c>
      <c r="AX35" s="128">
        <v>1</v>
      </c>
      <c r="AY35" s="128">
        <v>1</v>
      </c>
      <c r="AZ35" s="128">
        <v>1</v>
      </c>
      <c r="BA35" s="128">
        <v>1</v>
      </c>
      <c r="BB35" s="128">
        <v>1</v>
      </c>
      <c r="BC35" s="128">
        <v>1</v>
      </c>
      <c r="BD35" s="69"/>
      <c r="BE35" s="128"/>
      <c r="BF35" s="298">
        <f t="shared" si="3"/>
        <v>0</v>
      </c>
      <c r="BG35" s="84">
        <v>0</v>
      </c>
      <c r="BH35" s="203">
        <f t="shared" si="4"/>
        <v>0</v>
      </c>
      <c r="BI35" s="201"/>
      <c r="BJ35" s="201"/>
      <c r="BK35" s="202"/>
      <c r="BL35" s="202"/>
      <c r="BM35" s="203">
        <v>50</v>
      </c>
      <c r="BN35" s="203">
        <v>50</v>
      </c>
      <c r="BO35" s="239">
        <v>780</v>
      </c>
      <c r="BP35" s="6">
        <v>780</v>
      </c>
      <c r="BQ35" s="299">
        <f t="shared" si="6"/>
        <v>0</v>
      </c>
      <c r="BR35" s="279">
        <f t="shared" si="1"/>
        <v>1660</v>
      </c>
      <c r="BS35" s="205">
        <v>1660</v>
      </c>
      <c r="BT35" s="205"/>
      <c r="BU35" s="209"/>
      <c r="BV35" s="240">
        <f t="shared" si="5"/>
        <v>1660</v>
      </c>
      <c r="BW35" s="241">
        <f t="shared" si="2"/>
        <v>0</v>
      </c>
      <c r="BX35" s="78"/>
      <c r="BY35" s="300"/>
      <c r="BZ35" s="300"/>
    </row>
    <row r="36" spans="3:78" ht="20.25" customHeight="1" x14ac:dyDescent="0.25">
      <c r="C36" s="260" t="s">
        <v>127</v>
      </c>
      <c r="D36" s="78" t="s">
        <v>1000</v>
      </c>
      <c r="E36" s="130" t="s">
        <v>994</v>
      </c>
      <c r="F36" s="1" t="s">
        <v>956</v>
      </c>
      <c r="G36" s="1"/>
      <c r="H36" s="4"/>
      <c r="I36" s="4"/>
      <c r="J36" s="4"/>
      <c r="K36" s="4"/>
      <c r="L36" s="144"/>
      <c r="M36" s="3"/>
      <c r="N36" s="3"/>
      <c r="O36" s="160"/>
      <c r="P36" s="163"/>
      <c r="Q36" s="163"/>
      <c r="R36" s="157"/>
      <c r="S36" s="158"/>
      <c r="T36" s="4"/>
      <c r="U36" s="144"/>
      <c r="V36" s="4"/>
      <c r="W36" s="4"/>
      <c r="X36" s="4"/>
      <c r="Y36" s="4"/>
      <c r="Z36" s="122"/>
      <c r="AA36" s="152"/>
      <c r="AB36" s="153"/>
      <c r="AC36" s="153"/>
      <c r="AD36" s="153"/>
      <c r="AE36" s="401"/>
      <c r="AF36" s="128">
        <v>1</v>
      </c>
      <c r="AG36" s="128">
        <v>1</v>
      </c>
      <c r="AH36" s="128">
        <v>1</v>
      </c>
      <c r="AI36" s="128" t="s">
        <v>179</v>
      </c>
      <c r="AJ36" s="128">
        <v>1</v>
      </c>
      <c r="AK36" s="128">
        <v>1</v>
      </c>
      <c r="AL36" s="128">
        <v>1</v>
      </c>
      <c r="AM36" s="128">
        <v>1</v>
      </c>
      <c r="AN36" s="128">
        <v>1</v>
      </c>
      <c r="AO36" s="128">
        <v>1</v>
      </c>
      <c r="AP36" s="128">
        <v>1</v>
      </c>
      <c r="AQ36" s="128">
        <v>1</v>
      </c>
      <c r="AR36" s="128">
        <v>1</v>
      </c>
      <c r="AS36" s="128">
        <v>1</v>
      </c>
      <c r="AT36" s="128">
        <v>1</v>
      </c>
      <c r="AU36" s="128">
        <v>1</v>
      </c>
      <c r="AV36" s="128">
        <v>1</v>
      </c>
      <c r="AW36" s="128">
        <v>1</v>
      </c>
      <c r="AX36" s="128">
        <v>1</v>
      </c>
      <c r="AY36" s="128">
        <v>1</v>
      </c>
      <c r="AZ36" s="128" t="s">
        <v>4</v>
      </c>
      <c r="BA36" s="128">
        <v>1</v>
      </c>
      <c r="BB36" s="128">
        <v>1</v>
      </c>
      <c r="BC36" s="128">
        <v>1</v>
      </c>
      <c r="BD36" s="69"/>
      <c r="BE36" s="128"/>
      <c r="BF36" s="298">
        <f t="shared" si="3"/>
        <v>1</v>
      </c>
      <c r="BG36" s="84">
        <v>0</v>
      </c>
      <c r="BH36" s="203">
        <f t="shared" si="4"/>
        <v>0</v>
      </c>
      <c r="BI36" s="201"/>
      <c r="BJ36" s="201">
        <v>140</v>
      </c>
      <c r="BK36" s="202"/>
      <c r="BL36" s="202"/>
      <c r="BM36" s="203">
        <v>50</v>
      </c>
      <c r="BN36" s="203">
        <v>50</v>
      </c>
      <c r="BO36" s="239">
        <v>780</v>
      </c>
      <c r="BP36" s="6">
        <v>780</v>
      </c>
      <c r="BQ36" s="299">
        <f t="shared" si="6"/>
        <v>30</v>
      </c>
      <c r="BR36" s="279">
        <f t="shared" ref="BR36:BR65" si="7">SUM(BG36:BP36)-BQ36</f>
        <v>1770</v>
      </c>
      <c r="BS36" s="205">
        <v>1770</v>
      </c>
      <c r="BT36" s="209"/>
      <c r="BU36" s="209"/>
      <c r="BV36" s="240">
        <f t="shared" ref="BV36:BV65" si="8">SUM(BS36:BU36)</f>
        <v>1770</v>
      </c>
      <c r="BW36" s="241">
        <f t="shared" si="2"/>
        <v>0</v>
      </c>
      <c r="BX36" s="78"/>
      <c r="BY36" s="300"/>
      <c r="BZ36" s="300"/>
    </row>
    <row r="37" spans="3:78" ht="15.75" customHeight="1" x14ac:dyDescent="0.25">
      <c r="C37" s="130" t="s">
        <v>127</v>
      </c>
      <c r="D37" s="78" t="s">
        <v>301</v>
      </c>
      <c r="E37" s="130" t="s">
        <v>52</v>
      </c>
      <c r="F37" s="1" t="s">
        <v>246</v>
      </c>
      <c r="G37" s="1"/>
      <c r="H37" s="4" t="s">
        <v>302</v>
      </c>
      <c r="I37" s="4" t="s">
        <v>514</v>
      </c>
      <c r="J37" s="4" t="s">
        <v>515</v>
      </c>
      <c r="K37" s="4"/>
      <c r="L37" s="144">
        <v>2018</v>
      </c>
      <c r="M37" s="3" t="s">
        <v>45</v>
      </c>
      <c r="N37" s="3"/>
      <c r="O37" s="160"/>
      <c r="P37" s="163" t="s">
        <v>238</v>
      </c>
      <c r="Q37" s="163" t="s">
        <v>297</v>
      </c>
      <c r="R37" s="157">
        <v>1989</v>
      </c>
      <c r="S37" s="158" t="s">
        <v>171</v>
      </c>
      <c r="T37" s="4" t="s">
        <v>298</v>
      </c>
      <c r="U37" s="144">
        <v>1991</v>
      </c>
      <c r="V37" s="4" t="s">
        <v>171</v>
      </c>
      <c r="W37" s="4" t="s">
        <v>238</v>
      </c>
      <c r="X37" s="4" t="s">
        <v>239</v>
      </c>
      <c r="Y37" s="4" t="s">
        <v>299</v>
      </c>
      <c r="Z37" s="122" t="s">
        <v>242</v>
      </c>
      <c r="AA37" s="152"/>
      <c r="AB37" s="153"/>
      <c r="AC37" s="153"/>
      <c r="AD37" s="153"/>
      <c r="AE37" s="401"/>
      <c r="AF37" s="128">
        <v>1</v>
      </c>
      <c r="AG37" s="128">
        <v>1</v>
      </c>
      <c r="AH37" s="128">
        <v>1</v>
      </c>
      <c r="AI37" s="128">
        <v>1</v>
      </c>
      <c r="AJ37" s="128">
        <v>1</v>
      </c>
      <c r="AK37" s="128">
        <v>1</v>
      </c>
      <c r="AL37" s="128">
        <v>1</v>
      </c>
      <c r="AM37" s="128" t="s">
        <v>4</v>
      </c>
      <c r="AN37" s="128">
        <v>1</v>
      </c>
      <c r="AO37" s="128">
        <v>1</v>
      </c>
      <c r="AP37" s="128">
        <v>1</v>
      </c>
      <c r="AQ37" s="128">
        <v>1</v>
      </c>
      <c r="AR37" s="128">
        <v>1</v>
      </c>
      <c r="AS37" s="128">
        <v>1</v>
      </c>
      <c r="AT37" s="128">
        <v>1</v>
      </c>
      <c r="AU37" s="128">
        <v>1</v>
      </c>
      <c r="AV37" s="128">
        <v>1</v>
      </c>
      <c r="AW37" s="128">
        <v>1</v>
      </c>
      <c r="AX37" s="128">
        <v>1</v>
      </c>
      <c r="AY37" s="128">
        <v>1</v>
      </c>
      <c r="AZ37" s="128">
        <v>1</v>
      </c>
      <c r="BA37" s="128">
        <v>1</v>
      </c>
      <c r="BB37" s="128">
        <v>1</v>
      </c>
      <c r="BC37" s="128">
        <v>1</v>
      </c>
      <c r="BD37" s="69"/>
      <c r="BE37" s="128"/>
      <c r="BF37" s="298">
        <f t="shared" si="3"/>
        <v>1</v>
      </c>
      <c r="BG37" s="84">
        <v>0</v>
      </c>
      <c r="BH37" s="203">
        <f t="shared" si="4"/>
        <v>0</v>
      </c>
      <c r="BI37" s="201"/>
      <c r="BJ37" s="201"/>
      <c r="BK37" s="202"/>
      <c r="BL37" s="202"/>
      <c r="BM37" s="203">
        <v>50</v>
      </c>
      <c r="BN37" s="203">
        <v>50</v>
      </c>
      <c r="BO37" s="239">
        <v>780</v>
      </c>
      <c r="BP37" s="231">
        <v>710</v>
      </c>
      <c r="BQ37" s="299">
        <f t="shared" si="6"/>
        <v>30</v>
      </c>
      <c r="BR37" s="279">
        <f t="shared" si="7"/>
        <v>1560</v>
      </c>
      <c r="BS37" s="245"/>
      <c r="BT37" s="205">
        <v>1560</v>
      </c>
      <c r="BU37" s="205"/>
      <c r="BV37" s="240">
        <f t="shared" si="8"/>
        <v>1560</v>
      </c>
      <c r="BW37" s="241">
        <f t="shared" si="2"/>
        <v>0</v>
      </c>
      <c r="BX37" s="242" t="s">
        <v>373</v>
      </c>
      <c r="BY37" s="300"/>
      <c r="BZ37" s="300"/>
    </row>
    <row r="38" spans="3:78" s="380" customFormat="1" ht="15.75" customHeight="1" x14ac:dyDescent="0.25">
      <c r="C38" s="260" t="s">
        <v>127</v>
      </c>
      <c r="D38" s="78" t="s">
        <v>990</v>
      </c>
      <c r="E38" s="130" t="s">
        <v>52</v>
      </c>
      <c r="F38" s="1" t="s">
        <v>956</v>
      </c>
      <c r="G38" s="1"/>
      <c r="H38" s="4"/>
      <c r="I38" s="4"/>
      <c r="J38" s="4"/>
      <c r="K38" s="4"/>
      <c r="L38" s="144"/>
      <c r="M38" s="3"/>
      <c r="N38" s="3"/>
      <c r="O38" s="160"/>
      <c r="P38" s="163"/>
      <c r="Q38" s="163"/>
      <c r="R38" s="157"/>
      <c r="S38" s="158"/>
      <c r="T38" s="4"/>
      <c r="U38" s="144"/>
      <c r="V38" s="4"/>
      <c r="W38" s="4"/>
      <c r="X38" s="4"/>
      <c r="Y38" s="4"/>
      <c r="Z38" s="122"/>
      <c r="AA38" s="152"/>
      <c r="AB38" s="153"/>
      <c r="AC38" s="153"/>
      <c r="AD38" s="153"/>
      <c r="AE38" s="401"/>
      <c r="AF38" s="128">
        <v>1</v>
      </c>
      <c r="AG38" s="128">
        <v>1</v>
      </c>
      <c r="AH38" s="128">
        <v>1</v>
      </c>
      <c r="AI38" s="128">
        <v>1</v>
      </c>
      <c r="AJ38" s="128">
        <v>1</v>
      </c>
      <c r="AK38" s="128">
        <v>1</v>
      </c>
      <c r="AL38" s="128">
        <v>1</v>
      </c>
      <c r="AM38" s="128">
        <v>1</v>
      </c>
      <c r="AN38" s="128">
        <v>1</v>
      </c>
      <c r="AO38" s="128">
        <v>1</v>
      </c>
      <c r="AP38" s="128">
        <v>1</v>
      </c>
      <c r="AQ38" s="128">
        <v>1</v>
      </c>
      <c r="AR38" s="128">
        <v>1</v>
      </c>
      <c r="AS38" s="128">
        <v>1</v>
      </c>
      <c r="AT38" s="128">
        <v>1</v>
      </c>
      <c r="AU38" s="128">
        <v>1</v>
      </c>
      <c r="AV38" s="128">
        <v>1</v>
      </c>
      <c r="AW38" s="128">
        <v>1</v>
      </c>
      <c r="AX38" s="128">
        <v>1</v>
      </c>
      <c r="AY38" s="128">
        <v>1</v>
      </c>
      <c r="AZ38" s="128">
        <v>1</v>
      </c>
      <c r="BA38" s="128">
        <v>1</v>
      </c>
      <c r="BB38" s="128">
        <v>1</v>
      </c>
      <c r="BC38" s="128">
        <v>1</v>
      </c>
      <c r="BD38" s="69"/>
      <c r="BE38" s="128"/>
      <c r="BF38" s="298">
        <f t="shared" si="3"/>
        <v>0</v>
      </c>
      <c r="BG38" s="84">
        <v>0</v>
      </c>
      <c r="BH38" s="203">
        <f t="shared" si="4"/>
        <v>0</v>
      </c>
      <c r="BI38" s="201"/>
      <c r="BJ38" s="201"/>
      <c r="BK38" s="202"/>
      <c r="BL38" s="202"/>
      <c r="BM38" s="203">
        <v>50</v>
      </c>
      <c r="BN38" s="203">
        <v>50</v>
      </c>
      <c r="BO38" s="239">
        <v>780</v>
      </c>
      <c r="BP38" s="6">
        <v>780</v>
      </c>
      <c r="BQ38" s="299">
        <f t="shared" si="6"/>
        <v>0</v>
      </c>
      <c r="BR38" s="279">
        <f t="shared" si="7"/>
        <v>1660</v>
      </c>
      <c r="BS38" s="205">
        <v>1660</v>
      </c>
      <c r="BT38" s="205"/>
      <c r="BU38" s="205"/>
      <c r="BV38" s="240">
        <f t="shared" si="8"/>
        <v>1660</v>
      </c>
      <c r="BW38" s="241">
        <f t="shared" si="2"/>
        <v>0</v>
      </c>
      <c r="BX38" s="78"/>
      <c r="BY38" s="300"/>
      <c r="BZ38" s="300"/>
    </row>
    <row r="39" spans="3:78" ht="15.75" customHeight="1" x14ac:dyDescent="0.25">
      <c r="C39" s="130" t="s">
        <v>127</v>
      </c>
      <c r="D39" s="78" t="s">
        <v>412</v>
      </c>
      <c r="E39" s="130" t="s">
        <v>5</v>
      </c>
      <c r="F39" s="1" t="s">
        <v>434</v>
      </c>
      <c r="G39" s="1"/>
      <c r="H39" s="4" t="s">
        <v>444</v>
      </c>
      <c r="I39" s="4" t="s">
        <v>843</v>
      </c>
      <c r="J39" s="4" t="s">
        <v>844</v>
      </c>
      <c r="K39" s="4"/>
      <c r="L39" s="144">
        <v>2018</v>
      </c>
      <c r="M39" s="3"/>
      <c r="N39" s="3" t="s">
        <v>45</v>
      </c>
      <c r="O39" s="160" t="s">
        <v>46</v>
      </c>
      <c r="P39" s="163" t="s">
        <v>200</v>
      </c>
      <c r="Q39" s="163" t="s">
        <v>657</v>
      </c>
      <c r="R39" s="157">
        <v>1985</v>
      </c>
      <c r="S39" s="158" t="s">
        <v>47</v>
      </c>
      <c r="T39" s="4" t="s">
        <v>658</v>
      </c>
      <c r="U39" s="144">
        <v>1992</v>
      </c>
      <c r="V39" s="4" t="s">
        <v>333</v>
      </c>
      <c r="W39" s="4" t="s">
        <v>200</v>
      </c>
      <c r="X39" s="4" t="s">
        <v>659</v>
      </c>
      <c r="Y39" s="4" t="s">
        <v>660</v>
      </c>
      <c r="Z39" s="122" t="s">
        <v>618</v>
      </c>
      <c r="AA39" s="152"/>
      <c r="AB39" s="153"/>
      <c r="AC39" s="153"/>
      <c r="AD39" s="153"/>
      <c r="AE39" s="401"/>
      <c r="AF39" s="128">
        <v>1</v>
      </c>
      <c r="AG39" s="128">
        <v>1</v>
      </c>
      <c r="AH39" s="128">
        <v>1</v>
      </c>
      <c r="AI39" s="128">
        <v>1</v>
      </c>
      <c r="AJ39" s="128">
        <v>1</v>
      </c>
      <c r="AK39" s="128">
        <v>1</v>
      </c>
      <c r="AL39" s="128">
        <v>1</v>
      </c>
      <c r="AM39" s="128">
        <v>1</v>
      </c>
      <c r="AN39" s="128">
        <v>1</v>
      </c>
      <c r="AO39" s="128">
        <v>1</v>
      </c>
      <c r="AP39" s="128">
        <v>1</v>
      </c>
      <c r="AQ39" s="128">
        <v>1</v>
      </c>
      <c r="AR39" s="128">
        <v>1</v>
      </c>
      <c r="AS39" s="128">
        <v>1</v>
      </c>
      <c r="AT39" s="128">
        <v>1</v>
      </c>
      <c r="AU39" s="128">
        <v>1</v>
      </c>
      <c r="AV39" s="128">
        <v>1</v>
      </c>
      <c r="AW39" s="128">
        <v>1</v>
      </c>
      <c r="AX39" s="128">
        <v>1</v>
      </c>
      <c r="AY39" s="128">
        <v>1</v>
      </c>
      <c r="AZ39" s="128">
        <v>1</v>
      </c>
      <c r="BA39" s="128">
        <v>1</v>
      </c>
      <c r="BB39" s="128">
        <v>1</v>
      </c>
      <c r="BC39" s="128">
        <v>1</v>
      </c>
      <c r="BD39" s="69"/>
      <c r="BE39" s="128"/>
      <c r="BF39" s="298">
        <f t="shared" si="3"/>
        <v>0</v>
      </c>
      <c r="BG39" s="84">
        <v>0</v>
      </c>
      <c r="BH39" s="203">
        <f t="shared" si="4"/>
        <v>0</v>
      </c>
      <c r="BI39" s="201"/>
      <c r="BJ39" s="201"/>
      <c r="BK39" s="202">
        <v>150</v>
      </c>
      <c r="BL39" s="203">
        <v>200</v>
      </c>
      <c r="BM39" s="203">
        <v>50</v>
      </c>
      <c r="BN39" s="203">
        <v>50</v>
      </c>
      <c r="BO39" s="239">
        <v>780</v>
      </c>
      <c r="BP39" s="202">
        <v>780</v>
      </c>
      <c r="BQ39" s="299">
        <f t="shared" si="6"/>
        <v>0</v>
      </c>
      <c r="BR39" s="279">
        <f t="shared" si="7"/>
        <v>2010</v>
      </c>
      <c r="BS39" s="234"/>
      <c r="BT39" s="205">
        <v>2010</v>
      </c>
      <c r="BU39" s="205"/>
      <c r="BV39" s="240">
        <f t="shared" si="8"/>
        <v>2010</v>
      </c>
      <c r="BW39" s="241">
        <f t="shared" si="2"/>
        <v>0</v>
      </c>
      <c r="BX39" s="78"/>
      <c r="BY39" s="300"/>
      <c r="BZ39" s="300"/>
    </row>
    <row r="40" spans="3:78" ht="15.75" customHeight="1" x14ac:dyDescent="0.25">
      <c r="C40" s="84" t="s">
        <v>413</v>
      </c>
      <c r="D40" s="332" t="s">
        <v>141</v>
      </c>
      <c r="E40" s="84" t="s">
        <v>131</v>
      </c>
      <c r="F40" s="2"/>
      <c r="G40" s="2"/>
      <c r="H40" s="3" t="s">
        <v>750</v>
      </c>
      <c r="I40" s="3" t="s">
        <v>797</v>
      </c>
      <c r="J40" s="3"/>
      <c r="K40" s="3"/>
      <c r="L40" s="144">
        <v>2019</v>
      </c>
      <c r="M40" s="269" t="s">
        <v>45</v>
      </c>
      <c r="N40" s="269"/>
      <c r="O40" s="269" t="s">
        <v>199</v>
      </c>
      <c r="P40" s="269" t="s">
        <v>65</v>
      </c>
      <c r="Q40" s="272" t="s">
        <v>765</v>
      </c>
      <c r="R40" s="157">
        <v>1976</v>
      </c>
      <c r="S40" s="269" t="s">
        <v>47</v>
      </c>
      <c r="T40" s="269" t="s">
        <v>766</v>
      </c>
      <c r="U40" s="144">
        <v>1984</v>
      </c>
      <c r="V40" s="269" t="s">
        <v>47</v>
      </c>
      <c r="W40" s="3" t="s">
        <v>233</v>
      </c>
      <c r="X40" s="3" t="s">
        <v>767</v>
      </c>
      <c r="Y40" s="3" t="s">
        <v>768</v>
      </c>
      <c r="Z40" s="151" t="s">
        <v>125</v>
      </c>
      <c r="AA40" s="275"/>
      <c r="AB40" s="275"/>
      <c r="AC40" s="269"/>
      <c r="AD40" s="269"/>
      <c r="AE40" s="404"/>
      <c r="AF40" s="128">
        <v>1</v>
      </c>
      <c r="AG40" s="128">
        <v>1</v>
      </c>
      <c r="AH40" s="128">
        <v>1</v>
      </c>
      <c r="AI40" s="128">
        <v>1</v>
      </c>
      <c r="AJ40" s="128">
        <v>1</v>
      </c>
      <c r="AK40" s="128">
        <v>1</v>
      </c>
      <c r="AL40" s="128">
        <v>1</v>
      </c>
      <c r="AM40" s="128">
        <v>1</v>
      </c>
      <c r="AN40" s="128">
        <v>1</v>
      </c>
      <c r="AO40" s="128">
        <v>1</v>
      </c>
      <c r="AP40" s="128">
        <v>1</v>
      </c>
      <c r="AQ40" s="128">
        <v>1</v>
      </c>
      <c r="AR40" s="128">
        <v>1</v>
      </c>
      <c r="AS40" s="128">
        <v>1</v>
      </c>
      <c r="AT40" s="128">
        <v>1</v>
      </c>
      <c r="AU40" s="128">
        <v>1</v>
      </c>
      <c r="AV40" s="128">
        <v>1</v>
      </c>
      <c r="AW40" s="128">
        <v>1</v>
      </c>
      <c r="AX40" s="128">
        <v>1</v>
      </c>
      <c r="AY40" s="128">
        <v>1</v>
      </c>
      <c r="AZ40" s="128">
        <v>1</v>
      </c>
      <c r="BA40" s="128">
        <v>1</v>
      </c>
      <c r="BB40" s="128">
        <v>1</v>
      </c>
      <c r="BC40" s="128">
        <v>1</v>
      </c>
      <c r="BD40" s="84"/>
      <c r="BE40" s="128"/>
      <c r="BF40" s="298">
        <f t="shared" si="3"/>
        <v>0</v>
      </c>
      <c r="BG40" s="84">
        <v>0</v>
      </c>
      <c r="BH40" s="203">
        <f t="shared" si="4"/>
        <v>0</v>
      </c>
      <c r="BI40" s="201"/>
      <c r="BJ40" s="201"/>
      <c r="BK40" s="256"/>
      <c r="BL40" s="256"/>
      <c r="BM40" s="203">
        <v>50</v>
      </c>
      <c r="BN40" s="203">
        <v>50</v>
      </c>
      <c r="BO40" s="239">
        <v>780</v>
      </c>
      <c r="BP40" s="449">
        <v>680</v>
      </c>
      <c r="BQ40" s="299">
        <f t="shared" si="6"/>
        <v>0</v>
      </c>
      <c r="BR40" s="279">
        <f t="shared" si="7"/>
        <v>1560</v>
      </c>
      <c r="BS40" s="280"/>
      <c r="BT40" s="280">
        <v>1560</v>
      </c>
      <c r="BU40" s="205"/>
      <c r="BV40" s="240">
        <f t="shared" si="8"/>
        <v>1560</v>
      </c>
      <c r="BW40" s="241">
        <f t="shared" si="2"/>
        <v>0</v>
      </c>
      <c r="BX40" s="199"/>
      <c r="BY40" s="300"/>
      <c r="BZ40" s="300"/>
    </row>
    <row r="41" spans="3:78" ht="15.75" customHeight="1" x14ac:dyDescent="0.25">
      <c r="C41" s="260" t="s">
        <v>413</v>
      </c>
      <c r="D41" s="78" t="s">
        <v>467</v>
      </c>
      <c r="E41" s="130" t="s">
        <v>157</v>
      </c>
      <c r="F41" s="1" t="s">
        <v>474</v>
      </c>
      <c r="G41" s="1"/>
      <c r="H41" s="4" t="s">
        <v>644</v>
      </c>
      <c r="I41" s="4" t="s">
        <v>647</v>
      </c>
      <c r="J41" s="4"/>
      <c r="K41" s="4"/>
      <c r="L41" s="144">
        <v>2019</v>
      </c>
      <c r="M41" s="3" t="s">
        <v>45</v>
      </c>
      <c r="N41" s="3"/>
      <c r="O41" s="160" t="s">
        <v>46</v>
      </c>
      <c r="P41" s="163" t="s">
        <v>65</v>
      </c>
      <c r="Q41" s="163" t="s">
        <v>645</v>
      </c>
      <c r="R41" s="157">
        <v>1994</v>
      </c>
      <c r="S41" s="158" t="s">
        <v>47</v>
      </c>
      <c r="T41" s="4" t="s">
        <v>607</v>
      </c>
      <c r="U41" s="144">
        <v>1990</v>
      </c>
      <c r="V41" s="4" t="s">
        <v>646</v>
      </c>
      <c r="W41" s="4" t="s">
        <v>65</v>
      </c>
      <c r="X41" s="4" t="s">
        <v>59</v>
      </c>
      <c r="Y41" s="4" t="s">
        <v>76</v>
      </c>
      <c r="Z41" s="122"/>
      <c r="AA41" s="152"/>
      <c r="AB41" s="153"/>
      <c r="AC41" s="153"/>
      <c r="AD41" s="153"/>
      <c r="AE41" s="401"/>
      <c r="AF41" s="128">
        <v>1</v>
      </c>
      <c r="AG41" s="128">
        <v>1</v>
      </c>
      <c r="AH41" s="128" t="s">
        <v>4</v>
      </c>
      <c r="AI41" s="128" t="s">
        <v>4</v>
      </c>
      <c r="AJ41" s="128" t="s">
        <v>4</v>
      </c>
      <c r="AK41" s="128" t="s">
        <v>4</v>
      </c>
      <c r="AL41" s="128" t="s">
        <v>4</v>
      </c>
      <c r="AM41" s="128" t="s">
        <v>4</v>
      </c>
      <c r="AN41" s="128" t="s">
        <v>4</v>
      </c>
      <c r="AO41" s="128">
        <v>1</v>
      </c>
      <c r="AP41" s="128">
        <v>1</v>
      </c>
      <c r="AQ41" s="128">
        <v>1</v>
      </c>
      <c r="AR41" s="128">
        <v>1</v>
      </c>
      <c r="AS41" s="128">
        <v>1</v>
      </c>
      <c r="AT41" s="128">
        <v>1</v>
      </c>
      <c r="AU41" s="128">
        <v>1</v>
      </c>
      <c r="AV41" s="128">
        <v>1</v>
      </c>
      <c r="AW41" s="128">
        <v>1</v>
      </c>
      <c r="AX41" s="128">
        <v>1</v>
      </c>
      <c r="AY41" s="128">
        <v>1</v>
      </c>
      <c r="AZ41" s="128">
        <v>1</v>
      </c>
      <c r="BA41" s="128">
        <v>1</v>
      </c>
      <c r="BB41" s="128">
        <v>1</v>
      </c>
      <c r="BC41" s="128" t="s">
        <v>1003</v>
      </c>
      <c r="BD41" s="69"/>
      <c r="BE41" s="128"/>
      <c r="BF41" s="298">
        <f t="shared" si="3"/>
        <v>8</v>
      </c>
      <c r="BG41" s="84">
        <v>0</v>
      </c>
      <c r="BH41" s="203">
        <f t="shared" si="4"/>
        <v>0</v>
      </c>
      <c r="BI41" s="201"/>
      <c r="BJ41" s="201"/>
      <c r="BK41" s="202"/>
      <c r="BL41" s="202"/>
      <c r="BM41" s="203">
        <v>50</v>
      </c>
      <c r="BN41" s="203">
        <v>50</v>
      </c>
      <c r="BO41" s="239">
        <v>780</v>
      </c>
      <c r="BP41" s="449">
        <v>680</v>
      </c>
      <c r="BQ41" s="299">
        <f t="shared" si="6"/>
        <v>240</v>
      </c>
      <c r="BR41" s="279">
        <f>SUM(BG41:BP41)-BQ41</f>
        <v>1320</v>
      </c>
      <c r="BS41" s="205"/>
      <c r="BT41" s="205">
        <v>1320</v>
      </c>
      <c r="BU41" s="205"/>
      <c r="BV41" s="240">
        <f t="shared" si="8"/>
        <v>1320</v>
      </c>
      <c r="BW41" s="241">
        <f t="shared" si="2"/>
        <v>0</v>
      </c>
      <c r="BX41" s="78"/>
      <c r="BY41" s="300"/>
      <c r="BZ41" s="300"/>
    </row>
    <row r="42" spans="3:78" ht="15.75" customHeight="1" x14ac:dyDescent="0.25">
      <c r="C42" s="130" t="s">
        <v>413</v>
      </c>
      <c r="D42" s="78" t="s">
        <v>738</v>
      </c>
      <c r="E42" s="130" t="s">
        <v>465</v>
      </c>
      <c r="F42" s="1"/>
      <c r="G42" s="1"/>
      <c r="H42" s="4" t="s">
        <v>749</v>
      </c>
      <c r="I42" s="4" t="s">
        <v>775</v>
      </c>
      <c r="J42" s="4" t="s">
        <v>776</v>
      </c>
      <c r="K42" s="4"/>
      <c r="L42" s="144">
        <v>2019</v>
      </c>
      <c r="M42" s="3" t="s">
        <v>45</v>
      </c>
      <c r="N42" s="3"/>
      <c r="O42" s="160" t="s">
        <v>46</v>
      </c>
      <c r="P42" s="163" t="s">
        <v>769</v>
      </c>
      <c r="Q42" s="163" t="s">
        <v>770</v>
      </c>
      <c r="R42" s="157">
        <v>1990</v>
      </c>
      <c r="S42" s="158" t="s">
        <v>63</v>
      </c>
      <c r="T42" s="4" t="s">
        <v>771</v>
      </c>
      <c r="U42" s="144">
        <v>1991</v>
      </c>
      <c r="V42" s="4" t="s">
        <v>47</v>
      </c>
      <c r="W42" s="4" t="s">
        <v>72</v>
      </c>
      <c r="X42" s="4" t="s">
        <v>772</v>
      </c>
      <c r="Y42" s="4" t="s">
        <v>773</v>
      </c>
      <c r="Z42" s="122" t="s">
        <v>774</v>
      </c>
      <c r="AA42" s="152"/>
      <c r="AB42" s="153"/>
      <c r="AC42" s="153"/>
      <c r="AD42" s="153"/>
      <c r="AE42" s="401"/>
      <c r="AF42" s="128">
        <v>1</v>
      </c>
      <c r="AG42" s="128">
        <v>1</v>
      </c>
      <c r="AH42" s="128">
        <v>1</v>
      </c>
      <c r="AI42" s="128">
        <v>1</v>
      </c>
      <c r="AJ42" s="128">
        <v>1</v>
      </c>
      <c r="AK42" s="128" t="s">
        <v>4</v>
      </c>
      <c r="AL42" s="128">
        <v>1</v>
      </c>
      <c r="AM42" s="128">
        <v>1</v>
      </c>
      <c r="AN42" s="128">
        <v>1</v>
      </c>
      <c r="AO42" s="128">
        <v>1</v>
      </c>
      <c r="AP42" s="128">
        <v>1</v>
      </c>
      <c r="AQ42" s="128">
        <v>1</v>
      </c>
      <c r="AR42" s="128">
        <v>1</v>
      </c>
      <c r="AS42" s="128">
        <v>1</v>
      </c>
      <c r="AT42" s="128">
        <v>1</v>
      </c>
      <c r="AU42" s="128">
        <v>1</v>
      </c>
      <c r="AV42" s="128">
        <v>1</v>
      </c>
      <c r="AW42" s="128">
        <v>1</v>
      </c>
      <c r="AX42" s="128">
        <v>1</v>
      </c>
      <c r="AY42" s="128">
        <v>1</v>
      </c>
      <c r="AZ42" s="128">
        <v>1</v>
      </c>
      <c r="BA42" s="128">
        <v>1</v>
      </c>
      <c r="BB42" s="128">
        <v>1</v>
      </c>
      <c r="BC42" s="128">
        <v>1</v>
      </c>
      <c r="BD42" s="69"/>
      <c r="BE42" s="128"/>
      <c r="BF42" s="298">
        <f t="shared" si="3"/>
        <v>1</v>
      </c>
      <c r="BG42" s="84">
        <v>0</v>
      </c>
      <c r="BH42" s="203">
        <f t="shared" si="4"/>
        <v>0</v>
      </c>
      <c r="BI42" s="201"/>
      <c r="BJ42" s="201"/>
      <c r="BK42" s="202"/>
      <c r="BL42" s="202"/>
      <c r="BM42" s="203">
        <v>50</v>
      </c>
      <c r="BN42" s="203">
        <v>50</v>
      </c>
      <c r="BO42" s="202">
        <v>780</v>
      </c>
      <c r="BP42" s="450">
        <v>680</v>
      </c>
      <c r="BQ42" s="299">
        <f t="shared" si="6"/>
        <v>30</v>
      </c>
      <c r="BR42" s="279">
        <f t="shared" si="7"/>
        <v>1530</v>
      </c>
      <c r="BS42" s="205">
        <v>1530</v>
      </c>
      <c r="BT42" s="205"/>
      <c r="BU42" s="205"/>
      <c r="BV42" s="240">
        <f t="shared" si="8"/>
        <v>1530</v>
      </c>
      <c r="BW42" s="241">
        <f t="shared" si="2"/>
        <v>0</v>
      </c>
      <c r="BX42" s="78"/>
      <c r="BY42" s="300"/>
      <c r="BZ42" s="300"/>
    </row>
    <row r="43" spans="3:78" ht="15.75" customHeight="1" x14ac:dyDescent="0.25">
      <c r="C43" s="260" t="s">
        <v>413</v>
      </c>
      <c r="D43" s="120" t="s">
        <v>113</v>
      </c>
      <c r="E43" s="3" t="s">
        <v>51</v>
      </c>
      <c r="F43" s="1" t="s">
        <v>147</v>
      </c>
      <c r="G43" s="1"/>
      <c r="H43" s="159" t="s">
        <v>831</v>
      </c>
      <c r="I43" s="159" t="s">
        <v>126</v>
      </c>
      <c r="J43" s="159"/>
      <c r="K43" s="159"/>
      <c r="L43" s="144">
        <v>2019</v>
      </c>
      <c r="M43" s="3"/>
      <c r="N43" s="3" t="s">
        <v>45</v>
      </c>
      <c r="O43" s="3"/>
      <c r="P43" s="149" t="s">
        <v>114</v>
      </c>
      <c r="Q43" s="150" t="s">
        <v>115</v>
      </c>
      <c r="R43" s="78">
        <v>1990</v>
      </c>
      <c r="S43" s="120" t="s">
        <v>63</v>
      </c>
      <c r="T43" s="3" t="s">
        <v>132</v>
      </c>
      <c r="U43" s="161">
        <v>1993</v>
      </c>
      <c r="V43" s="3" t="s">
        <v>63</v>
      </c>
      <c r="W43" s="3" t="s">
        <v>114</v>
      </c>
      <c r="X43" s="3" t="s">
        <v>75</v>
      </c>
      <c r="Y43" s="3" t="s">
        <v>116</v>
      </c>
      <c r="Z43" s="162" t="s">
        <v>117</v>
      </c>
      <c r="AA43" s="152"/>
      <c r="AB43" s="200"/>
      <c r="AC43" s="200"/>
      <c r="AD43" s="200"/>
      <c r="AE43" s="408"/>
      <c r="AF43" s="128">
        <v>1</v>
      </c>
      <c r="AG43" s="128">
        <v>1</v>
      </c>
      <c r="AH43" s="128">
        <v>1</v>
      </c>
      <c r="AI43" s="128">
        <v>1</v>
      </c>
      <c r="AJ43" s="128">
        <v>1</v>
      </c>
      <c r="AK43" s="128">
        <v>1</v>
      </c>
      <c r="AL43" s="128">
        <v>1</v>
      </c>
      <c r="AM43" s="128">
        <v>1</v>
      </c>
      <c r="AN43" s="128">
        <v>1</v>
      </c>
      <c r="AO43" s="128">
        <v>1</v>
      </c>
      <c r="AP43" s="128">
        <v>1</v>
      </c>
      <c r="AQ43" s="128">
        <v>1</v>
      </c>
      <c r="AR43" s="128">
        <v>1</v>
      </c>
      <c r="AS43" s="128">
        <v>1</v>
      </c>
      <c r="AT43" s="128">
        <v>1</v>
      </c>
      <c r="AU43" s="128">
        <v>1</v>
      </c>
      <c r="AV43" s="128">
        <v>1</v>
      </c>
      <c r="AW43" s="128">
        <v>1</v>
      </c>
      <c r="AX43" s="128">
        <v>1</v>
      </c>
      <c r="AY43" s="128">
        <v>1</v>
      </c>
      <c r="AZ43" s="128">
        <v>1</v>
      </c>
      <c r="BA43" s="128">
        <v>1</v>
      </c>
      <c r="BB43" s="128">
        <v>1</v>
      </c>
      <c r="BC43" s="128">
        <v>1</v>
      </c>
      <c r="BD43" s="84"/>
      <c r="BE43" s="128"/>
      <c r="BF43" s="298">
        <f t="shared" si="3"/>
        <v>0</v>
      </c>
      <c r="BG43" s="201">
        <v>0</v>
      </c>
      <c r="BH43" s="203">
        <f t="shared" si="4"/>
        <v>0</v>
      </c>
      <c r="BI43" s="201"/>
      <c r="BJ43" s="201"/>
      <c r="BK43" s="203"/>
      <c r="BL43" s="202"/>
      <c r="BM43" s="203">
        <v>50</v>
      </c>
      <c r="BN43" s="203">
        <v>50</v>
      </c>
      <c r="BO43" s="239">
        <v>780</v>
      </c>
      <c r="BP43" s="202">
        <v>780</v>
      </c>
      <c r="BQ43" s="299">
        <f t="shared" si="6"/>
        <v>0</v>
      </c>
      <c r="BR43" s="279">
        <f t="shared" si="7"/>
        <v>1660</v>
      </c>
      <c r="BS43" s="205">
        <v>1660</v>
      </c>
      <c r="BT43" s="234"/>
      <c r="BU43" s="205"/>
      <c r="BV43" s="240">
        <f t="shared" si="8"/>
        <v>1660</v>
      </c>
      <c r="BW43" s="241">
        <f t="shared" si="2"/>
        <v>0</v>
      </c>
      <c r="BX43" s="206"/>
      <c r="BY43" s="300"/>
      <c r="BZ43" s="300"/>
    </row>
    <row r="44" spans="3:78" ht="15.75" customHeight="1" x14ac:dyDescent="0.25">
      <c r="C44" s="260" t="s">
        <v>413</v>
      </c>
      <c r="D44" s="78" t="s">
        <v>471</v>
      </c>
      <c r="E44" s="130" t="s">
        <v>0</v>
      </c>
      <c r="F44" s="1" t="s">
        <v>538</v>
      </c>
      <c r="G44" s="1"/>
      <c r="H44" s="4" t="s">
        <v>539</v>
      </c>
      <c r="I44" s="4" t="s">
        <v>545</v>
      </c>
      <c r="J44" s="4" t="s">
        <v>546</v>
      </c>
      <c r="K44" s="4"/>
      <c r="L44" s="144">
        <v>2019</v>
      </c>
      <c r="M44" s="3"/>
      <c r="N44" s="3" t="s">
        <v>45</v>
      </c>
      <c r="O44" s="160" t="s">
        <v>46</v>
      </c>
      <c r="P44" s="163" t="s">
        <v>72</v>
      </c>
      <c r="Q44" s="163" t="s">
        <v>540</v>
      </c>
      <c r="R44" s="157">
        <v>1978</v>
      </c>
      <c r="S44" s="158" t="s">
        <v>541</v>
      </c>
      <c r="T44" s="4" t="s">
        <v>542</v>
      </c>
      <c r="U44" s="144">
        <v>1987</v>
      </c>
      <c r="V44" s="4" t="s">
        <v>333</v>
      </c>
      <c r="W44" s="4" t="s">
        <v>72</v>
      </c>
      <c r="X44" s="4" t="s">
        <v>543</v>
      </c>
      <c r="Y44" s="4" t="s">
        <v>544</v>
      </c>
      <c r="Z44" s="122"/>
      <c r="AA44" s="152"/>
      <c r="AB44" s="153"/>
      <c r="AC44" s="153"/>
      <c r="AD44" s="153"/>
      <c r="AE44" s="401"/>
      <c r="AF44" s="128">
        <v>1</v>
      </c>
      <c r="AG44" s="128">
        <v>1</v>
      </c>
      <c r="AH44" s="128">
        <v>1</v>
      </c>
      <c r="AI44" s="128">
        <v>1</v>
      </c>
      <c r="AJ44" s="128">
        <v>1</v>
      </c>
      <c r="AK44" s="128">
        <v>1</v>
      </c>
      <c r="AL44" s="128">
        <v>1</v>
      </c>
      <c r="AM44" s="128" t="s">
        <v>4</v>
      </c>
      <c r="AN44" s="128">
        <v>1</v>
      </c>
      <c r="AO44" s="128">
        <v>1</v>
      </c>
      <c r="AP44" s="128">
        <v>1</v>
      </c>
      <c r="AQ44" s="128">
        <v>1</v>
      </c>
      <c r="AR44" s="128">
        <v>1</v>
      </c>
      <c r="AS44" s="128">
        <v>1</v>
      </c>
      <c r="AT44" s="128">
        <v>1</v>
      </c>
      <c r="AU44" s="128">
        <v>1</v>
      </c>
      <c r="AV44" s="128">
        <v>1</v>
      </c>
      <c r="AW44" s="128">
        <v>1</v>
      </c>
      <c r="AX44" s="128">
        <v>1</v>
      </c>
      <c r="AY44" s="128">
        <v>1</v>
      </c>
      <c r="AZ44" s="128">
        <v>1</v>
      </c>
      <c r="BA44" s="128">
        <v>1</v>
      </c>
      <c r="BB44" s="128">
        <v>1</v>
      </c>
      <c r="BC44" s="128" t="s">
        <v>4</v>
      </c>
      <c r="BD44" s="69"/>
      <c r="BE44" s="128"/>
      <c r="BF44" s="298">
        <f t="shared" si="3"/>
        <v>2</v>
      </c>
      <c r="BG44" s="84">
        <v>300</v>
      </c>
      <c r="BH44" s="203">
        <f t="shared" si="4"/>
        <v>0</v>
      </c>
      <c r="BI44" s="201"/>
      <c r="BJ44" s="201"/>
      <c r="BK44" s="202"/>
      <c r="BL44" s="202">
        <v>200</v>
      </c>
      <c r="BM44" s="203">
        <v>50</v>
      </c>
      <c r="BN44" s="203">
        <v>50</v>
      </c>
      <c r="BO44" s="239">
        <v>780</v>
      </c>
      <c r="BP44" s="202">
        <v>780</v>
      </c>
      <c r="BQ44" s="299">
        <f t="shared" si="6"/>
        <v>60</v>
      </c>
      <c r="BR44" s="279">
        <f t="shared" si="7"/>
        <v>2100</v>
      </c>
      <c r="BS44" s="205" t="s">
        <v>6</v>
      </c>
      <c r="BT44" s="205"/>
      <c r="BU44" s="205">
        <v>2100</v>
      </c>
      <c r="BV44" s="240">
        <f t="shared" si="8"/>
        <v>2100</v>
      </c>
      <c r="BW44" s="241">
        <f t="shared" si="2"/>
        <v>0</v>
      </c>
      <c r="BX44" s="78"/>
      <c r="BY44" s="300"/>
      <c r="BZ44" s="300"/>
    </row>
    <row r="45" spans="3:78" ht="15.75" customHeight="1" x14ac:dyDescent="0.25">
      <c r="C45" s="260" t="s">
        <v>413</v>
      </c>
      <c r="D45" s="120" t="s">
        <v>211</v>
      </c>
      <c r="E45" s="3" t="s">
        <v>135</v>
      </c>
      <c r="F45" s="1" t="s">
        <v>148</v>
      </c>
      <c r="G45" s="1"/>
      <c r="H45" s="4">
        <v>43680</v>
      </c>
      <c r="I45" s="4" t="s">
        <v>804</v>
      </c>
      <c r="J45" s="4" t="s">
        <v>805</v>
      </c>
      <c r="K45" s="4"/>
      <c r="L45" s="144">
        <v>2019</v>
      </c>
      <c r="M45" s="3"/>
      <c r="N45" s="3" t="s">
        <v>45</v>
      </c>
      <c r="O45" s="5" t="s">
        <v>199</v>
      </c>
      <c r="P45" s="121" t="s">
        <v>65</v>
      </c>
      <c r="Q45" s="152" t="s">
        <v>212</v>
      </c>
      <c r="R45" s="166" t="s">
        <v>213</v>
      </c>
      <c r="S45" s="166" t="s">
        <v>47</v>
      </c>
      <c r="T45" s="3" t="s">
        <v>214</v>
      </c>
      <c r="U45" s="121" t="s">
        <v>215</v>
      </c>
      <c r="V45" s="4" t="s">
        <v>63</v>
      </c>
      <c r="W45" s="4" t="s">
        <v>65</v>
      </c>
      <c r="X45" s="121" t="s">
        <v>59</v>
      </c>
      <c r="Y45" s="166" t="s">
        <v>76</v>
      </c>
      <c r="Z45" s="121"/>
      <c r="AA45" s="152"/>
      <c r="AB45" s="3"/>
      <c r="AC45" s="3"/>
      <c r="AD45" s="3"/>
      <c r="AE45" s="405"/>
      <c r="AF45" s="128">
        <v>1</v>
      </c>
      <c r="AG45" s="128">
        <v>1</v>
      </c>
      <c r="AH45" s="128">
        <v>1</v>
      </c>
      <c r="AI45" s="128">
        <v>1</v>
      </c>
      <c r="AJ45" s="128">
        <v>1</v>
      </c>
      <c r="AK45" s="128">
        <v>1</v>
      </c>
      <c r="AL45" s="128">
        <v>1</v>
      </c>
      <c r="AM45" s="128">
        <v>1</v>
      </c>
      <c r="AN45" s="128">
        <v>1</v>
      </c>
      <c r="AO45" s="128">
        <v>1</v>
      </c>
      <c r="AP45" s="128">
        <v>1</v>
      </c>
      <c r="AQ45" s="128">
        <v>1</v>
      </c>
      <c r="AR45" s="128">
        <v>1</v>
      </c>
      <c r="AS45" s="128">
        <v>1</v>
      </c>
      <c r="AT45" s="128" t="s">
        <v>4</v>
      </c>
      <c r="AU45" s="128">
        <v>1</v>
      </c>
      <c r="AV45" s="128">
        <v>1</v>
      </c>
      <c r="AW45" s="128">
        <v>1</v>
      </c>
      <c r="AX45" s="128">
        <v>1</v>
      </c>
      <c r="AY45" s="128">
        <v>1</v>
      </c>
      <c r="AZ45" s="128">
        <v>1</v>
      </c>
      <c r="BA45" s="128">
        <v>1</v>
      </c>
      <c r="BB45" s="128">
        <v>1</v>
      </c>
      <c r="BC45" s="128">
        <v>1</v>
      </c>
      <c r="BD45" s="84"/>
      <c r="BE45" s="128"/>
      <c r="BF45" s="298">
        <f t="shared" si="3"/>
        <v>1</v>
      </c>
      <c r="BG45" s="201">
        <v>0</v>
      </c>
      <c r="BH45" s="203">
        <f t="shared" si="4"/>
        <v>0</v>
      </c>
      <c r="BI45" s="201"/>
      <c r="BJ45" s="201"/>
      <c r="BK45" s="203"/>
      <c r="BL45" s="203"/>
      <c r="BM45" s="203">
        <v>50</v>
      </c>
      <c r="BN45" s="203">
        <v>50</v>
      </c>
      <c r="BO45" s="239">
        <v>780</v>
      </c>
      <c r="BP45" s="449">
        <v>680</v>
      </c>
      <c r="BQ45" s="299">
        <f t="shared" si="6"/>
        <v>30</v>
      </c>
      <c r="BR45" s="279">
        <f t="shared" si="7"/>
        <v>1530</v>
      </c>
      <c r="BS45" s="205">
        <v>1530</v>
      </c>
      <c r="BT45" s="234"/>
      <c r="BU45" s="205"/>
      <c r="BV45" s="240">
        <f t="shared" si="8"/>
        <v>1530</v>
      </c>
      <c r="BW45" s="241">
        <f t="shared" si="2"/>
        <v>0</v>
      </c>
      <c r="BX45" s="206"/>
      <c r="BY45" s="300"/>
      <c r="BZ45" s="300"/>
    </row>
    <row r="46" spans="3:78" ht="15.75" customHeight="1" x14ac:dyDescent="0.25">
      <c r="C46" s="260" t="s">
        <v>413</v>
      </c>
      <c r="D46" s="78" t="s">
        <v>731</v>
      </c>
      <c r="E46" s="130" t="s">
        <v>142</v>
      </c>
      <c r="F46" s="1"/>
      <c r="G46" s="1"/>
      <c r="H46" s="4" t="s">
        <v>746</v>
      </c>
      <c r="I46" s="4" t="s">
        <v>791</v>
      </c>
      <c r="J46" s="4" t="s">
        <v>792</v>
      </c>
      <c r="K46" s="4"/>
      <c r="L46" s="144">
        <v>2019</v>
      </c>
      <c r="M46" s="3"/>
      <c r="N46" s="3" t="s">
        <v>45</v>
      </c>
      <c r="O46" s="160" t="s">
        <v>46</v>
      </c>
      <c r="P46" s="163" t="s">
        <v>72</v>
      </c>
      <c r="Q46" s="163" t="s">
        <v>785</v>
      </c>
      <c r="R46" s="157">
        <v>1988</v>
      </c>
      <c r="S46" s="158" t="s">
        <v>786</v>
      </c>
      <c r="T46" s="4" t="s">
        <v>787</v>
      </c>
      <c r="U46" s="144">
        <v>1993</v>
      </c>
      <c r="V46" s="4" t="s">
        <v>788</v>
      </c>
      <c r="W46" s="4" t="s">
        <v>789</v>
      </c>
      <c r="X46" s="4" t="s">
        <v>543</v>
      </c>
      <c r="Y46" s="4" t="s">
        <v>790</v>
      </c>
      <c r="Z46" s="122"/>
      <c r="AA46" s="152"/>
      <c r="AB46" s="153"/>
      <c r="AC46" s="153"/>
      <c r="AD46" s="153"/>
      <c r="AE46" s="401"/>
      <c r="AF46" s="128" t="s">
        <v>4</v>
      </c>
      <c r="AG46" s="128" t="s">
        <v>4</v>
      </c>
      <c r="AH46" s="128">
        <v>1</v>
      </c>
      <c r="AI46" s="128">
        <v>1</v>
      </c>
      <c r="AJ46" s="128">
        <v>1</v>
      </c>
      <c r="AK46" s="128">
        <v>1</v>
      </c>
      <c r="AL46" s="128">
        <v>1</v>
      </c>
      <c r="AM46" s="128">
        <v>1</v>
      </c>
      <c r="AN46" s="128" t="s">
        <v>4</v>
      </c>
      <c r="AO46" s="128">
        <v>1</v>
      </c>
      <c r="AP46" s="128">
        <v>1</v>
      </c>
      <c r="AQ46" s="128">
        <v>1</v>
      </c>
      <c r="AR46" s="128">
        <v>1</v>
      </c>
      <c r="AS46" s="128">
        <v>1</v>
      </c>
      <c r="AT46" s="128">
        <v>1</v>
      </c>
      <c r="AU46" s="128">
        <v>1</v>
      </c>
      <c r="AV46" s="128">
        <v>1</v>
      </c>
      <c r="AW46" s="128">
        <v>1</v>
      </c>
      <c r="AX46" s="128">
        <v>1</v>
      </c>
      <c r="AY46" s="128">
        <v>1</v>
      </c>
      <c r="AZ46" s="128">
        <v>1</v>
      </c>
      <c r="BA46" s="128">
        <v>1</v>
      </c>
      <c r="BB46" s="128">
        <v>1</v>
      </c>
      <c r="BC46" s="128">
        <v>1</v>
      </c>
      <c r="BD46" s="69"/>
      <c r="BE46" s="128"/>
      <c r="BF46" s="298">
        <f t="shared" si="3"/>
        <v>3</v>
      </c>
      <c r="BG46" s="84">
        <v>0</v>
      </c>
      <c r="BH46" s="203">
        <f t="shared" si="4"/>
        <v>0</v>
      </c>
      <c r="BI46" s="201"/>
      <c r="BJ46" s="201"/>
      <c r="BK46" s="202"/>
      <c r="BL46" s="202">
        <v>200</v>
      </c>
      <c r="BM46" s="203">
        <v>50</v>
      </c>
      <c r="BN46" s="203">
        <v>50</v>
      </c>
      <c r="BO46" s="202">
        <v>780</v>
      </c>
      <c r="BP46" s="450">
        <v>780</v>
      </c>
      <c r="BQ46" s="299">
        <f t="shared" si="6"/>
        <v>90</v>
      </c>
      <c r="BR46" s="279">
        <f t="shared" si="7"/>
        <v>1770</v>
      </c>
      <c r="BS46" s="205">
        <v>1770</v>
      </c>
      <c r="BT46" s="205"/>
      <c r="BU46" s="205"/>
      <c r="BV46" s="240">
        <f t="shared" si="8"/>
        <v>1770</v>
      </c>
      <c r="BW46" s="241">
        <f t="shared" si="2"/>
        <v>0</v>
      </c>
      <c r="BX46" s="78"/>
      <c r="BY46" s="300"/>
      <c r="BZ46" s="300"/>
    </row>
    <row r="47" spans="3:78" ht="15.75" customHeight="1" x14ac:dyDescent="0.25">
      <c r="C47" s="130" t="s">
        <v>413</v>
      </c>
      <c r="D47" s="78" t="s">
        <v>403</v>
      </c>
      <c r="E47" s="130" t="s">
        <v>381</v>
      </c>
      <c r="F47" s="1" t="s">
        <v>404</v>
      </c>
      <c r="G47" s="1"/>
      <c r="H47" s="4"/>
      <c r="I47" s="4"/>
      <c r="J47" s="4"/>
      <c r="K47" s="4"/>
      <c r="L47" s="144">
        <v>2019</v>
      </c>
      <c r="M47" s="143"/>
      <c r="N47" s="143" t="s">
        <v>45</v>
      </c>
      <c r="O47" s="164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52"/>
      <c r="AB47" s="153"/>
      <c r="AC47" s="153"/>
      <c r="AD47" s="153"/>
      <c r="AE47" s="401"/>
      <c r="AF47" s="128">
        <v>1</v>
      </c>
      <c r="AG47" s="128">
        <v>1</v>
      </c>
      <c r="AH47" s="128">
        <v>1</v>
      </c>
      <c r="AI47" s="128">
        <v>1</v>
      </c>
      <c r="AJ47" s="128">
        <v>1</v>
      </c>
      <c r="AK47" s="128">
        <v>1</v>
      </c>
      <c r="AL47" s="128">
        <v>1</v>
      </c>
      <c r="AM47" s="128">
        <v>1</v>
      </c>
      <c r="AN47" s="128">
        <v>1</v>
      </c>
      <c r="AO47" s="128">
        <v>1</v>
      </c>
      <c r="AP47" s="128">
        <v>1</v>
      </c>
      <c r="AQ47" s="128">
        <v>1</v>
      </c>
      <c r="AR47" s="128">
        <v>1</v>
      </c>
      <c r="AS47" s="128">
        <v>1</v>
      </c>
      <c r="AT47" s="128">
        <v>1</v>
      </c>
      <c r="AU47" s="128">
        <v>1</v>
      </c>
      <c r="AV47" s="128">
        <v>1</v>
      </c>
      <c r="AW47" s="128">
        <v>1</v>
      </c>
      <c r="AX47" s="128">
        <v>1</v>
      </c>
      <c r="AY47" s="128">
        <v>1</v>
      </c>
      <c r="AZ47" s="128" t="s">
        <v>4</v>
      </c>
      <c r="BA47" s="128" t="s">
        <v>4</v>
      </c>
      <c r="BB47" s="128" t="s">
        <v>4</v>
      </c>
      <c r="BC47" s="128" t="s">
        <v>4</v>
      </c>
      <c r="BD47" s="128"/>
      <c r="BE47" s="128"/>
      <c r="BF47" s="298">
        <f t="shared" si="3"/>
        <v>4</v>
      </c>
      <c r="BG47" s="84">
        <v>0</v>
      </c>
      <c r="BH47" s="203">
        <f t="shared" si="4"/>
        <v>0</v>
      </c>
      <c r="BI47" s="201"/>
      <c r="BJ47" s="201"/>
      <c r="BK47" s="202"/>
      <c r="BL47" s="202"/>
      <c r="BM47" s="203"/>
      <c r="BN47" s="203"/>
      <c r="BO47" s="239"/>
      <c r="BP47" s="202"/>
      <c r="BQ47" s="299">
        <f t="shared" si="6"/>
        <v>120</v>
      </c>
      <c r="BR47" s="279">
        <f t="shared" si="7"/>
        <v>-120</v>
      </c>
      <c r="BS47" s="205"/>
      <c r="BT47" s="245"/>
      <c r="BU47" s="205"/>
      <c r="BV47" s="240">
        <f t="shared" si="8"/>
        <v>0</v>
      </c>
      <c r="BW47" s="241">
        <f t="shared" si="2"/>
        <v>-120</v>
      </c>
      <c r="BX47" s="242" t="s">
        <v>407</v>
      </c>
      <c r="BY47" s="300"/>
      <c r="BZ47" s="300"/>
    </row>
    <row r="48" spans="3:78" ht="15.75" customHeight="1" x14ac:dyDescent="0.25">
      <c r="C48" s="260" t="s">
        <v>413</v>
      </c>
      <c r="D48" s="78" t="s">
        <v>374</v>
      </c>
      <c r="E48" s="130" t="s">
        <v>5</v>
      </c>
      <c r="F48" s="1" t="s">
        <v>375</v>
      </c>
      <c r="G48" s="1"/>
      <c r="H48" s="4" t="s">
        <v>414</v>
      </c>
      <c r="I48" s="4" t="s">
        <v>809</v>
      </c>
      <c r="J48" s="4"/>
      <c r="K48" s="4"/>
      <c r="L48" s="144">
        <v>2019</v>
      </c>
      <c r="M48" s="3"/>
      <c r="N48" s="3" t="s">
        <v>45</v>
      </c>
      <c r="O48" s="160" t="s">
        <v>199</v>
      </c>
      <c r="P48" s="163" t="s">
        <v>415</v>
      </c>
      <c r="Q48" s="163" t="s">
        <v>205</v>
      </c>
      <c r="R48" s="157">
        <v>1990</v>
      </c>
      <c r="S48" s="158" t="s">
        <v>171</v>
      </c>
      <c r="T48" s="4" t="s">
        <v>207</v>
      </c>
      <c r="U48" s="144">
        <v>1989</v>
      </c>
      <c r="V48" s="4" t="s">
        <v>416</v>
      </c>
      <c r="W48" s="4" t="s">
        <v>65</v>
      </c>
      <c r="X48" s="4" t="s">
        <v>59</v>
      </c>
      <c r="Y48" s="4" t="s">
        <v>417</v>
      </c>
      <c r="Z48" s="122" t="s">
        <v>418</v>
      </c>
      <c r="AA48" s="152"/>
      <c r="AB48" s="153"/>
      <c r="AC48" s="153"/>
      <c r="AD48" s="153"/>
      <c r="AE48" s="401"/>
      <c r="AF48" s="128" t="s">
        <v>4</v>
      </c>
      <c r="AG48" s="128" t="s">
        <v>4</v>
      </c>
      <c r="AH48" s="128">
        <v>1</v>
      </c>
      <c r="AI48" s="128">
        <v>1</v>
      </c>
      <c r="AJ48" s="128">
        <v>1</v>
      </c>
      <c r="AK48" s="128">
        <v>1</v>
      </c>
      <c r="AL48" s="128">
        <v>1</v>
      </c>
      <c r="AM48" s="128">
        <v>1</v>
      </c>
      <c r="AN48" s="128">
        <v>1</v>
      </c>
      <c r="AO48" s="128">
        <v>1</v>
      </c>
      <c r="AP48" s="128">
        <v>1</v>
      </c>
      <c r="AQ48" s="128">
        <v>1</v>
      </c>
      <c r="AR48" s="128">
        <v>1</v>
      </c>
      <c r="AS48" s="128">
        <v>1</v>
      </c>
      <c r="AT48" s="128">
        <v>1</v>
      </c>
      <c r="AU48" s="128">
        <v>1</v>
      </c>
      <c r="AV48" s="128">
        <v>1</v>
      </c>
      <c r="AW48" s="128">
        <v>1</v>
      </c>
      <c r="AX48" s="128">
        <v>1</v>
      </c>
      <c r="AY48" s="128">
        <v>1</v>
      </c>
      <c r="AZ48" s="128">
        <v>1</v>
      </c>
      <c r="BA48" s="128">
        <v>1</v>
      </c>
      <c r="BB48" s="128">
        <v>1</v>
      </c>
      <c r="BC48" s="128">
        <v>1</v>
      </c>
      <c r="BD48" s="69"/>
      <c r="BE48" s="128"/>
      <c r="BF48" s="298">
        <f t="shared" si="3"/>
        <v>2</v>
      </c>
      <c r="BG48" s="84">
        <v>0</v>
      </c>
      <c r="BH48" s="203">
        <f t="shared" si="4"/>
        <v>0</v>
      </c>
      <c r="BI48" s="201"/>
      <c r="BJ48" s="201"/>
      <c r="BK48" s="202"/>
      <c r="BL48" s="202"/>
      <c r="BM48" s="203">
        <v>50</v>
      </c>
      <c r="BN48" s="203">
        <v>50</v>
      </c>
      <c r="BO48" s="239">
        <v>780</v>
      </c>
      <c r="BP48" s="231">
        <v>710</v>
      </c>
      <c r="BQ48" s="299">
        <f t="shared" si="6"/>
        <v>60</v>
      </c>
      <c r="BR48" s="279">
        <f t="shared" si="7"/>
        <v>1530</v>
      </c>
      <c r="BS48" s="234">
        <v>1530</v>
      </c>
      <c r="BT48" s="205"/>
      <c r="BU48" s="205"/>
      <c r="BV48" s="240">
        <f t="shared" si="8"/>
        <v>1530</v>
      </c>
      <c r="BW48" s="241">
        <f t="shared" si="2"/>
        <v>0</v>
      </c>
      <c r="BX48" s="242" t="s">
        <v>945</v>
      </c>
      <c r="BY48" s="300"/>
      <c r="BZ48" s="300"/>
    </row>
    <row r="49" spans="3:78" ht="15.75" customHeight="1" x14ac:dyDescent="0.25">
      <c r="C49" s="260" t="s">
        <v>140</v>
      </c>
      <c r="D49" s="78" t="s">
        <v>867</v>
      </c>
      <c r="E49" s="130" t="s">
        <v>178</v>
      </c>
      <c r="F49" s="1" t="s">
        <v>528</v>
      </c>
      <c r="G49" s="1"/>
      <c r="H49" s="4" t="s">
        <v>926</v>
      </c>
      <c r="I49" s="4" t="s">
        <v>535</v>
      </c>
      <c r="J49" s="4" t="s">
        <v>536</v>
      </c>
      <c r="K49" s="4"/>
      <c r="L49" s="144">
        <v>2017</v>
      </c>
      <c r="M49" s="3"/>
      <c r="N49" s="3" t="s">
        <v>45</v>
      </c>
      <c r="O49" s="160" t="s">
        <v>46</v>
      </c>
      <c r="P49" s="163" t="s">
        <v>530</v>
      </c>
      <c r="Q49" s="163" t="s">
        <v>531</v>
      </c>
      <c r="R49" s="157">
        <v>1986</v>
      </c>
      <c r="S49" s="158" t="s">
        <v>118</v>
      </c>
      <c r="T49" s="4" t="s">
        <v>532</v>
      </c>
      <c r="U49" s="144">
        <v>1988</v>
      </c>
      <c r="V49" s="158" t="s">
        <v>118</v>
      </c>
      <c r="W49" s="4" t="s">
        <v>530</v>
      </c>
      <c r="X49" s="4" t="s">
        <v>533</v>
      </c>
      <c r="Y49" s="4" t="s">
        <v>534</v>
      </c>
      <c r="Z49" s="122" t="s">
        <v>124</v>
      </c>
      <c r="AA49" s="152"/>
      <c r="AB49" s="153"/>
      <c r="AC49" s="153"/>
      <c r="AD49" s="153"/>
      <c r="AE49" s="401"/>
      <c r="AF49" s="128">
        <v>1</v>
      </c>
      <c r="AG49" s="128">
        <v>1</v>
      </c>
      <c r="AH49" s="128">
        <v>1</v>
      </c>
      <c r="AI49" s="128">
        <v>1</v>
      </c>
      <c r="AJ49" s="128">
        <v>1</v>
      </c>
      <c r="AK49" s="128">
        <v>1</v>
      </c>
      <c r="AL49" s="128">
        <v>1</v>
      </c>
      <c r="AM49" s="128">
        <v>1</v>
      </c>
      <c r="AN49" s="128">
        <v>1</v>
      </c>
      <c r="AO49" s="128">
        <v>1</v>
      </c>
      <c r="AP49" s="128" t="s">
        <v>4</v>
      </c>
      <c r="AQ49" s="128" t="s">
        <v>4</v>
      </c>
      <c r="AR49" s="128" t="s">
        <v>4</v>
      </c>
      <c r="AS49" s="128" t="s">
        <v>4</v>
      </c>
      <c r="AT49" s="128" t="s">
        <v>4</v>
      </c>
      <c r="AU49" s="128">
        <v>1</v>
      </c>
      <c r="AV49" s="128">
        <v>1</v>
      </c>
      <c r="AW49" s="128">
        <v>1</v>
      </c>
      <c r="AX49" s="128">
        <v>1</v>
      </c>
      <c r="AY49" s="128">
        <v>1</v>
      </c>
      <c r="AZ49" s="128">
        <v>1</v>
      </c>
      <c r="BA49" s="128">
        <v>1</v>
      </c>
      <c r="BB49" s="128">
        <v>1</v>
      </c>
      <c r="BC49" s="128">
        <v>1</v>
      </c>
      <c r="BD49" s="69"/>
      <c r="BE49" s="128"/>
      <c r="BF49" s="298">
        <f t="shared" si="3"/>
        <v>5</v>
      </c>
      <c r="BG49" s="84">
        <v>0</v>
      </c>
      <c r="BH49" s="203">
        <f t="shared" si="4"/>
        <v>0</v>
      </c>
      <c r="BI49" s="201"/>
      <c r="BJ49" s="201"/>
      <c r="BK49" s="202">
        <v>150</v>
      </c>
      <c r="BL49" s="202"/>
      <c r="BM49" s="203">
        <v>50</v>
      </c>
      <c r="BN49" s="203">
        <v>50</v>
      </c>
      <c r="BO49" s="239">
        <v>780</v>
      </c>
      <c r="BP49" s="202">
        <v>930</v>
      </c>
      <c r="BQ49" s="299">
        <f t="shared" si="6"/>
        <v>150</v>
      </c>
      <c r="BR49" s="279">
        <f t="shared" si="7"/>
        <v>1810</v>
      </c>
      <c r="BS49" s="205"/>
      <c r="BT49" s="245">
        <v>1810</v>
      </c>
      <c r="BU49" s="205"/>
      <c r="BV49" s="240">
        <f t="shared" si="8"/>
        <v>1810</v>
      </c>
      <c r="BW49" s="241">
        <f t="shared" si="2"/>
        <v>0</v>
      </c>
      <c r="BX49" s="78"/>
      <c r="BY49" s="300"/>
      <c r="BZ49" s="300"/>
    </row>
    <row r="50" spans="3:78" ht="15.75" customHeight="1" x14ac:dyDescent="0.25">
      <c r="C50" s="260" t="s">
        <v>140</v>
      </c>
      <c r="D50" s="78" t="s">
        <v>966</v>
      </c>
      <c r="E50" s="130" t="s">
        <v>178</v>
      </c>
      <c r="F50" s="1"/>
      <c r="G50" s="1"/>
      <c r="H50" s="4"/>
      <c r="I50" s="4"/>
      <c r="J50" s="4"/>
      <c r="K50" s="4"/>
      <c r="L50" s="144"/>
      <c r="M50" s="3"/>
      <c r="N50" s="3"/>
      <c r="O50" s="160"/>
      <c r="P50" s="163"/>
      <c r="Q50" s="163"/>
      <c r="R50" s="157"/>
      <c r="S50" s="158"/>
      <c r="T50" s="4"/>
      <c r="U50" s="144"/>
      <c r="V50" s="4"/>
      <c r="W50" s="4"/>
      <c r="X50" s="4"/>
      <c r="Y50" s="4"/>
      <c r="Z50" s="122"/>
      <c r="AA50" s="152"/>
      <c r="AB50" s="153"/>
      <c r="AC50" s="153"/>
      <c r="AD50" s="153"/>
      <c r="AE50" s="401"/>
      <c r="AF50" s="128">
        <v>1</v>
      </c>
      <c r="AG50" s="128">
        <v>1</v>
      </c>
      <c r="AH50" s="128">
        <v>1</v>
      </c>
      <c r="AI50" s="128">
        <v>1</v>
      </c>
      <c r="AJ50" s="128">
        <v>1</v>
      </c>
      <c r="AK50" s="128">
        <v>1</v>
      </c>
      <c r="AL50" s="128">
        <v>1</v>
      </c>
      <c r="AM50" s="128">
        <v>1</v>
      </c>
      <c r="AN50" s="128">
        <v>1</v>
      </c>
      <c r="AO50" s="128">
        <v>1</v>
      </c>
      <c r="AP50" s="128">
        <v>1</v>
      </c>
      <c r="AQ50" s="128">
        <v>1</v>
      </c>
      <c r="AR50" s="128">
        <v>1</v>
      </c>
      <c r="AS50" s="128">
        <v>1</v>
      </c>
      <c r="AT50" s="128">
        <v>1</v>
      </c>
      <c r="AU50" s="128">
        <v>1</v>
      </c>
      <c r="AV50" s="128">
        <v>1</v>
      </c>
      <c r="AW50" s="128">
        <v>1</v>
      </c>
      <c r="AX50" s="128">
        <v>1</v>
      </c>
      <c r="AY50" s="128">
        <v>1</v>
      </c>
      <c r="AZ50" s="128">
        <v>1</v>
      </c>
      <c r="BA50" s="128">
        <v>1</v>
      </c>
      <c r="BB50" s="128">
        <v>1</v>
      </c>
      <c r="BC50" s="128">
        <v>1</v>
      </c>
      <c r="BD50" s="69">
        <v>28</v>
      </c>
      <c r="BE50" s="128">
        <v>9</v>
      </c>
      <c r="BF50" s="298">
        <f t="shared" si="3"/>
        <v>0</v>
      </c>
      <c r="BG50" s="84"/>
      <c r="BH50" s="203">
        <f t="shared" si="4"/>
        <v>370</v>
      </c>
      <c r="BI50" s="201"/>
      <c r="BJ50" s="201"/>
      <c r="BK50" s="202"/>
      <c r="BL50" s="202"/>
      <c r="BM50" s="203">
        <v>50</v>
      </c>
      <c r="BN50" s="203">
        <v>50</v>
      </c>
      <c r="BO50" s="239">
        <v>780</v>
      </c>
      <c r="BP50" s="202">
        <v>930</v>
      </c>
      <c r="BQ50" s="299">
        <f t="shared" si="6"/>
        <v>0</v>
      </c>
      <c r="BR50" s="279">
        <f t="shared" si="7"/>
        <v>2180</v>
      </c>
      <c r="BS50" s="415">
        <v>2180</v>
      </c>
      <c r="BT50" s="205"/>
      <c r="BU50" s="205"/>
      <c r="BV50" s="240">
        <f t="shared" si="8"/>
        <v>2180</v>
      </c>
      <c r="BW50" s="241">
        <f t="shared" si="2"/>
        <v>0</v>
      </c>
      <c r="BX50" s="78"/>
      <c r="BY50" s="300"/>
      <c r="BZ50" s="300"/>
    </row>
    <row r="51" spans="3:78" ht="15.75" customHeight="1" x14ac:dyDescent="0.25">
      <c r="C51" s="130" t="s">
        <v>140</v>
      </c>
      <c r="D51" s="146" t="s">
        <v>155</v>
      </c>
      <c r="E51" s="147" t="s">
        <v>1</v>
      </c>
      <c r="F51" s="1" t="s">
        <v>160</v>
      </c>
      <c r="G51" s="1"/>
      <c r="H51" s="4" t="s">
        <v>493</v>
      </c>
      <c r="I51" s="4" t="s">
        <v>496</v>
      </c>
      <c r="J51" s="4" t="s">
        <v>497</v>
      </c>
      <c r="K51" s="4"/>
      <c r="L51" s="18">
        <v>2017</v>
      </c>
      <c r="M51" s="4"/>
      <c r="N51" s="130" t="s">
        <v>45</v>
      </c>
      <c r="O51" s="129" t="s">
        <v>199</v>
      </c>
      <c r="P51" s="78" t="s">
        <v>69</v>
      </c>
      <c r="Q51" s="154" t="s">
        <v>494</v>
      </c>
      <c r="R51" s="155">
        <v>1980</v>
      </c>
      <c r="S51" s="158" t="s">
        <v>123</v>
      </c>
      <c r="T51" s="156" t="s">
        <v>495</v>
      </c>
      <c r="U51" s="157">
        <v>1985</v>
      </c>
      <c r="V51" s="3" t="s">
        <v>118</v>
      </c>
      <c r="W51" s="3"/>
      <c r="X51" s="3"/>
      <c r="Y51" s="3"/>
      <c r="Z51" s="121"/>
      <c r="AA51" s="154"/>
      <c r="AB51" s="152"/>
      <c r="AC51" s="3"/>
      <c r="AD51" s="3"/>
      <c r="AE51" s="405"/>
      <c r="AF51" s="128">
        <v>1</v>
      </c>
      <c r="AG51" s="128">
        <v>1</v>
      </c>
      <c r="AH51" s="128">
        <v>1</v>
      </c>
      <c r="AI51" s="128">
        <v>1</v>
      </c>
      <c r="AJ51" s="128">
        <v>1</v>
      </c>
      <c r="AK51" s="128">
        <v>1</v>
      </c>
      <c r="AL51" s="128">
        <v>1</v>
      </c>
      <c r="AM51" s="128">
        <v>1</v>
      </c>
      <c r="AN51" s="128">
        <v>1</v>
      </c>
      <c r="AO51" s="128">
        <v>1</v>
      </c>
      <c r="AP51" s="128">
        <v>1</v>
      </c>
      <c r="AQ51" s="128">
        <v>1</v>
      </c>
      <c r="AR51" s="128">
        <v>1</v>
      </c>
      <c r="AS51" s="128">
        <v>1</v>
      </c>
      <c r="AT51" s="128">
        <v>1</v>
      </c>
      <c r="AU51" s="128">
        <v>1</v>
      </c>
      <c r="AV51" s="128">
        <v>1</v>
      </c>
      <c r="AW51" s="128">
        <v>1</v>
      </c>
      <c r="AX51" s="128">
        <v>1</v>
      </c>
      <c r="AY51" s="128">
        <v>1</v>
      </c>
      <c r="AZ51" s="128">
        <v>1</v>
      </c>
      <c r="BA51" s="128">
        <v>1</v>
      </c>
      <c r="BB51" s="128">
        <v>1</v>
      </c>
      <c r="BC51" s="128">
        <v>1</v>
      </c>
      <c r="BD51" s="128"/>
      <c r="BE51" s="128"/>
      <c r="BF51" s="298">
        <f t="shared" si="3"/>
        <v>0</v>
      </c>
      <c r="BG51" s="201">
        <v>0</v>
      </c>
      <c r="BH51" s="203">
        <f t="shared" si="4"/>
        <v>0</v>
      </c>
      <c r="BI51" s="201"/>
      <c r="BJ51" s="201"/>
      <c r="BK51" s="202">
        <v>150</v>
      </c>
      <c r="BL51" s="203">
        <v>200</v>
      </c>
      <c r="BM51" s="203">
        <v>50</v>
      </c>
      <c r="BN51" s="203">
        <v>50</v>
      </c>
      <c r="BO51" s="239">
        <v>780</v>
      </c>
      <c r="BP51" s="6">
        <v>930</v>
      </c>
      <c r="BQ51" s="299">
        <f t="shared" si="6"/>
        <v>0</v>
      </c>
      <c r="BR51" s="279">
        <f t="shared" si="7"/>
        <v>2160</v>
      </c>
      <c r="BS51" s="205"/>
      <c r="BT51" s="205">
        <v>2160</v>
      </c>
      <c r="BU51" s="205"/>
      <c r="BV51" s="240">
        <f t="shared" si="8"/>
        <v>2160</v>
      </c>
      <c r="BW51" s="241">
        <f t="shared" si="2"/>
        <v>0</v>
      </c>
      <c r="BX51" s="206"/>
      <c r="BY51" s="300"/>
      <c r="BZ51" s="300"/>
    </row>
    <row r="52" spans="3:78" ht="15.75" customHeight="1" x14ac:dyDescent="0.25">
      <c r="C52" s="130" t="s">
        <v>140</v>
      </c>
      <c r="D52" s="146" t="s">
        <v>138</v>
      </c>
      <c r="E52" s="147" t="s">
        <v>1</v>
      </c>
      <c r="F52" s="267" t="s">
        <v>145</v>
      </c>
      <c r="G52" s="267"/>
      <c r="H52" s="8">
        <v>42988</v>
      </c>
      <c r="I52" s="8" t="s">
        <v>119</v>
      </c>
      <c r="J52" s="8" t="s">
        <v>120</v>
      </c>
      <c r="K52" s="8"/>
      <c r="L52" s="233">
        <v>2017</v>
      </c>
      <c r="M52" s="147" t="s">
        <v>45</v>
      </c>
      <c r="N52" s="147"/>
      <c r="O52" s="147" t="s">
        <v>46</v>
      </c>
      <c r="P52" s="234" t="s">
        <v>65</v>
      </c>
      <c r="Q52" s="147" t="s">
        <v>205</v>
      </c>
      <c r="R52" s="235">
        <v>1990</v>
      </c>
      <c r="S52" s="146" t="s">
        <v>206</v>
      </c>
      <c r="T52" s="147" t="s">
        <v>207</v>
      </c>
      <c r="U52" s="235">
        <v>1989</v>
      </c>
      <c r="V52" s="147" t="s">
        <v>206</v>
      </c>
      <c r="W52" s="234"/>
      <c r="X52" s="234"/>
      <c r="Y52" s="234"/>
      <c r="Z52" s="234" t="s">
        <v>198</v>
      </c>
      <c r="AA52" s="236"/>
      <c r="AB52" s="237"/>
      <c r="AC52" s="237" t="s">
        <v>45</v>
      </c>
      <c r="AD52" s="237" t="s">
        <v>45</v>
      </c>
      <c r="AE52" s="406"/>
      <c r="AF52" s="128">
        <v>1</v>
      </c>
      <c r="AG52" s="128">
        <v>1</v>
      </c>
      <c r="AH52" s="128">
        <v>1</v>
      </c>
      <c r="AI52" s="128">
        <v>1</v>
      </c>
      <c r="AJ52" s="128">
        <v>1</v>
      </c>
      <c r="AK52" s="128">
        <v>1</v>
      </c>
      <c r="AL52" s="128">
        <v>1</v>
      </c>
      <c r="AM52" s="128" t="s">
        <v>4</v>
      </c>
      <c r="AN52" s="128">
        <v>1</v>
      </c>
      <c r="AO52" s="128">
        <v>1</v>
      </c>
      <c r="AP52" s="128">
        <v>1</v>
      </c>
      <c r="AQ52" s="128">
        <v>1</v>
      </c>
      <c r="AR52" s="128">
        <v>1</v>
      </c>
      <c r="AS52" s="128">
        <v>1</v>
      </c>
      <c r="AT52" s="128">
        <v>1</v>
      </c>
      <c r="AU52" s="128">
        <v>1</v>
      </c>
      <c r="AV52" s="128">
        <v>1</v>
      </c>
      <c r="AW52" s="128">
        <v>1</v>
      </c>
      <c r="AX52" s="128">
        <v>1</v>
      </c>
      <c r="AY52" s="128" t="s">
        <v>4</v>
      </c>
      <c r="AZ52" s="128">
        <v>1</v>
      </c>
      <c r="BA52" s="128">
        <v>1</v>
      </c>
      <c r="BB52" s="128">
        <v>1</v>
      </c>
      <c r="BC52" s="128">
        <v>1</v>
      </c>
      <c r="BD52" s="128"/>
      <c r="BE52" s="128"/>
      <c r="BF52" s="298">
        <f t="shared" si="3"/>
        <v>2</v>
      </c>
      <c r="BG52" s="238">
        <v>0</v>
      </c>
      <c r="BH52" s="203">
        <f t="shared" si="4"/>
        <v>0</v>
      </c>
      <c r="BI52" s="201"/>
      <c r="BJ52" s="201"/>
      <c r="BK52" s="202">
        <v>150</v>
      </c>
      <c r="BL52" s="203"/>
      <c r="BM52" s="203">
        <v>50</v>
      </c>
      <c r="BN52" s="203">
        <v>50</v>
      </c>
      <c r="BO52" s="239">
        <v>780</v>
      </c>
      <c r="BP52" s="6">
        <v>930</v>
      </c>
      <c r="BQ52" s="299">
        <f t="shared" si="6"/>
        <v>60</v>
      </c>
      <c r="BR52" s="279">
        <f t="shared" si="7"/>
        <v>1900</v>
      </c>
      <c r="BS52" s="234">
        <v>1900</v>
      </c>
      <c r="BT52" s="205"/>
      <c r="BU52" s="205"/>
      <c r="BV52" s="240">
        <f t="shared" si="8"/>
        <v>1900</v>
      </c>
      <c r="BW52" s="241">
        <f t="shared" si="2"/>
        <v>0</v>
      </c>
      <c r="BX52" s="211"/>
      <c r="BY52" s="300"/>
      <c r="BZ52" s="300"/>
    </row>
    <row r="53" spans="3:78" ht="15.75" customHeight="1" x14ac:dyDescent="0.25">
      <c r="C53" s="130" t="s">
        <v>140</v>
      </c>
      <c r="D53" s="78" t="s">
        <v>454</v>
      </c>
      <c r="E53" s="130" t="s">
        <v>1</v>
      </c>
      <c r="F53" s="1" t="s">
        <v>460</v>
      </c>
      <c r="G53" s="1"/>
      <c r="H53" s="4" t="s">
        <v>919</v>
      </c>
      <c r="I53" s="4" t="s">
        <v>592</v>
      </c>
      <c r="J53" s="4" t="s">
        <v>593</v>
      </c>
      <c r="K53" s="4"/>
      <c r="L53" s="144">
        <v>2017</v>
      </c>
      <c r="M53" s="3"/>
      <c r="N53" s="3" t="s">
        <v>45</v>
      </c>
      <c r="O53" s="160" t="s">
        <v>46</v>
      </c>
      <c r="P53" s="163" t="s">
        <v>65</v>
      </c>
      <c r="Q53" s="163" t="s">
        <v>590</v>
      </c>
      <c r="R53" s="157">
        <v>1982</v>
      </c>
      <c r="S53" s="158" t="s">
        <v>47</v>
      </c>
      <c r="T53" s="4" t="s">
        <v>591</v>
      </c>
      <c r="U53" s="144">
        <v>1998</v>
      </c>
      <c r="V53" s="4" t="s">
        <v>47</v>
      </c>
      <c r="W53" s="4" t="s">
        <v>65</v>
      </c>
      <c r="X53" s="4" t="s">
        <v>59</v>
      </c>
      <c r="Y53" s="4" t="s">
        <v>482</v>
      </c>
      <c r="Z53" s="122"/>
      <c r="AA53" s="152"/>
      <c r="AB53" s="153"/>
      <c r="AC53" s="153"/>
      <c r="AD53" s="153"/>
      <c r="AE53" s="401"/>
      <c r="AF53" s="128">
        <v>1</v>
      </c>
      <c r="AG53" s="128">
        <v>1</v>
      </c>
      <c r="AH53" s="128">
        <v>1</v>
      </c>
      <c r="AI53" s="128">
        <v>1</v>
      </c>
      <c r="AJ53" s="128">
        <v>1</v>
      </c>
      <c r="AK53" s="128">
        <v>1</v>
      </c>
      <c r="AL53" s="128">
        <v>1</v>
      </c>
      <c r="AM53" s="128" t="s">
        <v>4</v>
      </c>
      <c r="AN53" s="128">
        <v>1</v>
      </c>
      <c r="AO53" s="128">
        <v>1</v>
      </c>
      <c r="AP53" s="128">
        <v>1</v>
      </c>
      <c r="AQ53" s="128" t="s">
        <v>4</v>
      </c>
      <c r="AR53" s="128" t="s">
        <v>4</v>
      </c>
      <c r="AS53" s="128">
        <v>1</v>
      </c>
      <c r="AT53" s="128">
        <v>1</v>
      </c>
      <c r="AU53" s="128">
        <v>1</v>
      </c>
      <c r="AV53" s="128">
        <v>1</v>
      </c>
      <c r="AW53" s="128">
        <v>1</v>
      </c>
      <c r="AX53" s="128">
        <v>1</v>
      </c>
      <c r="AY53" s="128">
        <v>1</v>
      </c>
      <c r="AZ53" s="128">
        <v>1</v>
      </c>
      <c r="BA53" s="128">
        <v>1</v>
      </c>
      <c r="BB53" s="128">
        <v>1</v>
      </c>
      <c r="BC53" s="128">
        <v>1</v>
      </c>
      <c r="BD53" s="69"/>
      <c r="BE53" s="128"/>
      <c r="BF53" s="298">
        <f t="shared" si="3"/>
        <v>3</v>
      </c>
      <c r="BG53" s="84">
        <v>0</v>
      </c>
      <c r="BH53" s="203">
        <f t="shared" si="4"/>
        <v>0</v>
      </c>
      <c r="BI53" s="201"/>
      <c r="BJ53" s="201"/>
      <c r="BK53" s="202">
        <v>150</v>
      </c>
      <c r="BL53" s="202"/>
      <c r="BM53" s="203">
        <v>50</v>
      </c>
      <c r="BN53" s="203">
        <v>50</v>
      </c>
      <c r="BO53" s="239">
        <v>780</v>
      </c>
      <c r="BP53" s="6">
        <v>930</v>
      </c>
      <c r="BQ53" s="299">
        <f t="shared" si="6"/>
        <v>90</v>
      </c>
      <c r="BR53" s="279">
        <f t="shared" si="7"/>
        <v>1870</v>
      </c>
      <c r="BS53" s="205"/>
      <c r="BT53" s="205">
        <v>1870</v>
      </c>
      <c r="BU53" s="205"/>
      <c r="BV53" s="240">
        <f t="shared" si="8"/>
        <v>1870</v>
      </c>
      <c r="BW53" s="241">
        <f t="shared" si="2"/>
        <v>0</v>
      </c>
      <c r="BX53" s="78"/>
      <c r="BY53" s="300"/>
      <c r="BZ53" s="300"/>
    </row>
    <row r="54" spans="3:78" ht="15.75" customHeight="1" x14ac:dyDescent="0.25">
      <c r="C54" s="128" t="s">
        <v>140</v>
      </c>
      <c r="D54" s="148" t="s">
        <v>220</v>
      </c>
      <c r="E54" s="128" t="s">
        <v>221</v>
      </c>
      <c r="F54" s="267" t="s">
        <v>224</v>
      </c>
      <c r="G54" s="267"/>
      <c r="H54" s="8">
        <v>42957</v>
      </c>
      <c r="I54" s="8" t="s">
        <v>521</v>
      </c>
      <c r="J54" s="8" t="s">
        <v>522</v>
      </c>
      <c r="K54" s="8"/>
      <c r="L54" s="233">
        <v>2017</v>
      </c>
      <c r="M54" s="147" t="s">
        <v>45</v>
      </c>
      <c r="N54" s="147"/>
      <c r="O54" s="147" t="s">
        <v>46</v>
      </c>
      <c r="P54" s="246" t="s">
        <v>225</v>
      </c>
      <c r="Q54" s="246" t="s">
        <v>226</v>
      </c>
      <c r="R54" s="247">
        <v>1980</v>
      </c>
      <c r="S54" s="248" t="s">
        <v>171</v>
      </c>
      <c r="T54" s="8" t="s">
        <v>227</v>
      </c>
      <c r="U54" s="233">
        <v>1982</v>
      </c>
      <c r="V54" s="8" t="s">
        <v>171</v>
      </c>
      <c r="W54" s="8" t="s">
        <v>66</v>
      </c>
      <c r="X54" s="8" t="s">
        <v>228</v>
      </c>
      <c r="Y54" s="8" t="s">
        <v>229</v>
      </c>
      <c r="Z54" s="249" t="s">
        <v>124</v>
      </c>
      <c r="AA54" s="236"/>
      <c r="AB54" s="235"/>
      <c r="AC54" s="235"/>
      <c r="AD54" s="235"/>
      <c r="AE54" s="407"/>
      <c r="AF54" s="128">
        <v>1</v>
      </c>
      <c r="AG54" s="128">
        <v>1</v>
      </c>
      <c r="AH54" s="128">
        <v>1</v>
      </c>
      <c r="AI54" s="128">
        <v>1</v>
      </c>
      <c r="AJ54" s="128">
        <v>1</v>
      </c>
      <c r="AK54" s="128">
        <v>1</v>
      </c>
      <c r="AL54" s="128">
        <v>1</v>
      </c>
      <c r="AM54" s="128">
        <v>1</v>
      </c>
      <c r="AN54" s="128">
        <v>1</v>
      </c>
      <c r="AO54" s="128">
        <v>1</v>
      </c>
      <c r="AP54" s="128">
        <v>1</v>
      </c>
      <c r="AQ54" s="128">
        <v>1</v>
      </c>
      <c r="AR54" s="128">
        <v>1</v>
      </c>
      <c r="AS54" s="128" t="s">
        <v>4</v>
      </c>
      <c r="AT54" s="128">
        <v>1</v>
      </c>
      <c r="AU54" s="128">
        <v>1</v>
      </c>
      <c r="AV54" s="128">
        <v>1</v>
      </c>
      <c r="AW54" s="128">
        <v>1</v>
      </c>
      <c r="AX54" s="128">
        <v>1</v>
      </c>
      <c r="AY54" s="128">
        <v>1</v>
      </c>
      <c r="AZ54" s="128">
        <v>1</v>
      </c>
      <c r="BA54" s="128">
        <v>1</v>
      </c>
      <c r="BB54" s="128">
        <v>1</v>
      </c>
      <c r="BC54" s="128">
        <v>1</v>
      </c>
      <c r="BD54" s="128">
        <v>15</v>
      </c>
      <c r="BE54" s="128">
        <v>10</v>
      </c>
      <c r="BF54" s="298">
        <f t="shared" si="3"/>
        <v>1</v>
      </c>
      <c r="BG54" s="69">
        <v>0</v>
      </c>
      <c r="BH54" s="203">
        <f t="shared" si="4"/>
        <v>250</v>
      </c>
      <c r="BI54" s="201"/>
      <c r="BJ54" s="201"/>
      <c r="BK54" s="202">
        <v>150</v>
      </c>
      <c r="BL54" s="203"/>
      <c r="BM54" s="203">
        <v>50</v>
      </c>
      <c r="BN54" s="203">
        <v>50</v>
      </c>
      <c r="BO54" s="239">
        <v>780</v>
      </c>
      <c r="BP54" s="6">
        <v>930</v>
      </c>
      <c r="BQ54" s="299">
        <f t="shared" si="6"/>
        <v>30</v>
      </c>
      <c r="BR54" s="279">
        <f t="shared" si="7"/>
        <v>2180</v>
      </c>
      <c r="BS54" s="205"/>
      <c r="BT54" s="205"/>
      <c r="BU54" s="205">
        <v>2180</v>
      </c>
      <c r="BV54" s="240">
        <f t="shared" si="8"/>
        <v>2180</v>
      </c>
      <c r="BW54" s="241">
        <f t="shared" si="2"/>
        <v>0</v>
      </c>
      <c r="BX54" s="148"/>
      <c r="BY54" s="300"/>
      <c r="BZ54" s="300"/>
    </row>
    <row r="55" spans="3:78" ht="15.75" customHeight="1" x14ac:dyDescent="0.25">
      <c r="C55" s="128" t="s">
        <v>140</v>
      </c>
      <c r="D55" s="148" t="s">
        <v>141</v>
      </c>
      <c r="E55" s="128" t="s">
        <v>394</v>
      </c>
      <c r="F55" s="267" t="s">
        <v>395</v>
      </c>
      <c r="G55" s="267"/>
      <c r="H55" s="8" t="s">
        <v>485</v>
      </c>
      <c r="I55" s="8" t="s">
        <v>490</v>
      </c>
      <c r="J55" s="8" t="s">
        <v>491</v>
      </c>
      <c r="K55" s="8"/>
      <c r="L55" s="233">
        <v>2017</v>
      </c>
      <c r="M55" s="147" t="s">
        <v>45</v>
      </c>
      <c r="N55" s="147"/>
      <c r="O55" s="256" t="s">
        <v>46</v>
      </c>
      <c r="P55" s="246" t="s">
        <v>334</v>
      </c>
      <c r="Q55" s="246" t="s">
        <v>486</v>
      </c>
      <c r="R55" s="247">
        <v>1997</v>
      </c>
      <c r="S55" s="248" t="s">
        <v>487</v>
      </c>
      <c r="T55" s="8" t="s">
        <v>488</v>
      </c>
      <c r="U55" s="233">
        <v>1996</v>
      </c>
      <c r="V55" s="8" t="s">
        <v>258</v>
      </c>
      <c r="W55" s="8" t="s">
        <v>65</v>
      </c>
      <c r="X55" s="8" t="s">
        <v>59</v>
      </c>
      <c r="Y55" s="8" t="s">
        <v>489</v>
      </c>
      <c r="Z55" s="379"/>
      <c r="AA55" s="236"/>
      <c r="AB55" s="235"/>
      <c r="AC55" s="235"/>
      <c r="AD55" s="235"/>
      <c r="AE55" s="407"/>
      <c r="AF55" s="128">
        <v>1</v>
      </c>
      <c r="AG55" s="128">
        <v>1</v>
      </c>
      <c r="AH55" s="128">
        <v>1</v>
      </c>
      <c r="AI55" s="128">
        <v>1</v>
      </c>
      <c r="AJ55" s="128">
        <v>1</v>
      </c>
      <c r="AK55" s="128">
        <v>1</v>
      </c>
      <c r="AL55" s="128">
        <v>1</v>
      </c>
      <c r="AM55" s="128">
        <v>1</v>
      </c>
      <c r="AN55" s="128">
        <v>1</v>
      </c>
      <c r="AO55" s="128">
        <v>1</v>
      </c>
      <c r="AP55" s="128">
        <v>1</v>
      </c>
      <c r="AQ55" s="128">
        <v>1</v>
      </c>
      <c r="AR55" s="128">
        <v>1</v>
      </c>
      <c r="AS55" s="128">
        <v>1</v>
      </c>
      <c r="AT55" s="128">
        <v>1</v>
      </c>
      <c r="AU55" s="128">
        <v>1</v>
      </c>
      <c r="AV55" s="128">
        <v>1</v>
      </c>
      <c r="AW55" s="128">
        <v>1</v>
      </c>
      <c r="AX55" s="128">
        <v>1</v>
      </c>
      <c r="AY55" s="128">
        <v>1</v>
      </c>
      <c r="AZ55" s="128">
        <v>1</v>
      </c>
      <c r="BA55" s="128">
        <v>1</v>
      </c>
      <c r="BB55" s="128">
        <v>1</v>
      </c>
      <c r="BC55" s="128">
        <v>1</v>
      </c>
      <c r="BD55" s="128"/>
      <c r="BE55" s="128"/>
      <c r="BF55" s="298">
        <f t="shared" si="3"/>
        <v>0</v>
      </c>
      <c r="BG55" s="69">
        <v>2360</v>
      </c>
      <c r="BH55" s="203">
        <f t="shared" si="4"/>
        <v>0</v>
      </c>
      <c r="BI55" s="238"/>
      <c r="BJ55" s="238"/>
      <c r="BK55" s="202">
        <v>150</v>
      </c>
      <c r="BL55" s="203"/>
      <c r="BM55" s="203">
        <v>50</v>
      </c>
      <c r="BN55" s="203">
        <v>50</v>
      </c>
      <c r="BO55" s="239">
        <v>780</v>
      </c>
      <c r="BP55" s="6">
        <v>930</v>
      </c>
      <c r="BQ55" s="299">
        <f t="shared" si="6"/>
        <v>0</v>
      </c>
      <c r="BR55" s="279">
        <f t="shared" si="7"/>
        <v>4320</v>
      </c>
      <c r="BS55" s="205"/>
      <c r="BT55" s="205"/>
      <c r="BU55" s="205">
        <v>2360</v>
      </c>
      <c r="BV55" s="240">
        <f t="shared" si="8"/>
        <v>2360</v>
      </c>
      <c r="BW55" s="241">
        <f t="shared" si="2"/>
        <v>1960</v>
      </c>
      <c r="BX55" s="148"/>
      <c r="BY55" s="300"/>
      <c r="BZ55" s="300"/>
    </row>
    <row r="56" spans="3:78" ht="18" x14ac:dyDescent="0.25">
      <c r="C56" s="260" t="s">
        <v>140</v>
      </c>
      <c r="D56" s="78" t="s">
        <v>965</v>
      </c>
      <c r="E56" s="130" t="s">
        <v>859</v>
      </c>
      <c r="F56" s="1"/>
      <c r="G56" s="1"/>
      <c r="H56" s="4"/>
      <c r="I56" s="4"/>
      <c r="J56" s="4"/>
      <c r="K56" s="4"/>
      <c r="L56" s="144"/>
      <c r="M56" s="3"/>
      <c r="N56" s="3"/>
      <c r="O56" s="160"/>
      <c r="P56" s="163"/>
      <c r="Q56" s="163"/>
      <c r="R56" s="157"/>
      <c r="S56" s="158"/>
      <c r="T56" s="4"/>
      <c r="U56" s="144"/>
      <c r="V56" s="4"/>
      <c r="W56" s="4"/>
      <c r="X56" s="4"/>
      <c r="Y56" s="4"/>
      <c r="Z56" s="122"/>
      <c r="AA56" s="152"/>
      <c r="AB56" s="153"/>
      <c r="AC56" s="153"/>
      <c r="AD56" s="153"/>
      <c r="AE56" s="401"/>
      <c r="AF56" s="128">
        <v>1</v>
      </c>
      <c r="AG56" s="128">
        <v>1</v>
      </c>
      <c r="AH56" s="128">
        <v>1</v>
      </c>
      <c r="AI56" s="128">
        <v>1</v>
      </c>
      <c r="AJ56" s="128">
        <v>1</v>
      </c>
      <c r="AK56" s="128">
        <v>1</v>
      </c>
      <c r="AL56" s="128">
        <v>1</v>
      </c>
      <c r="AM56" s="128" t="s">
        <v>4</v>
      </c>
      <c r="AN56" s="128">
        <v>1</v>
      </c>
      <c r="AO56" s="128">
        <v>1</v>
      </c>
      <c r="AP56" s="128">
        <v>1</v>
      </c>
      <c r="AQ56" s="128">
        <v>1</v>
      </c>
      <c r="AR56" s="128">
        <v>1</v>
      </c>
      <c r="AS56" s="128" t="s">
        <v>4</v>
      </c>
      <c r="AT56" s="128">
        <v>1</v>
      </c>
      <c r="AU56" s="128">
        <v>1</v>
      </c>
      <c r="AV56" s="128">
        <v>1</v>
      </c>
      <c r="AW56" s="128">
        <v>1</v>
      </c>
      <c r="AX56" s="128" t="s">
        <v>4</v>
      </c>
      <c r="AY56" s="128" t="s">
        <v>4</v>
      </c>
      <c r="AZ56" s="128">
        <v>1</v>
      </c>
      <c r="BA56" s="128" t="s">
        <v>4</v>
      </c>
      <c r="BB56" s="128">
        <v>1</v>
      </c>
      <c r="BC56" s="128">
        <v>1</v>
      </c>
      <c r="BD56" s="69"/>
      <c r="BE56" s="128"/>
      <c r="BF56" s="298">
        <f t="shared" si="3"/>
        <v>5</v>
      </c>
      <c r="BG56" s="84">
        <v>0</v>
      </c>
      <c r="BH56" s="203">
        <f t="shared" si="4"/>
        <v>0</v>
      </c>
      <c r="BI56" s="201"/>
      <c r="BJ56" s="201"/>
      <c r="BK56" s="202"/>
      <c r="BL56" s="202"/>
      <c r="BM56" s="203">
        <v>50</v>
      </c>
      <c r="BN56" s="203">
        <v>50</v>
      </c>
      <c r="BO56" s="239">
        <v>780</v>
      </c>
      <c r="BP56" s="6">
        <v>930</v>
      </c>
      <c r="BQ56" s="299">
        <f t="shared" si="6"/>
        <v>150</v>
      </c>
      <c r="BR56" s="279">
        <f t="shared" si="7"/>
        <v>1660</v>
      </c>
      <c r="BS56" s="205"/>
      <c r="BT56" s="205">
        <v>1660</v>
      </c>
      <c r="BU56" s="205"/>
      <c r="BV56" s="240">
        <f t="shared" si="8"/>
        <v>1660</v>
      </c>
      <c r="BW56" s="241">
        <f t="shared" si="2"/>
        <v>0</v>
      </c>
      <c r="BX56" s="78"/>
      <c r="BY56" s="300"/>
      <c r="BZ56" s="300"/>
    </row>
    <row r="57" spans="3:78" ht="15.75" customHeight="1" x14ac:dyDescent="0.25">
      <c r="C57" s="260" t="s">
        <v>140</v>
      </c>
      <c r="D57" s="78" t="s">
        <v>472</v>
      </c>
      <c r="E57" s="130" t="s">
        <v>465</v>
      </c>
      <c r="F57" s="1"/>
      <c r="G57" s="1"/>
      <c r="H57" s="4" t="s">
        <v>547</v>
      </c>
      <c r="I57" s="4" t="s">
        <v>552</v>
      </c>
      <c r="J57" s="4" t="s">
        <v>553</v>
      </c>
      <c r="K57" s="4"/>
      <c r="L57" s="144">
        <v>2017</v>
      </c>
      <c r="M57" s="3" t="s">
        <v>45</v>
      </c>
      <c r="N57" s="3"/>
      <c r="O57" s="160" t="s">
        <v>46</v>
      </c>
      <c r="P57" s="163" t="s">
        <v>65</v>
      </c>
      <c r="Q57" s="163" t="s">
        <v>548</v>
      </c>
      <c r="R57" s="157">
        <v>1985</v>
      </c>
      <c r="S57" s="158" t="s">
        <v>549</v>
      </c>
      <c r="T57" s="4" t="s">
        <v>550</v>
      </c>
      <c r="U57" s="144">
        <v>1991</v>
      </c>
      <c r="V57" s="4" t="s">
        <v>118</v>
      </c>
      <c r="W57" s="4" t="s">
        <v>66</v>
      </c>
      <c r="X57" s="4" t="s">
        <v>228</v>
      </c>
      <c r="Y57" s="4" t="s">
        <v>551</v>
      </c>
      <c r="Z57" s="3" t="s">
        <v>193</v>
      </c>
      <c r="AA57" s="152"/>
      <c r="AB57" s="153"/>
      <c r="AC57" s="153"/>
      <c r="AD57" s="153"/>
      <c r="AE57" s="401"/>
      <c r="AF57" s="128">
        <v>1</v>
      </c>
      <c r="AG57" s="128">
        <v>1</v>
      </c>
      <c r="AH57" s="128">
        <v>1</v>
      </c>
      <c r="AI57" s="128">
        <v>1</v>
      </c>
      <c r="AJ57" s="128">
        <v>1</v>
      </c>
      <c r="AK57" s="128">
        <v>1</v>
      </c>
      <c r="AL57" s="128">
        <v>1</v>
      </c>
      <c r="AM57" s="128">
        <v>1</v>
      </c>
      <c r="AN57" s="128">
        <v>1</v>
      </c>
      <c r="AO57" s="128">
        <v>1</v>
      </c>
      <c r="AP57" s="128">
        <v>1</v>
      </c>
      <c r="AQ57" s="128">
        <v>1</v>
      </c>
      <c r="AR57" s="128">
        <v>1</v>
      </c>
      <c r="AS57" s="128" t="s">
        <v>4</v>
      </c>
      <c r="AT57" s="128">
        <v>1</v>
      </c>
      <c r="AU57" s="128">
        <v>1</v>
      </c>
      <c r="AV57" s="128">
        <v>1</v>
      </c>
      <c r="AW57" s="128">
        <v>1</v>
      </c>
      <c r="AX57" s="128">
        <v>1</v>
      </c>
      <c r="AY57" s="128">
        <v>1</v>
      </c>
      <c r="AZ57" s="128">
        <v>1</v>
      </c>
      <c r="BA57" s="128">
        <v>1</v>
      </c>
      <c r="BB57" s="128">
        <v>1</v>
      </c>
      <c r="BC57" s="128">
        <v>1</v>
      </c>
      <c r="BD57" s="69"/>
      <c r="BE57" s="128"/>
      <c r="BF57" s="298">
        <f t="shared" si="3"/>
        <v>1</v>
      </c>
      <c r="BG57" s="84">
        <v>0</v>
      </c>
      <c r="BH57" s="203">
        <f t="shared" si="4"/>
        <v>0</v>
      </c>
      <c r="BI57" s="201"/>
      <c r="BJ57" s="201"/>
      <c r="BK57" s="202">
        <v>150</v>
      </c>
      <c r="BL57" s="202"/>
      <c r="BM57" s="203">
        <v>50</v>
      </c>
      <c r="BN57" s="203">
        <v>50</v>
      </c>
      <c r="BO57" s="239">
        <v>780</v>
      </c>
      <c r="BP57" s="202">
        <v>930</v>
      </c>
      <c r="BQ57" s="299">
        <f t="shared" si="6"/>
        <v>30</v>
      </c>
      <c r="BR57" s="279">
        <f t="shared" si="7"/>
        <v>1930</v>
      </c>
      <c r="BS57" s="205"/>
      <c r="BT57" s="205">
        <v>1930</v>
      </c>
      <c r="BU57" s="205"/>
      <c r="BV57" s="240">
        <f t="shared" si="8"/>
        <v>1930</v>
      </c>
      <c r="BW57" s="241">
        <f t="shared" si="2"/>
        <v>0</v>
      </c>
      <c r="BX57" s="78"/>
      <c r="BY57" s="300"/>
      <c r="BZ57" s="300"/>
    </row>
    <row r="58" spans="3:78" ht="15.75" customHeight="1" x14ac:dyDescent="0.25">
      <c r="C58" s="260" t="s">
        <v>140</v>
      </c>
      <c r="D58" s="78" t="s">
        <v>727</v>
      </c>
      <c r="E58" s="130" t="s">
        <v>728</v>
      </c>
      <c r="F58" s="1"/>
      <c r="G58" s="1"/>
      <c r="H58" s="4" t="s">
        <v>920</v>
      </c>
      <c r="I58" s="4" t="s">
        <v>924</v>
      </c>
      <c r="J58" s="4" t="s">
        <v>925</v>
      </c>
      <c r="K58" s="4"/>
      <c r="L58" s="144">
        <v>2017</v>
      </c>
      <c r="M58" s="3" t="s">
        <v>45</v>
      </c>
      <c r="N58" s="3"/>
      <c r="O58" s="160" t="s">
        <v>46</v>
      </c>
      <c r="P58" s="163" t="s">
        <v>65</v>
      </c>
      <c r="Q58" s="163" t="s">
        <v>921</v>
      </c>
      <c r="R58" s="157">
        <v>1993</v>
      </c>
      <c r="S58" s="158" t="s">
        <v>47</v>
      </c>
      <c r="T58" s="4" t="s">
        <v>922</v>
      </c>
      <c r="U58" s="144">
        <v>1996</v>
      </c>
      <c r="V58" s="4" t="s">
        <v>47</v>
      </c>
      <c r="W58" s="4" t="s">
        <v>66</v>
      </c>
      <c r="X58" s="4" t="s">
        <v>228</v>
      </c>
      <c r="Y58" s="4" t="s">
        <v>923</v>
      </c>
      <c r="Z58" s="122" t="s">
        <v>242</v>
      </c>
      <c r="AA58" s="152"/>
      <c r="AB58" s="153"/>
      <c r="AC58" s="153"/>
      <c r="AD58" s="153"/>
      <c r="AE58" s="401"/>
      <c r="AF58" s="128">
        <v>1</v>
      </c>
      <c r="AG58" s="128">
        <v>1</v>
      </c>
      <c r="AH58" s="128">
        <v>1</v>
      </c>
      <c r="AI58" s="128">
        <v>1</v>
      </c>
      <c r="AJ58" s="128">
        <v>1</v>
      </c>
      <c r="AK58" s="128">
        <v>1</v>
      </c>
      <c r="AL58" s="128">
        <v>1</v>
      </c>
      <c r="AM58" s="128">
        <v>1</v>
      </c>
      <c r="AN58" s="128">
        <v>1</v>
      </c>
      <c r="AO58" s="128">
        <v>1</v>
      </c>
      <c r="AP58" s="128">
        <v>1</v>
      </c>
      <c r="AQ58" s="128" t="s">
        <v>4</v>
      </c>
      <c r="AR58" s="128">
        <v>1</v>
      </c>
      <c r="AS58" s="128">
        <v>1</v>
      </c>
      <c r="AT58" s="128" t="s">
        <v>4</v>
      </c>
      <c r="AU58" s="128" t="s">
        <v>4</v>
      </c>
      <c r="AV58" s="128" t="s">
        <v>4</v>
      </c>
      <c r="AW58" s="128">
        <v>1</v>
      </c>
      <c r="AX58" s="128">
        <v>1</v>
      </c>
      <c r="AY58" s="128">
        <v>1</v>
      </c>
      <c r="AZ58" s="128">
        <v>1</v>
      </c>
      <c r="BA58" s="128">
        <v>1</v>
      </c>
      <c r="BB58" s="128" t="s">
        <v>4</v>
      </c>
      <c r="BC58" s="128">
        <v>1</v>
      </c>
      <c r="BD58" s="69"/>
      <c r="BE58" s="128"/>
      <c r="BF58" s="298">
        <f t="shared" si="3"/>
        <v>5</v>
      </c>
      <c r="BG58" s="84">
        <v>0</v>
      </c>
      <c r="BH58" s="203">
        <f t="shared" si="4"/>
        <v>0</v>
      </c>
      <c r="BI58" s="201"/>
      <c r="BJ58" s="201"/>
      <c r="BK58" s="202">
        <v>150</v>
      </c>
      <c r="BL58" s="202"/>
      <c r="BM58" s="203">
        <v>50</v>
      </c>
      <c r="BN58" s="203">
        <v>50</v>
      </c>
      <c r="BO58" s="239">
        <v>780</v>
      </c>
      <c r="BP58" s="202">
        <v>930</v>
      </c>
      <c r="BQ58" s="299">
        <f t="shared" si="6"/>
        <v>150</v>
      </c>
      <c r="BR58" s="279">
        <f t="shared" si="7"/>
        <v>1810</v>
      </c>
      <c r="BS58" s="205">
        <v>1810</v>
      </c>
      <c r="BT58" s="205"/>
      <c r="BU58" s="205"/>
      <c r="BV58" s="240">
        <f t="shared" si="8"/>
        <v>1810</v>
      </c>
      <c r="BW58" s="241">
        <f t="shared" si="2"/>
        <v>0</v>
      </c>
      <c r="BX58" s="78"/>
      <c r="BY58" s="300"/>
      <c r="BZ58" s="300"/>
    </row>
    <row r="59" spans="3:78" ht="15.75" customHeight="1" x14ac:dyDescent="0.25">
      <c r="C59" s="130" t="s">
        <v>140</v>
      </c>
      <c r="D59" s="120" t="s">
        <v>154</v>
      </c>
      <c r="E59" s="3" t="s">
        <v>135</v>
      </c>
      <c r="F59" s="1" t="s">
        <v>159</v>
      </c>
      <c r="G59" s="1"/>
      <c r="H59" s="4">
        <v>42984</v>
      </c>
      <c r="I59" s="4" t="s">
        <v>518</v>
      </c>
      <c r="J59" s="4" t="s">
        <v>519</v>
      </c>
      <c r="K59" s="4"/>
      <c r="L59" s="18">
        <v>2017</v>
      </c>
      <c r="M59" s="4" t="s">
        <v>45</v>
      </c>
      <c r="N59" s="130"/>
      <c r="O59" s="129" t="s">
        <v>199</v>
      </c>
      <c r="P59" s="78" t="s">
        <v>65</v>
      </c>
      <c r="Q59" s="156" t="s">
        <v>203</v>
      </c>
      <c r="R59" s="155">
        <v>1986</v>
      </c>
      <c r="S59" s="158" t="s">
        <v>204</v>
      </c>
      <c r="T59" s="208" t="s">
        <v>737</v>
      </c>
      <c r="U59" s="157">
        <v>1997</v>
      </c>
      <c r="V59" s="158" t="s">
        <v>63</v>
      </c>
      <c r="W59" s="3" t="s">
        <v>65</v>
      </c>
      <c r="X59" s="3" t="s">
        <v>59</v>
      </c>
      <c r="Y59" s="3" t="s">
        <v>76</v>
      </c>
      <c r="Z59" s="21"/>
      <c r="AA59" s="154"/>
      <c r="AB59" s="152"/>
      <c r="AC59" s="3"/>
      <c r="AD59" s="3"/>
      <c r="AE59" s="405"/>
      <c r="AF59" s="128">
        <v>1</v>
      </c>
      <c r="AG59" s="128">
        <v>1</v>
      </c>
      <c r="AH59" s="128" t="s">
        <v>4</v>
      </c>
      <c r="AI59" s="128" t="s">
        <v>4</v>
      </c>
      <c r="AJ59" s="128" t="s">
        <v>4</v>
      </c>
      <c r="AK59" s="128">
        <v>1</v>
      </c>
      <c r="AL59" s="128">
        <v>1</v>
      </c>
      <c r="AM59" s="128" t="s">
        <v>4</v>
      </c>
      <c r="AN59" s="128" t="s">
        <v>4</v>
      </c>
      <c r="AO59" s="128" t="s">
        <v>4</v>
      </c>
      <c r="AP59" s="128" t="s">
        <v>4</v>
      </c>
      <c r="AQ59" s="128">
        <v>1</v>
      </c>
      <c r="AR59" s="128">
        <v>1</v>
      </c>
      <c r="AS59" s="128">
        <v>1</v>
      </c>
      <c r="AT59" s="128">
        <v>1</v>
      </c>
      <c r="AU59" s="128">
        <v>1</v>
      </c>
      <c r="AV59" s="128">
        <v>1</v>
      </c>
      <c r="AW59" s="128">
        <v>1</v>
      </c>
      <c r="AX59" s="128">
        <v>1</v>
      </c>
      <c r="AY59" s="128">
        <v>1</v>
      </c>
      <c r="AZ59" s="128">
        <v>1</v>
      </c>
      <c r="BA59" s="128">
        <v>1</v>
      </c>
      <c r="BB59" s="128">
        <v>1</v>
      </c>
      <c r="BC59" s="128">
        <v>1</v>
      </c>
      <c r="BD59" s="69"/>
      <c r="BE59" s="128"/>
      <c r="BF59" s="298">
        <f t="shared" si="3"/>
        <v>7</v>
      </c>
      <c r="BG59" s="84">
        <v>0</v>
      </c>
      <c r="BH59" s="203">
        <f t="shared" si="4"/>
        <v>0</v>
      </c>
      <c r="BI59" s="201"/>
      <c r="BJ59" s="201"/>
      <c r="BK59" s="202">
        <v>150</v>
      </c>
      <c r="BL59" s="202">
        <v>200</v>
      </c>
      <c r="BM59" s="203">
        <v>50</v>
      </c>
      <c r="BN59" s="203">
        <v>50</v>
      </c>
      <c r="BO59" s="239">
        <v>780</v>
      </c>
      <c r="BP59" s="6">
        <v>930</v>
      </c>
      <c r="BQ59" s="299">
        <f t="shared" ref="BQ59:BQ88" si="9">+BF59*30</f>
        <v>210</v>
      </c>
      <c r="BR59" s="279">
        <f t="shared" si="7"/>
        <v>1950</v>
      </c>
      <c r="BS59" s="205"/>
      <c r="BT59" s="205">
        <v>1950</v>
      </c>
      <c r="BU59" s="205"/>
      <c r="BV59" s="240">
        <f t="shared" si="8"/>
        <v>1950</v>
      </c>
      <c r="BW59" s="241">
        <f t="shared" si="2"/>
        <v>0</v>
      </c>
      <c r="BX59" s="78"/>
      <c r="BY59" s="300"/>
      <c r="BZ59" s="300"/>
    </row>
    <row r="60" spans="3:78" ht="15.75" customHeight="1" x14ac:dyDescent="0.25">
      <c r="C60" s="260" t="s">
        <v>140</v>
      </c>
      <c r="D60" s="78" t="s">
        <v>955</v>
      </c>
      <c r="E60" s="130" t="s">
        <v>175</v>
      </c>
      <c r="F60" s="1" t="s">
        <v>956</v>
      </c>
      <c r="G60" s="1"/>
      <c r="H60" s="4" t="s">
        <v>957</v>
      </c>
      <c r="I60" s="4" t="s">
        <v>958</v>
      </c>
      <c r="J60" s="4" t="s">
        <v>959</v>
      </c>
      <c r="K60" s="4"/>
      <c r="L60" s="144">
        <v>2017</v>
      </c>
      <c r="M60" s="3"/>
      <c r="N60" s="3" t="s">
        <v>45</v>
      </c>
      <c r="O60" s="160" t="s">
        <v>199</v>
      </c>
      <c r="P60" s="163" t="s">
        <v>960</v>
      </c>
      <c r="Q60" s="163" t="s">
        <v>961</v>
      </c>
      <c r="R60" s="157">
        <v>1980</v>
      </c>
      <c r="S60" s="158" t="s">
        <v>171</v>
      </c>
      <c r="T60" s="4" t="s">
        <v>962</v>
      </c>
      <c r="U60" s="144">
        <v>1984</v>
      </c>
      <c r="V60" s="4" t="s">
        <v>171</v>
      </c>
      <c r="W60" s="4" t="s">
        <v>960</v>
      </c>
      <c r="X60" s="4" t="s">
        <v>963</v>
      </c>
      <c r="Y60" s="4" t="s">
        <v>964</v>
      </c>
      <c r="Z60" s="122" t="s">
        <v>193</v>
      </c>
      <c r="AA60" s="152"/>
      <c r="AB60" s="153"/>
      <c r="AC60" s="153"/>
      <c r="AD60" s="153"/>
      <c r="AE60" s="401"/>
      <c r="AF60" s="128">
        <v>1</v>
      </c>
      <c r="AG60" s="128">
        <v>1</v>
      </c>
      <c r="AH60" s="128">
        <v>1</v>
      </c>
      <c r="AI60" s="128">
        <v>1</v>
      </c>
      <c r="AJ60" s="128">
        <v>1</v>
      </c>
      <c r="AK60" s="128">
        <v>1</v>
      </c>
      <c r="AL60" s="128">
        <v>1</v>
      </c>
      <c r="AM60" s="128">
        <v>1</v>
      </c>
      <c r="AN60" s="128">
        <v>1</v>
      </c>
      <c r="AO60" s="128">
        <v>1</v>
      </c>
      <c r="AP60" s="128">
        <v>1</v>
      </c>
      <c r="AQ60" s="128">
        <v>1</v>
      </c>
      <c r="AR60" s="128">
        <v>1</v>
      </c>
      <c r="AS60" s="128">
        <v>1</v>
      </c>
      <c r="AT60" s="128">
        <v>1</v>
      </c>
      <c r="AU60" s="128">
        <v>1</v>
      </c>
      <c r="AV60" s="128">
        <v>1</v>
      </c>
      <c r="AW60" s="128">
        <v>1</v>
      </c>
      <c r="AX60" s="128">
        <v>1</v>
      </c>
      <c r="AY60" s="128">
        <v>1</v>
      </c>
      <c r="AZ60" s="128">
        <v>1</v>
      </c>
      <c r="BA60" s="128">
        <v>1</v>
      </c>
      <c r="BB60" s="128">
        <v>1</v>
      </c>
      <c r="BC60" s="128">
        <v>1</v>
      </c>
      <c r="BD60" s="69"/>
      <c r="BE60" s="128"/>
      <c r="BF60" s="298">
        <f t="shared" si="3"/>
        <v>0</v>
      </c>
      <c r="BG60" s="84">
        <v>0</v>
      </c>
      <c r="BH60" s="203">
        <f t="shared" si="4"/>
        <v>0</v>
      </c>
      <c r="BI60" s="201"/>
      <c r="BJ60" s="201"/>
      <c r="BK60" s="202"/>
      <c r="BL60" s="202"/>
      <c r="BM60" s="203">
        <v>50</v>
      </c>
      <c r="BN60" s="203">
        <v>50</v>
      </c>
      <c r="BO60" s="239">
        <v>780</v>
      </c>
      <c r="BP60" s="6">
        <v>930</v>
      </c>
      <c r="BQ60" s="299">
        <f t="shared" si="9"/>
        <v>0</v>
      </c>
      <c r="BR60" s="279">
        <f t="shared" si="7"/>
        <v>1810</v>
      </c>
      <c r="BS60" s="205"/>
      <c r="BT60" s="205">
        <v>1810</v>
      </c>
      <c r="BU60" s="205"/>
      <c r="BV60" s="240">
        <f t="shared" si="8"/>
        <v>1810</v>
      </c>
      <c r="BW60" s="241">
        <f t="shared" si="2"/>
        <v>0</v>
      </c>
      <c r="BX60" s="78"/>
      <c r="BY60" s="300"/>
      <c r="BZ60" s="300"/>
    </row>
    <row r="61" spans="3:78" s="220" customFormat="1" ht="15.75" customHeight="1" x14ac:dyDescent="0.25">
      <c r="C61" s="128" t="s">
        <v>140</v>
      </c>
      <c r="D61" s="148" t="s">
        <v>181</v>
      </c>
      <c r="E61" s="128" t="s">
        <v>139</v>
      </c>
      <c r="F61" s="267" t="s">
        <v>143</v>
      </c>
      <c r="G61" s="267"/>
      <c r="H61" s="8" t="s">
        <v>911</v>
      </c>
      <c r="I61" s="8" t="s">
        <v>498</v>
      </c>
      <c r="J61" s="8" t="s">
        <v>499</v>
      </c>
      <c r="K61" s="8"/>
      <c r="L61" s="464">
        <v>2017</v>
      </c>
      <c r="M61" s="147" t="s">
        <v>45</v>
      </c>
      <c r="N61" s="147"/>
      <c r="O61" s="147" t="s">
        <v>46</v>
      </c>
      <c r="P61" s="147" t="s">
        <v>65</v>
      </c>
      <c r="Q61" s="236" t="s">
        <v>194</v>
      </c>
      <c r="R61" s="235">
        <v>1985</v>
      </c>
      <c r="S61" s="147" t="s">
        <v>195</v>
      </c>
      <c r="T61" s="147" t="s">
        <v>196</v>
      </c>
      <c r="U61" s="235">
        <v>1986</v>
      </c>
      <c r="V61" s="147" t="s">
        <v>197</v>
      </c>
      <c r="W61" s="147" t="s">
        <v>170</v>
      </c>
      <c r="X61" s="147"/>
      <c r="Y61" s="147"/>
      <c r="Z61" s="465" t="s">
        <v>198</v>
      </c>
      <c r="AA61" s="236"/>
      <c r="AB61" s="147"/>
      <c r="AC61" s="147"/>
      <c r="AD61" s="147"/>
      <c r="AE61" s="466"/>
      <c r="AF61" s="128">
        <v>1</v>
      </c>
      <c r="AG61" s="128">
        <v>1</v>
      </c>
      <c r="AH61" s="128">
        <v>1</v>
      </c>
      <c r="AI61" s="128">
        <v>1</v>
      </c>
      <c r="AJ61" s="128">
        <v>1</v>
      </c>
      <c r="AK61" s="128">
        <v>1</v>
      </c>
      <c r="AL61" s="128">
        <v>1</v>
      </c>
      <c r="AM61" s="128">
        <v>1</v>
      </c>
      <c r="AN61" s="128">
        <v>1</v>
      </c>
      <c r="AO61" s="128">
        <v>1</v>
      </c>
      <c r="AP61" s="128">
        <v>1</v>
      </c>
      <c r="AQ61" s="128">
        <v>1</v>
      </c>
      <c r="AR61" s="128">
        <v>1</v>
      </c>
      <c r="AS61" s="128" t="s">
        <v>4</v>
      </c>
      <c r="AT61" s="128" t="s">
        <v>4</v>
      </c>
      <c r="AU61" s="128" t="s">
        <v>4</v>
      </c>
      <c r="AV61" s="128" t="s">
        <v>4</v>
      </c>
      <c r="AW61" s="128" t="s">
        <v>4</v>
      </c>
      <c r="AX61" s="128" t="s">
        <v>4</v>
      </c>
      <c r="AY61" s="128">
        <v>1</v>
      </c>
      <c r="AZ61" s="128">
        <v>1</v>
      </c>
      <c r="BA61" s="128">
        <v>1</v>
      </c>
      <c r="BB61" s="128">
        <v>1</v>
      </c>
      <c r="BC61" s="128">
        <v>1</v>
      </c>
      <c r="BD61" s="69"/>
      <c r="BE61" s="128"/>
      <c r="BF61" s="298">
        <f t="shared" si="3"/>
        <v>6</v>
      </c>
      <c r="BG61" s="210">
        <v>0</v>
      </c>
      <c r="BH61" s="203">
        <f t="shared" si="4"/>
        <v>0</v>
      </c>
      <c r="BI61" s="238"/>
      <c r="BJ61" s="238"/>
      <c r="BK61" s="203">
        <v>150</v>
      </c>
      <c r="BL61" s="203"/>
      <c r="BM61" s="203">
        <v>50</v>
      </c>
      <c r="BN61" s="203">
        <v>50</v>
      </c>
      <c r="BO61" s="239">
        <v>780</v>
      </c>
      <c r="BP61" s="6">
        <v>930</v>
      </c>
      <c r="BQ61" s="299">
        <f t="shared" si="9"/>
        <v>180</v>
      </c>
      <c r="BR61" s="279">
        <f t="shared" si="7"/>
        <v>1780</v>
      </c>
      <c r="BS61" s="205"/>
      <c r="BT61" s="205">
        <v>1780</v>
      </c>
      <c r="BU61" s="205"/>
      <c r="BV61" s="240">
        <f t="shared" si="8"/>
        <v>1780</v>
      </c>
      <c r="BW61" s="241">
        <f t="shared" si="2"/>
        <v>0</v>
      </c>
      <c r="BX61" s="211"/>
      <c r="BY61" s="377"/>
      <c r="BZ61" s="377"/>
    </row>
    <row r="62" spans="3:78" ht="15.75" customHeight="1" x14ac:dyDescent="0.25">
      <c r="C62" s="130" t="s">
        <v>140</v>
      </c>
      <c r="D62" s="78" t="s">
        <v>347</v>
      </c>
      <c r="E62" s="130" t="s">
        <v>49</v>
      </c>
      <c r="F62" s="1" t="s">
        <v>348</v>
      </c>
      <c r="G62" s="1"/>
      <c r="H62" s="4" t="s">
        <v>349</v>
      </c>
      <c r="I62" s="4" t="s">
        <v>362</v>
      </c>
      <c r="J62" s="4"/>
      <c r="K62" s="4"/>
      <c r="L62" s="144">
        <v>2017</v>
      </c>
      <c r="M62" s="3" t="s">
        <v>45</v>
      </c>
      <c r="N62" s="3"/>
      <c r="O62" s="3" t="s">
        <v>46</v>
      </c>
      <c r="P62" s="163" t="s">
        <v>350</v>
      </c>
      <c r="Q62" s="163"/>
      <c r="R62" s="157"/>
      <c r="S62" s="158"/>
      <c r="T62" s="4" t="s">
        <v>351</v>
      </c>
      <c r="U62" s="144">
        <v>1997</v>
      </c>
      <c r="V62" s="4" t="s">
        <v>171</v>
      </c>
      <c r="W62" s="4" t="s">
        <v>170</v>
      </c>
      <c r="X62" s="4" t="s">
        <v>352</v>
      </c>
      <c r="Y62" s="4" t="s">
        <v>353</v>
      </c>
      <c r="Z62" s="122"/>
      <c r="AA62" s="152"/>
      <c r="AB62" s="153"/>
      <c r="AC62" s="153"/>
      <c r="AD62" s="153"/>
      <c r="AE62" s="401"/>
      <c r="AF62" s="128">
        <v>1</v>
      </c>
      <c r="AG62" s="128">
        <v>1</v>
      </c>
      <c r="AH62" s="128">
        <v>1</v>
      </c>
      <c r="AI62" s="128">
        <v>1</v>
      </c>
      <c r="AJ62" s="128">
        <v>1</v>
      </c>
      <c r="AK62" s="128">
        <v>1</v>
      </c>
      <c r="AL62" s="128">
        <v>1</v>
      </c>
      <c r="AM62" s="128" t="s">
        <v>4</v>
      </c>
      <c r="AN62" s="128">
        <v>1</v>
      </c>
      <c r="AO62" s="128">
        <v>1</v>
      </c>
      <c r="AP62" s="128">
        <v>1</v>
      </c>
      <c r="AQ62" s="128">
        <v>1</v>
      </c>
      <c r="AR62" s="128">
        <v>1</v>
      </c>
      <c r="AS62" s="128">
        <v>1</v>
      </c>
      <c r="AT62" s="128">
        <v>1</v>
      </c>
      <c r="AU62" s="128">
        <v>1</v>
      </c>
      <c r="AV62" s="128">
        <v>1</v>
      </c>
      <c r="AW62" s="128">
        <v>1</v>
      </c>
      <c r="AX62" s="128">
        <v>1</v>
      </c>
      <c r="AY62" s="128">
        <v>1</v>
      </c>
      <c r="AZ62" s="128">
        <v>1</v>
      </c>
      <c r="BA62" s="128">
        <v>1</v>
      </c>
      <c r="BB62" s="128">
        <v>1</v>
      </c>
      <c r="BC62" s="128">
        <v>1</v>
      </c>
      <c r="BD62" s="69"/>
      <c r="BE62" s="128"/>
      <c r="BF62" s="298">
        <f t="shared" si="3"/>
        <v>1</v>
      </c>
      <c r="BG62" s="84">
        <v>0</v>
      </c>
      <c r="BH62" s="203">
        <f t="shared" si="4"/>
        <v>0</v>
      </c>
      <c r="BI62" s="201"/>
      <c r="BJ62" s="201"/>
      <c r="BK62" s="202">
        <v>150</v>
      </c>
      <c r="BL62" s="203"/>
      <c r="BM62" s="203">
        <v>50</v>
      </c>
      <c r="BN62" s="203">
        <v>50</v>
      </c>
      <c r="BO62" s="239">
        <v>780</v>
      </c>
      <c r="BP62" s="202">
        <v>930</v>
      </c>
      <c r="BQ62" s="299">
        <f t="shared" si="9"/>
        <v>30</v>
      </c>
      <c r="BR62" s="279">
        <f t="shared" si="7"/>
        <v>1930</v>
      </c>
      <c r="BS62" s="205"/>
      <c r="BT62" s="205">
        <v>1930</v>
      </c>
      <c r="BU62" s="205"/>
      <c r="BV62" s="240">
        <f t="shared" si="8"/>
        <v>1930</v>
      </c>
      <c r="BW62" s="241">
        <f t="shared" si="2"/>
        <v>0</v>
      </c>
      <c r="BX62" s="78"/>
      <c r="BY62" s="300"/>
      <c r="BZ62" s="300"/>
    </row>
    <row r="63" spans="3:78" ht="15.75" customHeight="1" x14ac:dyDescent="0.25">
      <c r="C63" s="260" t="s">
        <v>140</v>
      </c>
      <c r="D63" s="78" t="s">
        <v>732</v>
      </c>
      <c r="E63" s="130" t="s">
        <v>260</v>
      </c>
      <c r="F63" s="1"/>
      <c r="G63" s="1"/>
      <c r="H63" s="4" t="s">
        <v>912</v>
      </c>
      <c r="I63" s="4" t="s">
        <v>916</v>
      </c>
      <c r="J63" s="4" t="s">
        <v>917</v>
      </c>
      <c r="K63" s="4"/>
      <c r="L63" s="144">
        <v>2017</v>
      </c>
      <c r="M63" s="3"/>
      <c r="N63" s="3" t="s">
        <v>45</v>
      </c>
      <c r="O63" s="3" t="s">
        <v>46</v>
      </c>
      <c r="P63" s="163" t="s">
        <v>422</v>
      </c>
      <c r="Q63" s="163" t="s">
        <v>913</v>
      </c>
      <c r="R63" s="157">
        <v>1988</v>
      </c>
      <c r="S63" s="158" t="s">
        <v>914</v>
      </c>
      <c r="T63" s="4" t="s">
        <v>915</v>
      </c>
      <c r="U63" s="144">
        <v>1993</v>
      </c>
      <c r="V63" s="4" t="s">
        <v>333</v>
      </c>
      <c r="W63" s="4" t="s">
        <v>65</v>
      </c>
      <c r="X63" s="4" t="s">
        <v>59</v>
      </c>
      <c r="Y63" s="4" t="s">
        <v>76</v>
      </c>
      <c r="Z63" s="122"/>
      <c r="AA63" s="152"/>
      <c r="AB63" s="153"/>
      <c r="AC63" s="153"/>
      <c r="AD63" s="153"/>
      <c r="AE63" s="401"/>
      <c r="AF63" s="128">
        <v>1</v>
      </c>
      <c r="AG63" s="128" t="s">
        <v>4</v>
      </c>
      <c r="AH63" s="128">
        <v>1</v>
      </c>
      <c r="AI63" s="128">
        <v>1</v>
      </c>
      <c r="AJ63" s="128">
        <v>1</v>
      </c>
      <c r="AK63" s="128">
        <v>1</v>
      </c>
      <c r="AL63" s="128">
        <v>1</v>
      </c>
      <c r="AM63" s="128" t="s">
        <v>4</v>
      </c>
      <c r="AN63" s="128">
        <v>1</v>
      </c>
      <c r="AO63" s="128">
        <v>1</v>
      </c>
      <c r="AP63" s="128">
        <v>1</v>
      </c>
      <c r="AQ63" s="128">
        <v>1</v>
      </c>
      <c r="AR63" s="128" t="s">
        <v>4</v>
      </c>
      <c r="AS63" s="128" t="s">
        <v>4</v>
      </c>
      <c r="AT63" s="128" t="s">
        <v>4</v>
      </c>
      <c r="AU63" s="128" t="s">
        <v>4</v>
      </c>
      <c r="AV63" s="128" t="s">
        <v>4</v>
      </c>
      <c r="AW63" s="128" t="s">
        <v>4</v>
      </c>
      <c r="AX63" s="128" t="s">
        <v>4</v>
      </c>
      <c r="AY63" s="128" t="s">
        <v>4</v>
      </c>
      <c r="AZ63" s="128">
        <v>1</v>
      </c>
      <c r="BA63" s="128">
        <v>1</v>
      </c>
      <c r="BB63" s="128">
        <v>1</v>
      </c>
      <c r="BC63" s="128">
        <v>1</v>
      </c>
      <c r="BD63" s="69"/>
      <c r="BE63" s="128"/>
      <c r="BF63" s="298">
        <f t="shared" si="3"/>
        <v>10</v>
      </c>
      <c r="BG63" s="84">
        <v>0</v>
      </c>
      <c r="BH63" s="203">
        <f t="shared" si="4"/>
        <v>0</v>
      </c>
      <c r="BI63" s="201"/>
      <c r="BJ63" s="201"/>
      <c r="BK63" s="202">
        <v>150</v>
      </c>
      <c r="BL63" s="202"/>
      <c r="BM63" s="203">
        <v>50</v>
      </c>
      <c r="BN63" s="203">
        <v>50</v>
      </c>
      <c r="BO63" s="239">
        <v>780</v>
      </c>
      <c r="BP63" s="202">
        <v>930</v>
      </c>
      <c r="BQ63" s="299">
        <f t="shared" si="9"/>
        <v>300</v>
      </c>
      <c r="BR63" s="279">
        <f t="shared" si="7"/>
        <v>1660</v>
      </c>
      <c r="BS63" s="205"/>
      <c r="BT63" s="205">
        <v>1660</v>
      </c>
      <c r="BU63" s="205"/>
      <c r="BV63" s="240">
        <f t="shared" si="8"/>
        <v>1660</v>
      </c>
      <c r="BW63" s="241">
        <f t="shared" si="2"/>
        <v>0</v>
      </c>
      <c r="BX63" s="78"/>
      <c r="BY63" s="300"/>
      <c r="BZ63" s="300"/>
    </row>
    <row r="64" spans="3:78" ht="15.75" customHeight="1" x14ac:dyDescent="0.25">
      <c r="C64" s="130" t="s">
        <v>140</v>
      </c>
      <c r="D64" s="78" t="s">
        <v>733</v>
      </c>
      <c r="E64" s="130" t="s">
        <v>176</v>
      </c>
      <c r="F64" s="1" t="s">
        <v>398</v>
      </c>
      <c r="G64" s="1"/>
      <c r="H64" s="4" t="s">
        <v>506</v>
      </c>
      <c r="I64" s="4" t="s">
        <v>512</v>
      </c>
      <c r="J64" s="4" t="s">
        <v>513</v>
      </c>
      <c r="K64" s="4"/>
      <c r="L64" s="144">
        <v>2017</v>
      </c>
      <c r="M64" s="3"/>
      <c r="N64" s="3" t="s">
        <v>45</v>
      </c>
      <c r="O64" s="160" t="s">
        <v>199</v>
      </c>
      <c r="P64" s="163" t="s">
        <v>72</v>
      </c>
      <c r="Q64" s="163" t="s">
        <v>507</v>
      </c>
      <c r="R64" s="157">
        <v>1988</v>
      </c>
      <c r="S64" s="158" t="s">
        <v>508</v>
      </c>
      <c r="T64" s="4" t="s">
        <v>509</v>
      </c>
      <c r="U64" s="144">
        <v>1988</v>
      </c>
      <c r="V64" s="4" t="s">
        <v>47</v>
      </c>
      <c r="W64" s="4" t="s">
        <v>70</v>
      </c>
      <c r="X64" s="4" t="s">
        <v>510</v>
      </c>
      <c r="Y64" s="4" t="s">
        <v>511</v>
      </c>
      <c r="Z64" s="122" t="s">
        <v>124</v>
      </c>
      <c r="AA64" s="152"/>
      <c r="AB64" s="153"/>
      <c r="AC64" s="153"/>
      <c r="AD64" s="153"/>
      <c r="AE64" s="401"/>
      <c r="AF64" s="128">
        <v>1</v>
      </c>
      <c r="AG64" s="128">
        <v>1</v>
      </c>
      <c r="AH64" s="128">
        <v>1</v>
      </c>
      <c r="AI64" s="128">
        <v>1</v>
      </c>
      <c r="AJ64" s="128">
        <v>1</v>
      </c>
      <c r="AK64" s="128">
        <v>1</v>
      </c>
      <c r="AL64" s="128">
        <v>1</v>
      </c>
      <c r="AM64" s="128">
        <v>1</v>
      </c>
      <c r="AN64" s="128">
        <v>1</v>
      </c>
      <c r="AO64" s="128">
        <v>1</v>
      </c>
      <c r="AP64" s="128">
        <v>1</v>
      </c>
      <c r="AQ64" s="128">
        <v>1</v>
      </c>
      <c r="AR64" s="128">
        <v>1</v>
      </c>
      <c r="AS64" s="128" t="s">
        <v>4</v>
      </c>
      <c r="AT64" s="128" t="s">
        <v>4</v>
      </c>
      <c r="AU64" s="128" t="s">
        <v>4</v>
      </c>
      <c r="AV64" s="128" t="s">
        <v>4</v>
      </c>
      <c r="AW64" s="128" t="s">
        <v>4</v>
      </c>
      <c r="AX64" s="128" t="s">
        <v>4</v>
      </c>
      <c r="AY64" s="128" t="s">
        <v>4</v>
      </c>
      <c r="AZ64" s="128" t="s">
        <v>4</v>
      </c>
      <c r="BA64" s="128">
        <v>1</v>
      </c>
      <c r="BB64" s="128">
        <v>1</v>
      </c>
      <c r="BC64" s="128">
        <v>1</v>
      </c>
      <c r="BD64" s="69"/>
      <c r="BE64" s="128"/>
      <c r="BF64" s="298">
        <f t="shared" si="3"/>
        <v>8</v>
      </c>
      <c r="BG64" s="84">
        <v>0</v>
      </c>
      <c r="BH64" s="203">
        <f t="shared" si="4"/>
        <v>0</v>
      </c>
      <c r="BI64" s="201"/>
      <c r="BJ64" s="201"/>
      <c r="BK64" s="202">
        <v>150</v>
      </c>
      <c r="BL64" s="203">
        <v>200</v>
      </c>
      <c r="BM64" s="203">
        <v>50</v>
      </c>
      <c r="BN64" s="203">
        <v>50</v>
      </c>
      <c r="BO64" s="239">
        <v>780</v>
      </c>
      <c r="BP64" s="202">
        <v>930</v>
      </c>
      <c r="BQ64" s="299">
        <f t="shared" si="9"/>
        <v>240</v>
      </c>
      <c r="BR64" s="279">
        <f t="shared" si="7"/>
        <v>1920</v>
      </c>
      <c r="BS64" s="205"/>
      <c r="BT64" s="205">
        <v>1920</v>
      </c>
      <c r="BU64" s="205"/>
      <c r="BV64" s="240">
        <f t="shared" si="8"/>
        <v>1920</v>
      </c>
      <c r="BW64" s="241">
        <f t="shared" si="2"/>
        <v>0</v>
      </c>
      <c r="BX64" s="78"/>
      <c r="BY64" s="300"/>
      <c r="BZ64" s="300"/>
    </row>
    <row r="65" spans="3:78" ht="15.75" customHeight="1" x14ac:dyDescent="0.25">
      <c r="C65" s="130" t="s">
        <v>140</v>
      </c>
      <c r="D65" s="146" t="s">
        <v>136</v>
      </c>
      <c r="E65" s="165" t="s">
        <v>136</v>
      </c>
      <c r="F65" s="1" t="s">
        <v>146</v>
      </c>
      <c r="G65" s="1"/>
      <c r="H65" s="4">
        <v>42738</v>
      </c>
      <c r="I65" s="4" t="s">
        <v>492</v>
      </c>
      <c r="J65" s="4"/>
      <c r="K65" s="4"/>
      <c r="L65" s="144">
        <v>2017</v>
      </c>
      <c r="M65" s="3"/>
      <c r="N65" s="3" t="s">
        <v>45</v>
      </c>
      <c r="O65" s="3" t="s">
        <v>46</v>
      </c>
      <c r="P65" s="208" t="s">
        <v>72</v>
      </c>
      <c r="Q65" s="3" t="s">
        <v>208</v>
      </c>
      <c r="R65" s="208"/>
      <c r="S65" s="208"/>
      <c r="T65" s="3" t="s">
        <v>209</v>
      </c>
      <c r="U65" s="208">
        <v>1989</v>
      </c>
      <c r="V65" s="208" t="s">
        <v>210</v>
      </c>
      <c r="W65" s="3" t="s">
        <v>65</v>
      </c>
      <c r="X65" s="3" t="s">
        <v>59</v>
      </c>
      <c r="Y65" s="3" t="s">
        <v>76</v>
      </c>
      <c r="Z65" s="208"/>
      <c r="AA65" s="152"/>
      <c r="AB65" s="200"/>
      <c r="AC65" s="200" t="s">
        <v>45</v>
      </c>
      <c r="AD65" s="200" t="s">
        <v>45</v>
      </c>
      <c r="AE65" s="408"/>
      <c r="AF65" s="128">
        <v>1</v>
      </c>
      <c r="AG65" s="128" t="s">
        <v>4</v>
      </c>
      <c r="AH65" s="128">
        <v>1</v>
      </c>
      <c r="AI65" s="128">
        <v>1</v>
      </c>
      <c r="AJ65" s="128">
        <v>1</v>
      </c>
      <c r="AK65" s="128">
        <v>1</v>
      </c>
      <c r="AL65" s="128">
        <v>1</v>
      </c>
      <c r="AM65" s="128">
        <v>1</v>
      </c>
      <c r="AN65" s="128">
        <v>1</v>
      </c>
      <c r="AO65" s="128">
        <v>1</v>
      </c>
      <c r="AP65" s="128">
        <v>1</v>
      </c>
      <c r="AQ65" s="128">
        <v>1</v>
      </c>
      <c r="AR65" s="128">
        <v>1</v>
      </c>
      <c r="AS65" s="128" t="s">
        <v>4</v>
      </c>
      <c r="AT65" s="128">
        <v>1</v>
      </c>
      <c r="AU65" s="128">
        <v>1</v>
      </c>
      <c r="AV65" s="128">
        <v>1</v>
      </c>
      <c r="AW65" s="128">
        <v>1</v>
      </c>
      <c r="AX65" s="128">
        <v>1</v>
      </c>
      <c r="AY65" s="128">
        <v>1</v>
      </c>
      <c r="AZ65" s="128">
        <v>1</v>
      </c>
      <c r="BA65" s="128">
        <v>1</v>
      </c>
      <c r="BB65" s="128">
        <v>1</v>
      </c>
      <c r="BC65" s="128">
        <v>1</v>
      </c>
      <c r="BD65" s="84"/>
      <c r="BE65" s="128"/>
      <c r="BF65" s="298">
        <f t="shared" si="3"/>
        <v>2</v>
      </c>
      <c r="BG65" s="201">
        <v>0</v>
      </c>
      <c r="BH65" s="203">
        <f t="shared" si="4"/>
        <v>0</v>
      </c>
      <c r="BI65" s="201"/>
      <c r="BJ65" s="201"/>
      <c r="BK65" s="202">
        <v>150</v>
      </c>
      <c r="BL65" s="203">
        <v>200</v>
      </c>
      <c r="BM65" s="203">
        <v>50</v>
      </c>
      <c r="BN65" s="203">
        <v>50</v>
      </c>
      <c r="BO65" s="239">
        <v>780</v>
      </c>
      <c r="BP65" s="202">
        <v>930</v>
      </c>
      <c r="BQ65" s="299">
        <f t="shared" si="9"/>
        <v>60</v>
      </c>
      <c r="BR65" s="279">
        <f t="shared" si="7"/>
        <v>2100</v>
      </c>
      <c r="BS65" s="205"/>
      <c r="BT65" s="205">
        <v>2100</v>
      </c>
      <c r="BU65" s="205"/>
      <c r="BV65" s="240">
        <f t="shared" si="8"/>
        <v>2100</v>
      </c>
      <c r="BW65" s="241">
        <f t="shared" si="2"/>
        <v>0</v>
      </c>
      <c r="BX65" s="206"/>
      <c r="BY65" s="300"/>
      <c r="BZ65" s="300"/>
    </row>
    <row r="66" spans="3:78" ht="15.75" customHeight="1" x14ac:dyDescent="0.25">
      <c r="C66" s="130" t="s">
        <v>140</v>
      </c>
      <c r="D66" s="120" t="s">
        <v>136</v>
      </c>
      <c r="E66" s="3" t="s">
        <v>137</v>
      </c>
      <c r="F66" s="1" t="s">
        <v>146</v>
      </c>
      <c r="G66" s="1"/>
      <c r="H66" s="4">
        <v>42738</v>
      </c>
      <c r="I66" s="4" t="s">
        <v>492</v>
      </c>
      <c r="J66" s="4"/>
      <c r="K66" s="4"/>
      <c r="L66" s="144">
        <v>2017</v>
      </c>
      <c r="M66" s="3"/>
      <c r="N66" s="3" t="s">
        <v>45</v>
      </c>
      <c r="O66" s="3" t="s">
        <v>46</v>
      </c>
      <c r="P66" s="208" t="s">
        <v>72</v>
      </c>
      <c r="Q66" s="3" t="s">
        <v>208</v>
      </c>
      <c r="R66" s="208"/>
      <c r="S66" s="208"/>
      <c r="T66" s="3" t="s">
        <v>209</v>
      </c>
      <c r="U66" s="208">
        <v>1990</v>
      </c>
      <c r="V66" s="208" t="s">
        <v>210</v>
      </c>
      <c r="W66" s="3" t="s">
        <v>65</v>
      </c>
      <c r="X66" s="3" t="s">
        <v>59</v>
      </c>
      <c r="Y66" s="3" t="s">
        <v>76</v>
      </c>
      <c r="Z66" s="3"/>
      <c r="AA66" s="152"/>
      <c r="AB66" s="3"/>
      <c r="AC66" s="3"/>
      <c r="AD66" s="3"/>
      <c r="AE66" s="405"/>
      <c r="AF66" s="128">
        <v>1</v>
      </c>
      <c r="AG66" s="128" t="s">
        <v>4</v>
      </c>
      <c r="AH66" s="128">
        <v>1</v>
      </c>
      <c r="AI66" s="128">
        <v>1</v>
      </c>
      <c r="AJ66" s="128">
        <v>1</v>
      </c>
      <c r="AK66" s="128">
        <v>1</v>
      </c>
      <c r="AL66" s="128">
        <v>1</v>
      </c>
      <c r="AM66" s="128">
        <v>1</v>
      </c>
      <c r="AN66" s="128">
        <v>1</v>
      </c>
      <c r="AO66" s="128">
        <v>1</v>
      </c>
      <c r="AP66" s="128">
        <v>1</v>
      </c>
      <c r="AQ66" s="128">
        <v>1</v>
      </c>
      <c r="AR66" s="128">
        <v>1</v>
      </c>
      <c r="AS66" s="128" t="s">
        <v>4</v>
      </c>
      <c r="AT66" s="128">
        <v>1</v>
      </c>
      <c r="AU66" s="128">
        <v>1</v>
      </c>
      <c r="AV66" s="128">
        <v>1</v>
      </c>
      <c r="AW66" s="128">
        <v>1</v>
      </c>
      <c r="AX66" s="128">
        <v>1</v>
      </c>
      <c r="AY66" s="128">
        <v>1</v>
      </c>
      <c r="AZ66" s="128">
        <v>1</v>
      </c>
      <c r="BA66" s="128">
        <v>1</v>
      </c>
      <c r="BB66" s="128">
        <v>1</v>
      </c>
      <c r="BC66" s="128">
        <v>1</v>
      </c>
      <c r="BD66" s="84"/>
      <c r="BE66" s="128"/>
      <c r="BF66" s="298">
        <f t="shared" si="3"/>
        <v>2</v>
      </c>
      <c r="BG66" s="210">
        <v>0</v>
      </c>
      <c r="BH66" s="203">
        <f t="shared" si="4"/>
        <v>0</v>
      </c>
      <c r="BI66" s="201"/>
      <c r="BJ66" s="201"/>
      <c r="BK66" s="202">
        <v>150</v>
      </c>
      <c r="BL66" s="203">
        <v>200</v>
      </c>
      <c r="BM66" s="203">
        <v>50</v>
      </c>
      <c r="BN66" s="203">
        <v>50</v>
      </c>
      <c r="BO66" s="239">
        <v>780</v>
      </c>
      <c r="BP66" s="145">
        <v>830</v>
      </c>
      <c r="BQ66" s="299">
        <f t="shared" si="9"/>
        <v>60</v>
      </c>
      <c r="BR66" s="279">
        <f t="shared" ref="BR66:BR96" si="10">SUM(BG66:BP66)-BQ66</f>
        <v>2000</v>
      </c>
      <c r="BS66" s="205"/>
      <c r="BT66" s="205">
        <v>2000</v>
      </c>
      <c r="BU66" s="205"/>
      <c r="BV66" s="240">
        <f t="shared" ref="BV66:BV92" si="11">SUM(BS66:BU66)</f>
        <v>2000</v>
      </c>
      <c r="BW66" s="241">
        <f t="shared" si="2"/>
        <v>0</v>
      </c>
      <c r="BX66" s="212" t="s">
        <v>406</v>
      </c>
      <c r="BY66" s="300"/>
      <c r="BZ66" s="300"/>
    </row>
    <row r="67" spans="3:78" ht="15.75" customHeight="1" x14ac:dyDescent="0.25">
      <c r="C67" s="130" t="s">
        <v>140</v>
      </c>
      <c r="D67" s="78" t="s">
        <v>388</v>
      </c>
      <c r="E67" s="130" t="s">
        <v>50</v>
      </c>
      <c r="F67" s="1" t="s">
        <v>389</v>
      </c>
      <c r="G67" s="1"/>
      <c r="H67" s="4" t="s">
        <v>479</v>
      </c>
      <c r="I67" s="4" t="s">
        <v>483</v>
      </c>
      <c r="J67" s="4" t="s">
        <v>484</v>
      </c>
      <c r="K67" s="4"/>
      <c r="L67" s="144">
        <v>2017</v>
      </c>
      <c r="M67" s="3" t="s">
        <v>45</v>
      </c>
      <c r="N67" s="3"/>
      <c r="O67" s="160" t="s">
        <v>199</v>
      </c>
      <c r="P67" s="163" t="s">
        <v>65</v>
      </c>
      <c r="Q67" s="163" t="s">
        <v>480</v>
      </c>
      <c r="R67" s="157">
        <v>1990</v>
      </c>
      <c r="S67" s="158" t="s">
        <v>47</v>
      </c>
      <c r="T67" s="4" t="s">
        <v>481</v>
      </c>
      <c r="U67" s="144">
        <v>1987</v>
      </c>
      <c r="V67" s="4" t="s">
        <v>190</v>
      </c>
      <c r="W67" s="4" t="s">
        <v>65</v>
      </c>
      <c r="X67" s="4" t="s">
        <v>59</v>
      </c>
      <c r="Y67" s="4" t="s">
        <v>482</v>
      </c>
      <c r="Z67" s="122"/>
      <c r="AA67" s="152"/>
      <c r="AB67" s="153"/>
      <c r="AC67" s="153"/>
      <c r="AD67" s="153"/>
      <c r="AE67" s="401"/>
      <c r="AF67" s="128">
        <v>1</v>
      </c>
      <c r="AG67" s="128">
        <v>1</v>
      </c>
      <c r="AH67" s="128">
        <v>1</v>
      </c>
      <c r="AI67" s="128">
        <v>1</v>
      </c>
      <c r="AJ67" s="128">
        <v>1</v>
      </c>
      <c r="AK67" s="128">
        <v>1</v>
      </c>
      <c r="AL67" s="128">
        <v>1</v>
      </c>
      <c r="AM67" s="128">
        <v>1</v>
      </c>
      <c r="AN67" s="128">
        <v>1</v>
      </c>
      <c r="AO67" s="128">
        <v>1</v>
      </c>
      <c r="AP67" s="128">
        <v>1</v>
      </c>
      <c r="AQ67" s="128">
        <v>1</v>
      </c>
      <c r="AR67" s="128">
        <v>1</v>
      </c>
      <c r="AS67" s="128" t="s">
        <v>4</v>
      </c>
      <c r="AT67" s="128" t="s">
        <v>4</v>
      </c>
      <c r="AU67" s="128" t="s">
        <v>4</v>
      </c>
      <c r="AV67" s="128">
        <v>1</v>
      </c>
      <c r="AW67" s="128">
        <v>1</v>
      </c>
      <c r="AX67" s="128">
        <v>1</v>
      </c>
      <c r="AY67" s="128">
        <v>1</v>
      </c>
      <c r="AZ67" s="128">
        <v>1</v>
      </c>
      <c r="BA67" s="128">
        <v>1</v>
      </c>
      <c r="BB67" s="128">
        <v>1</v>
      </c>
      <c r="BC67" s="128">
        <v>1</v>
      </c>
      <c r="BD67" s="69"/>
      <c r="BE67" s="128"/>
      <c r="BF67" s="298">
        <f t="shared" si="3"/>
        <v>3</v>
      </c>
      <c r="BG67" s="84">
        <v>0</v>
      </c>
      <c r="BH67" s="203">
        <f t="shared" si="4"/>
        <v>0</v>
      </c>
      <c r="BI67" s="201"/>
      <c r="BJ67" s="201"/>
      <c r="BK67" s="202">
        <v>150</v>
      </c>
      <c r="BL67" s="202"/>
      <c r="BM67" s="203">
        <v>50</v>
      </c>
      <c r="BN67" s="203">
        <v>50</v>
      </c>
      <c r="BO67" s="239">
        <v>780</v>
      </c>
      <c r="BP67" s="202">
        <v>930</v>
      </c>
      <c r="BQ67" s="299">
        <f t="shared" si="9"/>
        <v>90</v>
      </c>
      <c r="BR67" s="279">
        <f t="shared" si="10"/>
        <v>1870</v>
      </c>
      <c r="BS67" s="205"/>
      <c r="BT67" s="205">
        <v>1870</v>
      </c>
      <c r="BU67" s="205"/>
      <c r="BV67" s="240">
        <f t="shared" si="11"/>
        <v>1870</v>
      </c>
      <c r="BW67" s="241">
        <f t="shared" si="2"/>
        <v>0</v>
      </c>
      <c r="BX67" s="78"/>
      <c r="BY67" s="300"/>
      <c r="BZ67" s="300"/>
    </row>
    <row r="68" spans="3:78" ht="15.75" customHeight="1" x14ac:dyDescent="0.25">
      <c r="C68" s="213" t="s">
        <v>140</v>
      </c>
      <c r="D68" s="340" t="s">
        <v>742</v>
      </c>
      <c r="E68" s="215" t="s">
        <v>743</v>
      </c>
      <c r="F68" s="1">
        <v>44751</v>
      </c>
      <c r="G68" s="1"/>
      <c r="H68" s="4" t="s">
        <v>927</v>
      </c>
      <c r="I68" s="4" t="s">
        <v>930</v>
      </c>
      <c r="J68" s="4" t="s">
        <v>891</v>
      </c>
      <c r="K68" s="4"/>
      <c r="L68" s="144">
        <v>2018</v>
      </c>
      <c r="M68" s="3" t="s">
        <v>45</v>
      </c>
      <c r="N68" s="3"/>
      <c r="O68" s="3" t="s">
        <v>199</v>
      </c>
      <c r="P68" s="163" t="s">
        <v>65</v>
      </c>
      <c r="Q68" s="163" t="s">
        <v>886</v>
      </c>
      <c r="R68" s="157">
        <v>1984</v>
      </c>
      <c r="S68" s="158" t="s">
        <v>258</v>
      </c>
      <c r="T68" s="4" t="s">
        <v>887</v>
      </c>
      <c r="U68" s="144">
        <v>1985</v>
      </c>
      <c r="V68" s="4" t="s">
        <v>291</v>
      </c>
      <c r="W68" s="4" t="s">
        <v>888</v>
      </c>
      <c r="X68" s="4" t="s">
        <v>928</v>
      </c>
      <c r="Y68" s="4" t="s">
        <v>890</v>
      </c>
      <c r="Z68" s="122" t="s">
        <v>929</v>
      </c>
      <c r="AA68" s="152"/>
      <c r="AB68" s="153"/>
      <c r="AC68" s="153"/>
      <c r="AD68" s="153"/>
      <c r="AE68" s="401"/>
      <c r="AF68" s="128">
        <v>1</v>
      </c>
      <c r="AG68" s="128">
        <v>1</v>
      </c>
      <c r="AH68" s="128">
        <v>1</v>
      </c>
      <c r="AI68" s="128">
        <v>1</v>
      </c>
      <c r="AJ68" s="128">
        <v>1</v>
      </c>
      <c r="AK68" s="128">
        <v>1</v>
      </c>
      <c r="AL68" s="128">
        <v>1</v>
      </c>
      <c r="AM68" s="128">
        <v>1</v>
      </c>
      <c r="AN68" s="128">
        <v>1</v>
      </c>
      <c r="AO68" s="128">
        <v>1</v>
      </c>
      <c r="AP68" s="128">
        <v>1</v>
      </c>
      <c r="AQ68" s="128">
        <v>1</v>
      </c>
      <c r="AR68" s="128">
        <v>1</v>
      </c>
      <c r="AS68" s="128" t="s">
        <v>4</v>
      </c>
      <c r="AT68" s="128" t="s">
        <v>4</v>
      </c>
      <c r="AU68" s="128" t="s">
        <v>4</v>
      </c>
      <c r="AV68" s="128" t="s">
        <v>4</v>
      </c>
      <c r="AW68" s="128" t="s">
        <v>4</v>
      </c>
      <c r="AX68" s="128">
        <v>1</v>
      </c>
      <c r="AY68" s="128">
        <v>1</v>
      </c>
      <c r="AZ68" s="128">
        <v>1</v>
      </c>
      <c r="BA68" s="128">
        <v>1</v>
      </c>
      <c r="BB68" s="128">
        <v>1</v>
      </c>
      <c r="BC68" s="128">
        <v>1</v>
      </c>
      <c r="BD68" s="69"/>
      <c r="BE68" s="128"/>
      <c r="BF68" s="298">
        <f t="shared" si="3"/>
        <v>5</v>
      </c>
      <c r="BG68" s="84">
        <v>0</v>
      </c>
      <c r="BH68" s="203">
        <f t="shared" si="4"/>
        <v>0</v>
      </c>
      <c r="BI68" s="201"/>
      <c r="BJ68" s="201"/>
      <c r="BK68" s="202">
        <v>150</v>
      </c>
      <c r="BL68" s="202">
        <v>200</v>
      </c>
      <c r="BM68" s="203">
        <v>50</v>
      </c>
      <c r="BN68" s="203">
        <v>50</v>
      </c>
      <c r="BO68" s="202">
        <v>780</v>
      </c>
      <c r="BP68" s="201">
        <v>930</v>
      </c>
      <c r="BQ68" s="299">
        <f t="shared" si="9"/>
        <v>150</v>
      </c>
      <c r="BR68" s="279">
        <f t="shared" si="10"/>
        <v>2010</v>
      </c>
      <c r="BS68" s="205"/>
      <c r="BT68" s="205">
        <v>2010</v>
      </c>
      <c r="BU68" s="205"/>
      <c r="BV68" s="240">
        <f t="shared" si="11"/>
        <v>2010</v>
      </c>
      <c r="BW68" s="241">
        <f t="shared" ref="BW68:BW131" si="12">BR68-BV68</f>
        <v>0</v>
      </c>
      <c r="BX68" s="78"/>
      <c r="BY68" s="300"/>
      <c r="BZ68" s="300"/>
    </row>
    <row r="69" spans="3:78" ht="15.75" customHeight="1" x14ac:dyDescent="0.25">
      <c r="C69" s="128" t="s">
        <v>140</v>
      </c>
      <c r="D69" s="148" t="s">
        <v>303</v>
      </c>
      <c r="E69" s="128" t="s">
        <v>174</v>
      </c>
      <c r="F69" s="1" t="s">
        <v>309</v>
      </c>
      <c r="G69" s="1"/>
      <c r="H69" s="4" t="s">
        <v>304</v>
      </c>
      <c r="I69" s="4" t="s">
        <v>516</v>
      </c>
      <c r="J69" s="4" t="s">
        <v>517</v>
      </c>
      <c r="K69" s="4"/>
      <c r="L69" s="144">
        <v>2017</v>
      </c>
      <c r="M69" s="3"/>
      <c r="N69" s="3" t="s">
        <v>45</v>
      </c>
      <c r="O69" s="3" t="s">
        <v>199</v>
      </c>
      <c r="P69" s="163" t="s">
        <v>65</v>
      </c>
      <c r="Q69" s="163" t="s">
        <v>305</v>
      </c>
      <c r="R69" s="157">
        <v>1993</v>
      </c>
      <c r="S69" s="158" t="s">
        <v>306</v>
      </c>
      <c r="T69" s="4" t="s">
        <v>307</v>
      </c>
      <c r="U69" s="144">
        <v>2003</v>
      </c>
      <c r="V69" s="4" t="s">
        <v>171</v>
      </c>
      <c r="W69" s="4" t="s">
        <v>70</v>
      </c>
      <c r="X69" s="4" t="s">
        <v>308</v>
      </c>
      <c r="Y69" s="4"/>
      <c r="Z69" s="122" t="s">
        <v>242</v>
      </c>
      <c r="AA69" s="152"/>
      <c r="AB69" s="153"/>
      <c r="AC69" s="153"/>
      <c r="AD69" s="153"/>
      <c r="AE69" s="401"/>
      <c r="AF69" s="128">
        <v>1</v>
      </c>
      <c r="AG69" s="128">
        <v>1</v>
      </c>
      <c r="AH69" s="128">
        <v>1</v>
      </c>
      <c r="AI69" s="128">
        <v>1</v>
      </c>
      <c r="AJ69" s="128">
        <v>1</v>
      </c>
      <c r="AK69" s="128">
        <v>1</v>
      </c>
      <c r="AL69" s="128">
        <v>1</v>
      </c>
      <c r="AM69" s="128">
        <v>1</v>
      </c>
      <c r="AN69" s="128">
        <v>1</v>
      </c>
      <c r="AO69" s="128">
        <v>1</v>
      </c>
      <c r="AP69" s="128">
        <v>1</v>
      </c>
      <c r="AQ69" s="128">
        <v>1</v>
      </c>
      <c r="AR69" s="128">
        <v>1</v>
      </c>
      <c r="AS69" s="128">
        <v>1</v>
      </c>
      <c r="AT69" s="128">
        <v>1</v>
      </c>
      <c r="AU69" s="128" t="s">
        <v>4</v>
      </c>
      <c r="AV69" s="128" t="s">
        <v>4</v>
      </c>
      <c r="AW69" s="128" t="s">
        <v>4</v>
      </c>
      <c r="AX69" s="128">
        <v>1</v>
      </c>
      <c r="AY69" s="128">
        <v>1</v>
      </c>
      <c r="AZ69" s="128">
        <v>1</v>
      </c>
      <c r="BA69" s="128">
        <v>1</v>
      </c>
      <c r="BB69" s="128">
        <v>1</v>
      </c>
      <c r="BC69" s="128">
        <v>1</v>
      </c>
      <c r="BD69" s="69"/>
      <c r="BE69" s="128"/>
      <c r="BF69" s="298">
        <f t="shared" ref="BF69:BF132" si="13">COUNTIF(AF69:BC69,"P")</f>
        <v>3</v>
      </c>
      <c r="BG69" s="84">
        <v>0</v>
      </c>
      <c r="BH69" s="203">
        <f t="shared" ref="BH69:BH132" si="14">+BD69*10+BE69*10</f>
        <v>0</v>
      </c>
      <c r="BI69" s="201"/>
      <c r="BJ69" s="201"/>
      <c r="BK69" s="202">
        <v>150</v>
      </c>
      <c r="BL69" s="202"/>
      <c r="BM69" s="203">
        <v>50</v>
      </c>
      <c r="BN69" s="203">
        <v>50</v>
      </c>
      <c r="BO69" s="239">
        <v>780</v>
      </c>
      <c r="BP69" s="202">
        <v>930</v>
      </c>
      <c r="BQ69" s="299">
        <f t="shared" si="9"/>
        <v>90</v>
      </c>
      <c r="BR69" s="279">
        <f t="shared" si="10"/>
        <v>1870</v>
      </c>
      <c r="BS69" s="205">
        <v>1870</v>
      </c>
      <c r="BT69" s="205"/>
      <c r="BU69" s="205"/>
      <c r="BV69" s="240">
        <f t="shared" si="11"/>
        <v>1870</v>
      </c>
      <c r="BW69" s="241">
        <f t="shared" si="12"/>
        <v>0</v>
      </c>
      <c r="BX69" s="78"/>
      <c r="BY69" s="300"/>
      <c r="BZ69" s="300"/>
    </row>
    <row r="70" spans="3:78" ht="15.75" customHeight="1" x14ac:dyDescent="0.25">
      <c r="C70" s="130" t="s">
        <v>140</v>
      </c>
      <c r="D70" s="78" t="s">
        <v>458</v>
      </c>
      <c r="E70" s="130" t="s">
        <v>174</v>
      </c>
      <c r="F70" s="1" t="s">
        <v>402</v>
      </c>
      <c r="G70" s="1"/>
      <c r="H70" s="4" t="s">
        <v>523</v>
      </c>
      <c r="I70" s="4" t="s">
        <v>526</v>
      </c>
      <c r="J70" s="4" t="s">
        <v>527</v>
      </c>
      <c r="K70" s="4"/>
      <c r="L70" s="144">
        <v>2017</v>
      </c>
      <c r="M70" s="3"/>
      <c r="N70" s="3" t="s">
        <v>45</v>
      </c>
      <c r="O70" s="160" t="s">
        <v>199</v>
      </c>
      <c r="P70" s="163" t="s">
        <v>334</v>
      </c>
      <c r="Q70" s="163" t="s">
        <v>425</v>
      </c>
      <c r="R70" s="157">
        <v>1979</v>
      </c>
      <c r="S70" s="158" t="s">
        <v>47</v>
      </c>
      <c r="T70" s="4" t="s">
        <v>426</v>
      </c>
      <c r="U70" s="144">
        <v>1982</v>
      </c>
      <c r="V70" s="4" t="s">
        <v>47</v>
      </c>
      <c r="W70" s="4" t="s">
        <v>334</v>
      </c>
      <c r="X70" s="4" t="s">
        <v>524</v>
      </c>
      <c r="Y70" s="4" t="s">
        <v>525</v>
      </c>
      <c r="Z70" s="122" t="s">
        <v>242</v>
      </c>
      <c r="AA70" s="152"/>
      <c r="AB70" s="153"/>
      <c r="AC70" s="153"/>
      <c r="AD70" s="153"/>
      <c r="AE70" s="401"/>
      <c r="AF70" s="128">
        <v>1</v>
      </c>
      <c r="AG70" s="128">
        <v>1</v>
      </c>
      <c r="AH70" s="128">
        <v>1</v>
      </c>
      <c r="AI70" s="128">
        <v>1</v>
      </c>
      <c r="AJ70" s="128">
        <v>1</v>
      </c>
      <c r="AK70" s="128">
        <v>1</v>
      </c>
      <c r="AL70" s="128">
        <v>1</v>
      </c>
      <c r="AM70" s="128">
        <v>1</v>
      </c>
      <c r="AN70" s="128">
        <v>1</v>
      </c>
      <c r="AO70" s="128">
        <v>1</v>
      </c>
      <c r="AP70" s="128">
        <v>1</v>
      </c>
      <c r="AQ70" s="128">
        <v>1</v>
      </c>
      <c r="AR70" s="128">
        <v>1</v>
      </c>
      <c r="AS70" s="128">
        <v>1</v>
      </c>
      <c r="AT70" s="128">
        <v>1</v>
      </c>
      <c r="AU70" s="128">
        <v>1</v>
      </c>
      <c r="AV70" s="128">
        <v>1</v>
      </c>
      <c r="AW70" s="128">
        <v>1</v>
      </c>
      <c r="AX70" s="128">
        <v>1</v>
      </c>
      <c r="AY70" s="128">
        <v>1</v>
      </c>
      <c r="AZ70" s="128">
        <v>1</v>
      </c>
      <c r="BA70" s="128" t="s">
        <v>4</v>
      </c>
      <c r="BB70" s="128">
        <v>1</v>
      </c>
      <c r="BC70" s="128">
        <v>1</v>
      </c>
      <c r="BD70" s="69"/>
      <c r="BE70" s="128"/>
      <c r="BF70" s="298">
        <f t="shared" si="13"/>
        <v>1</v>
      </c>
      <c r="BG70" s="84">
        <v>3570</v>
      </c>
      <c r="BH70" s="203">
        <f t="shared" si="14"/>
        <v>0</v>
      </c>
      <c r="BI70" s="201"/>
      <c r="BJ70" s="201"/>
      <c r="BK70" s="202">
        <v>150</v>
      </c>
      <c r="BL70" s="202"/>
      <c r="BM70" s="203">
        <v>50</v>
      </c>
      <c r="BN70" s="203">
        <v>50</v>
      </c>
      <c r="BO70" s="239">
        <v>780</v>
      </c>
      <c r="BP70" s="202">
        <v>930</v>
      </c>
      <c r="BQ70" s="299">
        <f t="shared" si="9"/>
        <v>30</v>
      </c>
      <c r="BR70" s="279">
        <f t="shared" si="10"/>
        <v>5500</v>
      </c>
      <c r="BS70" s="205"/>
      <c r="BT70" s="205">
        <v>5500</v>
      </c>
      <c r="BU70" s="205"/>
      <c r="BV70" s="240">
        <f t="shared" si="11"/>
        <v>5500</v>
      </c>
      <c r="BW70" s="241">
        <f t="shared" si="12"/>
        <v>0</v>
      </c>
      <c r="BX70" s="78"/>
      <c r="BY70" s="300"/>
      <c r="BZ70" s="300"/>
    </row>
    <row r="71" spans="3:78" s="220" customFormat="1" ht="15.75" customHeight="1" x14ac:dyDescent="0.25">
      <c r="C71" s="411" t="s">
        <v>140</v>
      </c>
      <c r="D71" s="148" t="s">
        <v>466</v>
      </c>
      <c r="E71" s="128" t="s">
        <v>261</v>
      </c>
      <c r="F71" s="267" t="s">
        <v>587</v>
      </c>
      <c r="G71" s="267"/>
      <c r="H71" s="8" t="s">
        <v>588</v>
      </c>
      <c r="I71" s="8"/>
      <c r="J71" s="8"/>
      <c r="K71" s="8"/>
      <c r="L71" s="233">
        <v>2016</v>
      </c>
      <c r="M71" s="147"/>
      <c r="N71" s="147" t="s">
        <v>45</v>
      </c>
      <c r="O71" s="256" t="s">
        <v>199</v>
      </c>
      <c r="P71" s="246" t="s">
        <v>67</v>
      </c>
      <c r="Q71" s="246" t="s">
        <v>589</v>
      </c>
      <c r="R71" s="247">
        <v>1982</v>
      </c>
      <c r="S71" s="248" t="s">
        <v>47</v>
      </c>
      <c r="T71" s="8" t="s">
        <v>529</v>
      </c>
      <c r="U71" s="233"/>
      <c r="V71" s="8"/>
      <c r="W71" s="8"/>
      <c r="X71" s="8"/>
      <c r="Y71" s="8"/>
      <c r="Z71" s="412"/>
      <c r="AA71" s="236"/>
      <c r="AB71" s="235"/>
      <c r="AC71" s="235"/>
      <c r="AD71" s="235"/>
      <c r="AE71" s="407"/>
      <c r="AF71" s="128">
        <v>1</v>
      </c>
      <c r="AG71" s="128">
        <v>1</v>
      </c>
      <c r="AH71" s="128">
        <v>1</v>
      </c>
      <c r="AI71" s="128">
        <v>1</v>
      </c>
      <c r="AJ71" s="128">
        <v>1</v>
      </c>
      <c r="AK71" s="128">
        <v>1</v>
      </c>
      <c r="AL71" s="128">
        <v>1</v>
      </c>
      <c r="AM71" s="128">
        <v>1</v>
      </c>
      <c r="AN71" s="128">
        <v>1</v>
      </c>
      <c r="AO71" s="128">
        <v>1</v>
      </c>
      <c r="AP71" s="128">
        <v>1</v>
      </c>
      <c r="AQ71" s="128" t="s">
        <v>4</v>
      </c>
      <c r="AR71" s="128" t="s">
        <v>4</v>
      </c>
      <c r="AS71" s="128" t="s">
        <v>4</v>
      </c>
      <c r="AT71" s="128" t="s">
        <v>4</v>
      </c>
      <c r="AU71" s="128" t="s">
        <v>4</v>
      </c>
      <c r="AV71" s="128" t="s">
        <v>4</v>
      </c>
      <c r="AW71" s="128" t="s">
        <v>4</v>
      </c>
      <c r="AX71" s="128" t="s">
        <v>4</v>
      </c>
      <c r="AY71" s="128" t="s">
        <v>4</v>
      </c>
      <c r="AZ71" s="128">
        <v>1</v>
      </c>
      <c r="BA71" s="128">
        <v>1</v>
      </c>
      <c r="BB71" s="128">
        <v>1</v>
      </c>
      <c r="BC71" s="128">
        <v>1</v>
      </c>
      <c r="BD71" s="69"/>
      <c r="BE71" s="128"/>
      <c r="BF71" s="298">
        <f t="shared" si="13"/>
        <v>9</v>
      </c>
      <c r="BG71" s="69">
        <v>0</v>
      </c>
      <c r="BH71" s="203">
        <f t="shared" si="14"/>
        <v>0</v>
      </c>
      <c r="BI71" s="238"/>
      <c r="BJ71" s="238"/>
      <c r="BK71" s="203"/>
      <c r="BL71" s="203"/>
      <c r="BM71" s="203">
        <v>50</v>
      </c>
      <c r="BN71" s="203">
        <v>50</v>
      </c>
      <c r="BO71" s="239">
        <v>780</v>
      </c>
      <c r="BP71" s="203">
        <v>930</v>
      </c>
      <c r="BQ71" s="299">
        <f t="shared" si="9"/>
        <v>270</v>
      </c>
      <c r="BR71" s="279">
        <f t="shared" si="10"/>
        <v>1540</v>
      </c>
      <c r="BS71" s="205"/>
      <c r="BT71" s="205"/>
      <c r="BU71" s="205">
        <v>1540</v>
      </c>
      <c r="BV71" s="240">
        <f t="shared" si="11"/>
        <v>1540</v>
      </c>
      <c r="BW71" s="241">
        <f t="shared" si="12"/>
        <v>0</v>
      </c>
      <c r="BX71" s="148"/>
      <c r="BY71" s="377"/>
      <c r="BZ71" s="377"/>
    </row>
    <row r="72" spans="3:78" ht="15.75" customHeight="1" x14ac:dyDescent="0.25">
      <c r="C72" s="260" t="s">
        <v>140</v>
      </c>
      <c r="D72" s="78" t="s">
        <v>469</v>
      </c>
      <c r="E72" s="130" t="s">
        <v>470</v>
      </c>
      <c r="F72" s="1" t="s">
        <v>603</v>
      </c>
      <c r="G72" s="1"/>
      <c r="H72" s="4" t="s">
        <v>604</v>
      </c>
      <c r="I72" s="4" t="s">
        <v>609</v>
      </c>
      <c r="J72" s="4" t="s">
        <v>610</v>
      </c>
      <c r="K72" s="4"/>
      <c r="L72" s="144" t="s">
        <v>478</v>
      </c>
      <c r="M72" s="3" t="s">
        <v>45</v>
      </c>
      <c r="N72" s="3"/>
      <c r="O72" s="160" t="s">
        <v>46</v>
      </c>
      <c r="P72" s="163" t="s">
        <v>169</v>
      </c>
      <c r="Q72" s="163" t="s">
        <v>605</v>
      </c>
      <c r="R72" s="157">
        <v>1985</v>
      </c>
      <c r="S72" s="158" t="s">
        <v>606</v>
      </c>
      <c r="T72" s="4" t="s">
        <v>607</v>
      </c>
      <c r="U72" s="144">
        <v>1984</v>
      </c>
      <c r="V72" s="4" t="s">
        <v>608</v>
      </c>
      <c r="W72" s="4" t="s">
        <v>65</v>
      </c>
      <c r="X72" s="4" t="s">
        <v>59</v>
      </c>
      <c r="Y72" s="4" t="s">
        <v>76</v>
      </c>
      <c r="Z72" s="122"/>
      <c r="AA72" s="152"/>
      <c r="AB72" s="153"/>
      <c r="AC72" s="153"/>
      <c r="AD72" s="153"/>
      <c r="AE72" s="401"/>
      <c r="AF72" s="128">
        <v>1</v>
      </c>
      <c r="AG72" s="128">
        <v>1</v>
      </c>
      <c r="AH72" s="128">
        <v>1</v>
      </c>
      <c r="AI72" s="128">
        <v>1</v>
      </c>
      <c r="AJ72" s="128">
        <v>1</v>
      </c>
      <c r="AK72" s="128" t="s">
        <v>4</v>
      </c>
      <c r="AL72" s="128" t="s">
        <v>4</v>
      </c>
      <c r="AM72" s="128" t="s">
        <v>4</v>
      </c>
      <c r="AN72" s="128" t="s">
        <v>4</v>
      </c>
      <c r="AO72" s="128" t="s">
        <v>4</v>
      </c>
      <c r="AP72" s="128" t="s">
        <v>4</v>
      </c>
      <c r="AQ72" s="128" t="s">
        <v>4</v>
      </c>
      <c r="AR72" s="128">
        <v>1</v>
      </c>
      <c r="AS72" s="128" t="s">
        <v>179</v>
      </c>
      <c r="AT72" s="128">
        <v>1</v>
      </c>
      <c r="AU72" s="128">
        <v>1</v>
      </c>
      <c r="AV72" s="128">
        <v>1</v>
      </c>
      <c r="AW72" s="128">
        <v>1</v>
      </c>
      <c r="AX72" s="128">
        <v>1</v>
      </c>
      <c r="AY72" s="128">
        <v>1</v>
      </c>
      <c r="AZ72" s="128">
        <v>1</v>
      </c>
      <c r="BA72" s="128">
        <v>1</v>
      </c>
      <c r="BB72" s="128">
        <v>1</v>
      </c>
      <c r="BC72" s="128">
        <v>1</v>
      </c>
      <c r="BD72" s="69"/>
      <c r="BE72" s="128"/>
      <c r="BF72" s="298">
        <f t="shared" si="13"/>
        <v>7</v>
      </c>
      <c r="BG72" s="84">
        <v>0</v>
      </c>
      <c r="BH72" s="203">
        <f t="shared" si="14"/>
        <v>0</v>
      </c>
      <c r="BI72" s="201"/>
      <c r="BJ72" s="201"/>
      <c r="BK72" s="202">
        <v>150</v>
      </c>
      <c r="BL72" s="202"/>
      <c r="BM72" s="203">
        <v>50</v>
      </c>
      <c r="BN72" s="203">
        <v>50</v>
      </c>
      <c r="BO72" s="239">
        <v>780</v>
      </c>
      <c r="BP72" s="202">
        <v>930</v>
      </c>
      <c r="BQ72" s="299">
        <f t="shared" si="9"/>
        <v>210</v>
      </c>
      <c r="BR72" s="279">
        <f t="shared" si="10"/>
        <v>1750</v>
      </c>
      <c r="BS72" s="205">
        <v>1750</v>
      </c>
      <c r="BT72" s="205"/>
      <c r="BU72" s="205"/>
      <c r="BV72" s="240">
        <f t="shared" si="11"/>
        <v>1750</v>
      </c>
      <c r="BW72" s="241">
        <f t="shared" si="12"/>
        <v>0</v>
      </c>
      <c r="BX72" s="78"/>
      <c r="BY72" s="300"/>
      <c r="BZ72" s="300"/>
    </row>
    <row r="73" spans="3:78" ht="15" customHeight="1" x14ac:dyDescent="0.25">
      <c r="C73" s="130" t="s">
        <v>140</v>
      </c>
      <c r="D73" s="78" t="s">
        <v>295</v>
      </c>
      <c r="E73" s="128" t="s">
        <v>48</v>
      </c>
      <c r="F73" s="1" t="s">
        <v>246</v>
      </c>
      <c r="G73" s="1"/>
      <c r="H73" s="4" t="s">
        <v>296</v>
      </c>
      <c r="I73" s="4" t="s">
        <v>514</v>
      </c>
      <c r="J73" s="4" t="s">
        <v>515</v>
      </c>
      <c r="K73" s="4"/>
      <c r="L73" s="144">
        <v>2017</v>
      </c>
      <c r="M73" s="3"/>
      <c r="N73" s="3" t="s">
        <v>45</v>
      </c>
      <c r="O73" s="160"/>
      <c r="P73" s="163" t="s">
        <v>238</v>
      </c>
      <c r="Q73" s="163" t="s">
        <v>297</v>
      </c>
      <c r="R73" s="157">
        <v>1989</v>
      </c>
      <c r="S73" s="158" t="s">
        <v>171</v>
      </c>
      <c r="T73" s="4" t="s">
        <v>298</v>
      </c>
      <c r="U73" s="144">
        <v>1991</v>
      </c>
      <c r="V73" s="345" t="s">
        <v>171</v>
      </c>
      <c r="W73" s="4" t="s">
        <v>238</v>
      </c>
      <c r="X73" s="4" t="s">
        <v>239</v>
      </c>
      <c r="Y73" s="4" t="s">
        <v>299</v>
      </c>
      <c r="Z73" s="122" t="s">
        <v>242</v>
      </c>
      <c r="AA73" s="152"/>
      <c r="AB73" s="153"/>
      <c r="AC73" s="153"/>
      <c r="AD73" s="153"/>
      <c r="AE73" s="401"/>
      <c r="AF73" s="128">
        <v>1</v>
      </c>
      <c r="AG73" s="128">
        <v>1</v>
      </c>
      <c r="AH73" s="128">
        <v>1</v>
      </c>
      <c r="AI73" s="128">
        <v>1</v>
      </c>
      <c r="AJ73" s="128">
        <v>1</v>
      </c>
      <c r="AK73" s="128">
        <v>1</v>
      </c>
      <c r="AL73" s="128">
        <v>1</v>
      </c>
      <c r="AM73" s="128">
        <v>1</v>
      </c>
      <c r="AN73" s="128">
        <v>1</v>
      </c>
      <c r="AO73" s="128">
        <v>1</v>
      </c>
      <c r="AP73" s="128">
        <v>1</v>
      </c>
      <c r="AQ73" s="128">
        <v>1</v>
      </c>
      <c r="AR73" s="128">
        <v>1</v>
      </c>
      <c r="AS73" s="128">
        <v>1</v>
      </c>
      <c r="AT73" s="128">
        <v>1</v>
      </c>
      <c r="AU73" s="128" t="s">
        <v>4</v>
      </c>
      <c r="AV73" s="128" t="s">
        <v>4</v>
      </c>
      <c r="AW73" s="128" t="s">
        <v>4</v>
      </c>
      <c r="AX73" s="128" t="s">
        <v>4</v>
      </c>
      <c r="AY73" s="128" t="s">
        <v>4</v>
      </c>
      <c r="AZ73" s="128" t="s">
        <v>4</v>
      </c>
      <c r="BA73" s="128">
        <v>1</v>
      </c>
      <c r="BB73" s="128">
        <v>1</v>
      </c>
      <c r="BC73" s="128">
        <v>1</v>
      </c>
      <c r="BD73" s="69"/>
      <c r="BE73" s="128"/>
      <c r="BF73" s="298">
        <f t="shared" si="13"/>
        <v>6</v>
      </c>
      <c r="BG73" s="84">
        <v>0</v>
      </c>
      <c r="BH73" s="203">
        <f t="shared" si="14"/>
        <v>0</v>
      </c>
      <c r="BI73" s="201"/>
      <c r="BJ73" s="201"/>
      <c r="BK73" s="202">
        <v>150</v>
      </c>
      <c r="BL73" s="202"/>
      <c r="BM73" s="203">
        <v>50</v>
      </c>
      <c r="BN73" s="203">
        <v>50</v>
      </c>
      <c r="BO73" s="239">
        <v>780</v>
      </c>
      <c r="BP73" s="202">
        <v>930</v>
      </c>
      <c r="BQ73" s="299">
        <f t="shared" si="9"/>
        <v>180</v>
      </c>
      <c r="BR73" s="279">
        <f t="shared" si="10"/>
        <v>1780</v>
      </c>
      <c r="BS73" s="205"/>
      <c r="BT73" s="205">
        <v>1780</v>
      </c>
      <c r="BU73" s="205"/>
      <c r="BV73" s="240">
        <f t="shared" si="11"/>
        <v>1780</v>
      </c>
      <c r="BW73" s="241">
        <f t="shared" si="12"/>
        <v>0</v>
      </c>
      <c r="BX73" s="78"/>
      <c r="BY73" s="300"/>
      <c r="BZ73" s="300"/>
    </row>
    <row r="74" spans="3:78" ht="15.75" customHeight="1" x14ac:dyDescent="0.25">
      <c r="C74" s="130" t="s">
        <v>140</v>
      </c>
      <c r="D74" s="78" t="s">
        <v>183</v>
      </c>
      <c r="E74" s="130" t="s">
        <v>177</v>
      </c>
      <c r="F74" s="1" t="s">
        <v>398</v>
      </c>
      <c r="G74" s="1"/>
      <c r="H74" s="4" t="s">
        <v>918</v>
      </c>
      <c r="I74" s="4" t="s">
        <v>504</v>
      </c>
      <c r="J74" s="4" t="s">
        <v>505</v>
      </c>
      <c r="K74" s="4"/>
      <c r="L74" s="144">
        <v>2017</v>
      </c>
      <c r="M74" s="3"/>
      <c r="N74" s="3" t="s">
        <v>45</v>
      </c>
      <c r="O74" s="160" t="s">
        <v>199</v>
      </c>
      <c r="P74" s="163" t="s">
        <v>65</v>
      </c>
      <c r="Q74" s="163" t="s">
        <v>501</v>
      </c>
      <c r="R74" s="157">
        <v>1993</v>
      </c>
      <c r="S74" s="158" t="s">
        <v>502</v>
      </c>
      <c r="T74" s="4" t="s">
        <v>503</v>
      </c>
      <c r="U74" s="144">
        <v>1992</v>
      </c>
      <c r="V74" s="4" t="s">
        <v>47</v>
      </c>
      <c r="W74" s="4" t="s">
        <v>65</v>
      </c>
      <c r="X74" s="4" t="s">
        <v>59</v>
      </c>
      <c r="Y74" s="4" t="s">
        <v>76</v>
      </c>
      <c r="Z74" s="122" t="s">
        <v>242</v>
      </c>
      <c r="AA74" s="152"/>
      <c r="AB74" s="153"/>
      <c r="AC74" s="153"/>
      <c r="AD74" s="153"/>
      <c r="AE74" s="401"/>
      <c r="AF74" s="128">
        <v>1</v>
      </c>
      <c r="AG74" s="128">
        <v>1</v>
      </c>
      <c r="AH74" s="128">
        <v>1</v>
      </c>
      <c r="AI74" s="128">
        <v>1</v>
      </c>
      <c r="AJ74" s="128">
        <v>1</v>
      </c>
      <c r="AK74" s="128" t="s">
        <v>1003</v>
      </c>
      <c r="AL74" s="128" t="s">
        <v>1003</v>
      </c>
      <c r="AM74" s="128" t="s">
        <v>1003</v>
      </c>
      <c r="AN74" s="128" t="s">
        <v>1003</v>
      </c>
      <c r="AO74" s="128" t="s">
        <v>1003</v>
      </c>
      <c r="AP74" s="128" t="s">
        <v>1003</v>
      </c>
      <c r="AQ74" s="128">
        <v>1</v>
      </c>
      <c r="AR74" s="128">
        <v>1</v>
      </c>
      <c r="AS74" s="128">
        <v>1</v>
      </c>
      <c r="AT74" s="128">
        <v>1</v>
      </c>
      <c r="AU74" s="128">
        <v>1</v>
      </c>
      <c r="AV74" s="128">
        <v>1</v>
      </c>
      <c r="AW74" s="128">
        <v>1</v>
      </c>
      <c r="AX74" s="128">
        <v>1</v>
      </c>
      <c r="AY74" s="128">
        <v>1</v>
      </c>
      <c r="AZ74" s="128">
        <v>1</v>
      </c>
      <c r="BA74" s="128">
        <v>1</v>
      </c>
      <c r="BB74" s="128">
        <v>1</v>
      </c>
      <c r="BC74" s="128">
        <v>1</v>
      </c>
      <c r="BD74" s="69"/>
      <c r="BE74" s="128"/>
      <c r="BF74" s="298">
        <f t="shared" si="13"/>
        <v>6</v>
      </c>
      <c r="BG74" s="84">
        <v>0</v>
      </c>
      <c r="BH74" s="203">
        <f t="shared" si="14"/>
        <v>0</v>
      </c>
      <c r="BI74" s="201"/>
      <c r="BJ74" s="201"/>
      <c r="BK74" s="202">
        <v>150</v>
      </c>
      <c r="BL74" s="203">
        <v>200</v>
      </c>
      <c r="BM74" s="203">
        <v>50</v>
      </c>
      <c r="BN74" s="203">
        <v>50</v>
      </c>
      <c r="BO74" s="239">
        <v>780</v>
      </c>
      <c r="BP74" s="202">
        <v>930</v>
      </c>
      <c r="BQ74" s="299">
        <f t="shared" si="9"/>
        <v>180</v>
      </c>
      <c r="BR74" s="279">
        <f t="shared" si="10"/>
        <v>1980</v>
      </c>
      <c r="BS74" s="205"/>
      <c r="BT74" s="205"/>
      <c r="BU74" s="205">
        <v>1980</v>
      </c>
      <c r="BV74" s="240">
        <f t="shared" si="11"/>
        <v>1980</v>
      </c>
      <c r="BW74" s="241">
        <f t="shared" si="12"/>
        <v>0</v>
      </c>
      <c r="BX74" s="78"/>
      <c r="BY74" s="300"/>
      <c r="BZ74" s="300"/>
    </row>
    <row r="75" spans="3:78" s="220" customFormat="1" ht="15.75" customHeight="1" x14ac:dyDescent="0.25">
      <c r="C75" s="130" t="s">
        <v>1027</v>
      </c>
      <c r="D75" s="78" t="s">
        <v>310</v>
      </c>
      <c r="E75" s="130" t="s">
        <v>178</v>
      </c>
      <c r="F75" s="1" t="s">
        <v>246</v>
      </c>
      <c r="G75" s="1"/>
      <c r="H75" s="4" t="s">
        <v>311</v>
      </c>
      <c r="I75" s="4" t="s">
        <v>685</v>
      </c>
      <c r="J75" s="4" t="s">
        <v>686</v>
      </c>
      <c r="K75" s="4"/>
      <c r="L75" s="144">
        <v>2018</v>
      </c>
      <c r="M75" s="3" t="s">
        <v>45</v>
      </c>
      <c r="N75" s="3"/>
      <c r="O75" s="160"/>
      <c r="P75" s="163" t="s">
        <v>312</v>
      </c>
      <c r="Q75" s="163" t="s">
        <v>313</v>
      </c>
      <c r="R75" s="157">
        <v>1979</v>
      </c>
      <c r="S75" s="158" t="s">
        <v>244</v>
      </c>
      <c r="T75" s="4" t="s">
        <v>314</v>
      </c>
      <c r="U75" s="144">
        <v>1983</v>
      </c>
      <c r="V75" s="4" t="s">
        <v>171</v>
      </c>
      <c r="W75" s="4" t="s">
        <v>312</v>
      </c>
      <c r="X75" s="4" t="s">
        <v>315</v>
      </c>
      <c r="Y75" s="4" t="s">
        <v>316</v>
      </c>
      <c r="Z75" s="249" t="s">
        <v>124</v>
      </c>
      <c r="AA75" s="152"/>
      <c r="AB75" s="153"/>
      <c r="AC75" s="153"/>
      <c r="AD75" s="153"/>
      <c r="AE75" s="401"/>
      <c r="AF75" s="128">
        <v>1</v>
      </c>
      <c r="AG75" s="128">
        <v>1</v>
      </c>
      <c r="AH75" s="128">
        <v>1</v>
      </c>
      <c r="AI75" s="128" t="s">
        <v>1003</v>
      </c>
      <c r="AJ75" s="128" t="s">
        <v>1003</v>
      </c>
      <c r="AK75" s="128" t="s">
        <v>1003</v>
      </c>
      <c r="AL75" s="128" t="s">
        <v>1003</v>
      </c>
      <c r="AM75" s="128">
        <v>1</v>
      </c>
      <c r="AN75" s="128">
        <v>1</v>
      </c>
      <c r="AO75" s="128">
        <v>1</v>
      </c>
      <c r="AP75" s="128">
        <v>1</v>
      </c>
      <c r="AQ75" s="128">
        <v>1</v>
      </c>
      <c r="AR75" s="128">
        <v>1</v>
      </c>
      <c r="AS75" s="128">
        <v>1</v>
      </c>
      <c r="AT75" s="128">
        <v>1</v>
      </c>
      <c r="AU75" s="128">
        <v>1</v>
      </c>
      <c r="AV75" s="128">
        <v>1</v>
      </c>
      <c r="AW75" s="128">
        <v>1</v>
      </c>
      <c r="AX75" s="128">
        <v>1</v>
      </c>
      <c r="AY75" s="128">
        <v>1</v>
      </c>
      <c r="AZ75" s="128">
        <v>1</v>
      </c>
      <c r="BA75" s="128">
        <v>1</v>
      </c>
      <c r="BB75" s="128">
        <v>1</v>
      </c>
      <c r="BC75" s="128">
        <v>1</v>
      </c>
      <c r="BD75" s="128"/>
      <c r="BE75" s="128"/>
      <c r="BF75" s="298">
        <f t="shared" si="13"/>
        <v>4</v>
      </c>
      <c r="BG75" s="84">
        <v>0</v>
      </c>
      <c r="BH75" s="203">
        <f t="shared" si="14"/>
        <v>0</v>
      </c>
      <c r="BI75" s="201"/>
      <c r="BJ75" s="201"/>
      <c r="BK75" s="202">
        <v>150</v>
      </c>
      <c r="BL75" s="202">
        <v>200</v>
      </c>
      <c r="BM75" s="203">
        <v>50</v>
      </c>
      <c r="BN75" s="203">
        <v>50</v>
      </c>
      <c r="BO75" s="239">
        <v>780</v>
      </c>
      <c r="BP75" s="202">
        <v>780</v>
      </c>
      <c r="BQ75" s="299">
        <f t="shared" si="9"/>
        <v>120</v>
      </c>
      <c r="BR75" s="279">
        <f t="shared" si="10"/>
        <v>1890</v>
      </c>
      <c r="BS75" s="205">
        <v>1890</v>
      </c>
      <c r="BT75" s="205"/>
      <c r="BU75" s="205"/>
      <c r="BV75" s="240">
        <f t="shared" si="11"/>
        <v>1890</v>
      </c>
      <c r="BW75" s="241">
        <f t="shared" si="12"/>
        <v>0</v>
      </c>
      <c r="BX75" s="78"/>
      <c r="BY75" s="300"/>
      <c r="BZ75" s="377"/>
    </row>
    <row r="76" spans="3:78" ht="15.75" customHeight="1" x14ac:dyDescent="0.25">
      <c r="C76" s="130" t="s">
        <v>1027</v>
      </c>
      <c r="D76" s="78" t="s">
        <v>263</v>
      </c>
      <c r="E76" s="130" t="s">
        <v>264</v>
      </c>
      <c r="F76" s="1" t="s">
        <v>245</v>
      </c>
      <c r="G76" s="1"/>
      <c r="H76" s="4" t="s">
        <v>265</v>
      </c>
      <c r="I76" s="4" t="s">
        <v>687</v>
      </c>
      <c r="J76" s="4" t="s">
        <v>688</v>
      </c>
      <c r="K76" s="4"/>
      <c r="L76" s="144">
        <v>2018</v>
      </c>
      <c r="M76" s="3"/>
      <c r="N76" s="3" t="s">
        <v>45</v>
      </c>
      <c r="O76" s="160"/>
      <c r="P76" s="163" t="s">
        <v>65</v>
      </c>
      <c r="Q76" s="163" t="s">
        <v>266</v>
      </c>
      <c r="R76" s="157">
        <v>1990</v>
      </c>
      <c r="S76" s="158" t="s">
        <v>171</v>
      </c>
      <c r="T76" s="4" t="s">
        <v>158</v>
      </c>
      <c r="U76" s="144">
        <v>1994</v>
      </c>
      <c r="V76" s="4" t="s">
        <v>171</v>
      </c>
      <c r="W76" s="4" t="s">
        <v>67</v>
      </c>
      <c r="X76" s="4" t="s">
        <v>267</v>
      </c>
      <c r="Y76" s="4" t="s">
        <v>268</v>
      </c>
      <c r="Z76" s="122"/>
      <c r="AA76" s="152"/>
      <c r="AB76" s="153"/>
      <c r="AC76" s="153"/>
      <c r="AD76" s="153"/>
      <c r="AE76" s="401"/>
      <c r="AF76" s="128">
        <v>1</v>
      </c>
      <c r="AG76" s="128">
        <v>1</v>
      </c>
      <c r="AH76" s="128">
        <v>1</v>
      </c>
      <c r="AI76" s="128">
        <v>1</v>
      </c>
      <c r="AJ76" s="128">
        <v>1</v>
      </c>
      <c r="AK76" s="128">
        <v>1</v>
      </c>
      <c r="AL76" s="128">
        <v>1</v>
      </c>
      <c r="AM76" s="128">
        <v>1</v>
      </c>
      <c r="AN76" s="128">
        <v>1</v>
      </c>
      <c r="AO76" s="128">
        <v>1</v>
      </c>
      <c r="AP76" s="128">
        <v>1</v>
      </c>
      <c r="AQ76" s="128">
        <v>1</v>
      </c>
      <c r="AR76" s="128">
        <v>1</v>
      </c>
      <c r="AS76" s="128">
        <v>1</v>
      </c>
      <c r="AT76" s="128">
        <v>1</v>
      </c>
      <c r="AU76" s="128">
        <v>1</v>
      </c>
      <c r="AV76" s="128">
        <v>1</v>
      </c>
      <c r="AW76" s="128">
        <v>1</v>
      </c>
      <c r="AX76" s="128">
        <v>1</v>
      </c>
      <c r="AY76" s="128">
        <v>1</v>
      </c>
      <c r="AZ76" s="128">
        <v>1</v>
      </c>
      <c r="BA76" s="128">
        <v>1</v>
      </c>
      <c r="BB76" s="128">
        <v>1</v>
      </c>
      <c r="BC76" s="128">
        <v>1</v>
      </c>
      <c r="BD76" s="69">
        <v>3.5</v>
      </c>
      <c r="BE76" s="128"/>
      <c r="BF76" s="298">
        <f t="shared" si="13"/>
        <v>0</v>
      </c>
      <c r="BG76" s="84">
        <v>0</v>
      </c>
      <c r="BH76" s="203">
        <f t="shared" si="14"/>
        <v>35</v>
      </c>
      <c r="BI76" s="201"/>
      <c r="BJ76" s="201"/>
      <c r="BK76" s="202">
        <v>150</v>
      </c>
      <c r="BL76" s="203"/>
      <c r="BM76" s="203">
        <v>50</v>
      </c>
      <c r="BN76" s="203">
        <v>50</v>
      </c>
      <c r="BO76" s="239">
        <v>780</v>
      </c>
      <c r="BP76" s="202">
        <v>780</v>
      </c>
      <c r="BQ76" s="299">
        <f t="shared" si="9"/>
        <v>0</v>
      </c>
      <c r="BR76" s="279">
        <f>SUM(BG76:BP76)-BQ76</f>
        <v>1845</v>
      </c>
      <c r="BS76" s="205">
        <v>1810</v>
      </c>
      <c r="BT76" s="205"/>
      <c r="BU76" s="205"/>
      <c r="BV76" s="240">
        <f t="shared" si="11"/>
        <v>1810</v>
      </c>
      <c r="BW76" s="241">
        <f t="shared" si="12"/>
        <v>35</v>
      </c>
      <c r="BX76" s="78"/>
      <c r="BY76" s="300"/>
      <c r="BZ76" s="300"/>
    </row>
    <row r="77" spans="3:78" ht="18.75" customHeight="1" x14ac:dyDescent="0.25">
      <c r="C77" s="130" t="s">
        <v>1027</v>
      </c>
      <c r="D77" s="78" t="s">
        <v>338</v>
      </c>
      <c r="E77" s="130" t="s">
        <v>134</v>
      </c>
      <c r="F77" s="1" t="s">
        <v>339</v>
      </c>
      <c r="G77" s="1"/>
      <c r="H77" s="4" t="s">
        <v>340</v>
      </c>
      <c r="I77" s="4" t="s">
        <v>365</v>
      </c>
      <c r="J77" s="4"/>
      <c r="K77" s="4"/>
      <c r="L77" s="144">
        <v>2018</v>
      </c>
      <c r="M77" s="3"/>
      <c r="N77" s="3" t="s">
        <v>45</v>
      </c>
      <c r="O77" s="160"/>
      <c r="P77" s="163" t="s">
        <v>65</v>
      </c>
      <c r="Q77" s="163" t="s">
        <v>341</v>
      </c>
      <c r="R77" s="157">
        <v>1993</v>
      </c>
      <c r="S77" s="158" t="s">
        <v>171</v>
      </c>
      <c r="T77" s="4" t="s">
        <v>342</v>
      </c>
      <c r="U77" s="144">
        <v>1998</v>
      </c>
      <c r="V77" s="4" t="s">
        <v>171</v>
      </c>
      <c r="W77" s="4" t="s">
        <v>65</v>
      </c>
      <c r="X77" s="4" t="s">
        <v>59</v>
      </c>
      <c r="Y77" s="4" t="s">
        <v>76</v>
      </c>
      <c r="Z77" s="122"/>
      <c r="AA77" s="152"/>
      <c r="AB77" s="153"/>
      <c r="AC77" s="153"/>
      <c r="AD77" s="153"/>
      <c r="AE77" s="401"/>
      <c r="AF77" s="128">
        <v>1</v>
      </c>
      <c r="AG77" s="128">
        <v>1</v>
      </c>
      <c r="AH77" s="128">
        <v>1</v>
      </c>
      <c r="AI77" s="128">
        <v>1</v>
      </c>
      <c r="AJ77" s="128">
        <v>1</v>
      </c>
      <c r="AK77" s="128">
        <v>1</v>
      </c>
      <c r="AL77" s="128">
        <v>1</v>
      </c>
      <c r="AM77" s="128">
        <v>1</v>
      </c>
      <c r="AN77" s="128">
        <v>1</v>
      </c>
      <c r="AO77" s="128">
        <v>1</v>
      </c>
      <c r="AP77" s="128">
        <v>1</v>
      </c>
      <c r="AQ77" s="128">
        <v>1</v>
      </c>
      <c r="AR77" s="128">
        <v>1</v>
      </c>
      <c r="AS77" s="128">
        <v>1</v>
      </c>
      <c r="AT77" s="128">
        <v>1</v>
      </c>
      <c r="AU77" s="128">
        <v>1</v>
      </c>
      <c r="AV77" s="128">
        <v>1</v>
      </c>
      <c r="AW77" s="128">
        <v>1</v>
      </c>
      <c r="AX77" s="128">
        <v>1</v>
      </c>
      <c r="AY77" s="128">
        <v>1</v>
      </c>
      <c r="AZ77" s="128">
        <v>1</v>
      </c>
      <c r="BA77" s="128">
        <v>1</v>
      </c>
      <c r="BB77" s="128">
        <v>1</v>
      </c>
      <c r="BC77" s="128">
        <v>1</v>
      </c>
      <c r="BD77" s="69"/>
      <c r="BE77" s="128"/>
      <c r="BF77" s="298">
        <f t="shared" si="13"/>
        <v>0</v>
      </c>
      <c r="BG77" s="84">
        <v>0</v>
      </c>
      <c r="BH77" s="203">
        <f t="shared" si="14"/>
        <v>0</v>
      </c>
      <c r="BI77" s="201"/>
      <c r="BJ77" s="201"/>
      <c r="BK77" s="202"/>
      <c r="BL77" s="202"/>
      <c r="BM77" s="203">
        <v>50</v>
      </c>
      <c r="BN77" s="203">
        <v>50</v>
      </c>
      <c r="BO77" s="239">
        <v>780</v>
      </c>
      <c r="BP77" s="202">
        <v>780</v>
      </c>
      <c r="BQ77" s="299">
        <f t="shared" si="9"/>
        <v>0</v>
      </c>
      <c r="BR77" s="279">
        <f t="shared" si="10"/>
        <v>1660</v>
      </c>
      <c r="BS77" s="205">
        <v>1660</v>
      </c>
      <c r="BT77" s="205"/>
      <c r="BU77" s="205"/>
      <c r="BV77" s="240">
        <f t="shared" si="11"/>
        <v>1660</v>
      </c>
      <c r="BW77" s="241">
        <f t="shared" si="12"/>
        <v>0</v>
      </c>
      <c r="BX77" s="78"/>
      <c r="BY77" s="300"/>
      <c r="BZ77" s="300"/>
    </row>
    <row r="78" spans="3:78" ht="15.75" customHeight="1" x14ac:dyDescent="0.25">
      <c r="C78" s="130" t="s">
        <v>1027</v>
      </c>
      <c r="D78" s="341" t="s">
        <v>726</v>
      </c>
      <c r="E78" s="130" t="s">
        <v>152</v>
      </c>
      <c r="F78" s="2"/>
      <c r="G78" s="2"/>
      <c r="H78" s="4" t="s">
        <v>832</v>
      </c>
      <c r="I78" s="4" t="s">
        <v>841</v>
      </c>
      <c r="J78" s="4" t="s">
        <v>842</v>
      </c>
      <c r="K78" s="4"/>
      <c r="L78" s="144">
        <v>2018</v>
      </c>
      <c r="M78" s="3"/>
      <c r="N78" s="3" t="s">
        <v>757</v>
      </c>
      <c r="O78" s="160" t="s">
        <v>46</v>
      </c>
      <c r="P78" s="3" t="s">
        <v>833</v>
      </c>
      <c r="Q78" s="152" t="s">
        <v>834</v>
      </c>
      <c r="R78" s="4" t="s">
        <v>835</v>
      </c>
      <c r="S78" s="158" t="s">
        <v>47</v>
      </c>
      <c r="T78" s="3" t="s">
        <v>836</v>
      </c>
      <c r="U78" s="4" t="s">
        <v>837</v>
      </c>
      <c r="V78" s="4" t="s">
        <v>47</v>
      </c>
      <c r="W78" s="3" t="s">
        <v>838</v>
      </c>
      <c r="X78" s="3" t="s">
        <v>839</v>
      </c>
      <c r="Y78" s="3" t="s">
        <v>840</v>
      </c>
      <c r="Z78" s="3" t="s">
        <v>193</v>
      </c>
      <c r="AA78" s="3"/>
      <c r="AB78" s="3"/>
      <c r="AC78" s="3"/>
      <c r="AD78" s="3"/>
      <c r="AE78" s="405"/>
      <c r="AF78" s="128">
        <v>1</v>
      </c>
      <c r="AG78" s="128">
        <v>1</v>
      </c>
      <c r="AH78" s="128">
        <v>1</v>
      </c>
      <c r="AI78" s="128">
        <v>1</v>
      </c>
      <c r="AJ78" s="128">
        <v>1</v>
      </c>
      <c r="AK78" s="128">
        <v>1</v>
      </c>
      <c r="AL78" s="128">
        <v>1</v>
      </c>
      <c r="AM78" s="128">
        <v>1</v>
      </c>
      <c r="AN78" s="128">
        <v>1</v>
      </c>
      <c r="AO78" s="128">
        <v>1</v>
      </c>
      <c r="AP78" s="128">
        <v>1</v>
      </c>
      <c r="AQ78" s="128">
        <v>1</v>
      </c>
      <c r="AR78" s="128">
        <v>1</v>
      </c>
      <c r="AS78" s="128">
        <v>1</v>
      </c>
      <c r="AT78" s="128">
        <v>1</v>
      </c>
      <c r="AU78" s="128">
        <v>1</v>
      </c>
      <c r="AV78" s="128">
        <v>1</v>
      </c>
      <c r="AW78" s="128">
        <v>1</v>
      </c>
      <c r="AX78" s="128">
        <v>1</v>
      </c>
      <c r="AY78" s="128">
        <v>1</v>
      </c>
      <c r="AZ78" s="128">
        <v>1</v>
      </c>
      <c r="BA78" s="128">
        <v>1</v>
      </c>
      <c r="BB78" s="128">
        <v>1</v>
      </c>
      <c r="BC78" s="128">
        <v>1</v>
      </c>
      <c r="BD78" s="130"/>
      <c r="BE78" s="128"/>
      <c r="BF78" s="298">
        <f t="shared" si="13"/>
        <v>0</v>
      </c>
      <c r="BG78" s="130">
        <v>0</v>
      </c>
      <c r="BH78" s="203">
        <f t="shared" si="14"/>
        <v>0</v>
      </c>
      <c r="BI78" s="129"/>
      <c r="BJ78" s="129">
        <v>140</v>
      </c>
      <c r="BK78" s="202"/>
      <c r="BL78" s="256">
        <v>200</v>
      </c>
      <c r="BM78" s="203">
        <v>50</v>
      </c>
      <c r="BN78" s="203">
        <v>50</v>
      </c>
      <c r="BO78" s="239">
        <v>780</v>
      </c>
      <c r="BP78" s="6">
        <v>780</v>
      </c>
      <c r="BQ78" s="299">
        <f t="shared" si="9"/>
        <v>0</v>
      </c>
      <c r="BR78" s="279">
        <f t="shared" si="10"/>
        <v>2000</v>
      </c>
      <c r="BS78" s="375"/>
      <c r="BT78" s="342">
        <v>2000</v>
      </c>
      <c r="BU78" s="205"/>
      <c r="BV78" s="240">
        <f t="shared" si="11"/>
        <v>2000</v>
      </c>
      <c r="BW78" s="241">
        <f t="shared" si="12"/>
        <v>0</v>
      </c>
      <c r="BX78" s="343"/>
      <c r="BY78" s="300"/>
      <c r="BZ78" s="300"/>
    </row>
    <row r="79" spans="3:78" ht="15.75" customHeight="1" x14ac:dyDescent="0.25">
      <c r="C79" s="130" t="s">
        <v>1027</v>
      </c>
      <c r="D79" s="78" t="s">
        <v>392</v>
      </c>
      <c r="E79" s="130" t="s">
        <v>142</v>
      </c>
      <c r="F79" s="1" t="s">
        <v>378</v>
      </c>
      <c r="G79" s="1"/>
      <c r="H79" s="4" t="s">
        <v>445</v>
      </c>
      <c r="I79" s="4"/>
      <c r="J79" s="4"/>
      <c r="K79" s="4"/>
      <c r="L79" s="144">
        <v>2018</v>
      </c>
      <c r="M79" s="3"/>
      <c r="N79" s="3" t="s">
        <v>45</v>
      </c>
      <c r="O79" s="160" t="s">
        <v>199</v>
      </c>
      <c r="P79" s="163" t="s">
        <v>65</v>
      </c>
      <c r="Q79" s="163" t="s">
        <v>692</v>
      </c>
      <c r="R79" s="157">
        <v>1980</v>
      </c>
      <c r="S79" s="158" t="s">
        <v>47</v>
      </c>
      <c r="T79" s="4" t="s">
        <v>693</v>
      </c>
      <c r="U79" s="144">
        <v>1980</v>
      </c>
      <c r="V79" s="4" t="s">
        <v>47</v>
      </c>
      <c r="W79" s="4" t="s">
        <v>169</v>
      </c>
      <c r="X79" s="4" t="s">
        <v>694</v>
      </c>
      <c r="Y79" s="4" t="s">
        <v>128</v>
      </c>
      <c r="Z79" s="122" t="s">
        <v>124</v>
      </c>
      <c r="AA79" s="152"/>
      <c r="AB79" s="153"/>
      <c r="AC79" s="153"/>
      <c r="AD79" s="153"/>
      <c r="AE79" s="401"/>
      <c r="AF79" s="128">
        <v>1</v>
      </c>
      <c r="AG79" s="128">
        <v>1</v>
      </c>
      <c r="AH79" s="128">
        <v>1</v>
      </c>
      <c r="AI79" s="128">
        <v>1</v>
      </c>
      <c r="AJ79" s="128">
        <v>1</v>
      </c>
      <c r="AK79" s="128">
        <v>1</v>
      </c>
      <c r="AL79" s="128">
        <v>1</v>
      </c>
      <c r="AM79" s="128">
        <v>1</v>
      </c>
      <c r="AN79" s="128">
        <v>1</v>
      </c>
      <c r="AO79" s="128">
        <v>1</v>
      </c>
      <c r="AP79" s="128">
        <v>1</v>
      </c>
      <c r="AQ79" s="128">
        <v>1</v>
      </c>
      <c r="AR79" s="128">
        <v>1</v>
      </c>
      <c r="AS79" s="128">
        <v>1</v>
      </c>
      <c r="AT79" s="128">
        <v>1</v>
      </c>
      <c r="AU79" s="128">
        <v>1</v>
      </c>
      <c r="AV79" s="128" t="s">
        <v>4</v>
      </c>
      <c r="AW79" s="128">
        <v>1</v>
      </c>
      <c r="AX79" s="128">
        <v>1</v>
      </c>
      <c r="AY79" s="128">
        <v>1</v>
      </c>
      <c r="AZ79" s="128">
        <v>1</v>
      </c>
      <c r="BA79" s="128">
        <v>1</v>
      </c>
      <c r="BB79" s="128">
        <v>1</v>
      </c>
      <c r="BC79" s="128">
        <v>1</v>
      </c>
      <c r="BD79" s="69"/>
      <c r="BE79" s="128"/>
      <c r="BF79" s="298">
        <f t="shared" si="13"/>
        <v>1</v>
      </c>
      <c r="BG79" s="374">
        <v>300</v>
      </c>
      <c r="BH79" s="203">
        <f t="shared" si="14"/>
        <v>0</v>
      </c>
      <c r="BI79" s="201"/>
      <c r="BJ79" s="201"/>
      <c r="BK79" s="202"/>
      <c r="BL79" s="202"/>
      <c r="BM79" s="203">
        <v>50</v>
      </c>
      <c r="BN79" s="203">
        <v>50</v>
      </c>
      <c r="BO79" s="239">
        <v>780</v>
      </c>
      <c r="BP79" s="202">
        <v>780</v>
      </c>
      <c r="BQ79" s="299">
        <f t="shared" si="9"/>
        <v>30</v>
      </c>
      <c r="BR79" s="279">
        <f t="shared" si="10"/>
        <v>1930</v>
      </c>
      <c r="BS79" s="205"/>
      <c r="BT79" s="205"/>
      <c r="BU79" s="205">
        <v>1630</v>
      </c>
      <c r="BV79" s="240">
        <f t="shared" si="11"/>
        <v>1630</v>
      </c>
      <c r="BW79" s="241">
        <f t="shared" si="12"/>
        <v>300</v>
      </c>
      <c r="BX79" s="78"/>
      <c r="BY79" s="300"/>
      <c r="BZ79" s="300"/>
    </row>
    <row r="80" spans="3:78" s="330" customFormat="1" ht="15.75" customHeight="1" x14ac:dyDescent="0.3">
      <c r="C80" s="260" t="s">
        <v>1010</v>
      </c>
      <c r="D80" s="78" t="s">
        <v>1011</v>
      </c>
      <c r="E80" s="130" t="s">
        <v>48</v>
      </c>
      <c r="F80" s="1"/>
      <c r="G80" s="1"/>
      <c r="H80" s="4"/>
      <c r="I80" s="4"/>
      <c r="J80" s="4"/>
      <c r="K80" s="4"/>
      <c r="L80" s="144"/>
      <c r="M80" s="3"/>
      <c r="N80" s="3"/>
      <c r="O80" s="160"/>
      <c r="P80" s="163"/>
      <c r="Q80" s="163"/>
      <c r="R80" s="157"/>
      <c r="S80" s="158"/>
      <c r="T80" s="4"/>
      <c r="U80" s="144"/>
      <c r="V80" s="4"/>
      <c r="W80" s="4"/>
      <c r="X80" s="4"/>
      <c r="Y80" s="4"/>
      <c r="Z80" s="122"/>
      <c r="AA80" s="152"/>
      <c r="AB80" s="153"/>
      <c r="AC80" s="153"/>
      <c r="AD80" s="153"/>
      <c r="AE80" s="401"/>
      <c r="AF80" s="128">
        <v>1</v>
      </c>
      <c r="AG80" s="128">
        <v>1</v>
      </c>
      <c r="AH80" s="128">
        <v>1</v>
      </c>
      <c r="AI80" s="128">
        <v>1</v>
      </c>
      <c r="AJ80" s="128">
        <v>1</v>
      </c>
      <c r="AK80" s="128">
        <v>1</v>
      </c>
      <c r="AL80" s="128">
        <v>1</v>
      </c>
      <c r="AM80" s="128">
        <v>1</v>
      </c>
      <c r="AN80" s="128">
        <v>1</v>
      </c>
      <c r="AO80" s="128">
        <v>1</v>
      </c>
      <c r="AP80" s="128">
        <v>1</v>
      </c>
      <c r="AQ80" s="128" t="s">
        <v>4</v>
      </c>
      <c r="AR80" s="128">
        <v>1</v>
      </c>
      <c r="AS80" s="128">
        <v>1</v>
      </c>
      <c r="AT80" s="128">
        <v>1</v>
      </c>
      <c r="AU80" s="128">
        <v>1</v>
      </c>
      <c r="AV80" s="128">
        <v>1</v>
      </c>
      <c r="AW80" s="128">
        <v>1</v>
      </c>
      <c r="AX80" s="128">
        <v>1</v>
      </c>
      <c r="AY80" s="128">
        <v>1</v>
      </c>
      <c r="AZ80" s="128">
        <v>1</v>
      </c>
      <c r="BA80" s="128">
        <v>1</v>
      </c>
      <c r="BB80" s="128">
        <v>1</v>
      </c>
      <c r="BC80" s="128">
        <v>1</v>
      </c>
      <c r="BD80" s="69"/>
      <c r="BE80" s="128"/>
      <c r="BF80" s="298">
        <f t="shared" si="13"/>
        <v>1</v>
      </c>
      <c r="BG80" s="84">
        <v>0</v>
      </c>
      <c r="BH80" s="203">
        <f t="shared" si="14"/>
        <v>0</v>
      </c>
      <c r="BI80" s="201"/>
      <c r="BJ80" s="201"/>
      <c r="BK80" s="202"/>
      <c r="BL80" s="202"/>
      <c r="BM80" s="203">
        <v>50</v>
      </c>
      <c r="BN80" s="203">
        <v>50</v>
      </c>
      <c r="BO80" s="239">
        <v>780</v>
      </c>
      <c r="BP80" s="202">
        <v>930</v>
      </c>
      <c r="BQ80" s="299">
        <f t="shared" si="9"/>
        <v>30</v>
      </c>
      <c r="BR80" s="279">
        <f t="shared" si="10"/>
        <v>1780</v>
      </c>
      <c r="BS80" s="205"/>
      <c r="BT80" s="205">
        <v>1780</v>
      </c>
      <c r="BU80" s="205"/>
      <c r="BV80" s="240">
        <f t="shared" si="11"/>
        <v>1780</v>
      </c>
      <c r="BW80" s="241">
        <f t="shared" si="12"/>
        <v>0</v>
      </c>
      <c r="BX80" s="78"/>
      <c r="BY80" s="300"/>
      <c r="BZ80" s="300"/>
    </row>
    <row r="81" spans="2:78" s="330" customFormat="1" ht="15.75" customHeight="1" x14ac:dyDescent="0.3">
      <c r="C81" s="260" t="s">
        <v>74</v>
      </c>
      <c r="D81" s="78" t="s">
        <v>456</v>
      </c>
      <c r="E81" s="130" t="s">
        <v>1</v>
      </c>
      <c r="F81" s="4" t="s">
        <v>461</v>
      </c>
      <c r="G81" s="4"/>
      <c r="H81" s="4" t="s">
        <v>555</v>
      </c>
      <c r="I81" s="4" t="s">
        <v>560</v>
      </c>
      <c r="J81" s="4" t="s">
        <v>561</v>
      </c>
      <c r="K81" s="4"/>
      <c r="L81" s="144">
        <v>2019</v>
      </c>
      <c r="M81" s="3" t="s">
        <v>45</v>
      </c>
      <c r="N81" s="3"/>
      <c r="O81" s="160" t="s">
        <v>199</v>
      </c>
      <c r="P81" s="163" t="s">
        <v>65</v>
      </c>
      <c r="Q81" s="163" t="s">
        <v>556</v>
      </c>
      <c r="R81" s="157">
        <v>1986</v>
      </c>
      <c r="S81" s="158" t="s">
        <v>557</v>
      </c>
      <c r="T81" s="4" t="s">
        <v>558</v>
      </c>
      <c r="U81" s="144">
        <v>1987</v>
      </c>
      <c r="V81" s="4" t="s">
        <v>190</v>
      </c>
      <c r="W81" s="4" t="s">
        <v>65</v>
      </c>
      <c r="X81" s="4" t="s">
        <v>59</v>
      </c>
      <c r="Y81" s="4" t="s">
        <v>559</v>
      </c>
      <c r="Z81" s="122" t="s">
        <v>242</v>
      </c>
      <c r="AA81" s="152"/>
      <c r="AB81" s="153"/>
      <c r="AC81" s="153"/>
      <c r="AD81" s="153"/>
      <c r="AE81" s="401"/>
      <c r="AF81" s="128">
        <v>1</v>
      </c>
      <c r="AG81" s="128" t="s">
        <v>4</v>
      </c>
      <c r="AH81" s="128">
        <v>1</v>
      </c>
      <c r="AI81" s="128">
        <v>1</v>
      </c>
      <c r="AJ81" s="128">
        <v>1</v>
      </c>
      <c r="AK81" s="128">
        <v>1</v>
      </c>
      <c r="AL81" s="128">
        <v>1</v>
      </c>
      <c r="AM81" s="128" t="s">
        <v>4</v>
      </c>
      <c r="AN81" s="128">
        <v>1</v>
      </c>
      <c r="AO81" s="128">
        <v>1</v>
      </c>
      <c r="AP81" s="128">
        <v>1</v>
      </c>
      <c r="AQ81" s="128">
        <v>1</v>
      </c>
      <c r="AR81" s="128">
        <v>1</v>
      </c>
      <c r="AS81" s="128" t="s">
        <v>4</v>
      </c>
      <c r="AT81" s="128">
        <v>1</v>
      </c>
      <c r="AU81" s="128">
        <v>1</v>
      </c>
      <c r="AV81" s="128">
        <v>1</v>
      </c>
      <c r="AW81" s="128">
        <v>1</v>
      </c>
      <c r="AX81" s="128">
        <v>1</v>
      </c>
      <c r="AY81" s="128" t="s">
        <v>4</v>
      </c>
      <c r="AZ81" s="128">
        <v>1</v>
      </c>
      <c r="BA81" s="128">
        <v>1</v>
      </c>
      <c r="BB81" s="128">
        <v>1</v>
      </c>
      <c r="BC81" s="128">
        <v>1</v>
      </c>
      <c r="BD81" s="69">
        <v>7</v>
      </c>
      <c r="BE81" s="128">
        <v>3</v>
      </c>
      <c r="BF81" s="298">
        <f t="shared" si="13"/>
        <v>4</v>
      </c>
      <c r="BG81" s="439">
        <v>0</v>
      </c>
      <c r="BH81" s="203">
        <f t="shared" si="14"/>
        <v>100</v>
      </c>
      <c r="BI81" s="201"/>
      <c r="BJ81" s="201"/>
      <c r="BK81" s="202"/>
      <c r="BL81" s="202"/>
      <c r="BM81" s="203">
        <v>50</v>
      </c>
      <c r="BN81" s="203">
        <v>50</v>
      </c>
      <c r="BO81" s="239">
        <v>780</v>
      </c>
      <c r="BP81" s="202">
        <v>680</v>
      </c>
      <c r="BQ81" s="299">
        <f t="shared" si="9"/>
        <v>120</v>
      </c>
      <c r="BR81" s="279">
        <f t="shared" si="10"/>
        <v>1540</v>
      </c>
      <c r="BS81" s="205"/>
      <c r="BT81" s="205"/>
      <c r="BU81" s="205">
        <v>1540</v>
      </c>
      <c r="BV81" s="240">
        <f t="shared" si="11"/>
        <v>1540</v>
      </c>
      <c r="BW81" s="241">
        <f t="shared" si="12"/>
        <v>0</v>
      </c>
      <c r="BX81" s="78"/>
      <c r="BY81" s="300"/>
      <c r="BZ81" s="300"/>
    </row>
    <row r="82" spans="2:78" ht="15.75" customHeight="1" x14ac:dyDescent="0.25">
      <c r="C82" s="260" t="s">
        <v>74</v>
      </c>
      <c r="D82" s="78" t="s">
        <v>988</v>
      </c>
      <c r="E82" s="130" t="s">
        <v>222</v>
      </c>
      <c r="F82" s="1" t="s">
        <v>987</v>
      </c>
      <c r="G82" s="1"/>
      <c r="H82" s="4"/>
      <c r="I82" s="4"/>
      <c r="J82" s="4"/>
      <c r="K82" s="4"/>
      <c r="L82" s="144"/>
      <c r="M82" s="3"/>
      <c r="N82" s="3"/>
      <c r="O82" s="160"/>
      <c r="P82" s="163"/>
      <c r="Q82" s="163"/>
      <c r="R82" s="157"/>
      <c r="S82" s="158"/>
      <c r="T82" s="4"/>
      <c r="U82" s="144"/>
      <c r="V82" s="4"/>
      <c r="W82" s="4"/>
      <c r="X82" s="4"/>
      <c r="Y82" s="4"/>
      <c r="Z82" s="122"/>
      <c r="AA82" s="152"/>
      <c r="AB82" s="153"/>
      <c r="AC82" s="153"/>
      <c r="AD82" s="153"/>
      <c r="AE82" s="401"/>
      <c r="AF82" s="128">
        <v>1</v>
      </c>
      <c r="AG82" s="128" t="s">
        <v>4</v>
      </c>
      <c r="AH82" s="128">
        <v>1</v>
      </c>
      <c r="AI82" s="128">
        <v>1</v>
      </c>
      <c r="AJ82" s="128">
        <v>1</v>
      </c>
      <c r="AK82" s="128">
        <v>1</v>
      </c>
      <c r="AL82" s="128">
        <v>1</v>
      </c>
      <c r="AM82" s="128" t="s">
        <v>4</v>
      </c>
      <c r="AN82" s="128">
        <v>1</v>
      </c>
      <c r="AO82" s="128" t="s">
        <v>4</v>
      </c>
      <c r="AP82" s="128" t="s">
        <v>4</v>
      </c>
      <c r="AQ82" s="128" t="s">
        <v>4</v>
      </c>
      <c r="AR82" s="128" t="s">
        <v>4</v>
      </c>
      <c r="AS82" s="128" t="s">
        <v>4</v>
      </c>
      <c r="AT82" s="128" t="s">
        <v>4</v>
      </c>
      <c r="AU82" s="128" t="s">
        <v>4</v>
      </c>
      <c r="AV82" s="128" t="s">
        <v>4</v>
      </c>
      <c r="AW82" s="128" t="s">
        <v>4</v>
      </c>
      <c r="AX82" s="128" t="s">
        <v>4</v>
      </c>
      <c r="AY82" s="128" t="s">
        <v>4</v>
      </c>
      <c r="AZ82" s="128">
        <v>1</v>
      </c>
      <c r="BA82" s="128">
        <v>1</v>
      </c>
      <c r="BB82" s="128">
        <v>1</v>
      </c>
      <c r="BC82" s="128">
        <v>1</v>
      </c>
      <c r="BD82" s="69"/>
      <c r="BE82" s="128"/>
      <c r="BF82" s="298">
        <f t="shared" si="13"/>
        <v>13</v>
      </c>
      <c r="BG82" s="84">
        <v>0</v>
      </c>
      <c r="BH82" s="203">
        <f t="shared" si="14"/>
        <v>0</v>
      </c>
      <c r="BI82" s="201"/>
      <c r="BJ82" s="201"/>
      <c r="BK82" s="202"/>
      <c r="BL82" s="202"/>
      <c r="BM82" s="203">
        <v>50</v>
      </c>
      <c r="BN82" s="203">
        <v>50</v>
      </c>
      <c r="BO82" s="239">
        <v>780</v>
      </c>
      <c r="BP82" s="202">
        <v>680</v>
      </c>
      <c r="BQ82" s="299">
        <f t="shared" si="9"/>
        <v>390</v>
      </c>
      <c r="BR82" s="279">
        <f t="shared" si="10"/>
        <v>1170</v>
      </c>
      <c r="BS82" s="205"/>
      <c r="BT82" s="205">
        <v>1170</v>
      </c>
      <c r="BU82" s="205"/>
      <c r="BV82" s="240">
        <f t="shared" si="11"/>
        <v>1170</v>
      </c>
      <c r="BW82" s="241">
        <f t="shared" si="12"/>
        <v>0</v>
      </c>
      <c r="BX82" s="78"/>
      <c r="BY82" s="300"/>
      <c r="BZ82" s="300"/>
    </row>
    <row r="83" spans="2:78" ht="15.75" customHeight="1" x14ac:dyDescent="0.25">
      <c r="C83" s="260" t="s">
        <v>74</v>
      </c>
      <c r="D83" s="78" t="s">
        <v>477</v>
      </c>
      <c r="E83" s="130" t="s">
        <v>379</v>
      </c>
      <c r="F83" s="1" t="s">
        <v>378</v>
      </c>
      <c r="G83" s="1"/>
      <c r="H83" s="4" t="s">
        <v>450</v>
      </c>
      <c r="I83" s="4" t="s">
        <v>655</v>
      </c>
      <c r="J83" s="4" t="s">
        <v>656</v>
      </c>
      <c r="K83" s="4"/>
      <c r="L83" s="144">
        <v>2019</v>
      </c>
      <c r="M83" s="3"/>
      <c r="N83" s="3" t="s">
        <v>45</v>
      </c>
      <c r="O83" s="160" t="s">
        <v>46</v>
      </c>
      <c r="P83" s="163" t="s">
        <v>65</v>
      </c>
      <c r="Q83" s="163" t="s">
        <v>650</v>
      </c>
      <c r="R83" s="157">
        <v>1991</v>
      </c>
      <c r="S83" s="158" t="s">
        <v>651</v>
      </c>
      <c r="T83" s="4" t="s">
        <v>652</v>
      </c>
      <c r="U83" s="144">
        <v>1991</v>
      </c>
      <c r="V83" s="4" t="s">
        <v>190</v>
      </c>
      <c r="W83" s="4" t="s">
        <v>65</v>
      </c>
      <c r="X83" s="4" t="s">
        <v>653</v>
      </c>
      <c r="Y83" s="4" t="s">
        <v>654</v>
      </c>
      <c r="Z83" s="122"/>
      <c r="AA83" s="152"/>
      <c r="AB83" s="153"/>
      <c r="AC83" s="153"/>
      <c r="AD83" s="153"/>
      <c r="AE83" s="401"/>
      <c r="AF83" s="128">
        <v>1</v>
      </c>
      <c r="AG83" s="128">
        <v>1</v>
      </c>
      <c r="AH83" s="128">
        <v>1</v>
      </c>
      <c r="AI83" s="128">
        <v>1</v>
      </c>
      <c r="AJ83" s="128">
        <v>1</v>
      </c>
      <c r="AK83" s="128">
        <v>1</v>
      </c>
      <c r="AL83" s="128">
        <v>1</v>
      </c>
      <c r="AM83" s="128">
        <v>1</v>
      </c>
      <c r="AN83" s="128">
        <v>1</v>
      </c>
      <c r="AO83" s="128">
        <v>1</v>
      </c>
      <c r="AP83" s="128">
        <v>1</v>
      </c>
      <c r="AQ83" s="128">
        <v>1</v>
      </c>
      <c r="AR83" s="128">
        <v>1</v>
      </c>
      <c r="AS83" s="128">
        <v>1</v>
      </c>
      <c r="AT83" s="128">
        <v>1</v>
      </c>
      <c r="AU83" s="128">
        <v>1</v>
      </c>
      <c r="AV83" s="128">
        <v>1</v>
      </c>
      <c r="AW83" s="128">
        <v>1</v>
      </c>
      <c r="AX83" s="128">
        <v>1</v>
      </c>
      <c r="AY83" s="128">
        <v>1</v>
      </c>
      <c r="AZ83" s="128">
        <v>1</v>
      </c>
      <c r="BA83" s="128">
        <v>1</v>
      </c>
      <c r="BB83" s="128">
        <v>1</v>
      </c>
      <c r="BC83" s="128">
        <v>1</v>
      </c>
      <c r="BD83" s="69"/>
      <c r="BE83" s="128"/>
      <c r="BF83" s="298">
        <f t="shared" si="13"/>
        <v>0</v>
      </c>
      <c r="BG83" s="84">
        <v>0</v>
      </c>
      <c r="BH83" s="203">
        <f t="shared" si="14"/>
        <v>0</v>
      </c>
      <c r="BI83" s="201"/>
      <c r="BJ83" s="201"/>
      <c r="BK83" s="202"/>
      <c r="BL83" s="202"/>
      <c r="BM83" s="203">
        <v>50</v>
      </c>
      <c r="BN83" s="203">
        <v>50</v>
      </c>
      <c r="BO83" s="239">
        <v>780</v>
      </c>
      <c r="BP83" s="231">
        <v>610</v>
      </c>
      <c r="BQ83" s="299">
        <f t="shared" si="9"/>
        <v>0</v>
      </c>
      <c r="BR83" s="279">
        <f t="shared" si="10"/>
        <v>1490</v>
      </c>
      <c r="BS83" s="205"/>
      <c r="BT83" s="205"/>
      <c r="BU83" s="205">
        <v>1490</v>
      </c>
      <c r="BV83" s="240">
        <f t="shared" si="11"/>
        <v>1490</v>
      </c>
      <c r="BW83" s="241">
        <f t="shared" si="12"/>
        <v>0</v>
      </c>
      <c r="BX83" s="242" t="s">
        <v>393</v>
      </c>
      <c r="BY83" s="300"/>
      <c r="BZ83" s="300"/>
    </row>
    <row r="84" spans="2:78" ht="15.75" customHeight="1" x14ac:dyDescent="0.25">
      <c r="C84" s="260" t="s">
        <v>74</v>
      </c>
      <c r="D84" s="78" t="s">
        <v>1013</v>
      </c>
      <c r="E84" s="443" t="s">
        <v>131</v>
      </c>
      <c r="F84" s="1"/>
      <c r="G84" s="1"/>
      <c r="H84" s="4"/>
      <c r="I84" s="4"/>
      <c r="J84" s="4"/>
      <c r="K84" s="4"/>
      <c r="L84" s="144"/>
      <c r="M84" s="3"/>
      <c r="N84" s="3"/>
      <c r="O84" s="160"/>
      <c r="P84" s="163"/>
      <c r="Q84" s="163"/>
      <c r="R84" s="157"/>
      <c r="S84" s="158"/>
      <c r="T84" s="4"/>
      <c r="U84" s="144"/>
      <c r="V84" s="4"/>
      <c r="W84" s="4"/>
      <c r="X84" s="4"/>
      <c r="Y84" s="4"/>
      <c r="Z84" s="122"/>
      <c r="AA84" s="152"/>
      <c r="AB84" s="153"/>
      <c r="AC84" s="153"/>
      <c r="AD84" s="153"/>
      <c r="AE84" s="401"/>
      <c r="AF84" s="128"/>
      <c r="AG84" s="128"/>
      <c r="AH84" s="128">
        <v>1</v>
      </c>
      <c r="AI84" s="128" t="s">
        <v>4</v>
      </c>
      <c r="AJ84" s="128" t="s">
        <v>4</v>
      </c>
      <c r="AK84" s="128" t="s">
        <v>4</v>
      </c>
      <c r="AL84" s="128" t="s">
        <v>4</v>
      </c>
      <c r="AM84" s="128" t="s">
        <v>1003</v>
      </c>
      <c r="AN84" s="128">
        <v>1</v>
      </c>
      <c r="AO84" s="128">
        <v>1</v>
      </c>
      <c r="AP84" s="128">
        <v>1</v>
      </c>
      <c r="AQ84" s="128">
        <v>1</v>
      </c>
      <c r="AR84" s="128">
        <v>1</v>
      </c>
      <c r="AS84" s="128">
        <v>1</v>
      </c>
      <c r="AT84" s="128">
        <v>1</v>
      </c>
      <c r="AU84" s="128">
        <v>1</v>
      </c>
      <c r="AV84" s="128">
        <v>1</v>
      </c>
      <c r="AW84" s="128">
        <v>1</v>
      </c>
      <c r="AX84" s="128">
        <v>1</v>
      </c>
      <c r="AY84" s="128">
        <v>1</v>
      </c>
      <c r="AZ84" s="128">
        <v>1</v>
      </c>
      <c r="BA84" s="128">
        <v>1</v>
      </c>
      <c r="BB84" s="128">
        <v>1</v>
      </c>
      <c r="BC84" s="128">
        <v>1</v>
      </c>
      <c r="BD84" s="69"/>
      <c r="BE84" s="128"/>
      <c r="BF84" s="298">
        <f t="shared" si="13"/>
        <v>5</v>
      </c>
      <c r="BG84" s="84">
        <v>0</v>
      </c>
      <c r="BH84" s="203">
        <f t="shared" si="14"/>
        <v>0</v>
      </c>
      <c r="BI84" s="201"/>
      <c r="BJ84" s="201"/>
      <c r="BK84" s="202"/>
      <c r="BL84" s="202"/>
      <c r="BM84" s="203">
        <v>50</v>
      </c>
      <c r="BN84" s="203">
        <v>50</v>
      </c>
      <c r="BO84" s="239">
        <v>780</v>
      </c>
      <c r="BP84" s="202">
        <v>680</v>
      </c>
      <c r="BQ84" s="299">
        <f t="shared" si="9"/>
        <v>150</v>
      </c>
      <c r="BR84" s="279">
        <f t="shared" si="10"/>
        <v>1410</v>
      </c>
      <c r="BS84" s="205"/>
      <c r="BT84" s="205">
        <v>1410</v>
      </c>
      <c r="BU84" s="205"/>
      <c r="BV84" s="240">
        <f t="shared" si="11"/>
        <v>1410</v>
      </c>
      <c r="BW84" s="241">
        <f t="shared" si="12"/>
        <v>0</v>
      </c>
      <c r="BX84" s="78"/>
      <c r="BY84" s="300"/>
      <c r="BZ84" s="300"/>
    </row>
    <row r="85" spans="2:78" ht="15.75" customHeight="1" x14ac:dyDescent="0.25">
      <c r="C85" s="260" t="s">
        <v>74</v>
      </c>
      <c r="D85" s="78" t="s">
        <v>853</v>
      </c>
      <c r="E85" s="130" t="s">
        <v>854</v>
      </c>
      <c r="F85" s="1" t="s">
        <v>855</v>
      </c>
      <c r="G85" s="1"/>
      <c r="H85" s="4" t="s">
        <v>885</v>
      </c>
      <c r="I85" s="4" t="s">
        <v>891</v>
      </c>
      <c r="J85" s="4" t="s">
        <v>892</v>
      </c>
      <c r="K85" s="4"/>
      <c r="L85" s="144">
        <v>2019</v>
      </c>
      <c r="M85" s="3"/>
      <c r="N85" s="3" t="s">
        <v>45</v>
      </c>
      <c r="O85" s="160" t="s">
        <v>199</v>
      </c>
      <c r="P85" s="163" t="s">
        <v>65</v>
      </c>
      <c r="Q85" s="163" t="s">
        <v>886</v>
      </c>
      <c r="R85" s="157">
        <v>1984</v>
      </c>
      <c r="S85" s="158" t="s">
        <v>258</v>
      </c>
      <c r="T85" s="4" t="s">
        <v>887</v>
      </c>
      <c r="U85" s="144">
        <v>1985</v>
      </c>
      <c r="V85" s="4" t="s">
        <v>291</v>
      </c>
      <c r="W85" s="4" t="s">
        <v>888</v>
      </c>
      <c r="X85" s="4" t="s">
        <v>889</v>
      </c>
      <c r="Y85" s="4" t="s">
        <v>890</v>
      </c>
      <c r="Z85" s="151" t="s">
        <v>125</v>
      </c>
      <c r="AA85" s="152"/>
      <c r="AB85" s="153"/>
      <c r="AC85" s="153"/>
      <c r="AD85" s="153"/>
      <c r="AE85" s="401"/>
      <c r="AF85" s="128">
        <v>1</v>
      </c>
      <c r="AG85" s="128" t="s">
        <v>4</v>
      </c>
      <c r="AH85" s="128" t="s">
        <v>4</v>
      </c>
      <c r="AI85" s="128">
        <v>1</v>
      </c>
      <c r="AJ85" s="128">
        <v>1</v>
      </c>
      <c r="AK85" s="128">
        <v>1</v>
      </c>
      <c r="AL85" s="128">
        <v>1</v>
      </c>
      <c r="AM85" s="128">
        <v>1</v>
      </c>
      <c r="AN85" s="128">
        <v>1</v>
      </c>
      <c r="AO85" s="128">
        <v>1</v>
      </c>
      <c r="AP85" s="128">
        <v>1</v>
      </c>
      <c r="AQ85" s="128">
        <v>1</v>
      </c>
      <c r="AR85" s="128">
        <v>1</v>
      </c>
      <c r="AS85" s="128">
        <v>1</v>
      </c>
      <c r="AT85" s="128">
        <v>1</v>
      </c>
      <c r="AU85" s="128">
        <v>1</v>
      </c>
      <c r="AV85" s="128">
        <v>1</v>
      </c>
      <c r="AW85" s="128">
        <v>1</v>
      </c>
      <c r="AX85" s="128">
        <v>1</v>
      </c>
      <c r="AY85" s="128">
        <v>1</v>
      </c>
      <c r="AZ85" s="128">
        <v>1</v>
      </c>
      <c r="BA85" s="128">
        <v>1</v>
      </c>
      <c r="BB85" s="128">
        <v>1</v>
      </c>
      <c r="BC85" s="128">
        <v>1</v>
      </c>
      <c r="BD85" s="69"/>
      <c r="BE85" s="128"/>
      <c r="BF85" s="298">
        <f t="shared" si="13"/>
        <v>2</v>
      </c>
      <c r="BG85" s="84">
        <v>0</v>
      </c>
      <c r="BH85" s="203">
        <f t="shared" si="14"/>
        <v>0</v>
      </c>
      <c r="BI85" s="201"/>
      <c r="BJ85" s="201"/>
      <c r="BK85" s="202"/>
      <c r="BL85" s="202">
        <v>200</v>
      </c>
      <c r="BM85" s="203">
        <v>50</v>
      </c>
      <c r="BN85" s="203">
        <v>50</v>
      </c>
      <c r="BO85" s="239">
        <v>780</v>
      </c>
      <c r="BP85" s="231">
        <v>610</v>
      </c>
      <c r="BQ85" s="299">
        <f t="shared" si="9"/>
        <v>60</v>
      </c>
      <c r="BR85" s="279">
        <f t="shared" si="10"/>
        <v>1630</v>
      </c>
      <c r="BS85" s="205"/>
      <c r="BT85" s="205">
        <v>1630</v>
      </c>
      <c r="BU85" s="205"/>
      <c r="BV85" s="240">
        <f t="shared" si="11"/>
        <v>1630</v>
      </c>
      <c r="BW85" s="241">
        <f t="shared" si="12"/>
        <v>0</v>
      </c>
      <c r="BX85" s="368" t="s">
        <v>866</v>
      </c>
      <c r="BY85" s="300"/>
      <c r="BZ85" s="300"/>
    </row>
    <row r="86" spans="2:78" ht="15.75" customHeight="1" x14ac:dyDescent="0.25">
      <c r="C86" s="260" t="s">
        <v>74</v>
      </c>
      <c r="D86" s="78" t="s">
        <v>377</v>
      </c>
      <c r="E86" s="130" t="s">
        <v>230</v>
      </c>
      <c r="F86" s="1" t="s">
        <v>378</v>
      </c>
      <c r="G86" s="1"/>
      <c r="H86" s="4" t="s">
        <v>747</v>
      </c>
      <c r="I86" s="4" t="s">
        <v>803</v>
      </c>
      <c r="J86" s="4"/>
      <c r="K86" s="4"/>
      <c r="L86" s="144">
        <v>2019</v>
      </c>
      <c r="M86" s="3"/>
      <c r="N86" s="3" t="s">
        <v>45</v>
      </c>
      <c r="O86" s="160" t="s">
        <v>46</v>
      </c>
      <c r="P86" s="163" t="s">
        <v>798</v>
      </c>
      <c r="Q86" s="163" t="s">
        <v>799</v>
      </c>
      <c r="R86" s="157">
        <v>1994</v>
      </c>
      <c r="S86" s="158" t="s">
        <v>47</v>
      </c>
      <c r="T86" s="4" t="s">
        <v>800</v>
      </c>
      <c r="U86" s="144">
        <v>1997</v>
      </c>
      <c r="V86" s="4" t="s">
        <v>47</v>
      </c>
      <c r="W86" s="4" t="s">
        <v>798</v>
      </c>
      <c r="X86" s="4" t="s">
        <v>801</v>
      </c>
      <c r="Y86" s="4" t="s">
        <v>802</v>
      </c>
      <c r="Z86" s="122" t="s">
        <v>774</v>
      </c>
      <c r="AA86" s="152"/>
      <c r="AB86" s="153"/>
      <c r="AC86" s="153"/>
      <c r="AD86" s="153"/>
      <c r="AE86" s="401"/>
      <c r="AF86" s="128">
        <v>1</v>
      </c>
      <c r="AG86" s="128" t="s">
        <v>4</v>
      </c>
      <c r="AH86" s="128" t="s">
        <v>4</v>
      </c>
      <c r="AI86" s="128">
        <v>1</v>
      </c>
      <c r="AJ86" s="128">
        <v>1</v>
      </c>
      <c r="AK86" s="128">
        <v>1</v>
      </c>
      <c r="AL86" s="128">
        <v>1</v>
      </c>
      <c r="AM86" s="128">
        <v>1</v>
      </c>
      <c r="AN86" s="128">
        <v>1</v>
      </c>
      <c r="AO86" s="128">
        <v>1</v>
      </c>
      <c r="AP86" s="128">
        <v>1</v>
      </c>
      <c r="AQ86" s="128">
        <v>1</v>
      </c>
      <c r="AR86" s="128">
        <v>1</v>
      </c>
      <c r="AS86" s="128">
        <v>1</v>
      </c>
      <c r="AT86" s="128">
        <v>1</v>
      </c>
      <c r="AU86" s="128">
        <v>1</v>
      </c>
      <c r="AV86" s="128">
        <v>1</v>
      </c>
      <c r="AW86" s="128">
        <v>1</v>
      </c>
      <c r="AX86" s="128">
        <v>1</v>
      </c>
      <c r="AY86" s="128">
        <v>1</v>
      </c>
      <c r="AZ86" s="128">
        <v>1</v>
      </c>
      <c r="BA86" s="128">
        <v>1</v>
      </c>
      <c r="BB86" s="128">
        <v>1</v>
      </c>
      <c r="BC86" s="128">
        <v>1</v>
      </c>
      <c r="BD86" s="69"/>
      <c r="BE86" s="128"/>
      <c r="BF86" s="298">
        <f t="shared" si="13"/>
        <v>2</v>
      </c>
      <c r="BG86" s="84">
        <v>0</v>
      </c>
      <c r="BH86" s="203">
        <f t="shared" si="14"/>
        <v>0</v>
      </c>
      <c r="BI86" s="201"/>
      <c r="BJ86" s="201"/>
      <c r="BK86" s="202"/>
      <c r="BL86" s="202"/>
      <c r="BM86" s="203">
        <v>50</v>
      </c>
      <c r="BN86" s="203">
        <v>50</v>
      </c>
      <c r="BO86" s="239">
        <v>780</v>
      </c>
      <c r="BP86" s="202">
        <v>680</v>
      </c>
      <c r="BQ86" s="299">
        <f t="shared" si="9"/>
        <v>60</v>
      </c>
      <c r="BR86" s="279">
        <f t="shared" si="10"/>
        <v>1500</v>
      </c>
      <c r="BS86" s="234"/>
      <c r="BT86" s="205">
        <v>1500</v>
      </c>
      <c r="BU86" s="205"/>
      <c r="BV86" s="240">
        <f t="shared" si="11"/>
        <v>1500</v>
      </c>
      <c r="BW86" s="241">
        <f t="shared" si="12"/>
        <v>0</v>
      </c>
      <c r="BX86" s="78"/>
      <c r="BY86" s="300"/>
      <c r="BZ86" s="300"/>
    </row>
    <row r="87" spans="2:78" ht="15.75" customHeight="1" x14ac:dyDescent="0.25">
      <c r="C87" s="130" t="s">
        <v>74</v>
      </c>
      <c r="D87" s="78" t="s">
        <v>354</v>
      </c>
      <c r="E87" s="130" t="s">
        <v>168</v>
      </c>
      <c r="F87" s="1" t="s">
        <v>348</v>
      </c>
      <c r="G87" s="1"/>
      <c r="H87" s="4" t="s">
        <v>355</v>
      </c>
      <c r="I87" s="4" t="s">
        <v>360</v>
      </c>
      <c r="J87" s="4" t="s">
        <v>361</v>
      </c>
      <c r="K87" s="4"/>
      <c r="L87" s="144">
        <v>2019</v>
      </c>
      <c r="M87" s="3" t="s">
        <v>45</v>
      </c>
      <c r="N87" s="3"/>
      <c r="O87" s="160"/>
      <c r="P87" s="163" t="s">
        <v>65</v>
      </c>
      <c r="Q87" s="163" t="s">
        <v>356</v>
      </c>
      <c r="R87" s="157">
        <v>1991</v>
      </c>
      <c r="S87" s="158" t="s">
        <v>357</v>
      </c>
      <c r="T87" s="4" t="s">
        <v>358</v>
      </c>
      <c r="U87" s="144">
        <v>1993</v>
      </c>
      <c r="V87" s="4" t="s">
        <v>357</v>
      </c>
      <c r="W87" s="4" t="s">
        <v>65</v>
      </c>
      <c r="X87" s="4" t="s">
        <v>59</v>
      </c>
      <c r="Y87" s="4" t="s">
        <v>76</v>
      </c>
      <c r="Z87" s="122"/>
      <c r="AA87" s="152"/>
      <c r="AB87" s="153"/>
      <c r="AC87" s="153"/>
      <c r="AD87" s="153"/>
      <c r="AE87" s="401"/>
      <c r="AF87" s="128">
        <v>1</v>
      </c>
      <c r="AG87" s="128">
        <v>1</v>
      </c>
      <c r="AH87" s="128">
        <v>1</v>
      </c>
      <c r="AI87" s="128">
        <v>1</v>
      </c>
      <c r="AJ87" s="128">
        <v>1</v>
      </c>
      <c r="AK87" s="128">
        <v>1</v>
      </c>
      <c r="AL87" s="128">
        <v>1</v>
      </c>
      <c r="AM87" s="128">
        <v>1</v>
      </c>
      <c r="AN87" s="128">
        <v>1</v>
      </c>
      <c r="AO87" s="128">
        <v>1</v>
      </c>
      <c r="AP87" s="128">
        <v>1</v>
      </c>
      <c r="AQ87" s="128" t="s">
        <v>4</v>
      </c>
      <c r="AR87" s="128" t="s">
        <v>4</v>
      </c>
      <c r="AS87" s="128" t="s">
        <v>4</v>
      </c>
      <c r="AT87" s="128">
        <v>1</v>
      </c>
      <c r="AU87" s="128">
        <v>1</v>
      </c>
      <c r="AV87" s="128">
        <v>1</v>
      </c>
      <c r="AW87" s="128">
        <v>1</v>
      </c>
      <c r="AX87" s="128">
        <v>1</v>
      </c>
      <c r="AY87" s="128">
        <v>1</v>
      </c>
      <c r="AZ87" s="128">
        <v>1</v>
      </c>
      <c r="BA87" s="128">
        <v>1</v>
      </c>
      <c r="BB87" s="128">
        <v>1</v>
      </c>
      <c r="BC87" s="128">
        <v>1</v>
      </c>
      <c r="BD87" s="69"/>
      <c r="BE87" s="128"/>
      <c r="BF87" s="298">
        <f t="shared" si="13"/>
        <v>3</v>
      </c>
      <c r="BG87" s="84">
        <v>0</v>
      </c>
      <c r="BH87" s="203">
        <f t="shared" si="14"/>
        <v>0</v>
      </c>
      <c r="BI87" s="201"/>
      <c r="BJ87" s="201"/>
      <c r="BK87" s="202"/>
      <c r="BL87" s="202"/>
      <c r="BM87" s="203">
        <v>50</v>
      </c>
      <c r="BN87" s="203">
        <v>50</v>
      </c>
      <c r="BO87" s="239">
        <v>780</v>
      </c>
      <c r="BP87" s="202">
        <v>680</v>
      </c>
      <c r="BQ87" s="299">
        <f t="shared" si="9"/>
        <v>90</v>
      </c>
      <c r="BR87" s="279">
        <f t="shared" si="10"/>
        <v>1470</v>
      </c>
      <c r="BS87" s="205">
        <v>1470</v>
      </c>
      <c r="BT87" s="205"/>
      <c r="BU87" s="205"/>
      <c r="BV87" s="240">
        <f t="shared" si="11"/>
        <v>1470</v>
      </c>
      <c r="BW87" s="241">
        <f t="shared" si="12"/>
        <v>0</v>
      </c>
      <c r="BX87" s="78"/>
      <c r="BY87" s="300"/>
      <c r="BZ87" s="300"/>
    </row>
    <row r="88" spans="2:78" ht="15.75" customHeight="1" x14ac:dyDescent="0.25">
      <c r="C88" s="260" t="s">
        <v>74</v>
      </c>
      <c r="D88" s="148" t="s">
        <v>231</v>
      </c>
      <c r="E88" s="128" t="s">
        <v>232</v>
      </c>
      <c r="F88" s="267" t="s">
        <v>223</v>
      </c>
      <c r="G88" s="267"/>
      <c r="H88" s="8" t="s">
        <v>828</v>
      </c>
      <c r="I88" s="8" t="s">
        <v>829</v>
      </c>
      <c r="J88" s="8" t="s">
        <v>830</v>
      </c>
      <c r="K88" s="8"/>
      <c r="L88" s="233">
        <v>2019</v>
      </c>
      <c r="M88" s="147" t="s">
        <v>45</v>
      </c>
      <c r="N88" s="147"/>
      <c r="O88" s="256" t="s">
        <v>199</v>
      </c>
      <c r="P88" s="246" t="s">
        <v>233</v>
      </c>
      <c r="Q88" s="246" t="s">
        <v>234</v>
      </c>
      <c r="R88" s="247">
        <v>1997</v>
      </c>
      <c r="S88" s="248" t="s">
        <v>171</v>
      </c>
      <c r="T88" s="8" t="s">
        <v>235</v>
      </c>
      <c r="U88" s="233">
        <v>1999</v>
      </c>
      <c r="V88" s="8" t="s">
        <v>171</v>
      </c>
      <c r="W88" s="8" t="s">
        <v>233</v>
      </c>
      <c r="X88" s="8" t="s">
        <v>236</v>
      </c>
      <c r="Y88" s="8" t="s">
        <v>237</v>
      </c>
      <c r="Z88" s="249" t="s">
        <v>124</v>
      </c>
      <c r="AA88" s="236"/>
      <c r="AB88" s="235"/>
      <c r="AC88" s="235"/>
      <c r="AD88" s="235"/>
      <c r="AE88" s="407"/>
      <c r="AF88" s="128">
        <v>1</v>
      </c>
      <c r="AG88" s="128" t="s">
        <v>4</v>
      </c>
      <c r="AH88" s="128" t="s">
        <v>4</v>
      </c>
      <c r="AI88" s="128">
        <v>1</v>
      </c>
      <c r="AJ88" s="128">
        <v>1</v>
      </c>
      <c r="AK88" s="128">
        <v>1</v>
      </c>
      <c r="AL88" s="128">
        <v>1</v>
      </c>
      <c r="AM88" s="128">
        <v>1</v>
      </c>
      <c r="AN88" s="128" t="s">
        <v>4</v>
      </c>
      <c r="AO88" s="128">
        <v>1</v>
      </c>
      <c r="AP88" s="128">
        <v>1</v>
      </c>
      <c r="AQ88" s="128">
        <v>1</v>
      </c>
      <c r="AR88" s="128">
        <v>1</v>
      </c>
      <c r="AS88" s="128">
        <v>1</v>
      </c>
      <c r="AT88" s="128">
        <v>1</v>
      </c>
      <c r="AU88" s="128">
        <v>1</v>
      </c>
      <c r="AV88" s="128">
        <v>1</v>
      </c>
      <c r="AW88" s="128">
        <v>1</v>
      </c>
      <c r="AX88" s="128">
        <v>1</v>
      </c>
      <c r="AY88" s="128">
        <v>1</v>
      </c>
      <c r="AZ88" s="128">
        <v>1</v>
      </c>
      <c r="BA88" s="128">
        <v>1</v>
      </c>
      <c r="BB88" s="128">
        <v>1</v>
      </c>
      <c r="BC88" s="128" t="s">
        <v>4</v>
      </c>
      <c r="BD88" s="69"/>
      <c r="BE88" s="128"/>
      <c r="BF88" s="298">
        <f t="shared" si="13"/>
        <v>4</v>
      </c>
      <c r="BG88" s="69">
        <v>0</v>
      </c>
      <c r="BH88" s="203">
        <f t="shared" si="14"/>
        <v>0</v>
      </c>
      <c r="BI88" s="238"/>
      <c r="BJ88" s="238"/>
      <c r="BK88" s="203"/>
      <c r="BL88" s="203"/>
      <c r="BM88" s="203">
        <v>50</v>
      </c>
      <c r="BN88" s="203">
        <v>50</v>
      </c>
      <c r="BO88" s="239">
        <v>780</v>
      </c>
      <c r="BP88" s="203">
        <v>680</v>
      </c>
      <c r="BQ88" s="299">
        <f t="shared" si="9"/>
        <v>120</v>
      </c>
      <c r="BR88" s="279">
        <f t="shared" si="10"/>
        <v>1440</v>
      </c>
      <c r="BS88" s="205"/>
      <c r="BT88" s="205"/>
      <c r="BU88" s="205">
        <v>1440</v>
      </c>
      <c r="BV88" s="240">
        <f t="shared" si="11"/>
        <v>1440</v>
      </c>
      <c r="BW88" s="241">
        <f t="shared" si="12"/>
        <v>0</v>
      </c>
      <c r="BX88" s="148"/>
      <c r="BY88" s="300"/>
      <c r="BZ88" s="300"/>
    </row>
    <row r="89" spans="2:78" ht="15.75" customHeight="1" x14ac:dyDescent="0.25">
      <c r="C89" s="260" t="s">
        <v>74</v>
      </c>
      <c r="D89" s="78" t="s">
        <v>817</v>
      </c>
      <c r="E89" s="130" t="s">
        <v>728</v>
      </c>
      <c r="F89" s="1" t="s">
        <v>818</v>
      </c>
      <c r="G89" s="1"/>
      <c r="H89" s="4" t="s">
        <v>903</v>
      </c>
      <c r="I89" s="4" t="s">
        <v>908</v>
      </c>
      <c r="J89" s="4" t="s">
        <v>909</v>
      </c>
      <c r="K89" s="4"/>
      <c r="L89" s="144">
        <v>2019</v>
      </c>
      <c r="M89" s="3" t="s">
        <v>45</v>
      </c>
      <c r="N89" s="3"/>
      <c r="O89" s="160" t="s">
        <v>199</v>
      </c>
      <c r="P89" s="163" t="s">
        <v>904</v>
      </c>
      <c r="Q89" s="163" t="s">
        <v>905</v>
      </c>
      <c r="R89" s="157">
        <v>1995</v>
      </c>
      <c r="S89" s="158" t="s">
        <v>906</v>
      </c>
      <c r="T89" s="4" t="s">
        <v>907</v>
      </c>
      <c r="U89" s="144">
        <v>1994</v>
      </c>
      <c r="V89" s="4" t="s">
        <v>333</v>
      </c>
      <c r="W89" s="4" t="s">
        <v>65</v>
      </c>
      <c r="X89" s="4" t="s">
        <v>59</v>
      </c>
      <c r="Y89" s="4" t="s">
        <v>559</v>
      </c>
      <c r="Z89" s="122"/>
      <c r="AA89" s="152"/>
      <c r="AB89" s="153"/>
      <c r="AC89" s="153"/>
      <c r="AD89" s="153"/>
      <c r="AE89" s="401"/>
      <c r="AF89" s="128">
        <v>1</v>
      </c>
      <c r="AG89" s="128">
        <v>1</v>
      </c>
      <c r="AH89" s="128">
        <v>1</v>
      </c>
      <c r="AI89" s="128">
        <v>1</v>
      </c>
      <c r="AJ89" s="128">
        <v>1</v>
      </c>
      <c r="AK89" s="128">
        <v>1</v>
      </c>
      <c r="AL89" s="128">
        <v>1</v>
      </c>
      <c r="AM89" s="128">
        <v>1</v>
      </c>
      <c r="AN89" s="128">
        <v>1</v>
      </c>
      <c r="AO89" s="128">
        <v>1</v>
      </c>
      <c r="AP89" s="128" t="s">
        <v>4</v>
      </c>
      <c r="AQ89" s="128" t="s">
        <v>4</v>
      </c>
      <c r="AR89" s="128" t="s">
        <v>4</v>
      </c>
      <c r="AS89" s="128" t="s">
        <v>4</v>
      </c>
      <c r="AT89" s="128" t="s">
        <v>4</v>
      </c>
      <c r="AU89" s="128" t="s">
        <v>4</v>
      </c>
      <c r="AV89" s="128">
        <v>1</v>
      </c>
      <c r="AW89" s="128">
        <v>1</v>
      </c>
      <c r="AX89" s="128">
        <v>1</v>
      </c>
      <c r="AY89" s="128">
        <v>1</v>
      </c>
      <c r="AZ89" s="128">
        <v>1</v>
      </c>
      <c r="BA89" s="128">
        <v>1</v>
      </c>
      <c r="BB89" s="128">
        <v>1</v>
      </c>
      <c r="BC89" s="128">
        <v>1</v>
      </c>
      <c r="BD89" s="69"/>
      <c r="BE89" s="128"/>
      <c r="BF89" s="298">
        <f t="shared" si="13"/>
        <v>6</v>
      </c>
      <c r="BG89" s="84">
        <v>0</v>
      </c>
      <c r="BH89" s="203">
        <f t="shared" si="14"/>
        <v>0</v>
      </c>
      <c r="BI89" s="201"/>
      <c r="BJ89" s="201"/>
      <c r="BK89" s="202"/>
      <c r="BL89" s="202"/>
      <c r="BM89" s="203">
        <v>50</v>
      </c>
      <c r="BN89" s="203">
        <v>50</v>
      </c>
      <c r="BO89" s="239">
        <v>780</v>
      </c>
      <c r="BP89" s="202">
        <v>680</v>
      </c>
      <c r="BQ89" s="299">
        <f t="shared" ref="BQ89:BQ106" si="15">+BF89*30</f>
        <v>180</v>
      </c>
      <c r="BR89" s="279">
        <f t="shared" si="10"/>
        <v>1380</v>
      </c>
      <c r="BS89" s="205"/>
      <c r="BT89" s="205">
        <v>1380</v>
      </c>
      <c r="BU89" s="205"/>
      <c r="BV89" s="240">
        <f t="shared" si="11"/>
        <v>1380</v>
      </c>
      <c r="BW89" s="241">
        <f t="shared" si="12"/>
        <v>0</v>
      </c>
      <c r="BX89" s="78"/>
      <c r="BY89" s="300"/>
      <c r="BZ89" s="300"/>
    </row>
    <row r="90" spans="2:78" ht="15.75" customHeight="1" x14ac:dyDescent="0.25">
      <c r="C90" s="130" t="s">
        <v>74</v>
      </c>
      <c r="D90" s="78" t="s">
        <v>328</v>
      </c>
      <c r="E90" s="130" t="s">
        <v>329</v>
      </c>
      <c r="F90" s="4" t="s">
        <v>245</v>
      </c>
      <c r="G90" s="4"/>
      <c r="H90" s="4" t="s">
        <v>330</v>
      </c>
      <c r="I90" s="4" t="s">
        <v>366</v>
      </c>
      <c r="J90" s="4" t="s">
        <v>367</v>
      </c>
      <c r="K90" s="4"/>
      <c r="L90" s="144">
        <v>2019</v>
      </c>
      <c r="M90" s="3"/>
      <c r="N90" s="3" t="s">
        <v>45</v>
      </c>
      <c r="O90" s="160"/>
      <c r="P90" s="163" t="s">
        <v>65</v>
      </c>
      <c r="Q90" s="163" t="s">
        <v>331</v>
      </c>
      <c r="R90" s="157">
        <v>1993</v>
      </c>
      <c r="S90" s="158" t="s">
        <v>171</v>
      </c>
      <c r="T90" s="4" t="s">
        <v>332</v>
      </c>
      <c r="U90" s="144">
        <v>1996</v>
      </c>
      <c r="V90" s="4" t="s">
        <v>333</v>
      </c>
      <c r="W90" s="4" t="s">
        <v>334</v>
      </c>
      <c r="X90" s="4" t="s">
        <v>335</v>
      </c>
      <c r="Y90" s="4" t="s">
        <v>336</v>
      </c>
      <c r="Z90" s="122" t="s">
        <v>337</v>
      </c>
      <c r="AA90" s="152"/>
      <c r="AB90" s="153"/>
      <c r="AC90" s="153"/>
      <c r="AD90" s="153"/>
      <c r="AE90" s="401"/>
      <c r="AF90" s="128">
        <v>1</v>
      </c>
      <c r="AG90" s="128">
        <v>1</v>
      </c>
      <c r="AH90" s="128">
        <v>1</v>
      </c>
      <c r="AI90" s="128">
        <v>1</v>
      </c>
      <c r="AJ90" s="128">
        <v>1</v>
      </c>
      <c r="AK90" s="128">
        <v>1</v>
      </c>
      <c r="AL90" s="128">
        <v>1</v>
      </c>
      <c r="AM90" s="128">
        <v>1</v>
      </c>
      <c r="AN90" s="128">
        <v>1</v>
      </c>
      <c r="AO90" s="128">
        <v>1</v>
      </c>
      <c r="AP90" s="128">
        <v>1</v>
      </c>
      <c r="AQ90" s="128">
        <v>1</v>
      </c>
      <c r="AR90" s="128">
        <v>1</v>
      </c>
      <c r="AS90" s="128">
        <v>1</v>
      </c>
      <c r="AT90" s="128">
        <v>1</v>
      </c>
      <c r="AU90" s="128">
        <v>1</v>
      </c>
      <c r="AV90" s="128">
        <v>1</v>
      </c>
      <c r="AW90" s="128">
        <v>1</v>
      </c>
      <c r="AX90" s="128">
        <v>1</v>
      </c>
      <c r="AY90" s="128">
        <v>1</v>
      </c>
      <c r="AZ90" s="128">
        <v>1</v>
      </c>
      <c r="BA90" s="128">
        <v>1</v>
      </c>
      <c r="BB90" s="128">
        <v>1</v>
      </c>
      <c r="BC90" s="128">
        <v>1</v>
      </c>
      <c r="BD90" s="69"/>
      <c r="BE90" s="128"/>
      <c r="BF90" s="298">
        <f t="shared" si="13"/>
        <v>0</v>
      </c>
      <c r="BG90" s="84">
        <v>0</v>
      </c>
      <c r="BH90" s="203">
        <f t="shared" si="14"/>
        <v>0</v>
      </c>
      <c r="BI90" s="201"/>
      <c r="BJ90" s="201"/>
      <c r="BK90" s="202"/>
      <c r="BL90" s="202"/>
      <c r="BM90" s="203">
        <v>50</v>
      </c>
      <c r="BN90" s="203">
        <v>50</v>
      </c>
      <c r="BO90" s="239">
        <v>780</v>
      </c>
      <c r="BP90" s="202">
        <v>680</v>
      </c>
      <c r="BQ90" s="299">
        <f t="shared" si="15"/>
        <v>0</v>
      </c>
      <c r="BR90" s="279">
        <f t="shared" si="10"/>
        <v>1560</v>
      </c>
      <c r="BS90" s="209"/>
      <c r="BT90" s="209">
        <v>1560</v>
      </c>
      <c r="BU90" s="205"/>
      <c r="BV90" s="240">
        <f t="shared" si="11"/>
        <v>1560</v>
      </c>
      <c r="BW90" s="241">
        <f t="shared" si="12"/>
        <v>0</v>
      </c>
      <c r="BX90" s="78"/>
      <c r="BY90" s="300"/>
      <c r="BZ90" s="300"/>
    </row>
    <row r="91" spans="2:78" ht="15.75" customHeight="1" x14ac:dyDescent="0.25">
      <c r="C91" s="260" t="s">
        <v>74</v>
      </c>
      <c r="D91" s="78" t="s">
        <v>1026</v>
      </c>
      <c r="E91" s="130" t="s">
        <v>329</v>
      </c>
      <c r="F91" s="4"/>
      <c r="G91" s="4"/>
      <c r="H91" s="4"/>
      <c r="I91" s="4"/>
      <c r="J91" s="4"/>
      <c r="K91" s="4"/>
      <c r="L91" s="144"/>
      <c r="M91" s="3"/>
      <c r="N91" s="3"/>
      <c r="O91" s="160"/>
      <c r="P91" s="163"/>
      <c r="Q91" s="163"/>
      <c r="R91" s="157"/>
      <c r="S91" s="158"/>
      <c r="T91" s="4"/>
      <c r="U91" s="144"/>
      <c r="V91" s="4"/>
      <c r="W91" s="4"/>
      <c r="X91" s="4"/>
      <c r="Y91" s="4"/>
      <c r="Z91" s="122"/>
      <c r="AA91" s="152"/>
      <c r="AB91" s="153"/>
      <c r="AC91" s="153"/>
      <c r="AD91" s="153"/>
      <c r="AE91" s="401"/>
      <c r="AF91" s="128">
        <v>1</v>
      </c>
      <c r="AG91" s="128">
        <v>1</v>
      </c>
      <c r="AH91" s="128">
        <v>1</v>
      </c>
      <c r="AI91" s="128">
        <v>1</v>
      </c>
      <c r="AJ91" s="128">
        <v>1</v>
      </c>
      <c r="AK91" s="128">
        <v>1</v>
      </c>
      <c r="AL91" s="128">
        <v>1</v>
      </c>
      <c r="AM91" s="128">
        <v>1</v>
      </c>
      <c r="AN91" s="128">
        <v>1</v>
      </c>
      <c r="AO91" s="128">
        <v>1</v>
      </c>
      <c r="AP91" s="128">
        <v>1</v>
      </c>
      <c r="AQ91" s="128">
        <v>1</v>
      </c>
      <c r="AR91" s="128">
        <v>1</v>
      </c>
      <c r="AS91" s="128">
        <v>1</v>
      </c>
      <c r="AT91" s="128">
        <v>1</v>
      </c>
      <c r="AU91" s="128">
        <v>1</v>
      </c>
      <c r="AV91" s="128">
        <v>1</v>
      </c>
      <c r="AW91" s="128">
        <v>1</v>
      </c>
      <c r="AX91" s="128">
        <v>1</v>
      </c>
      <c r="AY91" s="128">
        <v>1</v>
      </c>
      <c r="AZ91" s="128">
        <v>1</v>
      </c>
      <c r="BA91" s="128">
        <v>1</v>
      </c>
      <c r="BB91" s="128">
        <v>1</v>
      </c>
      <c r="BC91" s="128">
        <v>1</v>
      </c>
      <c r="BD91" s="69">
        <v>8.5</v>
      </c>
      <c r="BE91" s="128">
        <v>2</v>
      </c>
      <c r="BF91" s="298">
        <f t="shared" si="13"/>
        <v>0</v>
      </c>
      <c r="BG91" s="84">
        <v>0</v>
      </c>
      <c r="BH91" s="203">
        <f t="shared" si="14"/>
        <v>105</v>
      </c>
      <c r="BI91" s="201"/>
      <c r="BJ91" s="201"/>
      <c r="BK91" s="202"/>
      <c r="BL91" s="202"/>
      <c r="BM91" s="203">
        <v>50</v>
      </c>
      <c r="BN91" s="203">
        <v>50</v>
      </c>
      <c r="BO91" s="239">
        <v>780</v>
      </c>
      <c r="BP91" s="202">
        <v>680</v>
      </c>
      <c r="BQ91" s="299">
        <f t="shared" si="15"/>
        <v>0</v>
      </c>
      <c r="BR91" s="279">
        <f t="shared" si="10"/>
        <v>1665</v>
      </c>
      <c r="BS91" s="209"/>
      <c r="BT91" s="402">
        <v>1665</v>
      </c>
      <c r="BU91" s="205"/>
      <c r="BV91" s="240">
        <f t="shared" si="11"/>
        <v>1665</v>
      </c>
      <c r="BW91" s="241">
        <f t="shared" si="12"/>
        <v>0</v>
      </c>
      <c r="BX91" s="78"/>
      <c r="BY91" s="300"/>
      <c r="BZ91" s="300"/>
    </row>
    <row r="92" spans="2:78" ht="15.75" customHeight="1" x14ac:dyDescent="0.25">
      <c r="C92" s="260" t="s">
        <v>74</v>
      </c>
      <c r="D92" s="78" t="s">
        <v>1017</v>
      </c>
      <c r="E92" s="130" t="s">
        <v>986</v>
      </c>
      <c r="F92" s="4"/>
      <c r="G92" s="4"/>
      <c r="H92" s="4"/>
      <c r="I92" s="4"/>
      <c r="J92" s="4"/>
      <c r="K92" s="4"/>
      <c r="L92" s="144"/>
      <c r="M92" s="3"/>
      <c r="N92" s="3"/>
      <c r="O92" s="160"/>
      <c r="P92" s="163"/>
      <c r="Q92" s="163"/>
      <c r="R92" s="157"/>
      <c r="S92" s="158"/>
      <c r="T92" s="4"/>
      <c r="U92" s="144"/>
      <c r="V92" s="4"/>
      <c r="W92" s="4"/>
      <c r="X92" s="4"/>
      <c r="Y92" s="4"/>
      <c r="Z92" s="122"/>
      <c r="AA92" s="152"/>
      <c r="AB92" s="153"/>
      <c r="AC92" s="153"/>
      <c r="AD92" s="153"/>
      <c r="AE92" s="401"/>
      <c r="AF92" s="128"/>
      <c r="AG92" s="128"/>
      <c r="AH92" s="128">
        <v>1</v>
      </c>
      <c r="AI92" s="128">
        <v>1</v>
      </c>
      <c r="AJ92" s="128">
        <v>1</v>
      </c>
      <c r="AK92" s="128">
        <v>1</v>
      </c>
      <c r="AL92" s="128">
        <v>1</v>
      </c>
      <c r="AM92" s="128">
        <v>1</v>
      </c>
      <c r="AN92" s="128">
        <v>1</v>
      </c>
      <c r="AO92" s="128">
        <v>1</v>
      </c>
      <c r="AP92" s="128">
        <v>1</v>
      </c>
      <c r="AQ92" s="128" t="s">
        <v>4</v>
      </c>
      <c r="AR92" s="128" t="s">
        <v>4</v>
      </c>
      <c r="AS92" s="128" t="s">
        <v>4</v>
      </c>
      <c r="AT92" s="128">
        <v>1</v>
      </c>
      <c r="AU92" s="128">
        <v>1</v>
      </c>
      <c r="AV92" s="128">
        <v>1</v>
      </c>
      <c r="AW92" s="128">
        <v>1</v>
      </c>
      <c r="AX92" s="128">
        <v>1</v>
      </c>
      <c r="AY92" s="128">
        <v>1</v>
      </c>
      <c r="AZ92" s="128">
        <v>1</v>
      </c>
      <c r="BA92" s="128">
        <v>1</v>
      </c>
      <c r="BB92" s="128">
        <v>1</v>
      </c>
      <c r="BC92" s="128">
        <v>1</v>
      </c>
      <c r="BD92" s="69">
        <v>4.5</v>
      </c>
      <c r="BE92" s="128"/>
      <c r="BF92" s="298">
        <f t="shared" si="13"/>
        <v>3</v>
      </c>
      <c r="BG92" s="84">
        <v>0</v>
      </c>
      <c r="BH92" s="203">
        <f t="shared" si="14"/>
        <v>45</v>
      </c>
      <c r="BI92" s="201"/>
      <c r="BJ92" s="201"/>
      <c r="BK92" s="202"/>
      <c r="BL92" s="202"/>
      <c r="BM92" s="203">
        <v>50</v>
      </c>
      <c r="BN92" s="203">
        <v>50</v>
      </c>
      <c r="BO92" s="239">
        <v>780</v>
      </c>
      <c r="BP92" s="202">
        <v>680</v>
      </c>
      <c r="BQ92" s="299">
        <f t="shared" si="15"/>
        <v>90</v>
      </c>
      <c r="BR92" s="279">
        <f t="shared" si="10"/>
        <v>1515</v>
      </c>
      <c r="BS92" s="209">
        <v>1470</v>
      </c>
      <c r="BT92" s="209"/>
      <c r="BU92" s="205"/>
      <c r="BV92" s="240">
        <f t="shared" si="11"/>
        <v>1470</v>
      </c>
      <c r="BW92" s="241">
        <f t="shared" si="12"/>
        <v>45</v>
      </c>
      <c r="BX92" s="78" t="s">
        <v>718</v>
      </c>
      <c r="BY92" s="300"/>
      <c r="BZ92" s="300"/>
    </row>
    <row r="93" spans="2:78" ht="15.75" customHeight="1" x14ac:dyDescent="0.25">
      <c r="C93" s="260" t="s">
        <v>74</v>
      </c>
      <c r="D93" s="78" t="s">
        <v>473</v>
      </c>
      <c r="E93" s="130" t="s">
        <v>134</v>
      </c>
      <c r="F93" s="4" t="s">
        <v>476</v>
      </c>
      <c r="G93" s="4"/>
      <c r="H93" s="4" t="s">
        <v>537</v>
      </c>
      <c r="I93" s="4" t="s">
        <v>535</v>
      </c>
      <c r="J93" s="4" t="s">
        <v>536</v>
      </c>
      <c r="K93" s="4"/>
      <c r="L93" s="144">
        <v>2019</v>
      </c>
      <c r="M93" s="3"/>
      <c r="N93" s="3" t="s">
        <v>45</v>
      </c>
      <c r="O93" s="160" t="s">
        <v>46</v>
      </c>
      <c r="P93" s="163" t="s">
        <v>530</v>
      </c>
      <c r="Q93" s="163" t="s">
        <v>531</v>
      </c>
      <c r="R93" s="157">
        <v>1986</v>
      </c>
      <c r="S93" s="158" t="s">
        <v>118</v>
      </c>
      <c r="T93" s="4" t="s">
        <v>532</v>
      </c>
      <c r="U93" s="144">
        <v>1988</v>
      </c>
      <c r="V93" s="158" t="s">
        <v>118</v>
      </c>
      <c r="W93" s="4" t="s">
        <v>530</v>
      </c>
      <c r="X93" s="4" t="s">
        <v>533</v>
      </c>
      <c r="Y93" s="4" t="s">
        <v>534</v>
      </c>
      <c r="Z93" s="122" t="s">
        <v>124</v>
      </c>
      <c r="AA93" s="152"/>
      <c r="AB93" s="153"/>
      <c r="AC93" s="153"/>
      <c r="AD93" s="153"/>
      <c r="AE93" s="401"/>
      <c r="AF93" s="128">
        <v>1</v>
      </c>
      <c r="AG93" s="128">
        <v>1</v>
      </c>
      <c r="AH93" s="128">
        <v>1</v>
      </c>
      <c r="AI93" s="128">
        <v>1</v>
      </c>
      <c r="AJ93" s="128">
        <v>1</v>
      </c>
      <c r="AK93" s="128" t="s">
        <v>4</v>
      </c>
      <c r="AL93" s="128" t="s">
        <v>4</v>
      </c>
      <c r="AM93" s="128" t="s">
        <v>4</v>
      </c>
      <c r="AN93" s="128" t="s">
        <v>4</v>
      </c>
      <c r="AO93" s="128" t="s">
        <v>4</v>
      </c>
      <c r="AP93" s="128">
        <v>1</v>
      </c>
      <c r="AQ93" s="128">
        <v>1</v>
      </c>
      <c r="AR93" s="128">
        <v>1</v>
      </c>
      <c r="AS93" s="128">
        <v>1</v>
      </c>
      <c r="AT93" s="128">
        <v>1</v>
      </c>
      <c r="AU93" s="128">
        <v>1</v>
      </c>
      <c r="AV93" s="128">
        <v>1</v>
      </c>
      <c r="AW93" s="128">
        <v>1</v>
      </c>
      <c r="AX93" s="128">
        <v>1</v>
      </c>
      <c r="AY93" s="128">
        <v>1</v>
      </c>
      <c r="AZ93" s="128">
        <v>1</v>
      </c>
      <c r="BA93" s="128">
        <v>1</v>
      </c>
      <c r="BB93" s="128">
        <v>1</v>
      </c>
      <c r="BC93" s="128">
        <v>1</v>
      </c>
      <c r="BD93" s="69"/>
      <c r="BE93" s="128"/>
      <c r="BF93" s="298">
        <f t="shared" si="13"/>
        <v>5</v>
      </c>
      <c r="BG93" s="84">
        <v>0</v>
      </c>
      <c r="BH93" s="203">
        <f t="shared" si="14"/>
        <v>0</v>
      </c>
      <c r="BI93" s="201"/>
      <c r="BJ93" s="201"/>
      <c r="BK93" s="202"/>
      <c r="BL93" s="202"/>
      <c r="BM93" s="203">
        <v>50</v>
      </c>
      <c r="BN93" s="203">
        <v>50</v>
      </c>
      <c r="BO93" s="239">
        <v>780</v>
      </c>
      <c r="BP93" s="231">
        <v>610</v>
      </c>
      <c r="BQ93" s="299">
        <f t="shared" si="15"/>
        <v>150</v>
      </c>
      <c r="BR93" s="279">
        <f t="shared" si="10"/>
        <v>1340</v>
      </c>
      <c r="BS93" s="209"/>
      <c r="BT93" s="209">
        <v>1340</v>
      </c>
      <c r="BU93" s="205"/>
      <c r="BV93" s="240">
        <f t="shared" ref="BV93:BV120" si="16">SUM(BS93:BU93)</f>
        <v>1340</v>
      </c>
      <c r="BW93" s="241">
        <f t="shared" si="12"/>
        <v>0</v>
      </c>
      <c r="BX93" s="242" t="s">
        <v>947</v>
      </c>
      <c r="BY93" s="300"/>
      <c r="BZ93" s="300"/>
    </row>
    <row r="94" spans="2:78" ht="15.75" customHeight="1" x14ac:dyDescent="0.25">
      <c r="C94" s="260" t="s">
        <v>74</v>
      </c>
      <c r="D94" s="78" t="s">
        <v>376</v>
      </c>
      <c r="E94" s="130" t="s">
        <v>134</v>
      </c>
      <c r="F94" s="4">
        <v>44617</v>
      </c>
      <c r="G94" s="4"/>
      <c r="H94" s="4" t="s">
        <v>827</v>
      </c>
      <c r="I94" s="4" t="s">
        <v>807</v>
      </c>
      <c r="J94" s="4" t="s">
        <v>808</v>
      </c>
      <c r="K94" s="4"/>
      <c r="L94" s="144">
        <v>2019</v>
      </c>
      <c r="M94" s="3"/>
      <c r="N94" s="3" t="s">
        <v>45</v>
      </c>
      <c r="O94" s="160" t="s">
        <v>46</v>
      </c>
      <c r="P94" s="163"/>
      <c r="Q94" s="163" t="s">
        <v>419</v>
      </c>
      <c r="R94" s="157">
        <v>1988</v>
      </c>
      <c r="S94" s="158" t="s">
        <v>171</v>
      </c>
      <c r="T94" s="4" t="s">
        <v>420</v>
      </c>
      <c r="U94" s="144"/>
      <c r="V94" s="4" t="s">
        <v>171</v>
      </c>
      <c r="W94" s="4" t="s">
        <v>170</v>
      </c>
      <c r="X94" s="4" t="s">
        <v>352</v>
      </c>
      <c r="Y94" s="4" t="s">
        <v>421</v>
      </c>
      <c r="Z94" s="122"/>
      <c r="AA94" s="152"/>
      <c r="AB94" s="153"/>
      <c r="AC94" s="153"/>
      <c r="AD94" s="153"/>
      <c r="AE94" s="401"/>
      <c r="AF94" s="128">
        <v>1</v>
      </c>
      <c r="AG94" s="128">
        <v>1</v>
      </c>
      <c r="AH94" s="128">
        <v>1</v>
      </c>
      <c r="AI94" s="128">
        <v>1</v>
      </c>
      <c r="AJ94" s="128">
        <v>1</v>
      </c>
      <c r="AK94" s="128">
        <v>1</v>
      </c>
      <c r="AL94" s="128">
        <v>1</v>
      </c>
      <c r="AM94" s="128">
        <v>1</v>
      </c>
      <c r="AN94" s="128">
        <v>1</v>
      </c>
      <c r="AO94" s="128">
        <v>1</v>
      </c>
      <c r="AP94" s="128">
        <v>1</v>
      </c>
      <c r="AQ94" s="128">
        <v>1</v>
      </c>
      <c r="AR94" s="128">
        <v>1</v>
      </c>
      <c r="AS94" s="128">
        <v>1</v>
      </c>
      <c r="AT94" s="128">
        <v>1</v>
      </c>
      <c r="AU94" s="128">
        <v>1</v>
      </c>
      <c r="AV94" s="128">
        <v>1</v>
      </c>
      <c r="AW94" s="128">
        <v>1</v>
      </c>
      <c r="AX94" s="128">
        <v>1</v>
      </c>
      <c r="AY94" s="128">
        <v>1</v>
      </c>
      <c r="AZ94" s="128">
        <v>1</v>
      </c>
      <c r="BA94" s="128">
        <v>1</v>
      </c>
      <c r="BB94" s="128">
        <v>1</v>
      </c>
      <c r="BC94" s="128">
        <v>1</v>
      </c>
      <c r="BD94" s="69"/>
      <c r="BE94" s="128"/>
      <c r="BF94" s="298">
        <f t="shared" si="13"/>
        <v>0</v>
      </c>
      <c r="BG94" s="84">
        <v>0</v>
      </c>
      <c r="BH94" s="203">
        <f t="shared" si="14"/>
        <v>0</v>
      </c>
      <c r="BI94" s="201"/>
      <c r="BJ94" s="201"/>
      <c r="BK94" s="202"/>
      <c r="BL94" s="202"/>
      <c r="BM94" s="203">
        <v>50</v>
      </c>
      <c r="BN94" s="203">
        <v>50</v>
      </c>
      <c r="BO94" s="239">
        <v>780</v>
      </c>
      <c r="BP94" s="202">
        <v>680</v>
      </c>
      <c r="BQ94" s="299">
        <f t="shared" si="15"/>
        <v>0</v>
      </c>
      <c r="BR94" s="279">
        <f t="shared" si="10"/>
        <v>1560</v>
      </c>
      <c r="BS94" s="414"/>
      <c r="BT94" s="209"/>
      <c r="BU94" s="205">
        <v>1560</v>
      </c>
      <c r="BV94" s="240">
        <f t="shared" si="16"/>
        <v>1560</v>
      </c>
      <c r="BW94" s="241">
        <f t="shared" si="12"/>
        <v>0</v>
      </c>
      <c r="BX94" s="78"/>
      <c r="BY94" s="300"/>
      <c r="BZ94" s="300"/>
    </row>
    <row r="95" spans="2:78" s="17" customFormat="1" ht="15.75" customHeight="1" x14ac:dyDescent="0.25">
      <c r="B95" s="30"/>
      <c r="C95" s="260" t="s">
        <v>74</v>
      </c>
      <c r="D95" s="78" t="s">
        <v>430</v>
      </c>
      <c r="E95" s="130" t="s">
        <v>134</v>
      </c>
      <c r="F95" s="4" t="s">
        <v>431</v>
      </c>
      <c r="G95" s="4"/>
      <c r="H95" s="4" t="s">
        <v>639</v>
      </c>
      <c r="I95" s="4" t="s">
        <v>806</v>
      </c>
      <c r="J95" s="4"/>
      <c r="K95" s="4"/>
      <c r="L95" s="144">
        <v>2019</v>
      </c>
      <c r="M95" s="3"/>
      <c r="N95" s="3" t="s">
        <v>45</v>
      </c>
      <c r="O95" s="160" t="s">
        <v>46</v>
      </c>
      <c r="P95" s="163" t="s">
        <v>169</v>
      </c>
      <c r="Q95" s="163" t="s">
        <v>640</v>
      </c>
      <c r="R95" s="157">
        <v>1988</v>
      </c>
      <c r="S95" s="158" t="s">
        <v>63</v>
      </c>
      <c r="T95" s="4" t="s">
        <v>641</v>
      </c>
      <c r="U95" s="144">
        <v>1997</v>
      </c>
      <c r="V95" s="4" t="s">
        <v>63</v>
      </c>
      <c r="W95" s="4" t="s">
        <v>169</v>
      </c>
      <c r="X95" s="4" t="s">
        <v>642</v>
      </c>
      <c r="Y95" s="4" t="s">
        <v>643</v>
      </c>
      <c r="Z95" s="151" t="s">
        <v>124</v>
      </c>
      <c r="AA95" s="152"/>
      <c r="AB95" s="153"/>
      <c r="AC95" s="153"/>
      <c r="AD95" s="153"/>
      <c r="AE95" s="401"/>
      <c r="AF95" s="128">
        <v>1</v>
      </c>
      <c r="AG95" s="128">
        <v>1</v>
      </c>
      <c r="AH95" s="128">
        <v>1</v>
      </c>
      <c r="AI95" s="128">
        <v>1</v>
      </c>
      <c r="AJ95" s="128">
        <v>1</v>
      </c>
      <c r="AK95" s="128" t="s">
        <v>4</v>
      </c>
      <c r="AL95" s="128" t="s">
        <v>4</v>
      </c>
      <c r="AM95" s="128" t="s">
        <v>4</v>
      </c>
      <c r="AN95" s="128">
        <v>1</v>
      </c>
      <c r="AO95" s="128">
        <v>1</v>
      </c>
      <c r="AP95" s="128">
        <v>1</v>
      </c>
      <c r="AQ95" s="128">
        <v>1</v>
      </c>
      <c r="AR95" s="128">
        <v>1</v>
      </c>
      <c r="AS95" s="128">
        <v>1</v>
      </c>
      <c r="AT95" s="128">
        <v>1</v>
      </c>
      <c r="AU95" s="128">
        <v>1</v>
      </c>
      <c r="AV95" s="128">
        <v>1</v>
      </c>
      <c r="AW95" s="128">
        <v>1</v>
      </c>
      <c r="AX95" s="128">
        <v>1</v>
      </c>
      <c r="AY95" s="128">
        <v>1</v>
      </c>
      <c r="AZ95" s="128">
        <v>1</v>
      </c>
      <c r="BA95" s="128">
        <v>1</v>
      </c>
      <c r="BB95" s="128">
        <v>1</v>
      </c>
      <c r="BC95" s="128">
        <v>1</v>
      </c>
      <c r="BD95" s="69">
        <v>15.5</v>
      </c>
      <c r="BE95" s="128">
        <v>7</v>
      </c>
      <c r="BF95" s="298">
        <f t="shared" si="13"/>
        <v>3</v>
      </c>
      <c r="BG95" s="84">
        <v>0</v>
      </c>
      <c r="BH95" s="203">
        <f t="shared" si="14"/>
        <v>225</v>
      </c>
      <c r="BI95" s="201"/>
      <c r="BJ95" s="201"/>
      <c r="BK95" s="202"/>
      <c r="BL95" s="202"/>
      <c r="BM95" s="203">
        <v>50</v>
      </c>
      <c r="BN95" s="203">
        <v>50</v>
      </c>
      <c r="BO95" s="239">
        <v>780</v>
      </c>
      <c r="BP95" s="202">
        <v>680</v>
      </c>
      <c r="BQ95" s="299">
        <f t="shared" si="15"/>
        <v>90</v>
      </c>
      <c r="BR95" s="279">
        <f t="shared" si="10"/>
        <v>1695</v>
      </c>
      <c r="BS95" s="209">
        <v>1695</v>
      </c>
      <c r="BT95" s="209"/>
      <c r="BU95" s="205"/>
      <c r="BV95" s="240">
        <f t="shared" si="16"/>
        <v>1695</v>
      </c>
      <c r="BW95" s="241">
        <f t="shared" si="12"/>
        <v>0</v>
      </c>
      <c r="BX95" s="78"/>
      <c r="BY95" s="300"/>
      <c r="BZ95" s="300"/>
    </row>
    <row r="96" spans="2:78" ht="15.75" customHeight="1" x14ac:dyDescent="0.25">
      <c r="B96" s="30"/>
      <c r="C96" s="130" t="s">
        <v>74</v>
      </c>
      <c r="D96" s="78" t="s">
        <v>736</v>
      </c>
      <c r="E96" s="130" t="s">
        <v>135</v>
      </c>
      <c r="F96" s="4"/>
      <c r="G96" s="4"/>
      <c r="H96" s="4" t="s">
        <v>826</v>
      </c>
      <c r="I96" s="4" t="s">
        <v>763</v>
      </c>
      <c r="J96" s="4" t="s">
        <v>764</v>
      </c>
      <c r="K96" s="4"/>
      <c r="L96" s="144">
        <v>2019</v>
      </c>
      <c r="M96" s="3"/>
      <c r="N96" s="3" t="s">
        <v>757</v>
      </c>
      <c r="O96" s="160" t="s">
        <v>668</v>
      </c>
      <c r="P96" s="163" t="s">
        <v>65</v>
      </c>
      <c r="Q96" s="163" t="s">
        <v>758</v>
      </c>
      <c r="R96" s="157">
        <v>1986</v>
      </c>
      <c r="S96" s="158" t="s">
        <v>759</v>
      </c>
      <c r="T96" s="4" t="s">
        <v>760</v>
      </c>
      <c r="U96" s="144">
        <v>1986</v>
      </c>
      <c r="V96" s="4" t="s">
        <v>63</v>
      </c>
      <c r="W96" s="4" t="s">
        <v>67</v>
      </c>
      <c r="X96" s="4" t="s">
        <v>761</v>
      </c>
      <c r="Y96" s="4" t="s">
        <v>762</v>
      </c>
      <c r="Z96" s="122" t="s">
        <v>242</v>
      </c>
      <c r="AA96" s="152"/>
      <c r="AB96" s="153"/>
      <c r="AC96" s="153"/>
      <c r="AD96" s="153"/>
      <c r="AE96" s="401"/>
      <c r="AF96" s="128">
        <v>1</v>
      </c>
      <c r="AG96" s="128">
        <v>1</v>
      </c>
      <c r="AH96" s="128">
        <v>1</v>
      </c>
      <c r="AI96" s="128">
        <v>1</v>
      </c>
      <c r="AJ96" s="128">
        <v>1</v>
      </c>
      <c r="AK96" s="128">
        <v>1</v>
      </c>
      <c r="AL96" s="128">
        <v>1</v>
      </c>
      <c r="AM96" s="128">
        <v>1</v>
      </c>
      <c r="AN96" s="128">
        <v>1</v>
      </c>
      <c r="AO96" s="128">
        <v>1</v>
      </c>
      <c r="AP96" s="128">
        <v>1</v>
      </c>
      <c r="AQ96" s="128">
        <v>1</v>
      </c>
      <c r="AR96" s="128">
        <v>1</v>
      </c>
      <c r="AS96" s="128">
        <v>1</v>
      </c>
      <c r="AT96" s="128">
        <v>1</v>
      </c>
      <c r="AU96" s="128">
        <v>1</v>
      </c>
      <c r="AV96" s="128">
        <v>1</v>
      </c>
      <c r="AW96" s="128">
        <v>1</v>
      </c>
      <c r="AX96" s="128">
        <v>1</v>
      </c>
      <c r="AY96" s="128">
        <v>1</v>
      </c>
      <c r="AZ96" s="128">
        <v>1</v>
      </c>
      <c r="BA96" s="128">
        <v>1</v>
      </c>
      <c r="BB96" s="128">
        <v>1</v>
      </c>
      <c r="BC96" s="128">
        <v>1</v>
      </c>
      <c r="BD96" s="69"/>
      <c r="BE96" s="128"/>
      <c r="BF96" s="298">
        <f t="shared" si="13"/>
        <v>0</v>
      </c>
      <c r="BG96" s="84">
        <v>0</v>
      </c>
      <c r="BH96" s="203">
        <f t="shared" si="14"/>
        <v>0</v>
      </c>
      <c r="BI96" s="201"/>
      <c r="BJ96" s="201"/>
      <c r="BK96" s="202"/>
      <c r="BL96" s="202"/>
      <c r="BM96" s="203">
        <v>50</v>
      </c>
      <c r="BN96" s="203">
        <v>50</v>
      </c>
      <c r="BO96" s="202">
        <v>780</v>
      </c>
      <c r="BP96" s="201">
        <v>680</v>
      </c>
      <c r="BQ96" s="299">
        <f t="shared" si="15"/>
        <v>0</v>
      </c>
      <c r="BR96" s="279">
        <f t="shared" si="10"/>
        <v>1560</v>
      </c>
      <c r="BS96" s="209"/>
      <c r="BT96" s="209">
        <v>1560</v>
      </c>
      <c r="BU96" s="205"/>
      <c r="BV96" s="240">
        <f t="shared" si="16"/>
        <v>1560</v>
      </c>
      <c r="BW96" s="241">
        <f t="shared" si="12"/>
        <v>0</v>
      </c>
      <c r="BX96" s="78"/>
      <c r="BY96" s="300"/>
      <c r="BZ96" s="300"/>
    </row>
    <row r="97" spans="1:78" ht="15.75" customHeight="1" x14ac:dyDescent="0.25">
      <c r="B97" s="30"/>
      <c r="C97" s="130" t="s">
        <v>74</v>
      </c>
      <c r="D97" s="78" t="s">
        <v>936</v>
      </c>
      <c r="E97" s="333" t="s">
        <v>152</v>
      </c>
      <c r="F97" s="4" t="s">
        <v>937</v>
      </c>
      <c r="G97" s="4"/>
      <c r="H97" s="4"/>
      <c r="I97" s="4"/>
      <c r="J97" s="4"/>
      <c r="K97" s="4"/>
      <c r="L97" s="144"/>
      <c r="M97" s="3"/>
      <c r="N97" s="3"/>
      <c r="O97" s="160"/>
      <c r="P97" s="163"/>
      <c r="Q97" s="163"/>
      <c r="R97" s="157"/>
      <c r="S97" s="158"/>
      <c r="T97" s="4"/>
      <c r="U97" s="144"/>
      <c r="V97" s="4"/>
      <c r="W97" s="4"/>
      <c r="X97" s="4"/>
      <c r="Y97" s="4"/>
      <c r="Z97" s="122"/>
      <c r="AA97" s="152"/>
      <c r="AB97" s="153"/>
      <c r="AC97" s="153"/>
      <c r="AD97" s="153"/>
      <c r="AE97" s="401"/>
      <c r="AF97" s="128">
        <v>1</v>
      </c>
      <c r="AG97" s="128">
        <v>1</v>
      </c>
      <c r="AH97" s="128">
        <v>1</v>
      </c>
      <c r="AI97" s="128">
        <v>1</v>
      </c>
      <c r="AJ97" s="128" t="s">
        <v>4</v>
      </c>
      <c r="AK97" s="128" t="s">
        <v>4</v>
      </c>
      <c r="AL97" s="128" t="s">
        <v>4</v>
      </c>
      <c r="AM97" s="128">
        <v>1</v>
      </c>
      <c r="AN97" s="128">
        <v>1</v>
      </c>
      <c r="AO97" s="128">
        <v>1</v>
      </c>
      <c r="AP97" s="128">
        <v>1</v>
      </c>
      <c r="AQ97" s="128">
        <v>1</v>
      </c>
      <c r="AR97" s="128">
        <v>1</v>
      </c>
      <c r="AS97" s="128">
        <v>1</v>
      </c>
      <c r="AT97" s="128">
        <v>1</v>
      </c>
      <c r="AU97" s="128">
        <v>1</v>
      </c>
      <c r="AV97" s="128">
        <v>1</v>
      </c>
      <c r="AW97" s="128">
        <v>1</v>
      </c>
      <c r="AX97" s="128">
        <v>1</v>
      </c>
      <c r="AY97" s="128">
        <v>1</v>
      </c>
      <c r="AZ97" s="128">
        <v>1</v>
      </c>
      <c r="BA97" s="128">
        <v>1</v>
      </c>
      <c r="BB97" s="128">
        <v>1</v>
      </c>
      <c r="BC97" s="128">
        <v>1</v>
      </c>
      <c r="BD97" s="69"/>
      <c r="BE97" s="128"/>
      <c r="BF97" s="298">
        <f t="shared" si="13"/>
        <v>3</v>
      </c>
      <c r="BG97" s="84">
        <v>0</v>
      </c>
      <c r="BH97" s="203">
        <f t="shared" si="14"/>
        <v>0</v>
      </c>
      <c r="BI97" s="201"/>
      <c r="BJ97" s="201"/>
      <c r="BK97" s="202"/>
      <c r="BL97" s="202"/>
      <c r="BM97" s="203">
        <v>50</v>
      </c>
      <c r="BN97" s="203">
        <v>50</v>
      </c>
      <c r="BO97" s="202">
        <v>780</v>
      </c>
      <c r="BP97" s="201">
        <v>680</v>
      </c>
      <c r="BQ97" s="299">
        <f t="shared" si="15"/>
        <v>90</v>
      </c>
      <c r="BR97" s="279">
        <f t="shared" ref="BR97:BR124" si="17">SUM(BG97:BP97)-BQ97</f>
        <v>1470</v>
      </c>
      <c r="BS97" s="209">
        <v>1470</v>
      </c>
      <c r="BT97" s="209"/>
      <c r="BU97" s="205"/>
      <c r="BV97" s="240">
        <f t="shared" si="16"/>
        <v>1470</v>
      </c>
      <c r="BW97" s="241">
        <f t="shared" si="12"/>
        <v>0</v>
      </c>
      <c r="BX97" s="78"/>
      <c r="BY97" s="300"/>
      <c r="BZ97" s="300"/>
    </row>
    <row r="98" spans="1:78" ht="15.75" customHeight="1" x14ac:dyDescent="0.25">
      <c r="B98" s="30"/>
      <c r="C98" s="260" t="s">
        <v>74</v>
      </c>
      <c r="D98" s="78" t="s">
        <v>477</v>
      </c>
      <c r="E98" s="130" t="s">
        <v>175</v>
      </c>
      <c r="F98" s="4"/>
      <c r="G98" s="4"/>
      <c r="H98" s="4" t="s">
        <v>744</v>
      </c>
      <c r="I98" s="4" t="s">
        <v>813</v>
      </c>
      <c r="J98" s="4" t="s">
        <v>814</v>
      </c>
      <c r="K98" s="4"/>
      <c r="L98" s="144">
        <v>2020</v>
      </c>
      <c r="M98" s="3"/>
      <c r="N98" s="3" t="s">
        <v>757</v>
      </c>
      <c r="O98" s="160" t="s">
        <v>46</v>
      </c>
      <c r="P98" s="163" t="s">
        <v>72</v>
      </c>
      <c r="Q98" s="163" t="s">
        <v>810</v>
      </c>
      <c r="R98" s="157">
        <v>1985</v>
      </c>
      <c r="S98" s="158" t="s">
        <v>47</v>
      </c>
      <c r="T98" s="4" t="s">
        <v>811</v>
      </c>
      <c r="U98" s="144">
        <v>1990</v>
      </c>
      <c r="V98" s="4" t="s">
        <v>47</v>
      </c>
      <c r="W98" s="4" t="s">
        <v>72</v>
      </c>
      <c r="X98" s="4" t="s">
        <v>812</v>
      </c>
      <c r="Y98" s="4" t="s">
        <v>544</v>
      </c>
      <c r="Z98" s="122"/>
      <c r="AA98" s="152"/>
      <c r="AB98" s="153"/>
      <c r="AC98" s="153"/>
      <c r="AD98" s="153"/>
      <c r="AE98" s="401"/>
      <c r="AF98" s="128">
        <v>1</v>
      </c>
      <c r="AG98" s="128">
        <v>1</v>
      </c>
      <c r="AH98" s="128">
        <v>1</v>
      </c>
      <c r="AI98" s="128">
        <v>1</v>
      </c>
      <c r="AJ98" s="128">
        <v>1</v>
      </c>
      <c r="AK98" s="128">
        <v>1</v>
      </c>
      <c r="AL98" s="128">
        <v>1</v>
      </c>
      <c r="AM98" s="128">
        <v>1</v>
      </c>
      <c r="AN98" s="128">
        <v>1</v>
      </c>
      <c r="AO98" s="128">
        <v>1</v>
      </c>
      <c r="AP98" s="128">
        <v>1</v>
      </c>
      <c r="AQ98" s="128">
        <v>1</v>
      </c>
      <c r="AR98" s="128">
        <v>1</v>
      </c>
      <c r="AS98" s="128">
        <v>1</v>
      </c>
      <c r="AT98" s="128">
        <v>1</v>
      </c>
      <c r="AU98" s="128">
        <v>1</v>
      </c>
      <c r="AV98" s="128">
        <v>1</v>
      </c>
      <c r="AW98" s="128">
        <v>1</v>
      </c>
      <c r="AX98" s="128">
        <v>1</v>
      </c>
      <c r="AY98" s="128">
        <v>1</v>
      </c>
      <c r="AZ98" s="128" t="s">
        <v>1003</v>
      </c>
      <c r="BA98" s="128" t="s">
        <v>1003</v>
      </c>
      <c r="BB98" s="128">
        <v>1</v>
      </c>
      <c r="BC98" s="128">
        <v>1</v>
      </c>
      <c r="BD98" s="69"/>
      <c r="BE98" s="128"/>
      <c r="BF98" s="298">
        <f t="shared" si="13"/>
        <v>2</v>
      </c>
      <c r="BG98" s="374">
        <v>0</v>
      </c>
      <c r="BH98" s="203">
        <f t="shared" si="14"/>
        <v>0</v>
      </c>
      <c r="BI98" s="201"/>
      <c r="BJ98" s="201"/>
      <c r="BK98" s="202"/>
      <c r="BL98" s="202">
        <v>400</v>
      </c>
      <c r="BM98" s="203">
        <v>50</v>
      </c>
      <c r="BN98" s="203">
        <v>50</v>
      </c>
      <c r="BO98" s="202">
        <v>780</v>
      </c>
      <c r="BP98" s="201">
        <v>680</v>
      </c>
      <c r="BQ98" s="299">
        <f t="shared" si="15"/>
        <v>60</v>
      </c>
      <c r="BR98" s="279">
        <f t="shared" si="17"/>
        <v>1900</v>
      </c>
      <c r="BS98" s="209">
        <v>1900</v>
      </c>
      <c r="BT98" s="209"/>
      <c r="BU98" s="205"/>
      <c r="BV98" s="240">
        <f t="shared" si="16"/>
        <v>1900</v>
      </c>
      <c r="BW98" s="241">
        <f t="shared" si="12"/>
        <v>0</v>
      </c>
      <c r="BX98" s="78"/>
      <c r="BY98" s="300"/>
      <c r="BZ98" s="300"/>
    </row>
    <row r="99" spans="1:78" ht="15.75" customHeight="1" x14ac:dyDescent="0.25">
      <c r="B99" s="30"/>
      <c r="C99" s="260" t="s">
        <v>74</v>
      </c>
      <c r="D99" s="78" t="s">
        <v>401</v>
      </c>
      <c r="E99" s="130" t="s">
        <v>175</v>
      </c>
      <c r="F99" s="4" t="s">
        <v>402</v>
      </c>
      <c r="G99" s="4"/>
      <c r="H99" s="4" t="s">
        <v>423</v>
      </c>
      <c r="I99" s="4" t="s">
        <v>527</v>
      </c>
      <c r="J99" s="4" t="s">
        <v>526</v>
      </c>
      <c r="K99" s="4"/>
      <c r="L99" s="144">
        <v>2019</v>
      </c>
      <c r="M99" s="3"/>
      <c r="N99" s="3" t="s">
        <v>45</v>
      </c>
      <c r="O99" s="160" t="s">
        <v>199</v>
      </c>
      <c r="P99" s="163" t="s">
        <v>424</v>
      </c>
      <c r="Q99" s="163" t="s">
        <v>425</v>
      </c>
      <c r="R99" s="157">
        <v>1979</v>
      </c>
      <c r="S99" s="158" t="s">
        <v>47</v>
      </c>
      <c r="T99" s="4" t="s">
        <v>426</v>
      </c>
      <c r="U99" s="144">
        <v>1982</v>
      </c>
      <c r="V99" s="4" t="s">
        <v>47</v>
      </c>
      <c r="W99" s="4" t="s">
        <v>334</v>
      </c>
      <c r="X99" s="4" t="s">
        <v>524</v>
      </c>
      <c r="Y99" s="4" t="s">
        <v>525</v>
      </c>
      <c r="Z99" s="122"/>
      <c r="AA99" s="152"/>
      <c r="AB99" s="153"/>
      <c r="AC99" s="153"/>
      <c r="AD99" s="153"/>
      <c r="AE99" s="401"/>
      <c r="AF99" s="128">
        <v>1</v>
      </c>
      <c r="AG99" s="128">
        <v>1</v>
      </c>
      <c r="AH99" s="128">
        <v>1</v>
      </c>
      <c r="AI99" s="128">
        <v>1</v>
      </c>
      <c r="AJ99" s="128">
        <v>1</v>
      </c>
      <c r="AK99" s="128">
        <v>1</v>
      </c>
      <c r="AL99" s="128">
        <v>1</v>
      </c>
      <c r="AM99" s="128">
        <v>1</v>
      </c>
      <c r="AN99" s="128">
        <v>1</v>
      </c>
      <c r="AO99" s="128">
        <v>1</v>
      </c>
      <c r="AP99" s="128">
        <v>1</v>
      </c>
      <c r="AQ99" s="128">
        <v>1</v>
      </c>
      <c r="AR99" s="128">
        <v>1</v>
      </c>
      <c r="AS99" s="128">
        <v>1</v>
      </c>
      <c r="AT99" s="128">
        <v>1</v>
      </c>
      <c r="AU99" s="128">
        <v>1</v>
      </c>
      <c r="AV99" s="128">
        <v>1</v>
      </c>
      <c r="AW99" s="128">
        <v>1</v>
      </c>
      <c r="AX99" s="128">
        <v>1</v>
      </c>
      <c r="AY99" s="128">
        <v>1</v>
      </c>
      <c r="AZ99" s="128">
        <v>1</v>
      </c>
      <c r="BA99" s="128" t="s">
        <v>4</v>
      </c>
      <c r="BB99" s="128">
        <v>1</v>
      </c>
      <c r="BC99" s="128">
        <v>1</v>
      </c>
      <c r="BD99" s="69"/>
      <c r="BE99" s="128"/>
      <c r="BF99" s="298">
        <f t="shared" si="13"/>
        <v>1</v>
      </c>
      <c r="BG99" s="438">
        <v>3270</v>
      </c>
      <c r="BH99" s="203">
        <f t="shared" si="14"/>
        <v>0</v>
      </c>
      <c r="BI99" s="201"/>
      <c r="BJ99" s="201"/>
      <c r="BK99" s="202"/>
      <c r="BL99" s="202"/>
      <c r="BM99" s="203">
        <v>50</v>
      </c>
      <c r="BN99" s="203">
        <v>50</v>
      </c>
      <c r="BO99" s="239">
        <v>780</v>
      </c>
      <c r="BP99" s="231">
        <v>610</v>
      </c>
      <c r="BQ99" s="299">
        <f t="shared" si="15"/>
        <v>30</v>
      </c>
      <c r="BR99" s="279">
        <f t="shared" si="17"/>
        <v>4730</v>
      </c>
      <c r="BS99" s="209"/>
      <c r="BT99" s="209"/>
      <c r="BU99" s="205"/>
      <c r="BV99" s="240">
        <f t="shared" si="16"/>
        <v>0</v>
      </c>
      <c r="BW99" s="241">
        <f t="shared" si="12"/>
        <v>4730</v>
      </c>
      <c r="BX99" s="242" t="s">
        <v>946</v>
      </c>
      <c r="BY99" s="300"/>
      <c r="BZ99" s="300"/>
    </row>
    <row r="100" spans="1:78" ht="15.75" customHeight="1" x14ac:dyDescent="0.25">
      <c r="A100" s="173" t="s">
        <v>127</v>
      </c>
      <c r="B100" s="30"/>
      <c r="C100" s="260" t="s">
        <v>74</v>
      </c>
      <c r="D100" s="78" t="s">
        <v>968</v>
      </c>
      <c r="E100" s="130" t="s">
        <v>969</v>
      </c>
      <c r="F100" s="4" t="s">
        <v>978</v>
      </c>
      <c r="G100" s="4"/>
      <c r="H100" s="4"/>
      <c r="I100" s="4"/>
      <c r="J100" s="4"/>
      <c r="K100" s="4"/>
      <c r="L100" s="144"/>
      <c r="M100" s="3"/>
      <c r="N100" s="3"/>
      <c r="O100" s="160"/>
      <c r="P100" s="163"/>
      <c r="Q100" s="163"/>
      <c r="R100" s="157"/>
      <c r="S100" s="158"/>
      <c r="T100" s="4"/>
      <c r="U100" s="144"/>
      <c r="V100" s="4"/>
      <c r="W100" s="4"/>
      <c r="X100" s="4"/>
      <c r="Y100" s="4"/>
      <c r="Z100" s="122"/>
      <c r="AA100" s="152"/>
      <c r="AB100" s="153"/>
      <c r="AC100" s="153"/>
      <c r="AD100" s="153"/>
      <c r="AE100" s="401"/>
      <c r="AF100" s="128">
        <v>1</v>
      </c>
      <c r="AG100" s="128">
        <v>1</v>
      </c>
      <c r="AH100" s="128" t="s">
        <v>4</v>
      </c>
      <c r="AI100" s="128" t="s">
        <v>4</v>
      </c>
      <c r="AJ100" s="128" t="s">
        <v>4</v>
      </c>
      <c r="AK100" s="128" t="s">
        <v>4</v>
      </c>
      <c r="AL100" s="128" t="s">
        <v>4</v>
      </c>
      <c r="AM100" s="128">
        <v>1</v>
      </c>
      <c r="AN100" s="128">
        <v>1</v>
      </c>
      <c r="AO100" s="128">
        <v>1</v>
      </c>
      <c r="AP100" s="128">
        <v>1</v>
      </c>
      <c r="AQ100" s="128">
        <v>1</v>
      </c>
      <c r="AR100" s="128">
        <v>1</v>
      </c>
      <c r="AS100" s="128">
        <v>1</v>
      </c>
      <c r="AT100" s="128">
        <v>1</v>
      </c>
      <c r="AU100" s="128">
        <v>1</v>
      </c>
      <c r="AV100" s="128">
        <v>1</v>
      </c>
      <c r="AW100" s="128">
        <v>1</v>
      </c>
      <c r="AX100" s="128">
        <v>1</v>
      </c>
      <c r="AY100" s="128">
        <v>1</v>
      </c>
      <c r="AZ100" s="128">
        <v>1</v>
      </c>
      <c r="BA100" s="128">
        <v>1</v>
      </c>
      <c r="BB100" s="128">
        <v>1</v>
      </c>
      <c r="BC100" s="128">
        <v>1</v>
      </c>
      <c r="BD100" s="69"/>
      <c r="BE100" s="128"/>
      <c r="BF100" s="298">
        <f t="shared" si="13"/>
        <v>5</v>
      </c>
      <c r="BG100" s="84">
        <v>100</v>
      </c>
      <c r="BH100" s="203">
        <f t="shared" si="14"/>
        <v>0</v>
      </c>
      <c r="BI100" s="201"/>
      <c r="BJ100" s="201"/>
      <c r="BK100" s="202"/>
      <c r="BL100" s="202"/>
      <c r="BM100" s="203">
        <v>50</v>
      </c>
      <c r="BN100" s="203">
        <v>50</v>
      </c>
      <c r="BO100" s="202">
        <v>780</v>
      </c>
      <c r="BP100" s="201">
        <v>680</v>
      </c>
      <c r="BQ100" s="299">
        <f t="shared" si="15"/>
        <v>150</v>
      </c>
      <c r="BR100" s="279">
        <f t="shared" si="17"/>
        <v>1510</v>
      </c>
      <c r="BS100" s="209">
        <v>1510</v>
      </c>
      <c r="BT100" s="209"/>
      <c r="BU100" s="205"/>
      <c r="BV100" s="240">
        <f t="shared" si="16"/>
        <v>1510</v>
      </c>
      <c r="BW100" s="241">
        <f t="shared" si="12"/>
        <v>0</v>
      </c>
      <c r="BX100" s="78"/>
      <c r="BY100" s="300"/>
      <c r="BZ100" s="300"/>
    </row>
    <row r="101" spans="1:78" ht="15.75" customHeight="1" x14ac:dyDescent="0.25">
      <c r="B101" s="30"/>
      <c r="C101" s="260" t="s">
        <v>74</v>
      </c>
      <c r="D101" s="347" t="s">
        <v>985</v>
      </c>
      <c r="E101" s="348" t="s">
        <v>176</v>
      </c>
      <c r="F101" s="349" t="s">
        <v>956</v>
      </c>
      <c r="G101" s="349"/>
      <c r="H101" s="349"/>
      <c r="I101" s="349"/>
      <c r="J101" s="349"/>
      <c r="K101" s="349"/>
      <c r="L101" s="350"/>
      <c r="M101" s="351"/>
      <c r="N101" s="351"/>
      <c r="O101" s="352"/>
      <c r="P101" s="353"/>
      <c r="Q101" s="353"/>
      <c r="R101" s="354"/>
      <c r="S101" s="355"/>
      <c r="T101" s="349"/>
      <c r="U101" s="350"/>
      <c r="V101" s="349"/>
      <c r="W101" s="349"/>
      <c r="X101" s="349"/>
      <c r="Y101" s="349"/>
      <c r="Z101" s="356"/>
      <c r="AA101" s="357"/>
      <c r="AB101" s="358"/>
      <c r="AC101" s="358"/>
      <c r="AD101" s="358"/>
      <c r="AE101" s="409"/>
      <c r="AF101" s="128">
        <v>1</v>
      </c>
      <c r="AG101" s="128">
        <v>1</v>
      </c>
      <c r="AH101" s="128">
        <v>1</v>
      </c>
      <c r="AI101" s="128">
        <v>1</v>
      </c>
      <c r="AJ101" s="128">
        <v>1</v>
      </c>
      <c r="AK101" s="128">
        <v>1</v>
      </c>
      <c r="AL101" s="128">
        <v>1</v>
      </c>
      <c r="AM101" s="128">
        <v>1</v>
      </c>
      <c r="AN101" s="128">
        <v>1</v>
      </c>
      <c r="AO101" s="128">
        <v>1</v>
      </c>
      <c r="AP101" s="128">
        <v>1</v>
      </c>
      <c r="AQ101" s="128">
        <v>1</v>
      </c>
      <c r="AR101" s="128">
        <v>1</v>
      </c>
      <c r="AS101" s="128">
        <v>1</v>
      </c>
      <c r="AT101" s="128">
        <v>1</v>
      </c>
      <c r="AU101" s="128">
        <v>1</v>
      </c>
      <c r="AV101" s="128">
        <v>1</v>
      </c>
      <c r="AW101" s="128">
        <v>1</v>
      </c>
      <c r="AX101" s="128">
        <v>1</v>
      </c>
      <c r="AY101" s="128">
        <v>1</v>
      </c>
      <c r="AZ101" s="128">
        <v>1</v>
      </c>
      <c r="BA101" s="128">
        <v>1</v>
      </c>
      <c r="BB101" s="128">
        <v>1</v>
      </c>
      <c r="BC101" s="128">
        <v>1</v>
      </c>
      <c r="BD101" s="359"/>
      <c r="BE101" s="128"/>
      <c r="BF101" s="298">
        <f t="shared" si="13"/>
        <v>0</v>
      </c>
      <c r="BG101" s="360">
        <v>0</v>
      </c>
      <c r="BH101" s="203">
        <f t="shared" si="14"/>
        <v>0</v>
      </c>
      <c r="BI101" s="362"/>
      <c r="BJ101" s="362"/>
      <c r="BK101" s="363"/>
      <c r="BL101" s="363"/>
      <c r="BM101" s="203">
        <v>50</v>
      </c>
      <c r="BN101" s="203">
        <v>50</v>
      </c>
      <c r="BO101" s="363">
        <v>780</v>
      </c>
      <c r="BP101" s="362">
        <v>680</v>
      </c>
      <c r="BQ101" s="299">
        <f t="shared" si="15"/>
        <v>0</v>
      </c>
      <c r="BR101" s="279">
        <f t="shared" si="17"/>
        <v>1560</v>
      </c>
      <c r="BS101" s="365"/>
      <c r="BT101" s="365">
        <v>1560</v>
      </c>
      <c r="BU101" s="205"/>
      <c r="BV101" s="240">
        <f t="shared" si="16"/>
        <v>1560</v>
      </c>
      <c r="BW101" s="241">
        <f t="shared" si="12"/>
        <v>0</v>
      </c>
      <c r="BX101" s="347"/>
      <c r="BY101" s="300"/>
      <c r="BZ101" s="300"/>
    </row>
    <row r="102" spans="1:78" ht="15.75" customHeight="1" x14ac:dyDescent="0.25">
      <c r="B102" s="30"/>
      <c r="C102" s="260" t="s">
        <v>74</v>
      </c>
      <c r="D102" s="78" t="s">
        <v>1028</v>
      </c>
      <c r="E102" s="130" t="s">
        <v>967</v>
      </c>
      <c r="F102" s="4"/>
      <c r="G102" s="4"/>
      <c r="H102" s="4"/>
      <c r="I102" s="4"/>
      <c r="J102" s="4"/>
      <c r="K102" s="4"/>
      <c r="L102" s="144"/>
      <c r="M102" s="3"/>
      <c r="N102" s="3"/>
      <c r="O102" s="160"/>
      <c r="P102" s="163"/>
      <c r="Q102" s="163"/>
      <c r="R102" s="157"/>
      <c r="S102" s="158"/>
      <c r="T102" s="4"/>
      <c r="U102" s="144"/>
      <c r="V102" s="4"/>
      <c r="W102" s="4"/>
      <c r="X102" s="4"/>
      <c r="Y102" s="4"/>
      <c r="Z102" s="122"/>
      <c r="AA102" s="152"/>
      <c r="AB102" s="153"/>
      <c r="AC102" s="153"/>
      <c r="AD102" s="153"/>
      <c r="AE102" s="401"/>
      <c r="AF102" s="128" t="s">
        <v>4</v>
      </c>
      <c r="AG102" s="128">
        <v>1</v>
      </c>
      <c r="AH102" s="128">
        <v>1</v>
      </c>
      <c r="AI102" s="128">
        <v>1</v>
      </c>
      <c r="AJ102" s="128">
        <v>1</v>
      </c>
      <c r="AK102" s="128">
        <v>1</v>
      </c>
      <c r="AL102" s="128">
        <v>1</v>
      </c>
      <c r="AM102" s="128">
        <v>1</v>
      </c>
      <c r="AN102" s="128">
        <v>1</v>
      </c>
      <c r="AO102" s="128">
        <v>1</v>
      </c>
      <c r="AP102" s="128">
        <v>1</v>
      </c>
      <c r="AQ102" s="128">
        <v>1</v>
      </c>
      <c r="AR102" s="128">
        <v>1</v>
      </c>
      <c r="AS102" s="128">
        <v>1</v>
      </c>
      <c r="AT102" s="128">
        <v>1</v>
      </c>
      <c r="AU102" s="128">
        <v>1</v>
      </c>
      <c r="AV102" s="128">
        <v>1</v>
      </c>
      <c r="AW102" s="128">
        <v>1</v>
      </c>
      <c r="AX102" s="128">
        <v>1</v>
      </c>
      <c r="AY102" s="128">
        <v>1</v>
      </c>
      <c r="AZ102" s="128">
        <v>1</v>
      </c>
      <c r="BA102" s="128">
        <v>1</v>
      </c>
      <c r="BB102" s="128">
        <v>1</v>
      </c>
      <c r="BC102" s="128">
        <v>1</v>
      </c>
      <c r="BD102" s="69"/>
      <c r="BE102" s="128"/>
      <c r="BF102" s="298">
        <f t="shared" si="13"/>
        <v>1</v>
      </c>
      <c r="BG102" s="84">
        <v>0</v>
      </c>
      <c r="BH102" s="203">
        <f t="shared" si="14"/>
        <v>0</v>
      </c>
      <c r="BI102" s="201"/>
      <c r="BJ102" s="201"/>
      <c r="BK102" s="202"/>
      <c r="BL102" s="202"/>
      <c r="BM102" s="203">
        <v>50</v>
      </c>
      <c r="BN102" s="203">
        <v>50</v>
      </c>
      <c r="BO102" s="202">
        <v>780</v>
      </c>
      <c r="BP102" s="201">
        <v>680</v>
      </c>
      <c r="BQ102" s="299">
        <f t="shared" si="15"/>
        <v>30</v>
      </c>
      <c r="BR102" s="279">
        <f t="shared" si="17"/>
        <v>1530</v>
      </c>
      <c r="BS102" s="205">
        <v>1530</v>
      </c>
      <c r="BT102" s="205"/>
      <c r="BU102" s="205"/>
      <c r="BV102" s="240">
        <f t="shared" si="16"/>
        <v>1530</v>
      </c>
      <c r="BW102" s="241">
        <f t="shared" si="12"/>
        <v>0</v>
      </c>
      <c r="BX102" s="78"/>
      <c r="BY102" s="300"/>
      <c r="BZ102" s="300"/>
    </row>
    <row r="103" spans="1:78" ht="15.75" customHeight="1" x14ac:dyDescent="0.25">
      <c r="B103" s="30"/>
      <c r="C103" s="130" t="s">
        <v>74</v>
      </c>
      <c r="D103" s="78" t="s">
        <v>343</v>
      </c>
      <c r="E103" s="130" t="s">
        <v>142</v>
      </c>
      <c r="F103" s="4" t="s">
        <v>245</v>
      </c>
      <c r="G103" s="4"/>
      <c r="H103" s="4" t="s">
        <v>344</v>
      </c>
      <c r="I103" s="4" t="s">
        <v>363</v>
      </c>
      <c r="J103" s="4" t="s">
        <v>364</v>
      </c>
      <c r="K103" s="4"/>
      <c r="L103" s="144">
        <v>2019</v>
      </c>
      <c r="M103" s="3"/>
      <c r="N103" s="3" t="s">
        <v>45</v>
      </c>
      <c r="O103" s="160"/>
      <c r="P103" s="163" t="s">
        <v>65</v>
      </c>
      <c r="Q103" s="163" t="s">
        <v>345</v>
      </c>
      <c r="R103" s="157">
        <v>1980</v>
      </c>
      <c r="S103" s="158" t="s">
        <v>171</v>
      </c>
      <c r="T103" s="4" t="s">
        <v>346</v>
      </c>
      <c r="U103" s="144">
        <v>1989</v>
      </c>
      <c r="V103" s="4" t="s">
        <v>171</v>
      </c>
      <c r="W103" s="4" t="s">
        <v>65</v>
      </c>
      <c r="X103" s="4" t="s">
        <v>59</v>
      </c>
      <c r="Y103" s="4" t="s">
        <v>76</v>
      </c>
      <c r="Z103" s="122"/>
      <c r="AA103" s="152"/>
      <c r="AB103" s="153"/>
      <c r="AC103" s="153"/>
      <c r="AD103" s="153"/>
      <c r="AE103" s="401"/>
      <c r="AF103" s="128" t="s">
        <v>4</v>
      </c>
      <c r="AG103" s="128" t="s">
        <v>4</v>
      </c>
      <c r="AH103" s="128" t="s">
        <v>4</v>
      </c>
      <c r="AI103" s="128" t="s">
        <v>4</v>
      </c>
      <c r="AJ103" s="128" t="s">
        <v>4</v>
      </c>
      <c r="AK103" s="128">
        <v>1</v>
      </c>
      <c r="AL103" s="128">
        <v>1</v>
      </c>
      <c r="AM103" s="128">
        <v>1</v>
      </c>
      <c r="AN103" s="128">
        <v>1</v>
      </c>
      <c r="AO103" s="128">
        <v>1</v>
      </c>
      <c r="AP103" s="128">
        <v>1</v>
      </c>
      <c r="AQ103" s="128">
        <v>1</v>
      </c>
      <c r="AR103" s="128">
        <v>1</v>
      </c>
      <c r="AS103" s="128">
        <v>1</v>
      </c>
      <c r="AT103" s="128">
        <v>1</v>
      </c>
      <c r="AU103" s="128">
        <v>1</v>
      </c>
      <c r="AV103" s="128">
        <v>1</v>
      </c>
      <c r="AW103" s="128">
        <v>1</v>
      </c>
      <c r="AX103" s="128">
        <v>1</v>
      </c>
      <c r="AY103" s="128">
        <v>1</v>
      </c>
      <c r="AZ103" s="128">
        <v>1</v>
      </c>
      <c r="BA103" s="128">
        <v>1</v>
      </c>
      <c r="BB103" s="128">
        <v>1</v>
      </c>
      <c r="BC103" s="128">
        <v>1</v>
      </c>
      <c r="BD103" s="69">
        <v>6.5</v>
      </c>
      <c r="BE103" s="128"/>
      <c r="BF103" s="298">
        <f t="shared" si="13"/>
        <v>5</v>
      </c>
      <c r="BG103" s="84">
        <v>0</v>
      </c>
      <c r="BH103" s="203">
        <f t="shared" si="14"/>
        <v>65</v>
      </c>
      <c r="BI103" s="201"/>
      <c r="BJ103" s="201"/>
      <c r="BK103" s="202"/>
      <c r="BL103" s="202"/>
      <c r="BM103" s="203">
        <v>50</v>
      </c>
      <c r="BN103" s="203">
        <v>50</v>
      </c>
      <c r="BO103" s="239">
        <v>780</v>
      </c>
      <c r="BP103" s="202">
        <v>680</v>
      </c>
      <c r="BQ103" s="299">
        <f t="shared" si="15"/>
        <v>150</v>
      </c>
      <c r="BR103" s="279">
        <f t="shared" si="17"/>
        <v>1475</v>
      </c>
      <c r="BS103" s="205">
        <v>1475</v>
      </c>
      <c r="BT103" s="205"/>
      <c r="BU103" s="205"/>
      <c r="BV103" s="240">
        <f t="shared" si="16"/>
        <v>1475</v>
      </c>
      <c r="BW103" s="241">
        <f t="shared" si="12"/>
        <v>0</v>
      </c>
      <c r="BX103" s="78"/>
      <c r="BY103" s="300"/>
      <c r="BZ103" s="300"/>
    </row>
    <row r="104" spans="1:78" ht="15.75" customHeight="1" x14ac:dyDescent="0.25">
      <c r="B104" s="30"/>
      <c r="C104" s="130" t="s">
        <v>74</v>
      </c>
      <c r="D104" s="78" t="s">
        <v>396</v>
      </c>
      <c r="E104" s="130" t="s">
        <v>142</v>
      </c>
      <c r="F104" s="4" t="s">
        <v>397</v>
      </c>
      <c r="G104" s="4"/>
      <c r="H104" s="4" t="s">
        <v>554</v>
      </c>
      <c r="I104" s="4" t="s">
        <v>490</v>
      </c>
      <c r="J104" s="4" t="s">
        <v>491</v>
      </c>
      <c r="K104" s="4"/>
      <c r="L104" s="144">
        <v>2019</v>
      </c>
      <c r="M104" s="3"/>
      <c r="N104" s="3" t="s">
        <v>45</v>
      </c>
      <c r="O104" s="160" t="s">
        <v>46</v>
      </c>
      <c r="P104" s="163" t="s">
        <v>334</v>
      </c>
      <c r="Q104" s="163" t="s">
        <v>486</v>
      </c>
      <c r="R104" s="157">
        <v>1997</v>
      </c>
      <c r="S104" s="158" t="s">
        <v>487</v>
      </c>
      <c r="T104" s="4" t="s">
        <v>488</v>
      </c>
      <c r="U104" s="144">
        <v>1996</v>
      </c>
      <c r="V104" s="4" t="s">
        <v>258</v>
      </c>
      <c r="W104" s="4" t="s">
        <v>65</v>
      </c>
      <c r="X104" s="4" t="s">
        <v>59</v>
      </c>
      <c r="Y104" s="4" t="s">
        <v>489</v>
      </c>
      <c r="Z104" s="122"/>
      <c r="AA104" s="152"/>
      <c r="AB104" s="153"/>
      <c r="AC104" s="153"/>
      <c r="AD104" s="153"/>
      <c r="AE104" s="401"/>
      <c r="AF104" s="128">
        <v>1</v>
      </c>
      <c r="AG104" s="128">
        <v>1</v>
      </c>
      <c r="AH104" s="128">
        <v>1</v>
      </c>
      <c r="AI104" s="128">
        <v>1</v>
      </c>
      <c r="AJ104" s="128">
        <v>1</v>
      </c>
      <c r="AK104" s="128">
        <v>1</v>
      </c>
      <c r="AL104" s="128">
        <v>1</v>
      </c>
      <c r="AM104" s="128">
        <v>1</v>
      </c>
      <c r="AN104" s="128">
        <v>1</v>
      </c>
      <c r="AO104" s="128">
        <v>1</v>
      </c>
      <c r="AP104" s="128">
        <v>1</v>
      </c>
      <c r="AQ104" s="128">
        <v>1</v>
      </c>
      <c r="AR104" s="128">
        <v>1</v>
      </c>
      <c r="AS104" s="128">
        <v>1</v>
      </c>
      <c r="AT104" s="128">
        <v>1</v>
      </c>
      <c r="AU104" s="128">
        <v>1</v>
      </c>
      <c r="AV104" s="128">
        <v>1</v>
      </c>
      <c r="AW104" s="128">
        <v>1</v>
      </c>
      <c r="AX104" s="128">
        <v>1</v>
      </c>
      <c r="AY104" s="128">
        <v>1</v>
      </c>
      <c r="AZ104" s="128">
        <v>1</v>
      </c>
      <c r="BA104" s="128">
        <v>1</v>
      </c>
      <c r="BB104" s="128">
        <v>1</v>
      </c>
      <c r="BC104" s="128">
        <v>1</v>
      </c>
      <c r="BD104" s="69"/>
      <c r="BE104" s="128"/>
      <c r="BF104" s="298">
        <f t="shared" si="13"/>
        <v>0</v>
      </c>
      <c r="BG104" s="374">
        <v>1890</v>
      </c>
      <c r="BH104" s="203">
        <f t="shared" si="14"/>
        <v>0</v>
      </c>
      <c r="BI104" s="201"/>
      <c r="BJ104" s="201"/>
      <c r="BK104" s="202"/>
      <c r="BL104" s="202"/>
      <c r="BM104" s="203">
        <v>50</v>
      </c>
      <c r="BN104" s="203">
        <v>50</v>
      </c>
      <c r="BO104" s="202">
        <v>780</v>
      </c>
      <c r="BP104" s="451">
        <v>610</v>
      </c>
      <c r="BQ104" s="299">
        <f t="shared" si="15"/>
        <v>0</v>
      </c>
      <c r="BR104" s="279">
        <f t="shared" si="17"/>
        <v>3380</v>
      </c>
      <c r="BS104" s="205"/>
      <c r="BT104" s="205"/>
      <c r="BU104" s="205">
        <v>3380</v>
      </c>
      <c r="BV104" s="240">
        <f t="shared" si="16"/>
        <v>3380</v>
      </c>
      <c r="BW104" s="241">
        <f t="shared" si="12"/>
        <v>0</v>
      </c>
      <c r="BX104" s="242" t="s">
        <v>409</v>
      </c>
      <c r="BY104" s="300"/>
      <c r="BZ104" s="300"/>
    </row>
    <row r="105" spans="1:78" ht="15.75" customHeight="1" x14ac:dyDescent="0.25">
      <c r="B105" s="30"/>
      <c r="C105" s="213" t="s">
        <v>74</v>
      </c>
      <c r="D105" s="340" t="s">
        <v>739</v>
      </c>
      <c r="E105" s="215" t="s">
        <v>142</v>
      </c>
      <c r="F105" s="4"/>
      <c r="G105" s="4"/>
      <c r="H105" s="4" t="s">
        <v>745</v>
      </c>
      <c r="I105" s="4" t="s">
        <v>795</v>
      </c>
      <c r="J105" s="4" t="s">
        <v>796</v>
      </c>
      <c r="K105" s="4"/>
      <c r="L105" s="144">
        <v>2019</v>
      </c>
      <c r="M105" s="3"/>
      <c r="N105" s="3" t="s">
        <v>45</v>
      </c>
      <c r="O105" s="160" t="s">
        <v>46</v>
      </c>
      <c r="P105" s="163" t="s">
        <v>65</v>
      </c>
      <c r="Q105" s="163" t="s">
        <v>793</v>
      </c>
      <c r="R105" s="157">
        <v>1989</v>
      </c>
      <c r="S105" s="158" t="s">
        <v>47</v>
      </c>
      <c r="T105" s="4" t="s">
        <v>794</v>
      </c>
      <c r="U105" s="144">
        <v>1995</v>
      </c>
      <c r="V105" s="4" t="s">
        <v>47</v>
      </c>
      <c r="W105" s="4" t="s">
        <v>65</v>
      </c>
      <c r="X105" s="4" t="s">
        <v>59</v>
      </c>
      <c r="Y105" s="4" t="s">
        <v>76</v>
      </c>
      <c r="Z105" s="122"/>
      <c r="AA105" s="152"/>
      <c r="AB105" s="153"/>
      <c r="AC105" s="153"/>
      <c r="AD105" s="153"/>
      <c r="AE105" s="401"/>
      <c r="AF105" s="128">
        <v>1</v>
      </c>
      <c r="AG105" s="128">
        <v>1</v>
      </c>
      <c r="AH105" s="128">
        <v>1</v>
      </c>
      <c r="AI105" s="128" t="s">
        <v>4</v>
      </c>
      <c r="AJ105" s="128" t="s">
        <v>4</v>
      </c>
      <c r="AK105" s="128">
        <v>1</v>
      </c>
      <c r="AL105" s="128">
        <v>1</v>
      </c>
      <c r="AM105" s="128">
        <v>1</v>
      </c>
      <c r="AN105" s="128">
        <v>1</v>
      </c>
      <c r="AO105" s="128">
        <v>1</v>
      </c>
      <c r="AP105" s="128">
        <v>1</v>
      </c>
      <c r="AQ105" s="128">
        <v>1</v>
      </c>
      <c r="AR105" s="128">
        <v>1</v>
      </c>
      <c r="AS105" s="128">
        <v>1</v>
      </c>
      <c r="AT105" s="128">
        <v>1</v>
      </c>
      <c r="AU105" s="128">
        <v>1</v>
      </c>
      <c r="AV105" s="128">
        <v>1</v>
      </c>
      <c r="AW105" s="128">
        <v>1</v>
      </c>
      <c r="AX105" s="128">
        <v>1</v>
      </c>
      <c r="AY105" s="128">
        <v>1</v>
      </c>
      <c r="AZ105" s="128">
        <v>1</v>
      </c>
      <c r="BA105" s="128">
        <v>1</v>
      </c>
      <c r="BB105" s="128">
        <v>1</v>
      </c>
      <c r="BC105" s="128">
        <v>1</v>
      </c>
      <c r="BD105" s="69"/>
      <c r="BE105" s="128"/>
      <c r="BF105" s="298">
        <f t="shared" si="13"/>
        <v>2</v>
      </c>
      <c r="BG105" s="84">
        <v>0</v>
      </c>
      <c r="BH105" s="203">
        <f t="shared" si="14"/>
        <v>0</v>
      </c>
      <c r="BI105" s="201"/>
      <c r="BJ105" s="201"/>
      <c r="BK105" s="202"/>
      <c r="BL105" s="202"/>
      <c r="BM105" s="203">
        <v>50</v>
      </c>
      <c r="BN105" s="203">
        <v>50</v>
      </c>
      <c r="BO105" s="202">
        <v>780</v>
      </c>
      <c r="BP105" s="201">
        <v>680</v>
      </c>
      <c r="BQ105" s="299">
        <f t="shared" si="15"/>
        <v>60</v>
      </c>
      <c r="BR105" s="279">
        <f t="shared" si="17"/>
        <v>1500</v>
      </c>
      <c r="BS105" s="205">
        <v>1500</v>
      </c>
      <c r="BT105" s="205"/>
      <c r="BU105" s="205"/>
      <c r="BV105" s="240">
        <f t="shared" si="16"/>
        <v>1500</v>
      </c>
      <c r="BW105" s="241">
        <f t="shared" si="12"/>
        <v>0</v>
      </c>
      <c r="BX105" s="78"/>
      <c r="BY105" s="300"/>
      <c r="BZ105" s="300"/>
    </row>
    <row r="106" spans="1:78" ht="15.75" customHeight="1" x14ac:dyDescent="0.25">
      <c r="B106" s="30"/>
      <c r="C106" s="260" t="s">
        <v>74</v>
      </c>
      <c r="D106" s="78" t="s">
        <v>452</v>
      </c>
      <c r="E106" s="130" t="s">
        <v>453</v>
      </c>
      <c r="F106" s="4" t="s">
        <v>459</v>
      </c>
      <c r="G106" s="4"/>
      <c r="H106" s="4" t="s">
        <v>574</v>
      </c>
      <c r="I106" s="4" t="s">
        <v>581</v>
      </c>
      <c r="J106" s="4"/>
      <c r="K106" s="4"/>
      <c r="L106" s="144">
        <v>2019</v>
      </c>
      <c r="M106" s="3" t="s">
        <v>45</v>
      </c>
      <c r="N106" s="3"/>
      <c r="O106" s="160" t="s">
        <v>46</v>
      </c>
      <c r="P106" s="163" t="s">
        <v>575</v>
      </c>
      <c r="Q106" s="163" t="s">
        <v>576</v>
      </c>
      <c r="R106" s="157">
        <v>1991</v>
      </c>
      <c r="S106" s="158" t="s">
        <v>118</v>
      </c>
      <c r="T106" s="4" t="s">
        <v>577</v>
      </c>
      <c r="U106" s="144">
        <v>1994</v>
      </c>
      <c r="V106" s="4" t="s">
        <v>118</v>
      </c>
      <c r="W106" s="4" t="s">
        <v>578</v>
      </c>
      <c r="X106" s="4" t="s">
        <v>579</v>
      </c>
      <c r="Y106" s="4" t="s">
        <v>580</v>
      </c>
      <c r="Z106" s="122" t="s">
        <v>242</v>
      </c>
      <c r="AA106" s="152"/>
      <c r="AB106" s="153"/>
      <c r="AC106" s="153"/>
      <c r="AD106" s="153"/>
      <c r="AE106" s="401"/>
      <c r="AF106" s="128">
        <v>1</v>
      </c>
      <c r="AG106" s="128">
        <v>1</v>
      </c>
      <c r="AH106" s="128">
        <v>1</v>
      </c>
      <c r="AI106" s="128">
        <v>1</v>
      </c>
      <c r="AJ106" s="128">
        <v>1</v>
      </c>
      <c r="AK106" s="128">
        <v>1</v>
      </c>
      <c r="AL106" s="128">
        <v>1</v>
      </c>
      <c r="AM106" s="128">
        <v>1</v>
      </c>
      <c r="AN106" s="128">
        <v>1</v>
      </c>
      <c r="AO106" s="128">
        <v>1</v>
      </c>
      <c r="AP106" s="128">
        <v>1</v>
      </c>
      <c r="AQ106" s="128">
        <v>1</v>
      </c>
      <c r="AR106" s="128">
        <v>1</v>
      </c>
      <c r="AS106" s="128">
        <v>1</v>
      </c>
      <c r="AT106" s="128">
        <v>1</v>
      </c>
      <c r="AU106" s="128">
        <v>1</v>
      </c>
      <c r="AV106" s="128">
        <v>1</v>
      </c>
      <c r="AW106" s="128">
        <v>1</v>
      </c>
      <c r="AX106" s="128">
        <v>1</v>
      </c>
      <c r="AY106" s="128">
        <v>1</v>
      </c>
      <c r="AZ106" s="128">
        <v>1</v>
      </c>
      <c r="BA106" s="128">
        <v>1</v>
      </c>
      <c r="BB106" s="128">
        <v>1</v>
      </c>
      <c r="BC106" s="128">
        <v>1</v>
      </c>
      <c r="BD106" s="69"/>
      <c r="BE106" s="128"/>
      <c r="BF106" s="298">
        <f t="shared" si="13"/>
        <v>0</v>
      </c>
      <c r="BG106" s="360">
        <v>0</v>
      </c>
      <c r="BH106" s="203">
        <f t="shared" si="14"/>
        <v>0</v>
      </c>
      <c r="BI106" s="201"/>
      <c r="BJ106" s="201"/>
      <c r="BK106" s="202"/>
      <c r="BL106" s="202"/>
      <c r="BM106" s="203">
        <v>50</v>
      </c>
      <c r="BN106" s="203">
        <v>50</v>
      </c>
      <c r="BO106" s="239">
        <v>780</v>
      </c>
      <c r="BP106" s="202">
        <v>680</v>
      </c>
      <c r="BQ106" s="299">
        <f t="shared" si="15"/>
        <v>0</v>
      </c>
      <c r="BR106" s="279">
        <f t="shared" si="17"/>
        <v>1560</v>
      </c>
      <c r="BS106" s="205"/>
      <c r="BT106" s="205">
        <v>1560</v>
      </c>
      <c r="BU106" s="205"/>
      <c r="BV106" s="240">
        <f t="shared" si="16"/>
        <v>1560</v>
      </c>
      <c r="BW106" s="241">
        <f t="shared" si="12"/>
        <v>0</v>
      </c>
      <c r="BX106" s="78"/>
      <c r="BY106" s="300"/>
      <c r="BZ106" s="300"/>
    </row>
    <row r="107" spans="1:78" ht="15.75" customHeight="1" x14ac:dyDescent="0.25">
      <c r="B107" s="30"/>
      <c r="C107" s="260" t="s">
        <v>74</v>
      </c>
      <c r="D107" s="244" t="s">
        <v>432</v>
      </c>
      <c r="E107" s="243" t="s">
        <v>48</v>
      </c>
      <c r="F107" s="4" t="s">
        <v>433</v>
      </c>
      <c r="G107" s="4"/>
      <c r="H107" s="4" t="s">
        <v>633</v>
      </c>
      <c r="I107" s="4" t="s">
        <v>637</v>
      </c>
      <c r="J107" s="4" t="s">
        <v>638</v>
      </c>
      <c r="K107" s="4"/>
      <c r="L107" s="144">
        <v>2019</v>
      </c>
      <c r="M107" s="3"/>
      <c r="N107" s="3" t="s">
        <v>45</v>
      </c>
      <c r="O107" s="160" t="s">
        <v>46</v>
      </c>
      <c r="P107" s="163" t="s">
        <v>65</v>
      </c>
      <c r="Q107" s="163" t="s">
        <v>634</v>
      </c>
      <c r="R107" s="157">
        <v>1984</v>
      </c>
      <c r="S107" s="158" t="s">
        <v>47</v>
      </c>
      <c r="T107" s="4" t="s">
        <v>635</v>
      </c>
      <c r="U107" s="144">
        <v>1989</v>
      </c>
      <c r="V107" s="4" t="s">
        <v>47</v>
      </c>
      <c r="W107" s="4" t="s">
        <v>200</v>
      </c>
      <c r="X107" s="4" t="s">
        <v>632</v>
      </c>
      <c r="Y107" s="4" t="s">
        <v>636</v>
      </c>
      <c r="Z107" s="122" t="s">
        <v>124</v>
      </c>
      <c r="AA107" s="152"/>
      <c r="AB107" s="153"/>
      <c r="AC107" s="153"/>
      <c r="AD107" s="153"/>
      <c r="AE107" s="401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8"/>
      <c r="AT107" s="128"/>
      <c r="AU107" s="128"/>
      <c r="AV107" s="128"/>
      <c r="AW107" s="128"/>
      <c r="AX107" s="128"/>
      <c r="AY107" s="128"/>
      <c r="AZ107" s="128"/>
      <c r="BA107" s="128"/>
      <c r="BB107" s="128"/>
      <c r="BC107" s="128"/>
      <c r="BD107" s="69"/>
      <c r="BE107" s="128"/>
      <c r="BF107" s="298">
        <f t="shared" si="13"/>
        <v>0</v>
      </c>
      <c r="BG107" s="360">
        <v>2060</v>
      </c>
      <c r="BH107" s="203">
        <f t="shared" si="14"/>
        <v>0</v>
      </c>
      <c r="BI107" s="201"/>
      <c r="BJ107" s="201"/>
      <c r="BK107" s="202"/>
      <c r="BL107" s="202"/>
      <c r="BM107" s="203"/>
      <c r="BN107" s="203"/>
      <c r="BO107" s="239"/>
      <c r="BP107" s="202"/>
      <c r="BQ107" s="299">
        <f t="shared" ref="BQ107:BQ144" si="18">+BF107*30</f>
        <v>0</v>
      </c>
      <c r="BR107" s="279">
        <f t="shared" si="17"/>
        <v>2060</v>
      </c>
      <c r="BS107" s="205"/>
      <c r="BT107" s="205"/>
      <c r="BU107" s="205"/>
      <c r="BV107" s="240">
        <f t="shared" si="16"/>
        <v>0</v>
      </c>
      <c r="BW107" s="241">
        <f t="shared" si="12"/>
        <v>2060</v>
      </c>
      <c r="BX107" s="78"/>
      <c r="BY107" s="300"/>
      <c r="BZ107" s="300"/>
    </row>
    <row r="108" spans="1:78" ht="15.75" customHeight="1" x14ac:dyDescent="0.25">
      <c r="B108" s="30"/>
      <c r="C108" s="260" t="s">
        <v>74</v>
      </c>
      <c r="D108" s="78" t="s">
        <v>979</v>
      </c>
      <c r="E108" s="130" t="s">
        <v>48</v>
      </c>
      <c r="F108" s="4" t="s">
        <v>980</v>
      </c>
      <c r="G108" s="4"/>
      <c r="H108" s="4"/>
      <c r="I108" s="4"/>
      <c r="J108" s="4"/>
      <c r="K108" s="4"/>
      <c r="L108" s="144"/>
      <c r="M108" s="3"/>
      <c r="N108" s="3"/>
      <c r="O108" s="160"/>
      <c r="P108" s="163"/>
      <c r="Q108" s="163"/>
      <c r="R108" s="157"/>
      <c r="S108" s="158"/>
      <c r="T108" s="4"/>
      <c r="U108" s="144"/>
      <c r="V108" s="4"/>
      <c r="W108" s="4"/>
      <c r="X108" s="4"/>
      <c r="Y108" s="4"/>
      <c r="Z108" s="122"/>
      <c r="AA108" s="152"/>
      <c r="AB108" s="153"/>
      <c r="AC108" s="153"/>
      <c r="AD108" s="153"/>
      <c r="AE108" s="401"/>
      <c r="AF108" s="128">
        <v>1</v>
      </c>
      <c r="AG108" s="128" t="s">
        <v>4</v>
      </c>
      <c r="AH108" s="128" t="s">
        <v>4</v>
      </c>
      <c r="AI108" s="128">
        <v>1</v>
      </c>
      <c r="AJ108" s="128">
        <v>1</v>
      </c>
      <c r="AK108" s="128">
        <v>1</v>
      </c>
      <c r="AL108" s="128">
        <v>1</v>
      </c>
      <c r="AM108" s="128">
        <v>1</v>
      </c>
      <c r="AN108" s="128">
        <v>1</v>
      </c>
      <c r="AO108" s="128">
        <v>1</v>
      </c>
      <c r="AP108" s="128">
        <v>1</v>
      </c>
      <c r="AQ108" s="128">
        <v>1</v>
      </c>
      <c r="AR108" s="128">
        <v>1</v>
      </c>
      <c r="AS108" s="128">
        <v>1</v>
      </c>
      <c r="AT108" s="128">
        <v>1</v>
      </c>
      <c r="AU108" s="128">
        <v>1</v>
      </c>
      <c r="AV108" s="128">
        <v>1</v>
      </c>
      <c r="AW108" s="128">
        <v>1</v>
      </c>
      <c r="AX108" s="128">
        <v>1</v>
      </c>
      <c r="AY108" s="128">
        <v>1</v>
      </c>
      <c r="AZ108" s="128">
        <v>1</v>
      </c>
      <c r="BA108" s="128">
        <v>1</v>
      </c>
      <c r="BB108" s="128">
        <v>1</v>
      </c>
      <c r="BC108" s="128">
        <v>1</v>
      </c>
      <c r="BD108" s="69"/>
      <c r="BE108" s="128"/>
      <c r="BF108" s="298">
        <f t="shared" si="13"/>
        <v>2</v>
      </c>
      <c r="BG108" s="360">
        <v>0</v>
      </c>
      <c r="BH108" s="203">
        <f t="shared" si="14"/>
        <v>0</v>
      </c>
      <c r="BI108" s="201"/>
      <c r="BJ108" s="201"/>
      <c r="BK108" s="202"/>
      <c r="BL108" s="202"/>
      <c r="BM108" s="203">
        <v>50</v>
      </c>
      <c r="BN108" s="203">
        <v>50</v>
      </c>
      <c r="BO108" s="202">
        <v>780</v>
      </c>
      <c r="BP108" s="201">
        <v>680</v>
      </c>
      <c r="BQ108" s="299">
        <f t="shared" si="18"/>
        <v>60</v>
      </c>
      <c r="BR108" s="279">
        <f t="shared" si="17"/>
        <v>1500</v>
      </c>
      <c r="BS108" s="205">
        <v>1500</v>
      </c>
      <c r="BT108" s="205"/>
      <c r="BU108" s="205"/>
      <c r="BV108" s="240">
        <f t="shared" si="16"/>
        <v>1500</v>
      </c>
      <c r="BW108" s="241">
        <f t="shared" si="12"/>
        <v>0</v>
      </c>
      <c r="BX108" s="78"/>
      <c r="BY108" s="300"/>
      <c r="BZ108" s="300"/>
    </row>
    <row r="109" spans="1:78" ht="15.75" customHeight="1" x14ac:dyDescent="0.25">
      <c r="B109" s="30"/>
      <c r="C109" s="260" t="s">
        <v>74</v>
      </c>
      <c r="D109" s="78" t="s">
        <v>991</v>
      </c>
      <c r="E109" s="130" t="s">
        <v>48</v>
      </c>
      <c r="F109" s="4" t="s">
        <v>973</v>
      </c>
      <c r="G109" s="4"/>
      <c r="H109" s="4"/>
      <c r="I109" s="4"/>
      <c r="J109" s="4"/>
      <c r="K109" s="4"/>
      <c r="L109" s="144"/>
      <c r="M109" s="3"/>
      <c r="N109" s="3"/>
      <c r="O109" s="160"/>
      <c r="P109" s="163"/>
      <c r="Q109" s="163"/>
      <c r="R109" s="157"/>
      <c r="S109" s="158"/>
      <c r="T109" s="4"/>
      <c r="U109" s="144"/>
      <c r="V109" s="4"/>
      <c r="W109" s="4"/>
      <c r="X109" s="4"/>
      <c r="Y109" s="4"/>
      <c r="Z109" s="122"/>
      <c r="AA109" s="152"/>
      <c r="AB109" s="153"/>
      <c r="AC109" s="153"/>
      <c r="AD109" s="153"/>
      <c r="AE109" s="401"/>
      <c r="AF109" s="128">
        <v>1</v>
      </c>
      <c r="AG109" s="128">
        <v>1</v>
      </c>
      <c r="AH109" s="128" t="s">
        <v>4</v>
      </c>
      <c r="AI109" s="128">
        <v>1</v>
      </c>
      <c r="AJ109" s="128">
        <v>1</v>
      </c>
      <c r="AK109" s="128">
        <v>1</v>
      </c>
      <c r="AL109" s="128">
        <v>1</v>
      </c>
      <c r="AM109" s="128">
        <v>1</v>
      </c>
      <c r="AN109" s="128">
        <v>1</v>
      </c>
      <c r="AO109" s="128">
        <v>1</v>
      </c>
      <c r="AP109" s="128">
        <v>1</v>
      </c>
      <c r="AQ109" s="128">
        <v>1</v>
      </c>
      <c r="AR109" s="128">
        <v>1</v>
      </c>
      <c r="AS109" s="128">
        <v>1</v>
      </c>
      <c r="AT109" s="128">
        <v>1</v>
      </c>
      <c r="AU109" s="128">
        <v>1</v>
      </c>
      <c r="AV109" s="128">
        <v>1</v>
      </c>
      <c r="AW109" s="128">
        <v>1</v>
      </c>
      <c r="AX109" s="128">
        <v>1</v>
      </c>
      <c r="AY109" s="128">
        <v>1</v>
      </c>
      <c r="AZ109" s="128">
        <v>1</v>
      </c>
      <c r="BA109" s="128">
        <v>1</v>
      </c>
      <c r="BB109" s="128">
        <v>1</v>
      </c>
      <c r="BC109" s="128">
        <v>1</v>
      </c>
      <c r="BD109" s="69"/>
      <c r="BE109" s="128"/>
      <c r="BF109" s="298">
        <f t="shared" si="13"/>
        <v>1</v>
      </c>
      <c r="BG109" s="360">
        <v>0</v>
      </c>
      <c r="BH109" s="203">
        <f t="shared" si="14"/>
        <v>0</v>
      </c>
      <c r="BI109" s="201"/>
      <c r="BJ109" s="201"/>
      <c r="BK109" s="202"/>
      <c r="BL109" s="202"/>
      <c r="BM109" s="203">
        <v>50</v>
      </c>
      <c r="BN109" s="203">
        <v>50</v>
      </c>
      <c r="BO109" s="202">
        <v>780</v>
      </c>
      <c r="BP109" s="201">
        <v>680</v>
      </c>
      <c r="BQ109" s="299">
        <f t="shared" si="18"/>
        <v>30</v>
      </c>
      <c r="BR109" s="279">
        <f t="shared" si="17"/>
        <v>1530</v>
      </c>
      <c r="BS109" s="205">
        <v>1530</v>
      </c>
      <c r="BT109" s="205"/>
      <c r="BU109" s="205"/>
      <c r="BV109" s="240">
        <f t="shared" si="16"/>
        <v>1530</v>
      </c>
      <c r="BW109" s="241">
        <f t="shared" si="12"/>
        <v>0</v>
      </c>
      <c r="BX109" s="78"/>
      <c r="BY109" s="300"/>
      <c r="BZ109" s="300"/>
    </row>
    <row r="110" spans="1:78" ht="15.75" customHeight="1" x14ac:dyDescent="0.25">
      <c r="B110" s="30"/>
      <c r="C110" s="260" t="s">
        <v>184</v>
      </c>
      <c r="D110" s="78" t="s">
        <v>372</v>
      </c>
      <c r="E110" s="130" t="s">
        <v>175</v>
      </c>
      <c r="F110" s="4" t="s">
        <v>397</v>
      </c>
      <c r="G110" s="4"/>
      <c r="H110" s="4" t="s">
        <v>611</v>
      </c>
      <c r="I110" s="4" t="s">
        <v>619</v>
      </c>
      <c r="J110" s="4"/>
      <c r="K110" s="4"/>
      <c r="L110" s="144">
        <v>2020</v>
      </c>
      <c r="M110" s="3"/>
      <c r="N110" s="3" t="s">
        <v>45</v>
      </c>
      <c r="O110" s="160" t="s">
        <v>46</v>
      </c>
      <c r="P110" s="163" t="s">
        <v>612</v>
      </c>
      <c r="Q110" s="163" t="s">
        <v>613</v>
      </c>
      <c r="R110" s="157">
        <v>1990</v>
      </c>
      <c r="S110" s="158" t="s">
        <v>614</v>
      </c>
      <c r="T110" s="4" t="s">
        <v>615</v>
      </c>
      <c r="U110" s="144">
        <v>1993</v>
      </c>
      <c r="V110" s="4" t="s">
        <v>614</v>
      </c>
      <c r="W110" s="4" t="s">
        <v>334</v>
      </c>
      <c r="X110" s="4" t="s">
        <v>616</v>
      </c>
      <c r="Y110" s="4" t="s">
        <v>617</v>
      </c>
      <c r="Z110" s="122" t="s">
        <v>618</v>
      </c>
      <c r="AA110" s="152"/>
      <c r="AB110" s="153"/>
      <c r="AC110" s="153"/>
      <c r="AD110" s="153"/>
      <c r="AE110" s="401"/>
      <c r="AF110" s="128">
        <v>1</v>
      </c>
      <c r="AG110" s="128">
        <v>1</v>
      </c>
      <c r="AH110" s="128">
        <v>1</v>
      </c>
      <c r="AI110" s="128">
        <v>1</v>
      </c>
      <c r="AJ110" s="128">
        <v>1</v>
      </c>
      <c r="AK110" s="128">
        <v>1</v>
      </c>
      <c r="AL110" s="128">
        <v>1</v>
      </c>
      <c r="AM110" s="128">
        <v>1</v>
      </c>
      <c r="AN110" s="128">
        <v>1</v>
      </c>
      <c r="AO110" s="128">
        <v>1</v>
      </c>
      <c r="AP110" s="128">
        <v>1</v>
      </c>
      <c r="AQ110" s="128">
        <v>1</v>
      </c>
      <c r="AR110" s="128">
        <v>1</v>
      </c>
      <c r="AS110" s="128">
        <v>1</v>
      </c>
      <c r="AT110" s="128">
        <v>1</v>
      </c>
      <c r="AU110" s="128">
        <v>1</v>
      </c>
      <c r="AV110" s="128">
        <v>1</v>
      </c>
      <c r="AW110" s="128">
        <v>1</v>
      </c>
      <c r="AX110" s="128">
        <v>1</v>
      </c>
      <c r="AY110" s="128">
        <v>1</v>
      </c>
      <c r="AZ110" s="128">
        <v>1</v>
      </c>
      <c r="BA110" s="128">
        <v>1</v>
      </c>
      <c r="BB110" s="128">
        <v>1</v>
      </c>
      <c r="BC110" s="128">
        <v>1</v>
      </c>
      <c r="BD110" s="69"/>
      <c r="BE110" s="128"/>
      <c r="BF110" s="298">
        <f t="shared" si="13"/>
        <v>0</v>
      </c>
      <c r="BG110" s="360">
        <v>0</v>
      </c>
      <c r="BH110" s="203">
        <f t="shared" si="14"/>
        <v>0</v>
      </c>
      <c r="BI110" s="201"/>
      <c r="BJ110" s="201"/>
      <c r="BK110" s="202"/>
      <c r="BL110" s="202"/>
      <c r="BM110" s="203">
        <v>50</v>
      </c>
      <c r="BN110" s="203">
        <v>50</v>
      </c>
      <c r="BO110" s="239">
        <v>780</v>
      </c>
      <c r="BP110" s="202">
        <v>680</v>
      </c>
      <c r="BQ110" s="299">
        <f t="shared" si="18"/>
        <v>0</v>
      </c>
      <c r="BR110" s="279">
        <f t="shared" si="17"/>
        <v>1560</v>
      </c>
      <c r="BS110" s="205"/>
      <c r="BT110" s="205"/>
      <c r="BU110" s="205">
        <v>1560</v>
      </c>
      <c r="BV110" s="240">
        <f t="shared" si="16"/>
        <v>1560</v>
      </c>
      <c r="BW110" s="241">
        <f t="shared" si="12"/>
        <v>0</v>
      </c>
      <c r="BX110" s="78"/>
      <c r="BY110" s="300"/>
      <c r="BZ110" s="300"/>
    </row>
    <row r="111" spans="1:78" ht="15.75" customHeight="1" x14ac:dyDescent="0.25">
      <c r="B111" s="30"/>
      <c r="C111" s="213" t="s">
        <v>300</v>
      </c>
      <c r="D111" s="340" t="s">
        <v>740</v>
      </c>
      <c r="E111" s="215" t="s">
        <v>741</v>
      </c>
      <c r="F111" s="4"/>
      <c r="G111" s="4"/>
      <c r="H111" s="4" t="s">
        <v>748</v>
      </c>
      <c r="I111" s="4" t="s">
        <v>783</v>
      </c>
      <c r="J111" s="4" t="s">
        <v>784</v>
      </c>
      <c r="K111" s="4"/>
      <c r="L111" s="144">
        <v>2019</v>
      </c>
      <c r="M111" s="3"/>
      <c r="N111" s="3" t="s">
        <v>45</v>
      </c>
      <c r="O111" s="160" t="s">
        <v>46</v>
      </c>
      <c r="P111" s="163" t="s">
        <v>777</v>
      </c>
      <c r="Q111" s="163" t="s">
        <v>778</v>
      </c>
      <c r="R111" s="157">
        <v>1996</v>
      </c>
      <c r="S111" s="158" t="s">
        <v>47</v>
      </c>
      <c r="T111" s="4" t="s">
        <v>779</v>
      </c>
      <c r="U111" s="144">
        <v>1997</v>
      </c>
      <c r="V111" s="208" t="s">
        <v>47</v>
      </c>
      <c r="W111" s="4" t="s">
        <v>64</v>
      </c>
      <c r="X111" s="4" t="s">
        <v>780</v>
      </c>
      <c r="Y111" s="4" t="s">
        <v>781</v>
      </c>
      <c r="Z111" s="151" t="s">
        <v>782</v>
      </c>
      <c r="AA111" s="152"/>
      <c r="AB111" s="153"/>
      <c r="AC111" s="153"/>
      <c r="AD111" s="153"/>
      <c r="AE111" s="401"/>
      <c r="AF111" s="130"/>
      <c r="AG111" s="130"/>
      <c r="AH111" s="130"/>
      <c r="AI111" s="130"/>
      <c r="AJ111" s="130"/>
      <c r="AK111" s="130"/>
      <c r="AL111" s="130"/>
      <c r="AM111" s="130"/>
      <c r="AN111" s="130"/>
      <c r="AO111" s="130"/>
      <c r="AP111" s="130"/>
      <c r="AQ111" s="130"/>
      <c r="AR111" s="130"/>
      <c r="AS111" s="130"/>
      <c r="AT111" s="130"/>
      <c r="AU111" s="130"/>
      <c r="AV111" s="130"/>
      <c r="AW111" s="130"/>
      <c r="AX111" s="130"/>
      <c r="AY111" s="130"/>
      <c r="AZ111" s="130"/>
      <c r="BA111" s="130"/>
      <c r="BB111" s="130"/>
      <c r="BC111" s="130"/>
      <c r="BD111" s="84"/>
      <c r="BE111" s="130"/>
      <c r="BF111" s="298">
        <f t="shared" si="13"/>
        <v>0</v>
      </c>
      <c r="BG111" s="444">
        <v>-1520</v>
      </c>
      <c r="BH111" s="203">
        <f t="shared" si="14"/>
        <v>0</v>
      </c>
      <c r="BI111" s="201"/>
      <c r="BJ111" s="201"/>
      <c r="BK111" s="202"/>
      <c r="BL111" s="202"/>
      <c r="BM111" s="203">
        <v>50</v>
      </c>
      <c r="BN111" s="203">
        <v>50</v>
      </c>
      <c r="BO111" s="239">
        <v>780</v>
      </c>
      <c r="BP111" s="202">
        <v>680</v>
      </c>
      <c r="BQ111" s="445">
        <f t="shared" si="18"/>
        <v>0</v>
      </c>
      <c r="BR111" s="446">
        <f>SUM(BG111:BP111)-BQ111</f>
        <v>40</v>
      </c>
      <c r="BS111" s="447"/>
      <c r="BT111" s="447"/>
      <c r="BU111" s="447"/>
      <c r="BV111" s="448">
        <f t="shared" si="16"/>
        <v>0</v>
      </c>
      <c r="BW111" s="241">
        <f>BR111-BV111</f>
        <v>40</v>
      </c>
      <c r="BX111" s="78"/>
      <c r="BY111" s="300"/>
      <c r="BZ111" s="300"/>
    </row>
    <row r="112" spans="1:78" ht="15.75" customHeight="1" x14ac:dyDescent="0.25">
      <c r="B112" s="30"/>
      <c r="C112" s="213" t="s">
        <v>300</v>
      </c>
      <c r="D112" s="78" t="s">
        <v>910</v>
      </c>
      <c r="E112" s="130" t="s">
        <v>864</v>
      </c>
      <c r="F112" s="4" t="s">
        <v>865</v>
      </c>
      <c r="G112" s="4"/>
      <c r="H112" s="4"/>
      <c r="I112" s="4"/>
      <c r="J112" s="4"/>
      <c r="K112" s="4"/>
      <c r="L112" s="144"/>
      <c r="M112" s="3"/>
      <c r="N112" s="3"/>
      <c r="O112" s="160"/>
      <c r="P112" s="163"/>
      <c r="Q112" s="163"/>
      <c r="R112" s="157"/>
      <c r="S112" s="158"/>
      <c r="T112" s="4"/>
      <c r="U112" s="144"/>
      <c r="V112" s="208"/>
      <c r="W112" s="4"/>
      <c r="X112" s="4"/>
      <c r="Y112" s="4"/>
      <c r="Z112" s="151"/>
      <c r="AA112" s="152"/>
      <c r="AB112" s="153"/>
      <c r="AC112" s="153"/>
      <c r="AD112" s="153"/>
      <c r="AE112" s="401"/>
      <c r="AF112" s="128">
        <v>1</v>
      </c>
      <c r="AG112" s="128">
        <v>1</v>
      </c>
      <c r="AH112" s="128">
        <v>1</v>
      </c>
      <c r="AI112" s="128">
        <v>1</v>
      </c>
      <c r="AJ112" s="128">
        <v>1</v>
      </c>
      <c r="AK112" s="128">
        <v>1</v>
      </c>
      <c r="AL112" s="128">
        <v>1</v>
      </c>
      <c r="AM112" s="128">
        <v>1</v>
      </c>
      <c r="AN112" s="128">
        <v>1</v>
      </c>
      <c r="AO112" s="128">
        <v>1</v>
      </c>
      <c r="AP112" s="128">
        <v>1</v>
      </c>
      <c r="AQ112" s="128">
        <v>1</v>
      </c>
      <c r="AR112" s="128">
        <v>1</v>
      </c>
      <c r="AS112" s="128">
        <v>1</v>
      </c>
      <c r="AT112" s="128">
        <v>1</v>
      </c>
      <c r="AU112" s="128">
        <v>1</v>
      </c>
      <c r="AV112" s="128">
        <v>1</v>
      </c>
      <c r="AW112" s="128">
        <v>1</v>
      </c>
      <c r="AX112" s="128">
        <v>1</v>
      </c>
      <c r="AY112" s="128">
        <v>1</v>
      </c>
      <c r="AZ112" s="128">
        <v>1</v>
      </c>
      <c r="BA112" s="128">
        <v>1</v>
      </c>
      <c r="BB112" s="128">
        <v>1</v>
      </c>
      <c r="BC112" s="128" t="s">
        <v>4</v>
      </c>
      <c r="BD112" s="69">
        <v>2.5</v>
      </c>
      <c r="BE112" s="128">
        <v>1</v>
      </c>
      <c r="BF112" s="298">
        <f t="shared" si="13"/>
        <v>1</v>
      </c>
      <c r="BG112" s="366">
        <v>0</v>
      </c>
      <c r="BH112" s="203">
        <f t="shared" si="14"/>
        <v>35</v>
      </c>
      <c r="BI112" s="201"/>
      <c r="BJ112" s="201"/>
      <c r="BK112" s="202"/>
      <c r="BL112" s="202"/>
      <c r="BM112" s="203">
        <v>50</v>
      </c>
      <c r="BN112" s="203">
        <v>50</v>
      </c>
      <c r="BO112" s="202">
        <v>780</v>
      </c>
      <c r="BP112" s="201">
        <v>680</v>
      </c>
      <c r="BQ112" s="299">
        <f t="shared" si="18"/>
        <v>30</v>
      </c>
      <c r="BR112" s="279">
        <f t="shared" si="17"/>
        <v>1565</v>
      </c>
      <c r="BS112" s="205">
        <v>1530</v>
      </c>
      <c r="BT112" s="205"/>
      <c r="BU112" s="205"/>
      <c r="BV112" s="240">
        <f t="shared" si="16"/>
        <v>1530</v>
      </c>
      <c r="BW112" s="241">
        <f t="shared" si="12"/>
        <v>35</v>
      </c>
      <c r="BX112" s="78"/>
      <c r="BY112" s="300"/>
      <c r="BZ112" s="300"/>
    </row>
    <row r="113" spans="2:78" ht="15.75" customHeight="1" x14ac:dyDescent="0.25">
      <c r="B113" s="30"/>
      <c r="C113" s="260" t="s">
        <v>53</v>
      </c>
      <c r="D113" s="78" t="s">
        <v>819</v>
      </c>
      <c r="E113" s="130" t="s">
        <v>178</v>
      </c>
      <c r="F113" s="4" t="s">
        <v>820</v>
      </c>
      <c r="G113" s="4"/>
      <c r="H113" s="4" t="s">
        <v>874</v>
      </c>
      <c r="I113" s="4" t="s">
        <v>877</v>
      </c>
      <c r="J113" s="4" t="s">
        <v>878</v>
      </c>
      <c r="K113" s="4"/>
      <c r="L113" s="144">
        <v>2021</v>
      </c>
      <c r="M113" s="3"/>
      <c r="N113" s="3" t="s">
        <v>45</v>
      </c>
      <c r="O113" s="160" t="s">
        <v>46</v>
      </c>
      <c r="P113" s="163" t="s">
        <v>65</v>
      </c>
      <c r="Q113" s="163" t="s">
        <v>875</v>
      </c>
      <c r="R113" s="157">
        <v>1984</v>
      </c>
      <c r="S113" s="158" t="s">
        <v>47</v>
      </c>
      <c r="T113" s="4" t="s">
        <v>876</v>
      </c>
      <c r="U113" s="144">
        <v>11985</v>
      </c>
      <c r="V113" s="208" t="s">
        <v>47</v>
      </c>
      <c r="W113" s="4" t="s">
        <v>65</v>
      </c>
      <c r="X113" s="4" t="s">
        <v>59</v>
      </c>
      <c r="Y113" s="4" t="s">
        <v>76</v>
      </c>
      <c r="Z113" s="122"/>
      <c r="AA113" s="152"/>
      <c r="AB113" s="153"/>
      <c r="AC113" s="153"/>
      <c r="AD113" s="153"/>
      <c r="AE113" s="401"/>
      <c r="AF113" s="128" t="s">
        <v>4</v>
      </c>
      <c r="AG113" s="128">
        <v>1</v>
      </c>
      <c r="AH113" s="128">
        <v>1</v>
      </c>
      <c r="AI113" s="128">
        <v>1</v>
      </c>
      <c r="AJ113" s="128">
        <v>1</v>
      </c>
      <c r="AK113" s="128">
        <v>1</v>
      </c>
      <c r="AL113" s="128">
        <v>1</v>
      </c>
      <c r="AM113" s="128">
        <v>1</v>
      </c>
      <c r="AN113" s="128">
        <v>1</v>
      </c>
      <c r="AO113" s="128">
        <v>1</v>
      </c>
      <c r="AP113" s="128">
        <v>1</v>
      </c>
      <c r="AQ113" s="128">
        <v>1</v>
      </c>
      <c r="AR113" s="128">
        <v>1</v>
      </c>
      <c r="AS113" s="128">
        <v>1</v>
      </c>
      <c r="AT113" s="128">
        <v>1</v>
      </c>
      <c r="AU113" s="128">
        <v>1</v>
      </c>
      <c r="AV113" s="128">
        <v>1</v>
      </c>
      <c r="AW113" s="128">
        <v>1</v>
      </c>
      <c r="AX113" s="128">
        <v>1</v>
      </c>
      <c r="AY113" s="128">
        <v>1</v>
      </c>
      <c r="AZ113" s="128">
        <v>1</v>
      </c>
      <c r="BA113" s="128">
        <v>1</v>
      </c>
      <c r="BB113" s="128">
        <v>1</v>
      </c>
      <c r="BC113" s="128">
        <v>1</v>
      </c>
      <c r="BD113" s="69"/>
      <c r="BE113" s="128"/>
      <c r="BF113" s="298">
        <f t="shared" si="13"/>
        <v>1</v>
      </c>
      <c r="BG113" s="360">
        <v>0</v>
      </c>
      <c r="BH113" s="203">
        <f t="shared" si="14"/>
        <v>0</v>
      </c>
      <c r="BI113" s="201"/>
      <c r="BJ113" s="201"/>
      <c r="BK113" s="202"/>
      <c r="BL113" s="202"/>
      <c r="BM113" s="202"/>
      <c r="BN113" s="204"/>
      <c r="BO113" s="239">
        <v>780</v>
      </c>
      <c r="BP113" s="202">
        <v>680</v>
      </c>
      <c r="BQ113" s="299">
        <f t="shared" si="18"/>
        <v>30</v>
      </c>
      <c r="BR113" s="279">
        <f t="shared" si="17"/>
        <v>1430</v>
      </c>
      <c r="BS113" s="205"/>
      <c r="BT113" s="205"/>
      <c r="BU113" s="205">
        <v>1430</v>
      </c>
      <c r="BV113" s="240">
        <f t="shared" si="16"/>
        <v>1430</v>
      </c>
      <c r="BW113" s="241">
        <f t="shared" si="12"/>
        <v>0</v>
      </c>
      <c r="BX113" s="78"/>
      <c r="BY113" s="300"/>
      <c r="BZ113" s="300"/>
    </row>
    <row r="114" spans="2:78" ht="15.75" customHeight="1" x14ac:dyDescent="0.25">
      <c r="B114" s="30"/>
      <c r="C114" s="260" t="s">
        <v>53</v>
      </c>
      <c r="D114" s="78" t="s">
        <v>1006</v>
      </c>
      <c r="E114" s="130" t="s">
        <v>1</v>
      </c>
      <c r="F114" s="4" t="s">
        <v>1007</v>
      </c>
      <c r="G114" s="4"/>
      <c r="H114" s="4"/>
      <c r="I114" s="4"/>
      <c r="J114" s="4"/>
      <c r="K114" s="4"/>
      <c r="L114" s="144"/>
      <c r="M114" s="3"/>
      <c r="N114" s="3"/>
      <c r="O114" s="160"/>
      <c r="P114" s="163"/>
      <c r="Q114" s="163"/>
      <c r="R114" s="157"/>
      <c r="S114" s="158"/>
      <c r="T114" s="4"/>
      <c r="U114" s="144"/>
      <c r="V114" s="4"/>
      <c r="W114" s="4"/>
      <c r="X114" s="4"/>
      <c r="Y114" s="4"/>
      <c r="Z114" s="122"/>
      <c r="AA114" s="152"/>
      <c r="AB114" s="153"/>
      <c r="AC114" s="153"/>
      <c r="AD114" s="153"/>
      <c r="AE114" s="401"/>
      <c r="AF114" s="128" t="s">
        <v>4</v>
      </c>
      <c r="AG114" s="128" t="s">
        <v>4</v>
      </c>
      <c r="AH114" s="128" t="s">
        <v>4</v>
      </c>
      <c r="AI114" s="128">
        <v>1</v>
      </c>
      <c r="AJ114" s="128">
        <v>1</v>
      </c>
      <c r="AK114" s="128">
        <v>1</v>
      </c>
      <c r="AL114" s="128">
        <v>1</v>
      </c>
      <c r="AM114" s="128">
        <v>1</v>
      </c>
      <c r="AN114" s="128">
        <v>1</v>
      </c>
      <c r="AO114" s="128">
        <v>1</v>
      </c>
      <c r="AP114" s="128">
        <v>1</v>
      </c>
      <c r="AQ114" s="128">
        <v>1</v>
      </c>
      <c r="AR114" s="128">
        <v>1</v>
      </c>
      <c r="AS114" s="128">
        <v>1</v>
      </c>
      <c r="AT114" s="128">
        <v>1</v>
      </c>
      <c r="AU114" s="128">
        <v>1</v>
      </c>
      <c r="AV114" s="128">
        <v>1</v>
      </c>
      <c r="AW114" s="128">
        <v>1</v>
      </c>
      <c r="AX114" s="128">
        <v>1</v>
      </c>
      <c r="AY114" s="128">
        <v>1</v>
      </c>
      <c r="AZ114" s="128">
        <v>1</v>
      </c>
      <c r="BA114" s="128">
        <v>1</v>
      </c>
      <c r="BB114" s="128">
        <v>1</v>
      </c>
      <c r="BC114" s="128">
        <v>1</v>
      </c>
      <c r="BD114" s="69"/>
      <c r="BE114" s="128"/>
      <c r="BF114" s="298">
        <f t="shared" si="13"/>
        <v>3</v>
      </c>
      <c r="BG114" s="360">
        <v>0</v>
      </c>
      <c r="BH114" s="203">
        <f t="shared" si="14"/>
        <v>0</v>
      </c>
      <c r="BI114" s="201"/>
      <c r="BJ114" s="201"/>
      <c r="BK114" s="202"/>
      <c r="BL114" s="202"/>
      <c r="BM114" s="202"/>
      <c r="BN114" s="204"/>
      <c r="BO114" s="239">
        <v>780</v>
      </c>
      <c r="BP114" s="202">
        <v>680</v>
      </c>
      <c r="BQ114" s="299">
        <f t="shared" si="18"/>
        <v>90</v>
      </c>
      <c r="BR114" s="279">
        <f t="shared" si="17"/>
        <v>1370</v>
      </c>
      <c r="BS114" s="205">
        <v>1370</v>
      </c>
      <c r="BT114" s="205"/>
      <c r="BU114" s="205"/>
      <c r="BV114" s="240">
        <f t="shared" si="16"/>
        <v>1370</v>
      </c>
      <c r="BW114" s="241">
        <f t="shared" si="12"/>
        <v>0</v>
      </c>
      <c r="BX114" s="78"/>
      <c r="BY114" s="300"/>
      <c r="BZ114" s="300"/>
    </row>
    <row r="115" spans="2:78" ht="15.75" customHeight="1" x14ac:dyDescent="0.25">
      <c r="B115" s="30"/>
      <c r="C115" s="260" t="s">
        <v>53</v>
      </c>
      <c r="D115" s="78" t="s">
        <v>468</v>
      </c>
      <c r="E115" s="130" t="s">
        <v>222</v>
      </c>
      <c r="F115" s="4" t="s">
        <v>475</v>
      </c>
      <c r="G115" s="4"/>
      <c r="H115" s="4" t="s">
        <v>595</v>
      </c>
      <c r="I115" s="4" t="s">
        <v>601</v>
      </c>
      <c r="J115" s="4" t="s">
        <v>602</v>
      </c>
      <c r="K115" s="4"/>
      <c r="L115" s="144">
        <v>2020</v>
      </c>
      <c r="M115" s="3" t="s">
        <v>45</v>
      </c>
      <c r="N115" s="3"/>
      <c r="O115" s="160" t="s">
        <v>46</v>
      </c>
      <c r="P115" s="163" t="s">
        <v>596</v>
      </c>
      <c r="Q115" s="163" t="s">
        <v>597</v>
      </c>
      <c r="R115" s="157">
        <v>1994</v>
      </c>
      <c r="S115" s="158" t="s">
        <v>47</v>
      </c>
      <c r="T115" s="4" t="s">
        <v>598</v>
      </c>
      <c r="U115" s="144">
        <v>1999</v>
      </c>
      <c r="V115" s="4" t="s">
        <v>47</v>
      </c>
      <c r="W115" s="4" t="s">
        <v>596</v>
      </c>
      <c r="X115" s="4" t="s">
        <v>599</v>
      </c>
      <c r="Y115" s="4" t="s">
        <v>600</v>
      </c>
      <c r="Z115" s="122" t="s">
        <v>242</v>
      </c>
      <c r="AA115" s="152"/>
      <c r="AB115" s="153"/>
      <c r="AC115" s="153"/>
      <c r="AD115" s="153"/>
      <c r="AE115" s="401"/>
      <c r="AF115" s="128" t="s">
        <v>4</v>
      </c>
      <c r="AG115" s="128" t="s">
        <v>4</v>
      </c>
      <c r="AH115" s="128" t="s">
        <v>4</v>
      </c>
      <c r="AI115" s="128" t="s">
        <v>4</v>
      </c>
      <c r="AJ115" s="128">
        <v>1</v>
      </c>
      <c r="AK115" s="128">
        <v>1</v>
      </c>
      <c r="AL115" s="128">
        <v>1</v>
      </c>
      <c r="AM115" s="128">
        <v>1</v>
      </c>
      <c r="AN115" s="128">
        <v>1</v>
      </c>
      <c r="AO115" s="128">
        <v>1</v>
      </c>
      <c r="AP115" s="128">
        <v>1</v>
      </c>
      <c r="AQ115" s="128">
        <v>1</v>
      </c>
      <c r="AR115" s="128">
        <v>1</v>
      </c>
      <c r="AS115" s="128">
        <v>1</v>
      </c>
      <c r="AT115" s="128">
        <v>1</v>
      </c>
      <c r="AU115" s="128">
        <v>1</v>
      </c>
      <c r="AV115" s="128">
        <v>1</v>
      </c>
      <c r="AW115" s="128">
        <v>1</v>
      </c>
      <c r="AX115" s="128">
        <v>1</v>
      </c>
      <c r="AY115" s="128">
        <v>1</v>
      </c>
      <c r="AZ115" s="128">
        <v>1</v>
      </c>
      <c r="BA115" s="128">
        <v>1</v>
      </c>
      <c r="BB115" s="128">
        <v>1</v>
      </c>
      <c r="BC115" s="128">
        <v>1</v>
      </c>
      <c r="BD115" s="69"/>
      <c r="BE115" s="128"/>
      <c r="BF115" s="298">
        <f t="shared" si="13"/>
        <v>4</v>
      </c>
      <c r="BG115" s="360">
        <v>0</v>
      </c>
      <c r="BH115" s="203">
        <f t="shared" si="14"/>
        <v>0</v>
      </c>
      <c r="BI115" s="201"/>
      <c r="BJ115" s="201"/>
      <c r="BK115" s="202"/>
      <c r="BL115" s="202"/>
      <c r="BM115" s="202"/>
      <c r="BN115" s="204"/>
      <c r="BO115" s="239">
        <v>780</v>
      </c>
      <c r="BP115" s="202">
        <v>680</v>
      </c>
      <c r="BQ115" s="299">
        <f t="shared" si="18"/>
        <v>120</v>
      </c>
      <c r="BR115" s="279">
        <f t="shared" si="17"/>
        <v>1340</v>
      </c>
      <c r="BS115" s="205">
        <v>1340</v>
      </c>
      <c r="BT115" s="205"/>
      <c r="BU115" s="205"/>
      <c r="BV115" s="240">
        <f t="shared" si="16"/>
        <v>1340</v>
      </c>
      <c r="BW115" s="241">
        <f t="shared" si="12"/>
        <v>0</v>
      </c>
      <c r="BX115" s="78"/>
      <c r="BY115" s="300"/>
      <c r="BZ115" s="300"/>
    </row>
    <row r="116" spans="2:78" ht="15.75" customHeight="1" x14ac:dyDescent="0.25">
      <c r="B116" s="30"/>
      <c r="C116" s="260" t="s">
        <v>53</v>
      </c>
      <c r="D116" s="78" t="s">
        <v>440</v>
      </c>
      <c r="E116" s="130" t="s">
        <v>441</v>
      </c>
      <c r="F116" s="4" t="s">
        <v>442</v>
      </c>
      <c r="G116" s="4"/>
      <c r="H116" s="4" t="s">
        <v>625</v>
      </c>
      <c r="I116" s="4" t="s">
        <v>630</v>
      </c>
      <c r="J116" s="4" t="s">
        <v>631</v>
      </c>
      <c r="K116" s="4"/>
      <c r="L116" s="144">
        <v>2020</v>
      </c>
      <c r="M116" s="3"/>
      <c r="N116" s="3" t="s">
        <v>45</v>
      </c>
      <c r="O116" s="160" t="s">
        <v>179</v>
      </c>
      <c r="P116" s="163" t="s">
        <v>200</v>
      </c>
      <c r="Q116" s="163" t="s">
        <v>626</v>
      </c>
      <c r="R116" s="157">
        <v>1997</v>
      </c>
      <c r="S116" s="158" t="s">
        <v>63</v>
      </c>
      <c r="T116" s="4" t="s">
        <v>627</v>
      </c>
      <c r="U116" s="144">
        <v>2003</v>
      </c>
      <c r="V116" s="4" t="s">
        <v>63</v>
      </c>
      <c r="W116" s="4" t="s">
        <v>200</v>
      </c>
      <c r="X116" s="4" t="s">
        <v>359</v>
      </c>
      <c r="Y116" s="4" t="s">
        <v>628</v>
      </c>
      <c r="Z116" s="122" t="s">
        <v>629</v>
      </c>
      <c r="AA116" s="152"/>
      <c r="AB116" s="153"/>
      <c r="AC116" s="153"/>
      <c r="AD116" s="153"/>
      <c r="AE116" s="401"/>
      <c r="AF116" s="128" t="s">
        <v>4</v>
      </c>
      <c r="AG116" s="128" t="s">
        <v>4</v>
      </c>
      <c r="AH116" s="128" t="s">
        <v>4</v>
      </c>
      <c r="AI116" s="128" t="s">
        <v>4</v>
      </c>
      <c r="AJ116" s="128" t="s">
        <v>4</v>
      </c>
      <c r="AK116" s="128" t="s">
        <v>4</v>
      </c>
      <c r="AL116" s="128" t="s">
        <v>4</v>
      </c>
      <c r="AM116" s="128">
        <v>1</v>
      </c>
      <c r="AN116" s="128">
        <v>1</v>
      </c>
      <c r="AO116" s="128">
        <v>1</v>
      </c>
      <c r="AP116" s="128">
        <v>1</v>
      </c>
      <c r="AQ116" s="128">
        <v>1</v>
      </c>
      <c r="AR116" s="128">
        <v>1</v>
      </c>
      <c r="AS116" s="128">
        <v>1</v>
      </c>
      <c r="AT116" s="128">
        <v>1</v>
      </c>
      <c r="AU116" s="128">
        <v>1</v>
      </c>
      <c r="AV116" s="128" t="s">
        <v>1003</v>
      </c>
      <c r="AW116" s="128">
        <v>1</v>
      </c>
      <c r="AX116" s="128">
        <v>1</v>
      </c>
      <c r="AY116" s="128">
        <v>1</v>
      </c>
      <c r="AZ116" s="128">
        <v>1</v>
      </c>
      <c r="BA116" s="128">
        <v>1</v>
      </c>
      <c r="BB116" s="128">
        <v>1</v>
      </c>
      <c r="BC116" s="128">
        <v>1</v>
      </c>
      <c r="BD116" s="69"/>
      <c r="BE116" s="128"/>
      <c r="BF116" s="298">
        <f t="shared" si="13"/>
        <v>8</v>
      </c>
      <c r="BG116" s="360">
        <v>0</v>
      </c>
      <c r="BH116" s="203">
        <f t="shared" si="14"/>
        <v>0</v>
      </c>
      <c r="BI116" s="201"/>
      <c r="BJ116" s="201"/>
      <c r="BK116" s="202"/>
      <c r="BL116" s="202"/>
      <c r="BM116" s="202"/>
      <c r="BN116" s="204"/>
      <c r="BO116" s="239">
        <v>780</v>
      </c>
      <c r="BP116" s="202">
        <v>680</v>
      </c>
      <c r="BQ116" s="299">
        <f t="shared" si="18"/>
        <v>240</v>
      </c>
      <c r="BR116" s="279">
        <f t="shared" si="17"/>
        <v>1220</v>
      </c>
      <c r="BS116" s="205">
        <v>1220</v>
      </c>
      <c r="BT116" s="205"/>
      <c r="BU116" s="205"/>
      <c r="BV116" s="240">
        <f t="shared" si="16"/>
        <v>1220</v>
      </c>
      <c r="BW116" s="241">
        <f t="shared" si="12"/>
        <v>0</v>
      </c>
      <c r="BX116" s="78"/>
      <c r="BY116" s="300"/>
      <c r="BZ116" s="300"/>
    </row>
    <row r="117" spans="2:78" ht="15.75" customHeight="1" x14ac:dyDescent="0.25">
      <c r="B117" s="30"/>
      <c r="C117" s="260" t="s">
        <v>53</v>
      </c>
      <c r="D117" s="78" t="s">
        <v>1024</v>
      </c>
      <c r="E117" s="130" t="s">
        <v>1025</v>
      </c>
      <c r="F117" s="4"/>
      <c r="G117" s="4"/>
      <c r="H117" s="4"/>
      <c r="I117" s="4"/>
      <c r="J117" s="4"/>
      <c r="K117" s="4"/>
      <c r="L117" s="144"/>
      <c r="M117" s="3"/>
      <c r="N117" s="3"/>
      <c r="O117" s="160"/>
      <c r="P117" s="163"/>
      <c r="Q117" s="163"/>
      <c r="R117" s="157"/>
      <c r="S117" s="158"/>
      <c r="T117" s="4"/>
      <c r="U117" s="144"/>
      <c r="V117" s="4"/>
      <c r="W117" s="4"/>
      <c r="X117" s="4"/>
      <c r="Y117" s="4"/>
      <c r="Z117" s="122"/>
      <c r="AA117" s="152"/>
      <c r="AB117" s="153"/>
      <c r="AC117" s="153"/>
      <c r="AD117" s="153"/>
      <c r="AE117" s="401"/>
      <c r="AF117" s="128"/>
      <c r="AG117" s="128"/>
      <c r="AH117" s="128"/>
      <c r="AI117" s="128"/>
      <c r="AJ117" s="128"/>
      <c r="AK117" s="128"/>
      <c r="AL117" s="128"/>
      <c r="AM117" s="128"/>
      <c r="AN117" s="128"/>
      <c r="AO117" s="128"/>
      <c r="AP117" s="128"/>
      <c r="AQ117" s="128"/>
      <c r="AR117" s="128"/>
      <c r="AS117" s="128"/>
      <c r="AT117" s="128"/>
      <c r="AU117" s="128"/>
      <c r="AV117" s="128"/>
      <c r="AW117" s="128"/>
      <c r="AX117" s="128"/>
      <c r="AY117" s="128"/>
      <c r="AZ117" s="128"/>
      <c r="BA117" s="128">
        <v>1</v>
      </c>
      <c r="BB117" s="128">
        <v>1</v>
      </c>
      <c r="BC117" s="128">
        <v>1</v>
      </c>
      <c r="BD117" s="69"/>
      <c r="BE117" s="128"/>
      <c r="BF117" s="298">
        <f t="shared" si="13"/>
        <v>0</v>
      </c>
      <c r="BG117" s="360">
        <v>0</v>
      </c>
      <c r="BH117" s="203">
        <f t="shared" si="14"/>
        <v>0</v>
      </c>
      <c r="BI117" s="201"/>
      <c r="BJ117" s="201"/>
      <c r="BK117" s="202"/>
      <c r="BL117" s="202"/>
      <c r="BM117" s="202"/>
      <c r="BN117" s="204"/>
      <c r="BO117" s="239">
        <v>780</v>
      </c>
      <c r="BP117" s="202">
        <v>680</v>
      </c>
      <c r="BQ117" s="299">
        <f t="shared" si="18"/>
        <v>0</v>
      </c>
      <c r="BR117" s="279">
        <f t="shared" si="17"/>
        <v>1460</v>
      </c>
      <c r="BS117" s="205"/>
      <c r="BT117" s="208">
        <v>1460</v>
      </c>
      <c r="BU117" s="205"/>
      <c r="BV117" s="240">
        <f t="shared" si="16"/>
        <v>1460</v>
      </c>
      <c r="BW117" s="241">
        <f t="shared" si="12"/>
        <v>0</v>
      </c>
      <c r="BX117" s="78"/>
      <c r="BY117" s="300"/>
      <c r="BZ117" s="300"/>
    </row>
    <row r="118" spans="2:78" ht="15.75" customHeight="1" x14ac:dyDescent="0.25">
      <c r="B118" s="30"/>
      <c r="C118" s="260" t="s">
        <v>53</v>
      </c>
      <c r="D118" s="78" t="s">
        <v>1018</v>
      </c>
      <c r="E118" s="130" t="s">
        <v>1019</v>
      </c>
      <c r="F118" s="4"/>
      <c r="G118" s="4"/>
      <c r="H118" s="4"/>
      <c r="I118" s="4"/>
      <c r="J118" s="4"/>
      <c r="K118" s="4"/>
      <c r="L118" s="144"/>
      <c r="M118" s="3"/>
      <c r="N118" s="3"/>
      <c r="O118" s="160"/>
      <c r="P118" s="163"/>
      <c r="Q118" s="163"/>
      <c r="R118" s="157"/>
      <c r="S118" s="158"/>
      <c r="T118" s="4"/>
      <c r="U118" s="144"/>
      <c r="V118" s="4"/>
      <c r="W118" s="4"/>
      <c r="X118" s="4"/>
      <c r="Y118" s="4"/>
      <c r="Z118" s="122"/>
      <c r="AA118" s="152"/>
      <c r="AB118" s="153"/>
      <c r="AC118" s="153"/>
      <c r="AD118" s="153"/>
      <c r="AE118" s="401"/>
      <c r="AF118" s="128"/>
      <c r="AG118" s="128"/>
      <c r="AH118" s="128"/>
      <c r="AI118" s="128">
        <v>1</v>
      </c>
      <c r="AJ118" s="128">
        <v>1</v>
      </c>
      <c r="AK118" s="128" t="s">
        <v>4</v>
      </c>
      <c r="AL118" s="128" t="s">
        <v>4</v>
      </c>
      <c r="AM118" s="128">
        <v>1</v>
      </c>
      <c r="AN118" s="128">
        <v>1</v>
      </c>
      <c r="AO118" s="128">
        <v>1</v>
      </c>
      <c r="AP118" s="128">
        <v>1</v>
      </c>
      <c r="AQ118" s="128">
        <v>1</v>
      </c>
      <c r="AR118" s="128">
        <v>1</v>
      </c>
      <c r="AS118" s="128">
        <v>1</v>
      </c>
      <c r="AT118" s="128">
        <v>1</v>
      </c>
      <c r="AU118" s="128">
        <v>1</v>
      </c>
      <c r="AV118" s="128">
        <v>1</v>
      </c>
      <c r="AW118" s="128">
        <v>1</v>
      </c>
      <c r="AX118" s="128">
        <v>1</v>
      </c>
      <c r="AY118" s="128">
        <v>1</v>
      </c>
      <c r="AZ118" s="128">
        <v>1</v>
      </c>
      <c r="BA118" s="128">
        <v>1</v>
      </c>
      <c r="BB118" s="128">
        <v>1</v>
      </c>
      <c r="BC118" s="128">
        <v>1</v>
      </c>
      <c r="BD118" s="69"/>
      <c r="BE118" s="128"/>
      <c r="BF118" s="298">
        <f t="shared" si="13"/>
        <v>2</v>
      </c>
      <c r="BG118" s="360">
        <v>0</v>
      </c>
      <c r="BH118" s="203">
        <f t="shared" si="14"/>
        <v>0</v>
      </c>
      <c r="BI118" s="201"/>
      <c r="BJ118" s="201"/>
      <c r="BK118" s="202"/>
      <c r="BL118" s="202"/>
      <c r="BM118" s="202"/>
      <c r="BN118" s="204"/>
      <c r="BO118" s="239">
        <v>780</v>
      </c>
      <c r="BP118" s="202">
        <v>680</v>
      </c>
      <c r="BQ118" s="299">
        <f t="shared" si="18"/>
        <v>60</v>
      </c>
      <c r="BR118" s="279">
        <f t="shared" si="17"/>
        <v>1400</v>
      </c>
      <c r="BS118" s="205"/>
      <c r="BT118" s="205">
        <v>1400</v>
      </c>
      <c r="BU118" s="205"/>
      <c r="BV118" s="240">
        <f t="shared" si="16"/>
        <v>1400</v>
      </c>
      <c r="BW118" s="241">
        <f t="shared" si="12"/>
        <v>0</v>
      </c>
      <c r="BX118" s="78"/>
      <c r="BY118" s="300"/>
      <c r="BZ118" s="300"/>
    </row>
    <row r="119" spans="2:78" ht="15.75" customHeight="1" x14ac:dyDescent="0.25">
      <c r="B119" s="30"/>
      <c r="C119" s="263" t="s">
        <v>53</v>
      </c>
      <c r="D119" s="244" t="s">
        <v>437</v>
      </c>
      <c r="E119" s="243" t="s">
        <v>438</v>
      </c>
      <c r="F119" s="4" t="s">
        <v>439</v>
      </c>
      <c r="G119" s="4"/>
      <c r="H119" s="4"/>
      <c r="I119" s="4"/>
      <c r="J119" s="4"/>
      <c r="K119" s="4"/>
      <c r="L119" s="144"/>
      <c r="M119" s="3"/>
      <c r="N119" s="3"/>
      <c r="O119" s="160"/>
      <c r="P119" s="163"/>
      <c r="Q119" s="163"/>
      <c r="R119" s="157"/>
      <c r="S119" s="158"/>
      <c r="T119" s="4"/>
      <c r="U119" s="144"/>
      <c r="V119" s="4"/>
      <c r="W119" s="4"/>
      <c r="X119" s="4"/>
      <c r="Y119" s="4"/>
      <c r="Z119" s="122"/>
      <c r="AA119" s="152"/>
      <c r="AB119" s="153"/>
      <c r="AC119" s="153"/>
      <c r="AD119" s="153"/>
      <c r="AE119" s="401"/>
      <c r="AF119" s="128"/>
      <c r="AG119" s="128"/>
      <c r="AH119" s="128"/>
      <c r="AI119" s="128"/>
      <c r="AJ119" s="128"/>
      <c r="AK119" s="128"/>
      <c r="AL119" s="128"/>
      <c r="AM119" s="128"/>
      <c r="AN119" s="128"/>
      <c r="AO119" s="128"/>
      <c r="AP119" s="128"/>
      <c r="AQ119" s="128"/>
      <c r="AR119" s="128"/>
      <c r="AS119" s="128"/>
      <c r="AT119" s="128"/>
      <c r="AU119" s="128"/>
      <c r="AV119" s="128"/>
      <c r="AW119" s="128"/>
      <c r="AX119" s="128"/>
      <c r="AY119" s="128"/>
      <c r="AZ119" s="128"/>
      <c r="BA119" s="128"/>
      <c r="BB119" s="128"/>
      <c r="BC119" s="128"/>
      <c r="BD119" s="69"/>
      <c r="BE119" s="128"/>
      <c r="BF119" s="298">
        <f t="shared" si="13"/>
        <v>0</v>
      </c>
      <c r="BG119" s="360">
        <v>1460</v>
      </c>
      <c r="BH119" s="203">
        <f t="shared" si="14"/>
        <v>0</v>
      </c>
      <c r="BI119" s="201"/>
      <c r="BJ119" s="201"/>
      <c r="BK119" s="202"/>
      <c r="BL119" s="202"/>
      <c r="BM119" s="202"/>
      <c r="BN119" s="204"/>
      <c r="BO119" s="239"/>
      <c r="BP119" s="202"/>
      <c r="BQ119" s="299">
        <f t="shared" si="18"/>
        <v>0</v>
      </c>
      <c r="BR119" s="279">
        <f t="shared" si="17"/>
        <v>1460</v>
      </c>
      <c r="BS119" s="205"/>
      <c r="BT119" s="205"/>
      <c r="BU119" s="205"/>
      <c r="BV119" s="240">
        <f t="shared" si="16"/>
        <v>0</v>
      </c>
      <c r="BW119" s="241">
        <f t="shared" si="12"/>
        <v>1460</v>
      </c>
      <c r="BX119" s="78"/>
      <c r="BY119" s="300"/>
      <c r="BZ119" s="300"/>
    </row>
    <row r="120" spans="2:78" ht="15.75" customHeight="1" x14ac:dyDescent="0.25">
      <c r="B120" s="30"/>
      <c r="C120" s="264" t="s">
        <v>53</v>
      </c>
      <c r="D120" s="265" t="s">
        <v>255</v>
      </c>
      <c r="E120" s="264" t="s">
        <v>256</v>
      </c>
      <c r="F120" s="266" t="s">
        <v>249</v>
      </c>
      <c r="G120" s="266"/>
      <c r="H120" s="4" t="s">
        <v>257</v>
      </c>
      <c r="I120" s="4"/>
      <c r="J120" s="4"/>
      <c r="K120" s="4"/>
      <c r="L120" s="144">
        <v>2021</v>
      </c>
      <c r="M120" s="3"/>
      <c r="N120" s="3" t="s">
        <v>45</v>
      </c>
      <c r="O120" s="160"/>
      <c r="P120" s="163" t="s">
        <v>68</v>
      </c>
      <c r="Q120" s="163" t="s">
        <v>251</v>
      </c>
      <c r="R120" s="157">
        <v>1995</v>
      </c>
      <c r="S120" s="158" t="s">
        <v>171</v>
      </c>
      <c r="T120" s="4" t="s">
        <v>252</v>
      </c>
      <c r="U120" s="144">
        <v>1997</v>
      </c>
      <c r="V120" s="4" t="s">
        <v>171</v>
      </c>
      <c r="W120" s="4" t="s">
        <v>68</v>
      </c>
      <c r="X120" s="4" t="s">
        <v>253</v>
      </c>
      <c r="Y120" s="4" t="s">
        <v>254</v>
      </c>
      <c r="Z120" s="122" t="s">
        <v>242</v>
      </c>
      <c r="AA120" s="152"/>
      <c r="AB120" s="153"/>
      <c r="AC120" s="153"/>
      <c r="AD120" s="153"/>
      <c r="AE120" s="401"/>
      <c r="AF120" s="128"/>
      <c r="AG120" s="128"/>
      <c r="AH120" s="128"/>
      <c r="AI120" s="128"/>
      <c r="AJ120" s="128"/>
      <c r="AK120" s="128"/>
      <c r="AL120" s="12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28"/>
      <c r="AW120" s="128"/>
      <c r="AX120" s="128"/>
      <c r="AY120" s="128"/>
      <c r="AZ120" s="128"/>
      <c r="BA120" s="128"/>
      <c r="BB120" s="128"/>
      <c r="BC120" s="128"/>
      <c r="BD120" s="69"/>
      <c r="BE120" s="128"/>
      <c r="BF120" s="298">
        <f t="shared" si="13"/>
        <v>0</v>
      </c>
      <c r="BG120" s="360">
        <v>1460</v>
      </c>
      <c r="BH120" s="203">
        <f t="shared" si="14"/>
        <v>0</v>
      </c>
      <c r="BI120" s="201"/>
      <c r="BJ120" s="201"/>
      <c r="BK120" s="202"/>
      <c r="BL120" s="202"/>
      <c r="BM120" s="202"/>
      <c r="BN120" s="204"/>
      <c r="BO120" s="239"/>
      <c r="BP120" s="202"/>
      <c r="BQ120" s="299">
        <f t="shared" si="18"/>
        <v>0</v>
      </c>
      <c r="BR120" s="279">
        <f t="shared" si="17"/>
        <v>1460</v>
      </c>
      <c r="BS120" s="234"/>
      <c r="BT120" s="205"/>
      <c r="BU120" s="205"/>
      <c r="BV120" s="240">
        <f t="shared" si="16"/>
        <v>0</v>
      </c>
      <c r="BW120" s="241">
        <f t="shared" si="12"/>
        <v>1460</v>
      </c>
      <c r="BX120" s="242" t="s">
        <v>408</v>
      </c>
      <c r="BY120" s="300"/>
      <c r="BZ120" s="300"/>
    </row>
    <row r="121" spans="2:78" ht="15.75" customHeight="1" x14ac:dyDescent="0.25">
      <c r="B121" s="30"/>
      <c r="C121" s="260" t="s">
        <v>53</v>
      </c>
      <c r="D121" s="78" t="s">
        <v>998</v>
      </c>
      <c r="E121" s="130" t="s">
        <v>986</v>
      </c>
      <c r="F121" s="4" t="s">
        <v>987</v>
      </c>
      <c r="G121" s="4"/>
      <c r="H121" s="4"/>
      <c r="I121" s="4"/>
      <c r="J121" s="4"/>
      <c r="K121" s="4"/>
      <c r="L121" s="144"/>
      <c r="M121" s="3"/>
      <c r="N121" s="3"/>
      <c r="O121" s="160"/>
      <c r="P121" s="163"/>
      <c r="Q121" s="163"/>
      <c r="R121" s="157"/>
      <c r="S121" s="158"/>
      <c r="T121" s="4"/>
      <c r="U121" s="144"/>
      <c r="V121" s="4"/>
      <c r="W121" s="4"/>
      <c r="X121" s="4"/>
      <c r="Y121" s="4"/>
      <c r="Z121" s="122"/>
      <c r="AA121" s="152"/>
      <c r="AB121" s="153"/>
      <c r="AC121" s="153"/>
      <c r="AD121" s="153"/>
      <c r="AE121" s="401"/>
      <c r="AF121" s="128" t="s">
        <v>4</v>
      </c>
      <c r="AG121" s="128" t="s">
        <v>4</v>
      </c>
      <c r="AH121" s="128" t="s">
        <v>4</v>
      </c>
      <c r="AI121" s="128">
        <v>1</v>
      </c>
      <c r="AJ121" s="128">
        <v>1</v>
      </c>
      <c r="AK121" s="128">
        <v>1</v>
      </c>
      <c r="AL121" s="128">
        <v>1</v>
      </c>
      <c r="AM121" s="128">
        <v>1</v>
      </c>
      <c r="AN121" s="128">
        <v>1</v>
      </c>
      <c r="AO121" s="128">
        <v>1</v>
      </c>
      <c r="AP121" s="128">
        <v>1</v>
      </c>
      <c r="AQ121" s="128">
        <v>1</v>
      </c>
      <c r="AR121" s="128">
        <v>1</v>
      </c>
      <c r="AS121" s="128">
        <v>1</v>
      </c>
      <c r="AT121" s="128">
        <v>1</v>
      </c>
      <c r="AU121" s="128">
        <v>1</v>
      </c>
      <c r="AV121" s="128">
        <v>1</v>
      </c>
      <c r="AW121" s="128">
        <v>1</v>
      </c>
      <c r="AX121" s="128">
        <v>1</v>
      </c>
      <c r="AY121" s="128">
        <v>1</v>
      </c>
      <c r="AZ121" s="128">
        <v>1</v>
      </c>
      <c r="BA121" s="128">
        <v>1</v>
      </c>
      <c r="BB121" s="128">
        <v>1</v>
      </c>
      <c r="BC121" s="128">
        <v>1</v>
      </c>
      <c r="BD121" s="69"/>
      <c r="BE121" s="128"/>
      <c r="BF121" s="298">
        <f t="shared" si="13"/>
        <v>3</v>
      </c>
      <c r="BG121" s="360">
        <v>0</v>
      </c>
      <c r="BH121" s="203">
        <f t="shared" si="14"/>
        <v>0</v>
      </c>
      <c r="BI121" s="201"/>
      <c r="BJ121" s="201"/>
      <c r="BK121" s="202"/>
      <c r="BL121" s="202"/>
      <c r="BM121" s="202"/>
      <c r="BN121" s="204"/>
      <c r="BO121" s="239">
        <v>780</v>
      </c>
      <c r="BP121" s="202">
        <v>680</v>
      </c>
      <c r="BQ121" s="299">
        <f t="shared" si="18"/>
        <v>90</v>
      </c>
      <c r="BR121" s="279">
        <f t="shared" si="17"/>
        <v>1370</v>
      </c>
      <c r="BS121" s="205"/>
      <c r="BT121" s="205">
        <v>1370</v>
      </c>
      <c r="BU121" s="205"/>
      <c r="BV121" s="240">
        <f t="shared" ref="BV121:BV144" si="19">SUM(BS121:BU121)</f>
        <v>1370</v>
      </c>
      <c r="BW121" s="241">
        <f t="shared" si="12"/>
        <v>0</v>
      </c>
      <c r="BX121" s="78"/>
      <c r="BY121" s="300"/>
      <c r="BZ121" s="300"/>
    </row>
    <row r="122" spans="2:78" ht="15.75" customHeight="1" x14ac:dyDescent="0.25">
      <c r="B122" s="30"/>
      <c r="C122" s="130" t="s">
        <v>53</v>
      </c>
      <c r="D122" s="78" t="s">
        <v>317</v>
      </c>
      <c r="E122" s="130" t="s">
        <v>22</v>
      </c>
      <c r="F122" s="4" t="s">
        <v>318</v>
      </c>
      <c r="G122" s="4"/>
      <c r="H122" s="4" t="s">
        <v>319</v>
      </c>
      <c r="I122" s="4" t="s">
        <v>370</v>
      </c>
      <c r="J122" s="4" t="s">
        <v>371</v>
      </c>
      <c r="K122" s="4"/>
      <c r="L122" s="144">
        <v>2020</v>
      </c>
      <c r="M122" s="3" t="s">
        <v>45</v>
      </c>
      <c r="N122" s="3"/>
      <c r="O122" s="160"/>
      <c r="P122" s="163" t="s">
        <v>233</v>
      </c>
      <c r="Q122" s="163" t="s">
        <v>320</v>
      </c>
      <c r="R122" s="157">
        <v>2001</v>
      </c>
      <c r="S122" s="158" t="s">
        <v>171</v>
      </c>
      <c r="T122" s="4" t="s">
        <v>321</v>
      </c>
      <c r="U122" s="144">
        <v>2000</v>
      </c>
      <c r="V122" s="4" t="s">
        <v>171</v>
      </c>
      <c r="W122" s="4" t="s">
        <v>233</v>
      </c>
      <c r="X122" s="4" t="s">
        <v>236</v>
      </c>
      <c r="Y122" s="4" t="s">
        <v>322</v>
      </c>
      <c r="Z122" s="151" t="s">
        <v>124</v>
      </c>
      <c r="AA122" s="152"/>
      <c r="AB122" s="153"/>
      <c r="AC122" s="153"/>
      <c r="AD122" s="153"/>
      <c r="AE122" s="401"/>
      <c r="AF122" s="128" t="s">
        <v>4</v>
      </c>
      <c r="AG122" s="128" t="s">
        <v>4</v>
      </c>
      <c r="AH122" s="128" t="s">
        <v>4</v>
      </c>
      <c r="AI122" s="128" t="s">
        <v>4</v>
      </c>
      <c r="AJ122" s="128" t="s">
        <v>4</v>
      </c>
      <c r="AK122" s="128">
        <v>1</v>
      </c>
      <c r="AL122" s="128">
        <v>1</v>
      </c>
      <c r="AM122" s="128">
        <v>1</v>
      </c>
      <c r="AN122" s="128">
        <v>1</v>
      </c>
      <c r="AO122" s="128">
        <v>1</v>
      </c>
      <c r="AP122" s="128">
        <v>1</v>
      </c>
      <c r="AQ122" s="128">
        <v>1</v>
      </c>
      <c r="AR122" s="128">
        <v>1</v>
      </c>
      <c r="AS122" s="128">
        <v>1</v>
      </c>
      <c r="AT122" s="128">
        <v>1</v>
      </c>
      <c r="AU122" s="128">
        <v>1</v>
      </c>
      <c r="AV122" s="128">
        <v>1</v>
      </c>
      <c r="AW122" s="128">
        <v>1</v>
      </c>
      <c r="AX122" s="128">
        <v>1</v>
      </c>
      <c r="AY122" s="128">
        <v>1</v>
      </c>
      <c r="AZ122" s="128">
        <v>1</v>
      </c>
      <c r="BA122" s="128">
        <v>1</v>
      </c>
      <c r="BB122" s="128">
        <v>1</v>
      </c>
      <c r="BC122" s="128">
        <v>1</v>
      </c>
      <c r="BD122" s="69"/>
      <c r="BE122" s="128"/>
      <c r="BF122" s="298">
        <f t="shared" si="13"/>
        <v>5</v>
      </c>
      <c r="BG122" s="360">
        <v>0</v>
      </c>
      <c r="BH122" s="203">
        <f t="shared" si="14"/>
        <v>0</v>
      </c>
      <c r="BI122" s="201"/>
      <c r="BJ122" s="201"/>
      <c r="BK122" s="202"/>
      <c r="BL122" s="202"/>
      <c r="BM122" s="202"/>
      <c r="BN122" s="204"/>
      <c r="BO122" s="239">
        <v>780</v>
      </c>
      <c r="BP122" s="202">
        <v>680</v>
      </c>
      <c r="BQ122" s="299">
        <f t="shared" si="18"/>
        <v>150</v>
      </c>
      <c r="BR122" s="279">
        <f t="shared" si="17"/>
        <v>1310</v>
      </c>
      <c r="BS122" s="415">
        <v>1310</v>
      </c>
      <c r="BT122" s="205"/>
      <c r="BU122" s="205"/>
      <c r="BV122" s="240">
        <f t="shared" si="19"/>
        <v>1310</v>
      </c>
      <c r="BW122" s="241">
        <f t="shared" si="12"/>
        <v>0</v>
      </c>
      <c r="BX122" s="78">
        <v>1782</v>
      </c>
      <c r="BY122" s="300"/>
      <c r="BZ122" s="300"/>
    </row>
    <row r="123" spans="2:78" ht="15.75" customHeight="1" x14ac:dyDescent="0.25">
      <c r="B123" s="30"/>
      <c r="C123" s="260" t="s">
        <v>53</v>
      </c>
      <c r="D123" s="78" t="s">
        <v>989</v>
      </c>
      <c r="E123" s="130" t="s">
        <v>0</v>
      </c>
      <c r="F123" s="4" t="s">
        <v>956</v>
      </c>
      <c r="G123" s="4"/>
      <c r="H123" s="4"/>
      <c r="I123" s="4"/>
      <c r="J123" s="4"/>
      <c r="K123" s="4"/>
      <c r="L123" s="144"/>
      <c r="M123" s="3"/>
      <c r="N123" s="3"/>
      <c r="O123" s="160"/>
      <c r="P123" s="163"/>
      <c r="Q123" s="163"/>
      <c r="R123" s="157"/>
      <c r="S123" s="158"/>
      <c r="T123" s="4"/>
      <c r="U123" s="144"/>
      <c r="V123" s="4"/>
      <c r="W123" s="4"/>
      <c r="X123" s="4"/>
      <c r="Y123" s="4"/>
      <c r="Z123" s="122"/>
      <c r="AA123" s="152"/>
      <c r="AB123" s="153"/>
      <c r="AC123" s="153"/>
      <c r="AD123" s="153"/>
      <c r="AE123" s="401"/>
      <c r="AF123" s="128" t="s">
        <v>4</v>
      </c>
      <c r="AG123" s="128" t="s">
        <v>4</v>
      </c>
      <c r="AH123" s="128">
        <v>1</v>
      </c>
      <c r="AI123" s="128">
        <v>1</v>
      </c>
      <c r="AJ123" s="128">
        <v>1</v>
      </c>
      <c r="AK123" s="128">
        <v>1</v>
      </c>
      <c r="AL123" s="128">
        <v>1</v>
      </c>
      <c r="AM123" s="128">
        <v>1</v>
      </c>
      <c r="AN123" s="128">
        <v>1</v>
      </c>
      <c r="AO123" s="128">
        <v>1</v>
      </c>
      <c r="AP123" s="128">
        <v>1</v>
      </c>
      <c r="AQ123" s="128">
        <v>1</v>
      </c>
      <c r="AR123" s="128">
        <v>1</v>
      </c>
      <c r="AS123" s="128">
        <v>1</v>
      </c>
      <c r="AT123" s="128">
        <v>1</v>
      </c>
      <c r="AU123" s="128">
        <v>1</v>
      </c>
      <c r="AV123" s="128">
        <v>1</v>
      </c>
      <c r="AW123" s="128">
        <v>1</v>
      </c>
      <c r="AX123" s="128">
        <v>1</v>
      </c>
      <c r="AY123" s="128">
        <v>1</v>
      </c>
      <c r="AZ123" s="128">
        <v>1</v>
      </c>
      <c r="BA123" s="128">
        <v>1</v>
      </c>
      <c r="BB123" s="128">
        <v>1</v>
      </c>
      <c r="BC123" s="128">
        <v>1</v>
      </c>
      <c r="BD123" s="69"/>
      <c r="BE123" s="128"/>
      <c r="BF123" s="298">
        <f t="shared" si="13"/>
        <v>2</v>
      </c>
      <c r="BG123" s="360">
        <v>0</v>
      </c>
      <c r="BH123" s="203">
        <f t="shared" si="14"/>
        <v>0</v>
      </c>
      <c r="BI123" s="201"/>
      <c r="BJ123" s="201"/>
      <c r="BK123" s="202"/>
      <c r="BL123" s="202"/>
      <c r="BM123" s="202"/>
      <c r="BN123" s="204"/>
      <c r="BO123" s="239">
        <v>780</v>
      </c>
      <c r="BP123" s="231">
        <v>610</v>
      </c>
      <c r="BQ123" s="299">
        <f t="shared" si="18"/>
        <v>60</v>
      </c>
      <c r="BR123" s="279">
        <f t="shared" si="17"/>
        <v>1330</v>
      </c>
      <c r="BS123" s="205"/>
      <c r="BT123" s="205"/>
      <c r="BU123" s="205">
        <v>1330</v>
      </c>
      <c r="BV123" s="240">
        <f t="shared" si="19"/>
        <v>1330</v>
      </c>
      <c r="BW123" s="241">
        <f t="shared" si="12"/>
        <v>0</v>
      </c>
      <c r="BX123" s="78" t="s">
        <v>999</v>
      </c>
      <c r="BY123" s="300"/>
      <c r="BZ123" s="300"/>
    </row>
    <row r="124" spans="2:78" ht="15.75" customHeight="1" x14ac:dyDescent="0.25">
      <c r="B124" s="30"/>
      <c r="C124" s="260" t="s">
        <v>53</v>
      </c>
      <c r="D124" s="78" t="s">
        <v>1014</v>
      </c>
      <c r="E124" s="130" t="s">
        <v>134</v>
      </c>
      <c r="F124" s="4"/>
      <c r="G124" s="4"/>
      <c r="H124" s="4"/>
      <c r="I124" s="4"/>
      <c r="J124" s="4"/>
      <c r="K124" s="4"/>
      <c r="L124" s="144"/>
      <c r="M124" s="3"/>
      <c r="N124" s="3"/>
      <c r="O124" s="160"/>
      <c r="P124" s="163"/>
      <c r="Q124" s="163"/>
      <c r="R124" s="157"/>
      <c r="S124" s="158"/>
      <c r="T124" s="4"/>
      <c r="U124" s="144"/>
      <c r="V124" s="4"/>
      <c r="W124" s="4"/>
      <c r="X124" s="4"/>
      <c r="Y124" s="4"/>
      <c r="Z124" s="122"/>
      <c r="AA124" s="152"/>
      <c r="AB124" s="153"/>
      <c r="AC124" s="153"/>
      <c r="AD124" s="153"/>
      <c r="AE124" s="401"/>
      <c r="AF124" s="128" t="s">
        <v>4</v>
      </c>
      <c r="AG124" s="128" t="s">
        <v>4</v>
      </c>
      <c r="AH124" s="128" t="s">
        <v>4</v>
      </c>
      <c r="AI124" s="128" t="s">
        <v>4</v>
      </c>
      <c r="AJ124" s="128" t="s">
        <v>4</v>
      </c>
      <c r="AK124" s="128">
        <v>1</v>
      </c>
      <c r="AL124" s="128">
        <v>1</v>
      </c>
      <c r="AM124" s="128">
        <v>1</v>
      </c>
      <c r="AN124" s="128">
        <v>1</v>
      </c>
      <c r="AO124" s="128">
        <v>1</v>
      </c>
      <c r="AP124" s="128">
        <v>1</v>
      </c>
      <c r="AQ124" s="128">
        <v>1</v>
      </c>
      <c r="AR124" s="128">
        <v>1</v>
      </c>
      <c r="AS124" s="128">
        <v>1</v>
      </c>
      <c r="AT124" s="128">
        <v>1</v>
      </c>
      <c r="AU124" s="128">
        <v>1</v>
      </c>
      <c r="AV124" s="128">
        <v>1</v>
      </c>
      <c r="AW124" s="128">
        <v>1</v>
      </c>
      <c r="AX124" s="128">
        <v>1</v>
      </c>
      <c r="AY124" s="128">
        <v>1</v>
      </c>
      <c r="AZ124" s="128">
        <v>1</v>
      </c>
      <c r="BA124" s="128">
        <v>1</v>
      </c>
      <c r="BB124" s="128">
        <v>1</v>
      </c>
      <c r="BC124" s="128" t="s">
        <v>179</v>
      </c>
      <c r="BD124" s="69">
        <v>14.5</v>
      </c>
      <c r="BE124" s="128">
        <v>5</v>
      </c>
      <c r="BF124" s="298">
        <f t="shared" si="13"/>
        <v>5</v>
      </c>
      <c r="BG124" s="360">
        <v>0</v>
      </c>
      <c r="BH124" s="203">
        <f t="shared" si="14"/>
        <v>195</v>
      </c>
      <c r="BI124" s="201"/>
      <c r="BJ124" s="201"/>
      <c r="BK124" s="202"/>
      <c r="BL124" s="202"/>
      <c r="BM124" s="202"/>
      <c r="BN124" s="204"/>
      <c r="BO124" s="239">
        <v>780</v>
      </c>
      <c r="BP124" s="202">
        <v>680</v>
      </c>
      <c r="BQ124" s="299">
        <f t="shared" si="18"/>
        <v>150</v>
      </c>
      <c r="BR124" s="279">
        <f t="shared" si="17"/>
        <v>1505</v>
      </c>
      <c r="BS124" s="205"/>
      <c r="BT124" s="205">
        <v>1505</v>
      </c>
      <c r="BU124" s="205"/>
      <c r="BV124" s="240">
        <f t="shared" si="19"/>
        <v>1505</v>
      </c>
      <c r="BW124" s="241">
        <f t="shared" si="12"/>
        <v>0</v>
      </c>
      <c r="BX124" s="78"/>
      <c r="BY124" s="300"/>
      <c r="BZ124" s="300"/>
    </row>
    <row r="125" spans="2:78" ht="15.75" customHeight="1" x14ac:dyDescent="0.25">
      <c r="B125" s="30"/>
      <c r="C125" s="260" t="s">
        <v>53</v>
      </c>
      <c r="D125" s="78" t="s">
        <v>938</v>
      </c>
      <c r="E125" s="130" t="s">
        <v>939</v>
      </c>
      <c r="F125" s="4" t="s">
        <v>937</v>
      </c>
      <c r="G125" s="4"/>
      <c r="H125" s="4"/>
      <c r="I125" s="4"/>
      <c r="J125" s="4"/>
      <c r="K125" s="4"/>
      <c r="L125" s="144"/>
      <c r="M125" s="3"/>
      <c r="N125" s="3"/>
      <c r="O125" s="160"/>
      <c r="P125" s="163"/>
      <c r="Q125" s="163"/>
      <c r="R125" s="157"/>
      <c r="S125" s="158"/>
      <c r="T125" s="4"/>
      <c r="U125" s="144"/>
      <c r="V125" s="4"/>
      <c r="W125" s="4"/>
      <c r="X125" s="4"/>
      <c r="Y125" s="4"/>
      <c r="Z125" s="122"/>
      <c r="AA125" s="152"/>
      <c r="AB125" s="153"/>
      <c r="AC125" s="153"/>
      <c r="AD125" s="153"/>
      <c r="AE125" s="401"/>
      <c r="AF125" s="128">
        <v>1</v>
      </c>
      <c r="AG125" s="128">
        <v>1</v>
      </c>
      <c r="AH125" s="128"/>
      <c r="AI125" s="128"/>
      <c r="AJ125" s="128"/>
      <c r="AK125" s="128"/>
      <c r="AL125" s="128"/>
      <c r="AM125" s="128"/>
      <c r="AN125" s="128"/>
      <c r="AO125" s="128"/>
      <c r="AP125" s="128"/>
      <c r="AQ125" s="128"/>
      <c r="AR125" s="128"/>
      <c r="AS125" s="128"/>
      <c r="AT125" s="128"/>
      <c r="AU125" s="128"/>
      <c r="AV125" s="128"/>
      <c r="AW125" s="128"/>
      <c r="AX125" s="128"/>
      <c r="AY125" s="128"/>
      <c r="AZ125" s="128"/>
      <c r="BA125" s="128"/>
      <c r="BB125" s="128"/>
      <c r="BC125" s="128"/>
      <c r="BD125" s="69"/>
      <c r="BE125" s="128"/>
      <c r="BF125" s="298">
        <f t="shared" si="13"/>
        <v>0</v>
      </c>
      <c r="BG125" s="360"/>
      <c r="BH125" s="203">
        <f t="shared" si="14"/>
        <v>0</v>
      </c>
      <c r="BI125" s="201"/>
      <c r="BJ125" s="201"/>
      <c r="BK125" s="202"/>
      <c r="BL125" s="202"/>
      <c r="BM125" s="202"/>
      <c r="BN125" s="204"/>
      <c r="BO125" s="239"/>
      <c r="BP125" s="203"/>
      <c r="BQ125" s="299">
        <f t="shared" si="18"/>
        <v>0</v>
      </c>
      <c r="BR125" s="279">
        <f t="shared" ref="BR125:BR144" si="20">SUM(BG125:BP125)-BQ125</f>
        <v>0</v>
      </c>
      <c r="BS125" s="205"/>
      <c r="BT125" s="205"/>
      <c r="BU125" s="205"/>
      <c r="BV125" s="240">
        <f t="shared" si="19"/>
        <v>0</v>
      </c>
      <c r="BW125" s="241">
        <f t="shared" si="12"/>
        <v>0</v>
      </c>
      <c r="BX125" s="78"/>
      <c r="BY125" s="300"/>
      <c r="BZ125" s="300"/>
    </row>
    <row r="126" spans="2:78" ht="15.75" customHeight="1" x14ac:dyDescent="0.25">
      <c r="B126" s="30"/>
      <c r="C126" s="260" t="s">
        <v>53</v>
      </c>
      <c r="D126" s="78" t="s">
        <v>992</v>
      </c>
      <c r="E126" s="130" t="s">
        <v>167</v>
      </c>
      <c r="F126" s="4" t="s">
        <v>956</v>
      </c>
      <c r="G126" s="4"/>
      <c r="H126" s="4"/>
      <c r="I126" s="4"/>
      <c r="J126" s="4"/>
      <c r="K126" s="4"/>
      <c r="L126" s="144"/>
      <c r="M126" s="3"/>
      <c r="N126" s="3"/>
      <c r="O126" s="160"/>
      <c r="P126" s="163"/>
      <c r="Q126" s="163"/>
      <c r="R126" s="157"/>
      <c r="S126" s="158"/>
      <c r="T126" s="4"/>
      <c r="U126" s="144"/>
      <c r="V126" s="4"/>
      <c r="W126" s="4"/>
      <c r="X126" s="4"/>
      <c r="Y126" s="4"/>
      <c r="Z126" s="122"/>
      <c r="AA126" s="152"/>
      <c r="AB126" s="153"/>
      <c r="AC126" s="153"/>
      <c r="AD126" s="153"/>
      <c r="AE126" s="401"/>
      <c r="AF126" s="128">
        <v>1</v>
      </c>
      <c r="AG126" s="128">
        <v>1</v>
      </c>
      <c r="AH126" s="128">
        <v>1</v>
      </c>
      <c r="AI126" s="128" t="s">
        <v>4</v>
      </c>
      <c r="AJ126" s="128" t="s">
        <v>4</v>
      </c>
      <c r="AK126" s="128" t="s">
        <v>4</v>
      </c>
      <c r="AL126" s="128">
        <v>1</v>
      </c>
      <c r="AM126" s="128">
        <v>1</v>
      </c>
      <c r="AN126" s="128" t="s">
        <v>4</v>
      </c>
      <c r="AO126" s="128" t="s">
        <v>4</v>
      </c>
      <c r="AP126" s="128">
        <v>1</v>
      </c>
      <c r="AQ126" s="128">
        <v>1</v>
      </c>
      <c r="AR126" s="128" t="s">
        <v>4</v>
      </c>
      <c r="AS126" s="128" t="s">
        <v>4</v>
      </c>
      <c r="AT126" s="128" t="s">
        <v>4</v>
      </c>
      <c r="AU126" s="128" t="s">
        <v>4</v>
      </c>
      <c r="AV126" s="128" t="s">
        <v>4</v>
      </c>
      <c r="AW126" s="128" t="s">
        <v>4</v>
      </c>
      <c r="AX126" s="128" t="s">
        <v>4</v>
      </c>
      <c r="AY126" s="128" t="s">
        <v>4</v>
      </c>
      <c r="AZ126" s="128" t="s">
        <v>4</v>
      </c>
      <c r="BA126" s="128" t="s">
        <v>4</v>
      </c>
      <c r="BB126" s="128" t="s">
        <v>4</v>
      </c>
      <c r="BC126" s="128" t="s">
        <v>4</v>
      </c>
      <c r="BD126" s="69"/>
      <c r="BE126" s="128"/>
      <c r="BF126" s="298">
        <f t="shared" si="13"/>
        <v>17</v>
      </c>
      <c r="BG126" s="360">
        <v>0</v>
      </c>
      <c r="BH126" s="203">
        <f t="shared" si="14"/>
        <v>0</v>
      </c>
      <c r="BI126" s="201"/>
      <c r="BJ126" s="201"/>
      <c r="BK126" s="202"/>
      <c r="BL126" s="202"/>
      <c r="BM126" s="202"/>
      <c r="BN126" s="204"/>
      <c r="BO126" s="239"/>
      <c r="BP126" s="202"/>
      <c r="BQ126" s="299">
        <f t="shared" si="18"/>
        <v>510</v>
      </c>
      <c r="BR126" s="279">
        <f t="shared" si="20"/>
        <v>-510</v>
      </c>
      <c r="BS126" s="205"/>
      <c r="BT126" s="205"/>
      <c r="BU126" s="205"/>
      <c r="BV126" s="240">
        <f t="shared" si="19"/>
        <v>0</v>
      </c>
      <c r="BW126" s="241">
        <f t="shared" si="12"/>
        <v>-510</v>
      </c>
      <c r="BX126" s="78"/>
      <c r="BY126" s="300"/>
      <c r="BZ126" s="300"/>
    </row>
    <row r="127" spans="2:78" ht="15.75" customHeight="1" x14ac:dyDescent="0.25">
      <c r="B127" s="30"/>
      <c r="C127" s="260" t="s">
        <v>53</v>
      </c>
      <c r="D127" s="78" t="s">
        <v>1023</v>
      </c>
      <c r="E127" s="130" t="s">
        <v>175</v>
      </c>
      <c r="F127" s="4"/>
      <c r="G127" s="4"/>
      <c r="H127" s="4"/>
      <c r="I127" s="4"/>
      <c r="J127" s="4"/>
      <c r="K127" s="4"/>
      <c r="L127" s="144"/>
      <c r="M127" s="3"/>
      <c r="N127" s="3"/>
      <c r="O127" s="160"/>
      <c r="P127" s="163"/>
      <c r="Q127" s="163"/>
      <c r="R127" s="157"/>
      <c r="S127" s="158"/>
      <c r="T127" s="4"/>
      <c r="U127" s="144"/>
      <c r="V127" s="4"/>
      <c r="W127" s="4"/>
      <c r="X127" s="4"/>
      <c r="Y127" s="4"/>
      <c r="Z127" s="122"/>
      <c r="AA127" s="152"/>
      <c r="AB127" s="153"/>
      <c r="AC127" s="153"/>
      <c r="AD127" s="153"/>
      <c r="AE127" s="401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  <c r="AU127" s="128"/>
      <c r="AV127" s="128"/>
      <c r="AW127" s="128"/>
      <c r="AX127" s="128"/>
      <c r="AY127" s="128"/>
      <c r="AZ127" s="128">
        <v>1</v>
      </c>
      <c r="BA127" s="128">
        <v>1</v>
      </c>
      <c r="BB127" s="128">
        <v>1</v>
      </c>
      <c r="BC127" s="128">
        <v>1</v>
      </c>
      <c r="BD127" s="69"/>
      <c r="BE127" s="128"/>
      <c r="BF127" s="298">
        <f t="shared" si="13"/>
        <v>0</v>
      </c>
      <c r="BG127" s="360">
        <v>35</v>
      </c>
      <c r="BH127" s="203">
        <f t="shared" si="14"/>
        <v>0</v>
      </c>
      <c r="BI127" s="201"/>
      <c r="BJ127" s="201"/>
      <c r="BK127" s="202"/>
      <c r="BL127" s="202"/>
      <c r="BM127" s="202"/>
      <c r="BN127" s="204"/>
      <c r="BO127" s="239">
        <v>780</v>
      </c>
      <c r="BP127" s="202">
        <v>680</v>
      </c>
      <c r="BQ127" s="299">
        <f t="shared" si="18"/>
        <v>0</v>
      </c>
      <c r="BR127" s="279">
        <f t="shared" si="20"/>
        <v>1495</v>
      </c>
      <c r="BS127" s="205"/>
      <c r="BT127" s="208"/>
      <c r="BU127" s="205">
        <v>1495</v>
      </c>
      <c r="BV127" s="240">
        <f t="shared" si="19"/>
        <v>1495</v>
      </c>
      <c r="BW127" s="241">
        <f t="shared" si="12"/>
        <v>0</v>
      </c>
      <c r="BX127" s="78"/>
      <c r="BY127" s="300"/>
      <c r="BZ127" s="300"/>
    </row>
    <row r="128" spans="2:78" ht="15.75" customHeight="1" x14ac:dyDescent="0.25">
      <c r="B128" s="30"/>
      <c r="C128" s="260" t="s">
        <v>53</v>
      </c>
      <c r="D128" s="78" t="s">
        <v>824</v>
      </c>
      <c r="E128" s="130" t="s">
        <v>49</v>
      </c>
      <c r="F128" s="4" t="s">
        <v>825</v>
      </c>
      <c r="G128" s="4"/>
      <c r="H128" s="4" t="s">
        <v>324</v>
      </c>
      <c r="I128" s="4" t="s">
        <v>901</v>
      </c>
      <c r="J128" s="4" t="s">
        <v>902</v>
      </c>
      <c r="K128" s="4"/>
      <c r="L128" s="144">
        <v>2020</v>
      </c>
      <c r="M128" s="3" t="s">
        <v>45</v>
      </c>
      <c r="N128" s="3"/>
      <c r="O128" s="160" t="s">
        <v>199</v>
      </c>
      <c r="P128" s="163" t="s">
        <v>238</v>
      </c>
      <c r="Q128" s="163" t="s">
        <v>898</v>
      </c>
      <c r="R128" s="157">
        <v>1986</v>
      </c>
      <c r="S128" s="158" t="s">
        <v>47</v>
      </c>
      <c r="T128" s="4" t="s">
        <v>899</v>
      </c>
      <c r="U128" s="144">
        <v>1992</v>
      </c>
      <c r="V128" s="4" t="s">
        <v>47</v>
      </c>
      <c r="W128" s="4" t="s">
        <v>238</v>
      </c>
      <c r="X128" s="4" t="s">
        <v>239</v>
      </c>
      <c r="Y128" s="4" t="s">
        <v>299</v>
      </c>
      <c r="Z128" s="122" t="s">
        <v>900</v>
      </c>
      <c r="AA128" s="152"/>
      <c r="AB128" s="153"/>
      <c r="AC128" s="153"/>
      <c r="AD128" s="153"/>
      <c r="AE128" s="401"/>
      <c r="AF128" s="128">
        <v>1</v>
      </c>
      <c r="AG128" s="128">
        <v>1</v>
      </c>
      <c r="AH128" s="128">
        <v>1</v>
      </c>
      <c r="AI128" s="128">
        <v>1</v>
      </c>
      <c r="AJ128" s="128">
        <v>1</v>
      </c>
      <c r="AK128" s="128">
        <v>1</v>
      </c>
      <c r="AL128" s="128">
        <v>1</v>
      </c>
      <c r="AM128" s="128" t="s">
        <v>179</v>
      </c>
      <c r="AN128" s="128">
        <v>1</v>
      </c>
      <c r="AO128" s="128">
        <v>1</v>
      </c>
      <c r="AP128" s="128">
        <v>1</v>
      </c>
      <c r="AQ128" s="128" t="s">
        <v>4</v>
      </c>
      <c r="AR128" s="128" t="s">
        <v>4</v>
      </c>
      <c r="AS128" s="128" t="s">
        <v>4</v>
      </c>
      <c r="AT128" s="128">
        <v>1</v>
      </c>
      <c r="AU128" s="128">
        <v>1</v>
      </c>
      <c r="AV128" s="128">
        <v>1</v>
      </c>
      <c r="AW128" s="128">
        <v>1</v>
      </c>
      <c r="AX128" s="128">
        <v>1</v>
      </c>
      <c r="AY128" s="128">
        <v>1</v>
      </c>
      <c r="AZ128" s="128">
        <v>1</v>
      </c>
      <c r="BA128" s="128">
        <v>1</v>
      </c>
      <c r="BB128" s="128">
        <v>1</v>
      </c>
      <c r="BC128" s="128">
        <v>1</v>
      </c>
      <c r="BD128" s="69"/>
      <c r="BE128" s="128"/>
      <c r="BF128" s="298">
        <f t="shared" si="13"/>
        <v>3</v>
      </c>
      <c r="BG128" s="360">
        <v>0</v>
      </c>
      <c r="BH128" s="203">
        <f t="shared" si="14"/>
        <v>0</v>
      </c>
      <c r="BI128" s="201"/>
      <c r="BJ128" s="201"/>
      <c r="BK128" s="202"/>
      <c r="BL128" s="202"/>
      <c r="BM128" s="202"/>
      <c r="BN128" s="204"/>
      <c r="BO128" s="239">
        <v>780</v>
      </c>
      <c r="BP128" s="202">
        <v>680</v>
      </c>
      <c r="BQ128" s="299">
        <f t="shared" si="18"/>
        <v>90</v>
      </c>
      <c r="BR128" s="279">
        <f t="shared" si="20"/>
        <v>1370</v>
      </c>
      <c r="BS128" s="205"/>
      <c r="BT128" s="205"/>
      <c r="BU128" s="205">
        <v>1370</v>
      </c>
      <c r="BV128" s="240">
        <f t="shared" si="19"/>
        <v>1370</v>
      </c>
      <c r="BW128" s="241">
        <f t="shared" si="12"/>
        <v>0</v>
      </c>
      <c r="BX128" s="78"/>
      <c r="BY128" s="300"/>
      <c r="BZ128" s="300"/>
    </row>
    <row r="129" spans="2:78" ht="15.75" customHeight="1" x14ac:dyDescent="0.25">
      <c r="B129" s="30"/>
      <c r="C129" s="260" t="s">
        <v>53</v>
      </c>
      <c r="D129" s="78" t="s">
        <v>974</v>
      </c>
      <c r="E129" s="130" t="s">
        <v>967</v>
      </c>
      <c r="F129" s="4" t="s">
        <v>975</v>
      </c>
      <c r="G129" s="4"/>
      <c r="H129" s="4"/>
      <c r="I129" s="4"/>
      <c r="J129" s="4"/>
      <c r="K129" s="4"/>
      <c r="L129" s="144"/>
      <c r="M129" s="3"/>
      <c r="N129" s="3"/>
      <c r="O129" s="160"/>
      <c r="P129" s="163"/>
      <c r="Q129" s="163"/>
      <c r="R129" s="157"/>
      <c r="S129" s="158"/>
      <c r="T129" s="4"/>
      <c r="U129" s="144"/>
      <c r="V129" s="4"/>
      <c r="W129" s="4"/>
      <c r="X129" s="4"/>
      <c r="Y129" s="4"/>
      <c r="Z129" s="122"/>
      <c r="AA129" s="152"/>
      <c r="AB129" s="153"/>
      <c r="AC129" s="153"/>
      <c r="AD129" s="153"/>
      <c r="AE129" s="401"/>
      <c r="AF129" s="128">
        <v>1</v>
      </c>
      <c r="AG129" s="128">
        <v>1</v>
      </c>
      <c r="AH129" s="128">
        <v>1</v>
      </c>
      <c r="AI129" s="128">
        <v>1</v>
      </c>
      <c r="AJ129" s="128">
        <v>1</v>
      </c>
      <c r="AK129" s="128" t="s">
        <v>4</v>
      </c>
      <c r="AL129" s="128" t="s">
        <v>4</v>
      </c>
      <c r="AM129" s="128" t="s">
        <v>4</v>
      </c>
      <c r="AN129" s="128" t="s">
        <v>4</v>
      </c>
      <c r="AO129" s="128" t="s">
        <v>4</v>
      </c>
      <c r="AP129" s="128" t="s">
        <v>4</v>
      </c>
      <c r="AQ129" s="128">
        <v>1</v>
      </c>
      <c r="AR129" s="128">
        <v>1</v>
      </c>
      <c r="AS129" s="128">
        <v>1</v>
      </c>
      <c r="AT129" s="128">
        <v>1</v>
      </c>
      <c r="AU129" s="128">
        <v>1</v>
      </c>
      <c r="AV129" s="128">
        <v>1</v>
      </c>
      <c r="AW129" s="128">
        <v>1</v>
      </c>
      <c r="AX129" s="128">
        <v>1</v>
      </c>
      <c r="AY129" s="128">
        <v>1</v>
      </c>
      <c r="AZ129" s="128">
        <v>1</v>
      </c>
      <c r="BA129" s="128">
        <v>1</v>
      </c>
      <c r="BB129" s="128">
        <v>1</v>
      </c>
      <c r="BC129" s="128">
        <v>1</v>
      </c>
      <c r="BD129" s="69"/>
      <c r="BE129" s="128"/>
      <c r="BF129" s="298">
        <f t="shared" si="13"/>
        <v>6</v>
      </c>
      <c r="BG129" s="360">
        <v>0</v>
      </c>
      <c r="BH129" s="203">
        <f t="shared" si="14"/>
        <v>0</v>
      </c>
      <c r="BI129" s="201"/>
      <c r="BJ129" s="201"/>
      <c r="BK129" s="202"/>
      <c r="BL129" s="202"/>
      <c r="BM129" s="202"/>
      <c r="BN129" s="204"/>
      <c r="BO129" s="239">
        <v>780</v>
      </c>
      <c r="BP129" s="202">
        <v>680</v>
      </c>
      <c r="BQ129" s="299">
        <f t="shared" si="18"/>
        <v>180</v>
      </c>
      <c r="BR129" s="279">
        <f t="shared" si="20"/>
        <v>1280</v>
      </c>
      <c r="BS129" s="205">
        <v>1280</v>
      </c>
      <c r="BT129" s="205"/>
      <c r="BU129" s="205"/>
      <c r="BV129" s="240">
        <f t="shared" si="19"/>
        <v>1280</v>
      </c>
      <c r="BW129" s="241">
        <f t="shared" si="12"/>
        <v>0</v>
      </c>
      <c r="BX129" s="78"/>
      <c r="BY129" s="300"/>
      <c r="BZ129" s="300"/>
    </row>
    <row r="130" spans="2:78" ht="15.75" customHeight="1" x14ac:dyDescent="0.25">
      <c r="B130" s="30"/>
      <c r="C130" s="260" t="s">
        <v>53</v>
      </c>
      <c r="D130" s="78" t="s">
        <v>821</v>
      </c>
      <c r="E130" s="130" t="s">
        <v>241</v>
      </c>
      <c r="F130" s="4" t="s">
        <v>822</v>
      </c>
      <c r="G130" s="4"/>
      <c r="H130" s="4" t="s">
        <v>893</v>
      </c>
      <c r="I130" s="4" t="s">
        <v>896</v>
      </c>
      <c r="J130" s="4" t="s">
        <v>897</v>
      </c>
      <c r="K130" s="4"/>
      <c r="L130" s="144">
        <v>2020</v>
      </c>
      <c r="M130" s="3" t="s">
        <v>45</v>
      </c>
      <c r="N130" s="3"/>
      <c r="O130" s="160" t="s">
        <v>199</v>
      </c>
      <c r="P130" s="163" t="s">
        <v>422</v>
      </c>
      <c r="Q130" s="163" t="s">
        <v>894</v>
      </c>
      <c r="R130" s="157">
        <v>1995</v>
      </c>
      <c r="S130" s="158" t="s">
        <v>47</v>
      </c>
      <c r="T130" s="4" t="s">
        <v>895</v>
      </c>
      <c r="U130" s="144">
        <v>1995</v>
      </c>
      <c r="V130" s="4" t="s">
        <v>47</v>
      </c>
      <c r="W130" s="4" t="s">
        <v>65</v>
      </c>
      <c r="X130" s="4" t="s">
        <v>59</v>
      </c>
      <c r="Y130" s="4" t="s">
        <v>482</v>
      </c>
      <c r="Z130" s="122"/>
      <c r="AA130" s="152"/>
      <c r="AB130" s="153"/>
      <c r="AC130" s="153"/>
      <c r="AD130" s="153"/>
      <c r="AE130" s="401"/>
      <c r="AF130" s="128">
        <v>1</v>
      </c>
      <c r="AG130" s="128">
        <v>1</v>
      </c>
      <c r="AH130" s="128">
        <v>1</v>
      </c>
      <c r="AI130" s="128">
        <v>1</v>
      </c>
      <c r="AJ130" s="128">
        <v>1</v>
      </c>
      <c r="AK130" s="128" t="s">
        <v>179</v>
      </c>
      <c r="AL130" s="128" t="s">
        <v>4</v>
      </c>
      <c r="AM130" s="128" t="s">
        <v>4</v>
      </c>
      <c r="AN130" s="128" t="s">
        <v>4</v>
      </c>
      <c r="AO130" s="128" t="s">
        <v>4</v>
      </c>
      <c r="AP130" s="128" t="s">
        <v>4</v>
      </c>
      <c r="AQ130" s="128" t="s">
        <v>4</v>
      </c>
      <c r="AR130" s="128" t="s">
        <v>4</v>
      </c>
      <c r="AS130" s="128" t="s">
        <v>4</v>
      </c>
      <c r="AT130" s="128" t="s">
        <v>4</v>
      </c>
      <c r="AU130" s="128" t="s">
        <v>4</v>
      </c>
      <c r="AV130" s="128">
        <v>1</v>
      </c>
      <c r="AW130" s="128">
        <v>1</v>
      </c>
      <c r="AX130" s="128">
        <v>1</v>
      </c>
      <c r="AY130" s="128">
        <v>1</v>
      </c>
      <c r="AZ130" s="128">
        <v>1</v>
      </c>
      <c r="BA130" s="128">
        <v>1</v>
      </c>
      <c r="BB130" s="128">
        <v>1</v>
      </c>
      <c r="BC130" s="128">
        <v>1</v>
      </c>
      <c r="BD130" s="69">
        <v>4.5</v>
      </c>
      <c r="BE130" s="128">
        <v>4</v>
      </c>
      <c r="BF130" s="298">
        <f t="shared" si="13"/>
        <v>10</v>
      </c>
      <c r="BG130" s="360">
        <v>0</v>
      </c>
      <c r="BH130" s="203">
        <f t="shared" si="14"/>
        <v>85</v>
      </c>
      <c r="BI130" s="201"/>
      <c r="BJ130" s="201"/>
      <c r="BK130" s="202"/>
      <c r="BL130" s="202"/>
      <c r="BM130" s="202"/>
      <c r="BN130" s="204"/>
      <c r="BO130" s="239">
        <v>780</v>
      </c>
      <c r="BP130" s="202">
        <v>680</v>
      </c>
      <c r="BQ130" s="299">
        <f t="shared" si="18"/>
        <v>300</v>
      </c>
      <c r="BR130" s="279">
        <f t="shared" si="20"/>
        <v>1245</v>
      </c>
      <c r="BS130" s="205">
        <v>1245</v>
      </c>
      <c r="BT130" s="205"/>
      <c r="BU130" s="205"/>
      <c r="BV130" s="240">
        <f t="shared" si="19"/>
        <v>1245</v>
      </c>
      <c r="BW130" s="241">
        <f t="shared" si="12"/>
        <v>0</v>
      </c>
      <c r="BX130" s="78"/>
      <c r="BY130" s="300"/>
      <c r="BZ130" s="300"/>
    </row>
    <row r="131" spans="2:78" ht="15.75" customHeight="1" x14ac:dyDescent="0.25">
      <c r="B131" s="30"/>
      <c r="C131" s="260" t="s">
        <v>53</v>
      </c>
      <c r="D131" s="78" t="s">
        <v>856</v>
      </c>
      <c r="E131" s="130" t="s">
        <v>241</v>
      </c>
      <c r="F131" s="4" t="s">
        <v>857</v>
      </c>
      <c r="G131" s="4"/>
      <c r="H131" s="4"/>
      <c r="I131" s="4"/>
      <c r="J131" s="4"/>
      <c r="K131" s="4"/>
      <c r="L131" s="144"/>
      <c r="M131" s="3"/>
      <c r="N131" s="3"/>
      <c r="O131" s="160"/>
      <c r="P131" s="163"/>
      <c r="Q131" s="163"/>
      <c r="R131" s="157"/>
      <c r="S131" s="158"/>
      <c r="T131" s="4"/>
      <c r="U131" s="144"/>
      <c r="V131" s="4"/>
      <c r="W131" s="4"/>
      <c r="X131" s="4"/>
      <c r="Y131" s="4"/>
      <c r="Z131" s="122"/>
      <c r="AA131" s="152"/>
      <c r="AB131" s="153"/>
      <c r="AC131" s="153"/>
      <c r="AD131" s="153"/>
      <c r="AE131" s="401"/>
      <c r="AF131" s="128">
        <v>1</v>
      </c>
      <c r="AG131" s="128">
        <v>1</v>
      </c>
      <c r="AH131" s="128">
        <v>1</v>
      </c>
      <c r="AI131" s="128">
        <v>1</v>
      </c>
      <c r="AJ131" s="128">
        <v>1</v>
      </c>
      <c r="AK131" s="128">
        <v>1</v>
      </c>
      <c r="AL131" s="128">
        <v>1</v>
      </c>
      <c r="AM131" s="128" t="s">
        <v>4</v>
      </c>
      <c r="AN131" s="128" t="s">
        <v>4</v>
      </c>
      <c r="AO131" s="128" t="s">
        <v>4</v>
      </c>
      <c r="AP131" s="128">
        <v>1</v>
      </c>
      <c r="AQ131" s="128">
        <v>1</v>
      </c>
      <c r="AR131" s="128">
        <v>1</v>
      </c>
      <c r="AS131" s="128">
        <v>1</v>
      </c>
      <c r="AT131" s="128">
        <v>1</v>
      </c>
      <c r="AU131" s="128">
        <v>1</v>
      </c>
      <c r="AV131" s="128">
        <v>1</v>
      </c>
      <c r="AW131" s="128">
        <v>1</v>
      </c>
      <c r="AX131" s="128">
        <v>1</v>
      </c>
      <c r="AY131" s="128">
        <v>1</v>
      </c>
      <c r="AZ131" s="128">
        <v>1</v>
      </c>
      <c r="BA131" s="128">
        <v>1</v>
      </c>
      <c r="BB131" s="128">
        <v>1</v>
      </c>
      <c r="BC131" s="128">
        <v>1</v>
      </c>
      <c r="BD131" s="69"/>
      <c r="BE131" s="128"/>
      <c r="BF131" s="298">
        <f t="shared" si="13"/>
        <v>3</v>
      </c>
      <c r="BG131" s="360">
        <v>0</v>
      </c>
      <c r="BH131" s="203">
        <f t="shared" si="14"/>
        <v>0</v>
      </c>
      <c r="BI131" s="201"/>
      <c r="BJ131" s="201"/>
      <c r="BK131" s="202"/>
      <c r="BL131" s="202"/>
      <c r="BM131" s="202"/>
      <c r="BN131" s="204"/>
      <c r="BO131" s="239">
        <v>780</v>
      </c>
      <c r="BP131" s="202">
        <v>680</v>
      </c>
      <c r="BQ131" s="299">
        <f t="shared" si="18"/>
        <v>90</v>
      </c>
      <c r="BR131" s="279">
        <f t="shared" si="20"/>
        <v>1370</v>
      </c>
      <c r="BS131" s="205">
        <v>1370</v>
      </c>
      <c r="BT131" s="205"/>
      <c r="BU131" s="205"/>
      <c r="BV131" s="240">
        <f t="shared" si="19"/>
        <v>1370</v>
      </c>
      <c r="BW131" s="241">
        <f t="shared" si="12"/>
        <v>0</v>
      </c>
      <c r="BX131" s="78"/>
      <c r="BY131" s="300"/>
      <c r="BZ131" s="300"/>
    </row>
    <row r="132" spans="2:78" ht="15.75" customHeight="1" x14ac:dyDescent="0.25">
      <c r="B132" s="30"/>
      <c r="C132" s="130" t="s">
        <v>53</v>
      </c>
      <c r="D132" s="78" t="s">
        <v>323</v>
      </c>
      <c r="E132" s="130" t="s">
        <v>50</v>
      </c>
      <c r="F132" s="4" t="s">
        <v>245</v>
      </c>
      <c r="G132" s="4"/>
      <c r="H132" s="4" t="s">
        <v>324</v>
      </c>
      <c r="I132" s="4" t="s">
        <v>369</v>
      </c>
      <c r="J132" s="4" t="s">
        <v>368</v>
      </c>
      <c r="K132" s="4"/>
      <c r="L132" s="144">
        <v>2020</v>
      </c>
      <c r="M132" s="3" t="s">
        <v>45</v>
      </c>
      <c r="N132" s="3"/>
      <c r="O132" s="160"/>
      <c r="P132" s="163" t="s">
        <v>69</v>
      </c>
      <c r="Q132" s="163" t="s">
        <v>325</v>
      </c>
      <c r="R132" s="157">
        <v>1974</v>
      </c>
      <c r="S132" s="158" t="s">
        <v>123</v>
      </c>
      <c r="T132" s="4" t="s">
        <v>326</v>
      </c>
      <c r="U132" s="144">
        <v>1978</v>
      </c>
      <c r="V132" s="4" t="s">
        <v>276</v>
      </c>
      <c r="W132" s="4" t="s">
        <v>65</v>
      </c>
      <c r="X132" s="4" t="s">
        <v>59</v>
      </c>
      <c r="Y132" s="4" t="s">
        <v>76</v>
      </c>
      <c r="Z132" s="122"/>
      <c r="AA132" s="152"/>
      <c r="AB132" s="153"/>
      <c r="AC132" s="153"/>
      <c r="AD132" s="153"/>
      <c r="AE132" s="401"/>
      <c r="AF132" s="128">
        <v>1</v>
      </c>
      <c r="AG132" s="128">
        <v>1</v>
      </c>
      <c r="AH132" s="128">
        <v>1</v>
      </c>
      <c r="AI132" s="128">
        <v>1</v>
      </c>
      <c r="AJ132" s="128">
        <v>1</v>
      </c>
      <c r="AK132" s="128">
        <v>1</v>
      </c>
      <c r="AL132" s="128">
        <v>1</v>
      </c>
      <c r="AM132" s="128">
        <v>1</v>
      </c>
      <c r="AN132" s="128">
        <v>1</v>
      </c>
      <c r="AO132" s="128">
        <v>1</v>
      </c>
      <c r="AP132" s="128">
        <v>1</v>
      </c>
      <c r="AQ132" s="128">
        <v>1</v>
      </c>
      <c r="AR132" s="128">
        <v>1</v>
      </c>
      <c r="AS132" s="128">
        <v>1</v>
      </c>
      <c r="AT132" s="128">
        <v>1</v>
      </c>
      <c r="AU132" s="128">
        <v>1</v>
      </c>
      <c r="AV132" s="128">
        <v>1</v>
      </c>
      <c r="AW132" s="128">
        <v>1</v>
      </c>
      <c r="AX132" s="128">
        <v>1</v>
      </c>
      <c r="AY132" s="128">
        <v>1</v>
      </c>
      <c r="AZ132" s="128">
        <v>1</v>
      </c>
      <c r="BA132" s="128">
        <v>1</v>
      </c>
      <c r="BB132" s="128">
        <v>1</v>
      </c>
      <c r="BC132" s="128">
        <v>1</v>
      </c>
      <c r="BD132" s="69">
        <v>1</v>
      </c>
      <c r="BE132" s="128"/>
      <c r="BF132" s="298">
        <f t="shared" si="13"/>
        <v>0</v>
      </c>
      <c r="BG132" s="360">
        <v>0</v>
      </c>
      <c r="BH132" s="203">
        <f t="shared" si="14"/>
        <v>10</v>
      </c>
      <c r="BI132" s="201"/>
      <c r="BJ132" s="201"/>
      <c r="BK132" s="202"/>
      <c r="BL132" s="202"/>
      <c r="BM132" s="202"/>
      <c r="BN132" s="204"/>
      <c r="BO132" s="239">
        <v>780</v>
      </c>
      <c r="BP132" s="202">
        <v>680</v>
      </c>
      <c r="BQ132" s="299">
        <f t="shared" si="18"/>
        <v>0</v>
      </c>
      <c r="BR132" s="279">
        <f t="shared" si="20"/>
        <v>1470</v>
      </c>
      <c r="BS132" s="205"/>
      <c r="BT132" s="205">
        <v>1470</v>
      </c>
      <c r="BU132" s="205"/>
      <c r="BV132" s="240">
        <f t="shared" si="19"/>
        <v>1470</v>
      </c>
      <c r="BW132" s="241">
        <f t="shared" ref="BW132:BW143" si="21">BR132-BV132</f>
        <v>0</v>
      </c>
      <c r="BX132" s="78"/>
      <c r="BY132" s="300"/>
      <c r="BZ132" s="300"/>
    </row>
    <row r="133" spans="2:78" ht="15.75" customHeight="1" x14ac:dyDescent="0.25">
      <c r="B133" s="30"/>
      <c r="C133" s="243" t="s">
        <v>53</v>
      </c>
      <c r="D133" s="244" t="s">
        <v>400</v>
      </c>
      <c r="E133" s="243" t="s">
        <v>50</v>
      </c>
      <c r="F133" s="4" t="s">
        <v>398</v>
      </c>
      <c r="G133" s="4"/>
      <c r="H133" s="4"/>
      <c r="I133" s="4"/>
      <c r="J133" s="4"/>
      <c r="K133" s="4"/>
      <c r="L133" s="144"/>
      <c r="M133" s="3"/>
      <c r="N133" s="3"/>
      <c r="O133" s="160"/>
      <c r="P133" s="163"/>
      <c r="Q133" s="163"/>
      <c r="R133" s="157"/>
      <c r="S133" s="158"/>
      <c r="T133" s="4"/>
      <c r="U133" s="144"/>
      <c r="V133" s="4"/>
      <c r="W133" s="4"/>
      <c r="X133" s="4"/>
      <c r="Y133" s="4"/>
      <c r="Z133" s="122"/>
      <c r="AA133" s="152"/>
      <c r="AB133" s="153"/>
      <c r="AC133" s="153"/>
      <c r="AD133" s="153"/>
      <c r="AE133" s="401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8"/>
      <c r="AU133" s="128"/>
      <c r="AV133" s="128"/>
      <c r="AW133" s="128"/>
      <c r="AX133" s="128"/>
      <c r="AY133" s="128"/>
      <c r="AZ133" s="128"/>
      <c r="BA133" s="128"/>
      <c r="BB133" s="128"/>
      <c r="BC133" s="128"/>
      <c r="BD133" s="69"/>
      <c r="BE133" s="128"/>
      <c r="BF133" s="298">
        <f t="shared" ref="BF133:BF142" si="22">COUNTIF(AF133:BC133,"P")</f>
        <v>0</v>
      </c>
      <c r="BG133" s="360">
        <v>0</v>
      </c>
      <c r="BH133" s="203">
        <f t="shared" ref="BH133:BH142" si="23">+BD133*10+BE133*10</f>
        <v>0</v>
      </c>
      <c r="BI133" s="201"/>
      <c r="BJ133" s="201"/>
      <c r="BK133" s="202"/>
      <c r="BL133" s="202"/>
      <c r="BM133" s="202"/>
      <c r="BN133" s="204"/>
      <c r="BO133" s="239"/>
      <c r="BP133" s="202"/>
      <c r="BQ133" s="299">
        <f t="shared" si="18"/>
        <v>0</v>
      </c>
      <c r="BR133" s="279">
        <f t="shared" si="20"/>
        <v>0</v>
      </c>
      <c r="BS133" s="205"/>
      <c r="BT133" s="205"/>
      <c r="BU133" s="205"/>
      <c r="BV133" s="240">
        <f t="shared" si="19"/>
        <v>0</v>
      </c>
      <c r="BW133" s="241">
        <f t="shared" si="21"/>
        <v>0</v>
      </c>
      <c r="BX133" s="78"/>
      <c r="BY133" s="300"/>
      <c r="BZ133" s="300"/>
    </row>
    <row r="134" spans="2:78" ht="15.75" customHeight="1" x14ac:dyDescent="0.25">
      <c r="B134" s="30"/>
      <c r="C134" s="260" t="s">
        <v>53</v>
      </c>
      <c r="D134" s="78" t="s">
        <v>983</v>
      </c>
      <c r="E134" s="130" t="s">
        <v>984</v>
      </c>
      <c r="F134" s="4" t="s">
        <v>956</v>
      </c>
      <c r="G134" s="4"/>
      <c r="H134" s="4"/>
      <c r="I134" s="4"/>
      <c r="J134" s="4"/>
      <c r="K134" s="4"/>
      <c r="L134" s="144"/>
      <c r="M134" s="3"/>
      <c r="N134" s="3"/>
      <c r="O134" s="160"/>
      <c r="P134" s="163"/>
      <c r="Q134" s="163"/>
      <c r="R134" s="157"/>
      <c r="S134" s="158"/>
      <c r="T134" s="4"/>
      <c r="U134" s="144"/>
      <c r="V134" s="4"/>
      <c r="W134" s="4"/>
      <c r="X134" s="4"/>
      <c r="Y134" s="4"/>
      <c r="Z134" s="122"/>
      <c r="AA134" s="152"/>
      <c r="AB134" s="153"/>
      <c r="AC134" s="153"/>
      <c r="AD134" s="153"/>
      <c r="AE134" s="401"/>
      <c r="AF134" s="128">
        <v>1</v>
      </c>
      <c r="AG134" s="128">
        <v>1</v>
      </c>
      <c r="AH134" s="128">
        <v>1</v>
      </c>
      <c r="AI134" s="128" t="s">
        <v>4</v>
      </c>
      <c r="AJ134" s="128">
        <v>1</v>
      </c>
      <c r="AK134" s="128">
        <v>1</v>
      </c>
      <c r="AL134" s="128">
        <v>1</v>
      </c>
      <c r="AM134" s="128">
        <v>1</v>
      </c>
      <c r="AN134" s="128">
        <v>1</v>
      </c>
      <c r="AO134" s="128">
        <v>1</v>
      </c>
      <c r="AP134" s="128">
        <v>1</v>
      </c>
      <c r="AQ134" s="128">
        <v>1</v>
      </c>
      <c r="AR134" s="128">
        <v>1</v>
      </c>
      <c r="AS134" s="128">
        <v>1</v>
      </c>
      <c r="AT134" s="128">
        <v>1</v>
      </c>
      <c r="AU134" s="128">
        <v>1</v>
      </c>
      <c r="AV134" s="128">
        <v>1</v>
      </c>
      <c r="AW134" s="128">
        <v>1</v>
      </c>
      <c r="AX134" s="128">
        <v>1</v>
      </c>
      <c r="AY134" s="128">
        <v>1</v>
      </c>
      <c r="AZ134" s="128">
        <v>1</v>
      </c>
      <c r="BA134" s="128">
        <v>1</v>
      </c>
      <c r="BB134" s="128">
        <v>1</v>
      </c>
      <c r="BC134" s="128">
        <v>1</v>
      </c>
      <c r="BD134" s="69"/>
      <c r="BE134" s="128"/>
      <c r="BF134" s="298">
        <f t="shared" si="22"/>
        <v>1</v>
      </c>
      <c r="BG134" s="360">
        <v>0</v>
      </c>
      <c r="BH134" s="203">
        <f t="shared" si="23"/>
        <v>0</v>
      </c>
      <c r="BI134" s="201"/>
      <c r="BJ134" s="201"/>
      <c r="BK134" s="202"/>
      <c r="BL134" s="202"/>
      <c r="BM134" s="202"/>
      <c r="BN134" s="204"/>
      <c r="BO134" s="239">
        <v>780</v>
      </c>
      <c r="BP134" s="231">
        <v>610</v>
      </c>
      <c r="BQ134" s="299">
        <f t="shared" si="18"/>
        <v>30</v>
      </c>
      <c r="BR134" s="364">
        <f>SUM(BG134:BP134)-BQ134</f>
        <v>1360</v>
      </c>
      <c r="BS134" s="205">
        <v>1360</v>
      </c>
      <c r="BT134" s="205"/>
      <c r="BU134" s="205"/>
      <c r="BV134" s="240">
        <f t="shared" si="19"/>
        <v>1360</v>
      </c>
      <c r="BW134" s="241">
        <f t="shared" si="21"/>
        <v>0</v>
      </c>
      <c r="BX134" s="78"/>
      <c r="BY134" s="300"/>
      <c r="BZ134" s="300"/>
    </row>
    <row r="135" spans="2:78" ht="15.75" customHeight="1" x14ac:dyDescent="0.25">
      <c r="B135" s="30"/>
      <c r="C135" s="260" t="s">
        <v>53</v>
      </c>
      <c r="D135" s="78" t="s">
        <v>940</v>
      </c>
      <c r="E135" s="130" t="s">
        <v>941</v>
      </c>
      <c r="F135" s="4" t="s">
        <v>942</v>
      </c>
      <c r="G135" s="4"/>
      <c r="H135" s="4"/>
      <c r="I135" s="4"/>
      <c r="J135" s="4"/>
      <c r="K135" s="4"/>
      <c r="L135" s="144"/>
      <c r="M135" s="3"/>
      <c r="N135" s="3"/>
      <c r="O135" s="160"/>
      <c r="P135" s="163"/>
      <c r="Q135" s="163"/>
      <c r="R135" s="157"/>
      <c r="S135" s="158"/>
      <c r="T135" s="4"/>
      <c r="U135" s="144"/>
      <c r="V135" s="4"/>
      <c r="W135" s="4"/>
      <c r="X135" s="4"/>
      <c r="Y135" s="4"/>
      <c r="Z135" s="122"/>
      <c r="AA135" s="152"/>
      <c r="AB135" s="153"/>
      <c r="AC135" s="153"/>
      <c r="AD135" s="153"/>
      <c r="AE135" s="401"/>
      <c r="AF135" s="128" t="s">
        <v>4</v>
      </c>
      <c r="AG135" s="128" t="s">
        <v>4</v>
      </c>
      <c r="AH135" s="128" t="s">
        <v>4</v>
      </c>
      <c r="AI135" s="128" t="s">
        <v>4</v>
      </c>
      <c r="AJ135" s="128" t="s">
        <v>4</v>
      </c>
      <c r="AK135" s="128" t="s">
        <v>4</v>
      </c>
      <c r="AL135" s="128">
        <v>1</v>
      </c>
      <c r="AM135" s="128">
        <v>1</v>
      </c>
      <c r="AN135" s="128">
        <v>1</v>
      </c>
      <c r="AO135" s="128">
        <v>1</v>
      </c>
      <c r="AP135" s="128">
        <v>1</v>
      </c>
      <c r="AQ135" s="128">
        <v>1</v>
      </c>
      <c r="AR135" s="128">
        <v>1</v>
      </c>
      <c r="AS135" s="128">
        <v>1</v>
      </c>
      <c r="AT135" s="128">
        <v>1</v>
      </c>
      <c r="AU135" s="128">
        <v>1</v>
      </c>
      <c r="AV135" s="128">
        <v>1</v>
      </c>
      <c r="AW135" s="128">
        <v>1</v>
      </c>
      <c r="AX135" s="128">
        <v>1</v>
      </c>
      <c r="AY135" s="128">
        <v>1</v>
      </c>
      <c r="AZ135" s="128">
        <v>1</v>
      </c>
      <c r="BA135" s="128">
        <v>1</v>
      </c>
      <c r="BB135" s="128">
        <v>1</v>
      </c>
      <c r="BC135" s="128">
        <v>1</v>
      </c>
      <c r="BD135" s="69">
        <v>7</v>
      </c>
      <c r="BE135" s="128">
        <v>3</v>
      </c>
      <c r="BF135" s="298">
        <f t="shared" si="22"/>
        <v>6</v>
      </c>
      <c r="BG135" s="366">
        <v>0</v>
      </c>
      <c r="BH135" s="203">
        <f t="shared" si="23"/>
        <v>100</v>
      </c>
      <c r="BI135" s="201"/>
      <c r="BJ135" s="201"/>
      <c r="BK135" s="202"/>
      <c r="BL135" s="202"/>
      <c r="BM135" s="202"/>
      <c r="BN135" s="204"/>
      <c r="BO135" s="239">
        <v>780</v>
      </c>
      <c r="BP135" s="202">
        <v>680</v>
      </c>
      <c r="BQ135" s="299">
        <f t="shared" si="18"/>
        <v>180</v>
      </c>
      <c r="BR135" s="364">
        <f t="shared" si="20"/>
        <v>1380</v>
      </c>
      <c r="BS135" s="205">
        <v>1380</v>
      </c>
      <c r="BT135" s="205"/>
      <c r="BU135" s="205"/>
      <c r="BV135" s="240">
        <f t="shared" si="19"/>
        <v>1380</v>
      </c>
      <c r="BW135" s="241">
        <f t="shared" si="21"/>
        <v>0</v>
      </c>
      <c r="BX135" s="78"/>
      <c r="BY135" s="300"/>
      <c r="BZ135" s="300"/>
    </row>
    <row r="136" spans="2:78" ht="15.75" customHeight="1" x14ac:dyDescent="0.25">
      <c r="B136" s="30"/>
      <c r="C136" s="260" t="s">
        <v>53</v>
      </c>
      <c r="D136" s="78" t="s">
        <v>971</v>
      </c>
      <c r="E136" s="130" t="s">
        <v>972</v>
      </c>
      <c r="F136" s="4" t="s">
        <v>973</v>
      </c>
      <c r="G136" s="4"/>
      <c r="H136" s="4"/>
      <c r="I136" s="4"/>
      <c r="J136" s="4"/>
      <c r="K136" s="4"/>
      <c r="L136" s="144"/>
      <c r="M136" s="3"/>
      <c r="N136" s="3"/>
      <c r="O136" s="160"/>
      <c r="P136" s="163"/>
      <c r="Q136" s="163"/>
      <c r="R136" s="157"/>
      <c r="S136" s="158"/>
      <c r="T136" s="4"/>
      <c r="U136" s="144"/>
      <c r="V136" s="4"/>
      <c r="W136" s="4"/>
      <c r="X136" s="4"/>
      <c r="Y136" s="4"/>
      <c r="Z136" s="122"/>
      <c r="AA136" s="152"/>
      <c r="AB136" s="153"/>
      <c r="AC136" s="153"/>
      <c r="AD136" s="153"/>
      <c r="AE136" s="401"/>
      <c r="AF136" s="128" t="s">
        <v>4</v>
      </c>
      <c r="AG136" s="128">
        <v>1</v>
      </c>
      <c r="AH136" s="128">
        <v>1</v>
      </c>
      <c r="AI136" s="128">
        <v>1</v>
      </c>
      <c r="AJ136" s="128">
        <v>1</v>
      </c>
      <c r="AK136" s="128">
        <v>1</v>
      </c>
      <c r="AL136" s="128">
        <v>1</v>
      </c>
      <c r="AM136" s="128">
        <v>1</v>
      </c>
      <c r="AN136" s="128">
        <v>1</v>
      </c>
      <c r="AO136" s="128">
        <v>1</v>
      </c>
      <c r="AP136" s="128">
        <v>1</v>
      </c>
      <c r="AQ136" s="128">
        <v>1</v>
      </c>
      <c r="AR136" s="128">
        <v>1</v>
      </c>
      <c r="AS136" s="128">
        <v>1</v>
      </c>
      <c r="AT136" s="128">
        <v>1</v>
      </c>
      <c r="AU136" s="128">
        <v>1</v>
      </c>
      <c r="AV136" s="128">
        <v>1</v>
      </c>
      <c r="AW136" s="128">
        <v>1</v>
      </c>
      <c r="AX136" s="128">
        <v>1</v>
      </c>
      <c r="AY136" s="128">
        <v>1</v>
      </c>
      <c r="AZ136" s="128">
        <v>1</v>
      </c>
      <c r="BA136" s="128">
        <v>1</v>
      </c>
      <c r="BB136" s="128">
        <v>1</v>
      </c>
      <c r="BC136" s="128">
        <v>1</v>
      </c>
      <c r="BD136" s="69">
        <v>9</v>
      </c>
      <c r="BE136" s="128">
        <v>1</v>
      </c>
      <c r="BF136" s="298">
        <f t="shared" si="22"/>
        <v>1</v>
      </c>
      <c r="BG136" s="360">
        <v>0</v>
      </c>
      <c r="BH136" s="203">
        <f t="shared" si="23"/>
        <v>100</v>
      </c>
      <c r="BI136" s="201"/>
      <c r="BJ136" s="201"/>
      <c r="BK136" s="202"/>
      <c r="BL136" s="202"/>
      <c r="BM136" s="202"/>
      <c r="BN136" s="204"/>
      <c r="BO136" s="239">
        <v>780</v>
      </c>
      <c r="BP136" s="202">
        <v>680</v>
      </c>
      <c r="BQ136" s="299">
        <f t="shared" si="18"/>
        <v>30</v>
      </c>
      <c r="BR136" s="364">
        <f t="shared" si="20"/>
        <v>1530</v>
      </c>
      <c r="BS136" s="205">
        <v>1530</v>
      </c>
      <c r="BT136" s="205"/>
      <c r="BU136" s="205"/>
      <c r="BV136" s="240">
        <f t="shared" si="19"/>
        <v>1530</v>
      </c>
      <c r="BW136" s="241">
        <f t="shared" si="21"/>
        <v>0</v>
      </c>
      <c r="BX136" s="78"/>
      <c r="BY136" s="300"/>
      <c r="BZ136" s="300"/>
    </row>
    <row r="137" spans="2:78" ht="15.75" customHeight="1" x14ac:dyDescent="0.25">
      <c r="B137" s="30"/>
      <c r="C137" s="260" t="s">
        <v>53</v>
      </c>
      <c r="D137" s="78" t="s">
        <v>457</v>
      </c>
      <c r="E137" s="130" t="s">
        <v>177</v>
      </c>
      <c r="F137" s="4" t="s">
        <v>459</v>
      </c>
      <c r="G137" s="4"/>
      <c r="H137" s="4" t="s">
        <v>569</v>
      </c>
      <c r="I137" s="4" t="s">
        <v>572</v>
      </c>
      <c r="J137" s="4" t="s">
        <v>573</v>
      </c>
      <c r="K137" s="4"/>
      <c r="L137" s="144">
        <v>2020</v>
      </c>
      <c r="M137" s="3"/>
      <c r="N137" s="3" t="s">
        <v>45</v>
      </c>
      <c r="O137" s="160" t="s">
        <v>46</v>
      </c>
      <c r="P137" s="163"/>
      <c r="Q137" s="163" t="s">
        <v>570</v>
      </c>
      <c r="R137" s="157">
        <v>1990</v>
      </c>
      <c r="S137" s="158" t="s">
        <v>47</v>
      </c>
      <c r="T137" s="4" t="s">
        <v>571</v>
      </c>
      <c r="U137" s="144">
        <v>1997</v>
      </c>
      <c r="V137" s="4" t="s">
        <v>333</v>
      </c>
      <c r="W137" s="4" t="s">
        <v>65</v>
      </c>
      <c r="X137" s="4" t="s">
        <v>59</v>
      </c>
      <c r="Y137" s="4" t="s">
        <v>482</v>
      </c>
      <c r="Z137" s="122" t="s">
        <v>198</v>
      </c>
      <c r="AA137" s="152"/>
      <c r="AB137" s="153"/>
      <c r="AC137" s="153"/>
      <c r="AD137" s="153"/>
      <c r="AE137" s="401"/>
      <c r="AF137" s="128" t="s">
        <v>4</v>
      </c>
      <c r="AG137" s="128" t="s">
        <v>4</v>
      </c>
      <c r="AH137" s="128" t="s">
        <v>4</v>
      </c>
      <c r="AI137" s="128" t="s">
        <v>4</v>
      </c>
      <c r="AJ137" s="128" t="s">
        <v>4</v>
      </c>
      <c r="AK137" s="128">
        <v>1</v>
      </c>
      <c r="AL137" s="128">
        <v>1</v>
      </c>
      <c r="AM137" s="128">
        <v>1</v>
      </c>
      <c r="AN137" s="128">
        <v>1</v>
      </c>
      <c r="AO137" s="128">
        <v>1</v>
      </c>
      <c r="AP137" s="128">
        <v>1</v>
      </c>
      <c r="AQ137" s="128">
        <v>1</v>
      </c>
      <c r="AR137" s="128">
        <v>1</v>
      </c>
      <c r="AS137" s="128">
        <v>1</v>
      </c>
      <c r="AT137" s="128">
        <v>1</v>
      </c>
      <c r="AU137" s="128">
        <v>1</v>
      </c>
      <c r="AV137" s="128">
        <v>1</v>
      </c>
      <c r="AW137" s="128">
        <v>1</v>
      </c>
      <c r="AX137" s="128">
        <v>1</v>
      </c>
      <c r="AY137" s="128">
        <v>1</v>
      </c>
      <c r="AZ137" s="128">
        <v>1</v>
      </c>
      <c r="BA137" s="128">
        <v>1</v>
      </c>
      <c r="BB137" s="128">
        <v>1</v>
      </c>
      <c r="BC137" s="128">
        <v>1</v>
      </c>
      <c r="BD137" s="69"/>
      <c r="BE137" s="128"/>
      <c r="BF137" s="298">
        <f t="shared" si="22"/>
        <v>5</v>
      </c>
      <c r="BG137" s="360">
        <v>0</v>
      </c>
      <c r="BH137" s="203">
        <f t="shared" si="23"/>
        <v>0</v>
      </c>
      <c r="BI137" s="201"/>
      <c r="BJ137" s="201"/>
      <c r="BK137" s="202"/>
      <c r="BL137" s="202"/>
      <c r="BM137" s="202"/>
      <c r="BN137" s="204"/>
      <c r="BO137" s="239">
        <v>780</v>
      </c>
      <c r="BP137" s="202">
        <v>680</v>
      </c>
      <c r="BQ137" s="299">
        <f t="shared" si="18"/>
        <v>150</v>
      </c>
      <c r="BR137" s="364">
        <f t="shared" si="20"/>
        <v>1310</v>
      </c>
      <c r="BS137" s="205"/>
      <c r="BT137" s="205">
        <v>1310</v>
      </c>
      <c r="BU137" s="205"/>
      <c r="BV137" s="240">
        <f t="shared" si="19"/>
        <v>1310</v>
      </c>
      <c r="BW137" s="241">
        <f t="shared" si="21"/>
        <v>0</v>
      </c>
      <c r="BX137" s="78"/>
      <c r="BY137" s="300"/>
      <c r="BZ137" s="300"/>
    </row>
    <row r="138" spans="2:78" ht="15.75" customHeight="1" x14ac:dyDescent="0.25">
      <c r="B138" s="30"/>
      <c r="C138" s="260" t="s">
        <v>53</v>
      </c>
      <c r="D138" s="78" t="s">
        <v>970</v>
      </c>
      <c r="E138" s="130" t="s">
        <v>1015</v>
      </c>
      <c r="F138" s="4"/>
      <c r="G138" s="4"/>
      <c r="H138" s="4"/>
      <c r="I138" s="4"/>
      <c r="J138" s="4"/>
      <c r="K138" s="4"/>
      <c r="L138" s="144"/>
      <c r="M138" s="3"/>
      <c r="N138" s="3"/>
      <c r="O138" s="160"/>
      <c r="P138" s="163"/>
      <c r="Q138" s="163"/>
      <c r="R138" s="157"/>
      <c r="S138" s="158"/>
      <c r="T138" s="4"/>
      <c r="U138" s="144"/>
      <c r="V138" s="4"/>
      <c r="W138" s="4"/>
      <c r="X138" s="4"/>
      <c r="Y138" s="4"/>
      <c r="Z138" s="122"/>
      <c r="AA138" s="152"/>
      <c r="AB138" s="153"/>
      <c r="AC138" s="153"/>
      <c r="AD138" s="153"/>
      <c r="AE138" s="401"/>
      <c r="AF138" s="128"/>
      <c r="AG138" s="128"/>
      <c r="AH138" s="128"/>
      <c r="AI138" s="128">
        <v>1</v>
      </c>
      <c r="AJ138" s="128">
        <v>1</v>
      </c>
      <c r="AK138" s="128">
        <v>1</v>
      </c>
      <c r="AL138" s="128" t="s">
        <v>1032</v>
      </c>
      <c r="AM138" s="128" t="s">
        <v>1032</v>
      </c>
      <c r="AN138" s="128">
        <v>1</v>
      </c>
      <c r="AO138" s="128" t="s">
        <v>1003</v>
      </c>
      <c r="AP138" s="128" t="s">
        <v>1003</v>
      </c>
      <c r="AQ138" s="128" t="s">
        <v>1003</v>
      </c>
      <c r="AR138" s="128" t="s">
        <v>1003</v>
      </c>
      <c r="AS138" s="128">
        <v>1</v>
      </c>
      <c r="AT138" s="128">
        <v>1</v>
      </c>
      <c r="AU138" s="128">
        <v>1</v>
      </c>
      <c r="AV138" s="128">
        <v>1</v>
      </c>
      <c r="AW138" s="128">
        <v>1</v>
      </c>
      <c r="AX138" s="128">
        <v>1</v>
      </c>
      <c r="AY138" s="128">
        <v>1</v>
      </c>
      <c r="AZ138" s="128">
        <v>1</v>
      </c>
      <c r="BA138" s="128">
        <v>1</v>
      </c>
      <c r="BB138" s="128">
        <v>1</v>
      </c>
      <c r="BC138" s="128">
        <v>1</v>
      </c>
      <c r="BD138" s="69"/>
      <c r="BE138" s="128"/>
      <c r="BF138" s="298">
        <f t="shared" si="22"/>
        <v>4</v>
      </c>
      <c r="BG138" s="360">
        <v>0</v>
      </c>
      <c r="BH138" s="203">
        <f t="shared" si="23"/>
        <v>0</v>
      </c>
      <c r="BI138" s="201"/>
      <c r="BJ138" s="201"/>
      <c r="BK138" s="202"/>
      <c r="BL138" s="202"/>
      <c r="BM138" s="202"/>
      <c r="BN138" s="204"/>
      <c r="BO138" s="239">
        <v>780</v>
      </c>
      <c r="BP138" s="202">
        <v>680</v>
      </c>
      <c r="BQ138" s="299">
        <f t="shared" si="18"/>
        <v>120</v>
      </c>
      <c r="BR138" s="364">
        <f t="shared" si="20"/>
        <v>1340</v>
      </c>
      <c r="BS138" s="205"/>
      <c r="BT138" s="205">
        <v>1340</v>
      </c>
      <c r="BU138" s="205"/>
      <c r="BV138" s="240">
        <f t="shared" si="19"/>
        <v>1340</v>
      </c>
      <c r="BW138" s="241">
        <f t="shared" si="21"/>
        <v>0</v>
      </c>
      <c r="BX138" s="78"/>
      <c r="BY138" s="300"/>
      <c r="BZ138" s="300"/>
    </row>
    <row r="139" spans="2:78" ht="15.75" customHeight="1" x14ac:dyDescent="0.25">
      <c r="B139" s="30"/>
      <c r="C139" s="130" t="s">
        <v>327</v>
      </c>
      <c r="D139" s="78" t="s">
        <v>734</v>
      </c>
      <c r="E139" s="130" t="s">
        <v>735</v>
      </c>
      <c r="F139" s="4"/>
      <c r="G139" s="4"/>
      <c r="H139" s="4" t="s">
        <v>751</v>
      </c>
      <c r="I139" s="4" t="s">
        <v>755</v>
      </c>
      <c r="J139" s="4" t="s">
        <v>756</v>
      </c>
      <c r="K139" s="4"/>
      <c r="L139" s="144">
        <v>2020</v>
      </c>
      <c r="M139" s="3" t="s">
        <v>45</v>
      </c>
      <c r="N139" s="3"/>
      <c r="O139" s="160" t="s">
        <v>668</v>
      </c>
      <c r="P139" s="163" t="s">
        <v>70</v>
      </c>
      <c r="Q139" s="163" t="s">
        <v>752</v>
      </c>
      <c r="R139" s="157">
        <v>1991</v>
      </c>
      <c r="S139" s="158" t="s">
        <v>47</v>
      </c>
      <c r="T139" s="4" t="s">
        <v>753</v>
      </c>
      <c r="U139" s="144">
        <v>1998</v>
      </c>
      <c r="V139" s="4" t="s">
        <v>47</v>
      </c>
      <c r="W139" s="4" t="s">
        <v>70</v>
      </c>
      <c r="X139" s="4" t="s">
        <v>510</v>
      </c>
      <c r="Y139" s="4" t="s">
        <v>754</v>
      </c>
      <c r="Z139" s="122" t="s">
        <v>193</v>
      </c>
      <c r="AA139" s="152"/>
      <c r="AB139" s="153"/>
      <c r="AC139" s="153"/>
      <c r="AD139" s="153"/>
      <c r="AE139" s="401"/>
      <c r="AF139" s="128">
        <v>1</v>
      </c>
      <c r="AG139" s="128" t="s">
        <v>4</v>
      </c>
      <c r="AH139" s="128" t="s">
        <v>4</v>
      </c>
      <c r="AI139" s="128" t="s">
        <v>4</v>
      </c>
      <c r="AJ139" s="128">
        <v>1</v>
      </c>
      <c r="AK139" s="128">
        <v>1</v>
      </c>
      <c r="AL139" s="128">
        <v>1</v>
      </c>
      <c r="AM139" s="128">
        <v>1</v>
      </c>
      <c r="AN139" s="128">
        <v>1</v>
      </c>
      <c r="AO139" s="128">
        <v>1</v>
      </c>
      <c r="AP139" s="128">
        <v>1</v>
      </c>
      <c r="AQ139" s="128">
        <v>1</v>
      </c>
      <c r="AR139" s="128">
        <v>1</v>
      </c>
      <c r="AS139" s="128">
        <v>1</v>
      </c>
      <c r="AT139" s="128">
        <v>1</v>
      </c>
      <c r="AU139" s="128">
        <v>1</v>
      </c>
      <c r="AV139" s="128">
        <v>1</v>
      </c>
      <c r="AW139" s="128">
        <v>1</v>
      </c>
      <c r="AX139" s="128">
        <v>1</v>
      </c>
      <c r="AY139" s="128">
        <v>1</v>
      </c>
      <c r="AZ139" s="128">
        <v>1</v>
      </c>
      <c r="BA139" s="128">
        <v>1</v>
      </c>
      <c r="BB139" s="128">
        <v>1</v>
      </c>
      <c r="BC139" s="128">
        <v>1</v>
      </c>
      <c r="BD139" s="69"/>
      <c r="BE139" s="128"/>
      <c r="BF139" s="298">
        <f t="shared" si="22"/>
        <v>3</v>
      </c>
      <c r="BG139" s="360">
        <v>0</v>
      </c>
      <c r="BH139" s="203">
        <f t="shared" si="23"/>
        <v>0</v>
      </c>
      <c r="BI139" s="201"/>
      <c r="BJ139" s="201"/>
      <c r="BK139" s="202"/>
      <c r="BL139" s="202"/>
      <c r="BM139" s="202"/>
      <c r="BN139" s="204"/>
      <c r="BO139" s="202">
        <v>780</v>
      </c>
      <c r="BP139" s="201">
        <v>680</v>
      </c>
      <c r="BQ139" s="299">
        <f t="shared" si="18"/>
        <v>90</v>
      </c>
      <c r="BR139" s="364">
        <f t="shared" si="20"/>
        <v>1370</v>
      </c>
      <c r="BS139" s="205"/>
      <c r="BT139" s="205">
        <v>1370</v>
      </c>
      <c r="BU139" s="205"/>
      <c r="BV139" s="240">
        <f t="shared" si="19"/>
        <v>1370</v>
      </c>
      <c r="BW139" s="241">
        <f t="shared" si="21"/>
        <v>0</v>
      </c>
      <c r="BX139" s="78"/>
      <c r="BY139" s="300"/>
      <c r="BZ139" s="300"/>
    </row>
    <row r="140" spans="2:78" ht="15.75" customHeight="1" x14ac:dyDescent="0.25">
      <c r="B140" s="30"/>
      <c r="C140" s="260" t="s">
        <v>327</v>
      </c>
      <c r="D140" s="78" t="s">
        <v>1031</v>
      </c>
      <c r="E140" s="130" t="s">
        <v>176</v>
      </c>
      <c r="F140" s="4" t="s">
        <v>436</v>
      </c>
      <c r="G140" s="4"/>
      <c r="H140" s="4" t="s">
        <v>620</v>
      </c>
      <c r="I140" s="4" t="s">
        <v>623</v>
      </c>
      <c r="J140" s="4" t="s">
        <v>624</v>
      </c>
      <c r="K140" s="4"/>
      <c r="L140" s="144">
        <v>2020</v>
      </c>
      <c r="M140" s="3"/>
      <c r="N140" s="3" t="s">
        <v>45</v>
      </c>
      <c r="O140" s="160" t="s">
        <v>46</v>
      </c>
      <c r="P140" s="163" t="s">
        <v>530</v>
      </c>
      <c r="Q140" s="163" t="s">
        <v>621</v>
      </c>
      <c r="R140" s="157">
        <v>1980</v>
      </c>
      <c r="S140" s="158" t="s">
        <v>47</v>
      </c>
      <c r="T140" s="4" t="s">
        <v>622</v>
      </c>
      <c r="U140" s="144">
        <v>1990</v>
      </c>
      <c r="V140" s="4" t="s">
        <v>190</v>
      </c>
      <c r="W140" s="4" t="s">
        <v>65</v>
      </c>
      <c r="X140" s="4" t="s">
        <v>59</v>
      </c>
      <c r="Y140" s="4" t="s">
        <v>76</v>
      </c>
      <c r="Z140" s="122"/>
      <c r="AA140" s="152"/>
      <c r="AB140" s="153"/>
      <c r="AC140" s="153"/>
      <c r="AD140" s="153"/>
      <c r="AE140" s="401"/>
      <c r="AF140" s="128">
        <v>1</v>
      </c>
      <c r="AG140" s="128">
        <v>1</v>
      </c>
      <c r="AH140" s="128">
        <v>1</v>
      </c>
      <c r="AI140" s="128">
        <v>1</v>
      </c>
      <c r="AJ140" s="128" t="s">
        <v>4</v>
      </c>
      <c r="AK140" s="128" t="s">
        <v>4</v>
      </c>
      <c r="AL140" s="128" t="s">
        <v>4</v>
      </c>
      <c r="AM140" s="128" t="s">
        <v>4</v>
      </c>
      <c r="AN140" s="128" t="s">
        <v>4</v>
      </c>
      <c r="AO140" s="128" t="s">
        <v>4</v>
      </c>
      <c r="AP140" s="128" t="s">
        <v>4</v>
      </c>
      <c r="AQ140" s="128" t="s">
        <v>4</v>
      </c>
      <c r="AR140" s="128" t="s">
        <v>4</v>
      </c>
      <c r="AS140" s="128" t="s">
        <v>4</v>
      </c>
      <c r="AT140" s="128" t="s">
        <v>4</v>
      </c>
      <c r="AU140" s="128">
        <v>1</v>
      </c>
      <c r="AV140" s="128">
        <v>1</v>
      </c>
      <c r="AW140" s="128">
        <v>1</v>
      </c>
      <c r="AX140" s="128">
        <v>1</v>
      </c>
      <c r="AY140" s="128">
        <v>1</v>
      </c>
      <c r="AZ140" s="128">
        <v>1</v>
      </c>
      <c r="BA140" s="128">
        <v>1</v>
      </c>
      <c r="BB140" s="128">
        <v>1</v>
      </c>
      <c r="BC140" s="128">
        <v>1</v>
      </c>
      <c r="BD140" s="69"/>
      <c r="BE140" s="128"/>
      <c r="BF140" s="298">
        <f t="shared" si="22"/>
        <v>11</v>
      </c>
      <c r="BG140" s="360">
        <v>0</v>
      </c>
      <c r="BH140" s="203">
        <f t="shared" si="23"/>
        <v>0</v>
      </c>
      <c r="BI140" s="201"/>
      <c r="BJ140" s="201"/>
      <c r="BK140" s="202"/>
      <c r="BL140" s="202"/>
      <c r="BM140" s="202"/>
      <c r="BN140" s="204"/>
      <c r="BO140" s="239">
        <v>780</v>
      </c>
      <c r="BP140" s="202">
        <v>680</v>
      </c>
      <c r="BQ140" s="299">
        <f t="shared" si="18"/>
        <v>330</v>
      </c>
      <c r="BR140" s="364">
        <f t="shared" si="20"/>
        <v>1130</v>
      </c>
      <c r="BS140" s="205">
        <v>1130</v>
      </c>
      <c r="BT140" s="205"/>
      <c r="BU140" s="205"/>
      <c r="BV140" s="240">
        <f t="shared" si="19"/>
        <v>1130</v>
      </c>
      <c r="BW140" s="241">
        <f t="shared" si="21"/>
        <v>0</v>
      </c>
      <c r="BX140" s="78"/>
      <c r="BY140" s="300"/>
      <c r="BZ140" s="300"/>
    </row>
    <row r="141" spans="2:78" ht="15.75" customHeight="1" x14ac:dyDescent="0.25">
      <c r="B141" s="30"/>
      <c r="C141" s="260" t="s">
        <v>948</v>
      </c>
      <c r="D141" s="78" t="s">
        <v>861</v>
      </c>
      <c r="E141" s="130" t="s">
        <v>48</v>
      </c>
      <c r="F141" s="4" t="s">
        <v>860</v>
      </c>
      <c r="G141" s="4"/>
      <c r="H141" s="4" t="s">
        <v>868</v>
      </c>
      <c r="I141" s="4" t="s">
        <v>871</v>
      </c>
      <c r="J141" s="4" t="s">
        <v>872</v>
      </c>
      <c r="K141" s="4"/>
      <c r="L141" s="144">
        <v>2019</v>
      </c>
      <c r="M141" s="3"/>
      <c r="N141" s="3" t="s">
        <v>45</v>
      </c>
      <c r="O141" s="160" t="s">
        <v>46</v>
      </c>
      <c r="P141" s="163" t="s">
        <v>65</v>
      </c>
      <c r="Q141" s="163" t="s">
        <v>869</v>
      </c>
      <c r="R141" s="157">
        <v>1980</v>
      </c>
      <c r="S141" s="158" t="s">
        <v>118</v>
      </c>
      <c r="T141" s="4" t="s">
        <v>870</v>
      </c>
      <c r="U141" s="144">
        <v>1996</v>
      </c>
      <c r="V141" s="4" t="s">
        <v>47</v>
      </c>
      <c r="W141" s="4" t="s">
        <v>65</v>
      </c>
      <c r="X141" s="4" t="s">
        <v>59</v>
      </c>
      <c r="Y141" s="4" t="s">
        <v>76</v>
      </c>
      <c r="Z141" s="122"/>
      <c r="AA141" s="152"/>
      <c r="AB141" s="153"/>
      <c r="AC141" s="153"/>
      <c r="AD141" s="153"/>
      <c r="AE141" s="401"/>
      <c r="AF141" s="128">
        <v>1</v>
      </c>
      <c r="AG141" s="128">
        <v>1</v>
      </c>
      <c r="AH141" s="128">
        <v>1</v>
      </c>
      <c r="AI141" s="128" t="s">
        <v>1003</v>
      </c>
      <c r="AJ141" s="128" t="s">
        <v>1003</v>
      </c>
      <c r="AK141" s="128" t="s">
        <v>1003</v>
      </c>
      <c r="AL141" s="128">
        <v>1</v>
      </c>
      <c r="AM141" s="128">
        <v>1</v>
      </c>
      <c r="AN141" s="128">
        <v>1</v>
      </c>
      <c r="AO141" s="128">
        <v>1</v>
      </c>
      <c r="AP141" s="128">
        <v>1</v>
      </c>
      <c r="AQ141" s="128">
        <v>1</v>
      </c>
      <c r="AR141" s="128">
        <v>1</v>
      </c>
      <c r="AS141" s="128">
        <v>1</v>
      </c>
      <c r="AT141" s="128">
        <v>1</v>
      </c>
      <c r="AU141" s="128">
        <v>1</v>
      </c>
      <c r="AV141" s="128">
        <v>1</v>
      </c>
      <c r="AW141" s="128">
        <v>1</v>
      </c>
      <c r="AX141" s="128">
        <v>1</v>
      </c>
      <c r="AY141" s="128">
        <v>1</v>
      </c>
      <c r="AZ141" s="128">
        <v>1</v>
      </c>
      <c r="BA141" s="128">
        <v>1</v>
      </c>
      <c r="BB141" s="128">
        <v>1</v>
      </c>
      <c r="BC141" s="128">
        <v>1</v>
      </c>
      <c r="BD141" s="69"/>
      <c r="BE141" s="128"/>
      <c r="BF141" s="298">
        <f t="shared" si="22"/>
        <v>3</v>
      </c>
      <c r="BG141" s="360">
        <v>0</v>
      </c>
      <c r="BH141" s="203">
        <f t="shared" si="23"/>
        <v>0</v>
      </c>
      <c r="BI141" s="201"/>
      <c r="BJ141" s="201">
        <v>140</v>
      </c>
      <c r="BK141" s="202"/>
      <c r="BL141" s="202">
        <v>200</v>
      </c>
      <c r="BM141" s="202"/>
      <c r="BN141" s="204"/>
      <c r="BO141" s="239">
        <v>780</v>
      </c>
      <c r="BP141" s="202">
        <v>680</v>
      </c>
      <c r="BQ141" s="299">
        <f t="shared" si="18"/>
        <v>90</v>
      </c>
      <c r="BR141" s="364">
        <f t="shared" si="20"/>
        <v>1710</v>
      </c>
      <c r="BS141" s="205">
        <v>1600</v>
      </c>
      <c r="BT141" s="205"/>
      <c r="BU141" s="205">
        <v>140</v>
      </c>
      <c r="BV141" s="240">
        <f t="shared" si="19"/>
        <v>1740</v>
      </c>
      <c r="BW141" s="241">
        <f t="shared" si="21"/>
        <v>-30</v>
      </c>
      <c r="BX141" s="78"/>
      <c r="BY141" s="300"/>
      <c r="BZ141" s="300"/>
    </row>
    <row r="142" spans="2:78" ht="15.75" customHeight="1" x14ac:dyDescent="0.25">
      <c r="B142" s="30"/>
      <c r="C142" s="260" t="s">
        <v>127</v>
      </c>
      <c r="D142" s="78" t="s">
        <v>1047</v>
      </c>
      <c r="E142" s="130" t="s">
        <v>1030</v>
      </c>
      <c r="F142" s="4"/>
      <c r="G142" s="4"/>
      <c r="H142" s="4"/>
      <c r="I142" s="4"/>
      <c r="J142" s="4"/>
      <c r="K142" s="4"/>
      <c r="L142" s="144"/>
      <c r="M142" s="3"/>
      <c r="N142" s="3"/>
      <c r="O142" s="160"/>
      <c r="P142" s="163"/>
      <c r="Q142" s="163"/>
      <c r="R142" s="157"/>
      <c r="S142" s="158"/>
      <c r="T142" s="4"/>
      <c r="U142" s="144"/>
      <c r="V142" s="4"/>
      <c r="W142" s="4"/>
      <c r="X142" s="4"/>
      <c r="Y142" s="4"/>
      <c r="Z142" s="122"/>
      <c r="AA142" s="152"/>
      <c r="AB142" s="153"/>
      <c r="AC142" s="153"/>
      <c r="AD142" s="153"/>
      <c r="AE142" s="401"/>
      <c r="AF142" s="400"/>
      <c r="AG142" s="413"/>
      <c r="AH142" s="413"/>
      <c r="AI142" s="413"/>
      <c r="AJ142" s="413"/>
      <c r="AK142" s="413"/>
      <c r="AL142" s="413"/>
      <c r="AM142" s="413"/>
      <c r="AN142" s="410">
        <v>1</v>
      </c>
      <c r="AO142" s="410">
        <v>1</v>
      </c>
      <c r="AP142" s="410" t="s">
        <v>4</v>
      </c>
      <c r="AQ142" s="410" t="s">
        <v>4</v>
      </c>
      <c r="AR142" s="410" t="s">
        <v>4</v>
      </c>
      <c r="AS142" s="410" t="s">
        <v>4</v>
      </c>
      <c r="AT142" s="410">
        <v>1</v>
      </c>
      <c r="AU142" s="410">
        <v>1</v>
      </c>
      <c r="AV142" s="410">
        <v>1</v>
      </c>
      <c r="AW142" s="410">
        <v>1</v>
      </c>
      <c r="AX142" s="410">
        <v>1</v>
      </c>
      <c r="AY142" s="410">
        <v>1</v>
      </c>
      <c r="AZ142" s="410">
        <v>1</v>
      </c>
      <c r="BA142" s="410">
        <v>1</v>
      </c>
      <c r="BB142" s="410">
        <v>1</v>
      </c>
      <c r="BC142" s="410">
        <v>1</v>
      </c>
      <c r="BD142" s="69"/>
      <c r="BE142" s="128"/>
      <c r="BF142" s="298">
        <f t="shared" si="22"/>
        <v>4</v>
      </c>
      <c r="BG142" s="360">
        <v>500</v>
      </c>
      <c r="BH142" s="203">
        <f t="shared" si="23"/>
        <v>0</v>
      </c>
      <c r="BI142" s="201"/>
      <c r="BJ142" s="201"/>
      <c r="BK142" s="202"/>
      <c r="BL142" s="202"/>
      <c r="BM142" s="202"/>
      <c r="BN142" s="204"/>
      <c r="BO142" s="239"/>
      <c r="BP142" s="202">
        <v>800</v>
      </c>
      <c r="BQ142" s="299">
        <f t="shared" si="18"/>
        <v>120</v>
      </c>
      <c r="BR142" s="364">
        <f t="shared" si="20"/>
        <v>1180</v>
      </c>
      <c r="BS142" s="205"/>
      <c r="BT142" s="205"/>
      <c r="BU142" s="205">
        <v>1180</v>
      </c>
      <c r="BV142" s="240">
        <f t="shared" si="19"/>
        <v>1180</v>
      </c>
      <c r="BW142" s="241">
        <f t="shared" si="21"/>
        <v>0</v>
      </c>
      <c r="BX142" s="78"/>
      <c r="BY142" s="300"/>
      <c r="BZ142" s="300"/>
    </row>
    <row r="143" spans="2:78" ht="15.75" customHeight="1" x14ac:dyDescent="0.25">
      <c r="B143" s="30"/>
      <c r="C143" s="260" t="s">
        <v>53</v>
      </c>
      <c r="D143" s="78" t="s">
        <v>1044</v>
      </c>
      <c r="E143" s="130" t="s">
        <v>1045</v>
      </c>
      <c r="F143" s="4"/>
      <c r="G143" s="4"/>
      <c r="H143" s="4"/>
      <c r="I143" s="4"/>
      <c r="J143" s="4"/>
      <c r="K143" s="4"/>
      <c r="L143" s="144"/>
      <c r="M143" s="3"/>
      <c r="N143" s="3"/>
      <c r="O143" s="160"/>
      <c r="P143" s="163"/>
      <c r="Q143" s="163"/>
      <c r="R143" s="157"/>
      <c r="S143" s="158"/>
      <c r="T143" s="4"/>
      <c r="U143" s="144"/>
      <c r="V143" s="4"/>
      <c r="W143" s="4"/>
      <c r="X143" s="4"/>
      <c r="Y143" s="4"/>
      <c r="Z143" s="122"/>
      <c r="AA143" s="152"/>
      <c r="AB143" s="153"/>
      <c r="AC143" s="153"/>
      <c r="AD143" s="153"/>
      <c r="AE143" s="401"/>
      <c r="AF143" s="400"/>
      <c r="AG143" s="413"/>
      <c r="AH143" s="413"/>
      <c r="AI143" s="413"/>
      <c r="AJ143" s="413"/>
      <c r="AK143" s="413"/>
      <c r="AL143" s="413"/>
      <c r="AM143" s="413"/>
      <c r="AN143" s="410"/>
      <c r="AO143" s="410"/>
      <c r="AP143" s="410"/>
      <c r="AQ143" s="410"/>
      <c r="AR143" s="410"/>
      <c r="AS143" s="410"/>
      <c r="AT143" s="410"/>
      <c r="AU143" s="410"/>
      <c r="AV143" s="410"/>
      <c r="AW143" s="410"/>
      <c r="AX143" s="410"/>
      <c r="AY143" s="410"/>
      <c r="AZ143" s="410"/>
      <c r="BA143" s="410"/>
      <c r="BB143" s="410"/>
      <c r="BC143" s="410"/>
      <c r="BD143" s="69"/>
      <c r="BE143" s="128"/>
      <c r="BF143" s="298"/>
      <c r="BG143" s="360"/>
      <c r="BH143" s="361"/>
      <c r="BI143" s="201">
        <v>300</v>
      </c>
      <c r="BJ143" s="201">
        <v>210</v>
      </c>
      <c r="BK143" s="202"/>
      <c r="BL143" s="202"/>
      <c r="BM143" s="202"/>
      <c r="BN143" s="204"/>
      <c r="BO143" s="239"/>
      <c r="BP143" s="202">
        <v>1400</v>
      </c>
      <c r="BQ143" s="299">
        <f t="shared" si="18"/>
        <v>0</v>
      </c>
      <c r="BR143" s="364">
        <f t="shared" si="20"/>
        <v>1910</v>
      </c>
      <c r="BS143" s="205">
        <v>1910</v>
      </c>
      <c r="BT143" s="205"/>
      <c r="BU143" s="205"/>
      <c r="BV143" s="240">
        <f t="shared" si="19"/>
        <v>1910</v>
      </c>
      <c r="BW143" s="241">
        <f t="shared" si="21"/>
        <v>0</v>
      </c>
      <c r="BX143" s="78"/>
      <c r="BY143" s="300"/>
      <c r="BZ143" s="300"/>
    </row>
    <row r="144" spans="2:78" ht="15.75" customHeight="1" x14ac:dyDescent="0.25">
      <c r="B144" s="30"/>
      <c r="C144" s="260" t="s">
        <v>127</v>
      </c>
      <c r="D144" s="78" t="s">
        <v>1048</v>
      </c>
      <c r="E144" s="130" t="s">
        <v>48</v>
      </c>
      <c r="F144" s="4"/>
      <c r="G144" s="4"/>
      <c r="H144" s="4"/>
      <c r="I144" s="4"/>
      <c r="J144" s="4"/>
      <c r="K144" s="4"/>
      <c r="L144" s="144"/>
      <c r="M144" s="3"/>
      <c r="N144" s="3"/>
      <c r="O144" s="160"/>
      <c r="P144" s="163"/>
      <c r="Q144" s="163"/>
      <c r="R144" s="157"/>
      <c r="S144" s="158"/>
      <c r="T144" s="4"/>
      <c r="U144" s="144"/>
      <c r="V144" s="4"/>
      <c r="W144" s="4"/>
      <c r="X144" s="4"/>
      <c r="Y144" s="4"/>
      <c r="Z144" s="122"/>
      <c r="AA144" s="152"/>
      <c r="AB144" s="153"/>
      <c r="AC144" s="153"/>
      <c r="AD144" s="153"/>
      <c r="AE144" s="207"/>
      <c r="AF144" s="222"/>
      <c r="AG144" s="399"/>
      <c r="AH144" s="399"/>
      <c r="AI144" s="399"/>
      <c r="AJ144" s="399"/>
      <c r="AK144" s="399"/>
      <c r="AL144" s="399"/>
      <c r="AM144" s="399"/>
      <c r="AN144" s="128"/>
      <c r="AO144" s="128"/>
      <c r="AP144" s="128"/>
      <c r="AQ144" s="128"/>
      <c r="AR144" s="128"/>
      <c r="AS144" s="128"/>
      <c r="AT144" s="128"/>
      <c r="AU144" s="128"/>
      <c r="AV144" s="128"/>
      <c r="AW144" s="128"/>
      <c r="AX144" s="128"/>
      <c r="AY144" s="128"/>
      <c r="AZ144" s="128"/>
      <c r="BA144" s="128"/>
      <c r="BB144" s="128"/>
      <c r="BC144" s="128"/>
      <c r="BD144" s="69"/>
      <c r="BE144" s="84"/>
      <c r="BF144" s="298">
        <f>COUNTIF(AF144:BC144,"P")</f>
        <v>0</v>
      </c>
      <c r="BG144" s="84">
        <v>0</v>
      </c>
      <c r="BH144" s="361">
        <f>+BD144*10+BE144*10</f>
        <v>0</v>
      </c>
      <c r="BI144" s="201">
        <v>300</v>
      </c>
      <c r="BJ144" s="201"/>
      <c r="BK144" s="202"/>
      <c r="BL144" s="202"/>
      <c r="BM144" s="202"/>
      <c r="BN144" s="204"/>
      <c r="BO144" s="239"/>
      <c r="BP144" s="202">
        <v>385</v>
      </c>
      <c r="BQ144" s="299">
        <f t="shared" si="18"/>
        <v>0</v>
      </c>
      <c r="BR144" s="364">
        <f t="shared" si="20"/>
        <v>685</v>
      </c>
      <c r="BS144" s="205"/>
      <c r="BT144" s="205"/>
      <c r="BU144" s="205"/>
      <c r="BV144" s="240">
        <f t="shared" si="19"/>
        <v>0</v>
      </c>
      <c r="BW144" s="241">
        <f>BR144-BV144</f>
        <v>685</v>
      </c>
      <c r="BX144" s="78"/>
      <c r="BY144" s="300"/>
      <c r="BZ144" s="300"/>
    </row>
    <row r="145" spans="1:325" ht="15.75" customHeight="1" thickBot="1" x14ac:dyDescent="0.45">
      <c r="B145" s="30"/>
      <c r="D145" s="9"/>
      <c r="E145" s="12"/>
      <c r="H145" s="19"/>
      <c r="I145" s="19"/>
      <c r="J145" s="19"/>
      <c r="K145" s="19"/>
      <c r="L145" s="218"/>
      <c r="Q145" s="217"/>
      <c r="R145" s="216"/>
      <c r="U145" s="216"/>
      <c r="W145" s="219"/>
      <c r="X145" s="219"/>
      <c r="Y145" s="219"/>
      <c r="Z145" s="219"/>
      <c r="AA145" s="219"/>
      <c r="AB145" s="219"/>
      <c r="AF145" s="371">
        <f t="shared" ref="AF145:BR145" si="24">SUM(AF2:AF144)</f>
        <v>102</v>
      </c>
      <c r="AG145" s="371">
        <f t="shared" si="24"/>
        <v>94</v>
      </c>
      <c r="AH145" s="371">
        <f t="shared" si="24"/>
        <v>102</v>
      </c>
      <c r="AI145" s="371">
        <f t="shared" si="24"/>
        <v>102</v>
      </c>
      <c r="AJ145" s="371">
        <f t="shared" si="24"/>
        <v>106</v>
      </c>
      <c r="AK145" s="371">
        <f t="shared" si="24"/>
        <v>105</v>
      </c>
      <c r="AL145" s="371">
        <f t="shared" si="24"/>
        <v>108</v>
      </c>
      <c r="AM145" s="371">
        <f t="shared" si="24"/>
        <v>100</v>
      </c>
      <c r="AN145" s="371">
        <f t="shared" si="24"/>
        <v>112</v>
      </c>
      <c r="AO145" s="371">
        <f t="shared" si="24"/>
        <v>113</v>
      </c>
      <c r="AP145" s="371">
        <f t="shared" si="24"/>
        <v>115</v>
      </c>
      <c r="AQ145" s="371">
        <f t="shared" si="24"/>
        <v>110</v>
      </c>
      <c r="AR145" s="371">
        <f t="shared" si="24"/>
        <v>112</v>
      </c>
      <c r="AS145" s="371">
        <f t="shared" si="24"/>
        <v>103</v>
      </c>
      <c r="AT145" s="371">
        <f t="shared" si="24"/>
        <v>114</v>
      </c>
      <c r="AU145" s="371">
        <f t="shared" si="24"/>
        <v>114</v>
      </c>
      <c r="AV145" s="371">
        <f t="shared" si="24"/>
        <v>115</v>
      </c>
      <c r="AW145" s="371">
        <f t="shared" si="24"/>
        <v>118</v>
      </c>
      <c r="AX145" s="371">
        <f t="shared" si="24"/>
        <v>118</v>
      </c>
      <c r="AY145" s="371">
        <f t="shared" si="24"/>
        <v>114</v>
      </c>
      <c r="AZ145" s="371">
        <f t="shared" si="24"/>
        <v>122</v>
      </c>
      <c r="BA145" s="371">
        <f t="shared" si="24"/>
        <v>123</v>
      </c>
      <c r="BB145" s="371">
        <f t="shared" si="24"/>
        <v>128</v>
      </c>
      <c r="BC145" s="371">
        <f t="shared" si="24"/>
        <v>122</v>
      </c>
      <c r="BD145" s="222">
        <f t="shared" si="24"/>
        <v>157</v>
      </c>
      <c r="BE145" s="222">
        <f t="shared" si="24"/>
        <v>53</v>
      </c>
      <c r="BF145" s="222">
        <f t="shared" si="24"/>
        <v>377</v>
      </c>
      <c r="BG145" s="222">
        <f t="shared" si="24"/>
        <v>32365</v>
      </c>
      <c r="BH145" s="222">
        <f t="shared" si="24"/>
        <v>2100</v>
      </c>
      <c r="BI145" s="222">
        <f t="shared" si="24"/>
        <v>600</v>
      </c>
      <c r="BJ145" s="222">
        <f t="shared" si="24"/>
        <v>630</v>
      </c>
      <c r="BK145" s="222">
        <f t="shared" si="24"/>
        <v>4950</v>
      </c>
      <c r="BL145" s="222">
        <f t="shared" si="24"/>
        <v>4000</v>
      </c>
      <c r="BM145" s="222">
        <f t="shared" si="24"/>
        <v>4900</v>
      </c>
      <c r="BN145" s="222">
        <f t="shared" si="24"/>
        <v>4900</v>
      </c>
      <c r="BO145" s="222">
        <f t="shared" si="24"/>
        <v>95640</v>
      </c>
      <c r="BP145" s="222">
        <f t="shared" si="24"/>
        <v>95965</v>
      </c>
      <c r="BQ145" s="222">
        <f t="shared" si="24"/>
        <v>11100</v>
      </c>
      <c r="BR145" s="222">
        <f t="shared" si="24"/>
        <v>234980</v>
      </c>
      <c r="BS145" s="222">
        <f>SUM(BS1:BS144)</f>
        <v>77885</v>
      </c>
      <c r="BT145" s="222">
        <f>SUM(BT1:BT144)</f>
        <v>87000</v>
      </c>
      <c r="BU145" s="222">
        <f>SUM(BU1:BU144)</f>
        <v>41975</v>
      </c>
      <c r="BV145" s="222">
        <f>SUM(BV2:BV144)</f>
        <v>206860</v>
      </c>
      <c r="BW145" s="222">
        <f>SUM(BW2:BW144)</f>
        <v>28120</v>
      </c>
      <c r="BX145" s="223"/>
      <c r="BY145" s="300"/>
      <c r="BZ145" s="30"/>
    </row>
    <row r="146" spans="1:325" ht="15.75" customHeight="1" x14ac:dyDescent="0.4">
      <c r="B146" s="30"/>
      <c r="E146" s="216"/>
      <c r="H146" s="19"/>
      <c r="I146" s="19"/>
      <c r="J146" s="19"/>
      <c r="K146" s="19"/>
      <c r="L146" s="218"/>
      <c r="Q146" s="217"/>
      <c r="R146" s="216"/>
      <c r="U146" s="216"/>
      <c r="W146" s="219"/>
      <c r="X146" s="219"/>
      <c r="Y146" s="219"/>
      <c r="Z146" s="219"/>
      <c r="AA146" s="219"/>
      <c r="AB146" s="219"/>
      <c r="BB146" s="220"/>
      <c r="BC146" s="220"/>
      <c r="BE146" s="216"/>
      <c r="BF146" s="225"/>
      <c r="BG146" s="226"/>
      <c r="BH146" s="221"/>
      <c r="BI146" s="221"/>
      <c r="BJ146" s="221"/>
      <c r="BK146" s="221"/>
      <c r="BL146" s="221"/>
      <c r="BM146" s="227"/>
      <c r="BN146" s="221"/>
      <c r="BO146" s="221"/>
      <c r="BP146" s="221"/>
      <c r="BQ146" s="221"/>
      <c r="BR146" s="228"/>
      <c r="BT146" s="173"/>
      <c r="BU146" s="173"/>
      <c r="BW146" s="221"/>
      <c r="BX146" s="229"/>
      <c r="BY146" s="300"/>
      <c r="BZ146" s="224"/>
    </row>
    <row r="147" spans="1:325" ht="15.75" customHeight="1" x14ac:dyDescent="0.25">
      <c r="L147" s="230"/>
      <c r="BK147" s="173"/>
      <c r="BS147" s="175"/>
      <c r="BT147" s="175"/>
      <c r="BU147" s="175"/>
      <c r="BW147" s="175"/>
      <c r="BY147" s="300"/>
    </row>
    <row r="148" spans="1:325" ht="15.75" customHeight="1" x14ac:dyDescent="0.25">
      <c r="L148" s="230"/>
      <c r="BK148" s="173"/>
      <c r="BS148" s="175"/>
      <c r="BT148" s="175"/>
      <c r="BU148" s="175"/>
      <c r="BW148" s="175"/>
      <c r="BY148" s="300"/>
    </row>
    <row r="149" spans="1:325" ht="15.75" customHeight="1" x14ac:dyDescent="0.25">
      <c r="BK149" s="173"/>
      <c r="BS149" s="175"/>
      <c r="BT149" s="175"/>
      <c r="BU149" s="175"/>
      <c r="BW149" s="175"/>
      <c r="BY149" s="300"/>
    </row>
    <row r="150" spans="1:325" ht="15.75" customHeight="1" x14ac:dyDescent="0.25">
      <c r="BK150" s="173"/>
      <c r="BT150" s="173"/>
      <c r="BU150" s="173"/>
      <c r="BY150" s="300"/>
    </row>
    <row r="151" spans="1:325" s="220" customFormat="1" ht="15.75" customHeight="1" x14ac:dyDescent="0.25">
      <c r="A151" s="173"/>
      <c r="B151" s="173"/>
      <c r="C151" s="173"/>
      <c r="D151" s="173"/>
      <c r="E151" s="173"/>
      <c r="F151" s="124"/>
      <c r="G151" s="124"/>
      <c r="H151" s="17"/>
      <c r="I151" s="17"/>
      <c r="J151" s="17"/>
      <c r="K151" s="17"/>
      <c r="L151" s="17"/>
      <c r="M151" s="173"/>
      <c r="N151" s="173"/>
      <c r="O151" s="216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  <c r="AR151" s="173"/>
      <c r="AS151" s="173"/>
      <c r="AT151" s="173"/>
      <c r="AU151" s="173"/>
      <c r="AV151" s="173"/>
      <c r="AW151" s="173"/>
      <c r="AX151" s="173"/>
      <c r="AY151" s="173"/>
      <c r="AZ151" s="173"/>
      <c r="BA151" s="173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5"/>
      <c r="BT151" s="173"/>
      <c r="BU151" s="173"/>
      <c r="BV151" s="175"/>
      <c r="BW151" s="173"/>
      <c r="BX151" s="173"/>
      <c r="BY151" s="300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  <c r="DV151" s="173"/>
      <c r="DW151" s="173"/>
      <c r="DX151" s="173"/>
      <c r="DY151" s="173"/>
      <c r="DZ151" s="173"/>
      <c r="EA151" s="173"/>
      <c r="EB151" s="173"/>
      <c r="EC151" s="173"/>
      <c r="ED151" s="173"/>
      <c r="EE151" s="173"/>
      <c r="EF151" s="173"/>
      <c r="EG151" s="173"/>
      <c r="EH151" s="173"/>
      <c r="EI151" s="173"/>
      <c r="EJ151" s="173"/>
      <c r="EK151" s="173"/>
      <c r="EL151" s="173"/>
      <c r="EM151" s="173"/>
      <c r="EN151" s="173"/>
      <c r="EO151" s="173"/>
      <c r="EP151" s="173"/>
      <c r="EQ151" s="173"/>
      <c r="ER151" s="173"/>
      <c r="ES151" s="173"/>
      <c r="ET151" s="173"/>
      <c r="EU151" s="173"/>
      <c r="EV151" s="173"/>
      <c r="EW151" s="173"/>
      <c r="EX151" s="173"/>
      <c r="EY151" s="173"/>
      <c r="EZ151" s="173"/>
      <c r="FA151" s="173"/>
      <c r="FB151" s="173"/>
      <c r="FC151" s="173"/>
      <c r="FD151" s="173"/>
      <c r="FE151" s="173"/>
      <c r="FF151" s="173"/>
      <c r="FG151" s="173"/>
      <c r="FH151" s="173"/>
      <c r="FI151" s="173"/>
      <c r="FJ151" s="173"/>
      <c r="FK151" s="173"/>
      <c r="FL151" s="173"/>
      <c r="FM151" s="173"/>
      <c r="FN151" s="173"/>
      <c r="FO151" s="173"/>
      <c r="FP151" s="173"/>
      <c r="FQ151" s="173"/>
      <c r="FR151" s="173"/>
      <c r="FS151" s="173"/>
      <c r="FT151" s="173"/>
      <c r="FU151" s="173"/>
      <c r="FV151" s="173"/>
      <c r="FW151" s="173"/>
      <c r="FX151" s="173"/>
      <c r="FY151" s="173"/>
      <c r="FZ151" s="173"/>
      <c r="GA151" s="173"/>
      <c r="GB151" s="173"/>
      <c r="GC151" s="173"/>
      <c r="GD151" s="173"/>
      <c r="GE151" s="173"/>
      <c r="GF151" s="173"/>
      <c r="GG151" s="173"/>
      <c r="GH151" s="173"/>
      <c r="GI151" s="173"/>
      <c r="GJ151" s="173"/>
      <c r="GK151" s="173"/>
      <c r="GL151" s="173"/>
      <c r="GM151" s="173"/>
      <c r="GN151" s="173"/>
      <c r="GO151" s="173"/>
      <c r="GP151" s="173"/>
      <c r="GQ151" s="173"/>
      <c r="GR151" s="173"/>
      <c r="GS151" s="173"/>
      <c r="GT151" s="173"/>
      <c r="GU151" s="173"/>
      <c r="GV151" s="173"/>
      <c r="GW151" s="173"/>
      <c r="GX151" s="173"/>
      <c r="GY151" s="173"/>
      <c r="GZ151" s="173"/>
      <c r="HA151" s="173"/>
      <c r="HB151" s="173"/>
      <c r="HC151" s="173"/>
      <c r="HD151" s="173"/>
      <c r="HE151" s="173"/>
      <c r="HF151" s="173"/>
      <c r="HG151" s="173"/>
      <c r="HH151" s="173"/>
      <c r="HI151" s="173"/>
      <c r="HJ151" s="173"/>
      <c r="HK151" s="173"/>
      <c r="HL151" s="173"/>
      <c r="HM151" s="173"/>
      <c r="HN151" s="173"/>
      <c r="HO151" s="173"/>
      <c r="HP151" s="173"/>
      <c r="HQ151" s="173"/>
      <c r="HR151" s="173"/>
      <c r="HS151" s="173"/>
      <c r="HT151" s="173"/>
      <c r="HU151" s="173"/>
      <c r="HV151" s="173"/>
      <c r="HW151" s="173"/>
      <c r="HX151" s="173"/>
      <c r="HY151" s="173"/>
      <c r="HZ151" s="173"/>
      <c r="IA151" s="173"/>
      <c r="IB151" s="173"/>
      <c r="IC151" s="173"/>
      <c r="ID151" s="173"/>
      <c r="IE151" s="173"/>
      <c r="IF151" s="173"/>
      <c r="IG151" s="173"/>
      <c r="IH151" s="173"/>
      <c r="II151" s="173"/>
      <c r="IJ151" s="173"/>
      <c r="IK151" s="173"/>
      <c r="IL151" s="173"/>
      <c r="IM151" s="173"/>
      <c r="IN151" s="173"/>
      <c r="IO151" s="173"/>
      <c r="IP151" s="173"/>
      <c r="IQ151" s="173"/>
      <c r="IR151" s="173"/>
      <c r="IS151" s="173"/>
      <c r="IT151" s="173"/>
      <c r="IU151" s="173"/>
      <c r="IV151" s="173"/>
      <c r="IW151" s="173"/>
      <c r="IX151" s="173"/>
      <c r="IY151" s="173"/>
      <c r="IZ151" s="173"/>
      <c r="JA151" s="173"/>
      <c r="JB151" s="173"/>
      <c r="JC151" s="173"/>
      <c r="JD151" s="173"/>
      <c r="JE151" s="173"/>
      <c r="JF151" s="173"/>
      <c r="JG151" s="173"/>
      <c r="JH151" s="173"/>
      <c r="JI151" s="173"/>
      <c r="JJ151" s="173"/>
      <c r="JK151" s="173"/>
      <c r="JL151" s="173"/>
      <c r="JM151" s="173"/>
      <c r="JN151" s="173"/>
      <c r="JO151" s="173"/>
      <c r="JP151" s="173"/>
      <c r="JQ151" s="173"/>
      <c r="JR151" s="173"/>
      <c r="JS151" s="173"/>
      <c r="JT151" s="173"/>
      <c r="JU151" s="173"/>
      <c r="JV151" s="173"/>
      <c r="JW151" s="173"/>
      <c r="JX151" s="173"/>
      <c r="JY151" s="173"/>
      <c r="JZ151" s="173"/>
      <c r="KA151" s="173"/>
      <c r="KB151" s="173"/>
      <c r="KC151" s="173"/>
      <c r="KD151" s="173"/>
      <c r="KE151" s="173"/>
      <c r="KF151" s="173"/>
      <c r="KG151" s="173"/>
      <c r="KH151" s="173"/>
      <c r="KI151" s="173"/>
      <c r="KJ151" s="173"/>
      <c r="KK151" s="173"/>
      <c r="KL151" s="173"/>
      <c r="KM151" s="173"/>
      <c r="KN151" s="173"/>
      <c r="KO151" s="173"/>
      <c r="KP151" s="173"/>
      <c r="KQ151" s="173"/>
      <c r="KR151" s="173"/>
      <c r="KS151" s="173"/>
      <c r="KT151" s="173"/>
      <c r="KU151" s="173"/>
      <c r="KV151" s="173"/>
      <c r="KW151" s="173"/>
      <c r="KX151" s="173"/>
      <c r="KY151" s="173"/>
      <c r="KZ151" s="173"/>
      <c r="LA151" s="173"/>
      <c r="LB151" s="173"/>
      <c r="LC151" s="173"/>
      <c r="LD151" s="173"/>
      <c r="LE151" s="173"/>
      <c r="LF151" s="173"/>
      <c r="LG151" s="173"/>
      <c r="LH151" s="173"/>
      <c r="LI151" s="173"/>
      <c r="LJ151" s="173"/>
      <c r="LK151" s="173"/>
      <c r="LL151" s="173"/>
      <c r="LM151" s="173"/>
    </row>
    <row r="152" spans="1:325" s="220" customFormat="1" ht="15.75" customHeight="1" x14ac:dyDescent="0.25">
      <c r="A152" s="173"/>
      <c r="B152" s="173"/>
      <c r="C152" s="173"/>
      <c r="D152" s="173"/>
      <c r="E152" s="173"/>
      <c r="F152" s="124"/>
      <c r="G152" s="124"/>
      <c r="H152" s="17"/>
      <c r="I152" s="17"/>
      <c r="J152" s="17"/>
      <c r="K152" s="17"/>
      <c r="L152" s="17"/>
      <c r="M152" s="173"/>
      <c r="N152" s="173"/>
      <c r="O152" s="216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  <c r="AR152" s="173"/>
      <c r="AS152" s="173"/>
      <c r="AT152" s="173"/>
      <c r="AU152" s="173"/>
      <c r="AV152" s="173"/>
      <c r="AW152" s="173"/>
      <c r="AX152" s="173"/>
      <c r="AY152" s="173"/>
      <c r="AZ152" s="173"/>
      <c r="BA152" s="173"/>
      <c r="BB152" s="173"/>
      <c r="BC152" s="173"/>
      <c r="BD152" s="173"/>
      <c r="BE152" s="173"/>
      <c r="BF152" s="173"/>
      <c r="BG152" s="173"/>
      <c r="BH152" s="173"/>
      <c r="BI152" s="173"/>
      <c r="BJ152" s="173"/>
      <c r="BK152" s="173"/>
      <c r="BL152" s="173"/>
      <c r="BM152" s="173"/>
      <c r="BN152" s="173"/>
      <c r="BO152" s="173"/>
      <c r="BP152" s="173"/>
      <c r="BQ152" s="173"/>
      <c r="BR152" s="175"/>
      <c r="BT152" s="226"/>
      <c r="BU152" s="173"/>
      <c r="BV152" s="175"/>
      <c r="BW152" s="173"/>
      <c r="BX152" s="173"/>
      <c r="BY152" s="300"/>
      <c r="BZ152" s="173"/>
      <c r="CA152" s="173"/>
      <c r="CB152" s="173"/>
      <c r="CC152" s="173"/>
      <c r="CD152" s="173"/>
      <c r="CE152" s="173"/>
      <c r="CF152" s="173"/>
      <c r="CG152" s="173"/>
      <c r="CH152" s="173"/>
      <c r="CI152" s="173"/>
      <c r="CJ152" s="173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3"/>
      <c r="DG152" s="173"/>
      <c r="DH152" s="173"/>
      <c r="DI152" s="173"/>
      <c r="DJ152" s="173"/>
      <c r="DK152" s="173"/>
      <c r="DL152" s="173"/>
      <c r="DM152" s="173"/>
      <c r="DN152" s="173"/>
      <c r="DO152" s="173"/>
      <c r="DP152" s="173"/>
      <c r="DQ152" s="173"/>
      <c r="DR152" s="173"/>
      <c r="DS152" s="173"/>
      <c r="DT152" s="173"/>
      <c r="DU152" s="173"/>
      <c r="DV152" s="173"/>
      <c r="DW152" s="173"/>
      <c r="DX152" s="173"/>
      <c r="DY152" s="173"/>
      <c r="DZ152" s="173"/>
      <c r="EA152" s="173"/>
      <c r="EB152" s="173"/>
      <c r="EC152" s="173"/>
      <c r="ED152" s="173"/>
      <c r="EE152" s="173"/>
      <c r="EF152" s="173"/>
      <c r="EG152" s="173"/>
      <c r="EH152" s="173"/>
      <c r="EI152" s="173"/>
      <c r="EJ152" s="173"/>
      <c r="EK152" s="173"/>
      <c r="EL152" s="173"/>
      <c r="EM152" s="173"/>
      <c r="EN152" s="173"/>
      <c r="EO152" s="173"/>
      <c r="EP152" s="173"/>
      <c r="EQ152" s="173"/>
      <c r="ER152" s="173"/>
      <c r="ES152" s="173"/>
      <c r="ET152" s="173"/>
      <c r="EU152" s="173"/>
      <c r="EV152" s="173"/>
      <c r="EW152" s="173"/>
      <c r="EX152" s="173"/>
      <c r="EY152" s="173"/>
      <c r="EZ152" s="173"/>
      <c r="FA152" s="173"/>
      <c r="FB152" s="173"/>
      <c r="FC152" s="173"/>
      <c r="FD152" s="173"/>
      <c r="FE152" s="173"/>
      <c r="FF152" s="173"/>
      <c r="FG152" s="173"/>
      <c r="FH152" s="173"/>
      <c r="FI152" s="173"/>
      <c r="FJ152" s="173"/>
      <c r="FK152" s="173"/>
      <c r="FL152" s="173"/>
      <c r="FM152" s="173"/>
      <c r="FN152" s="173"/>
      <c r="FO152" s="173"/>
      <c r="FP152" s="173"/>
      <c r="FQ152" s="173"/>
      <c r="FR152" s="173"/>
      <c r="FS152" s="173"/>
      <c r="FT152" s="173"/>
      <c r="FU152" s="173"/>
      <c r="FV152" s="173"/>
      <c r="FW152" s="173"/>
      <c r="FX152" s="173"/>
      <c r="FY152" s="173"/>
      <c r="FZ152" s="173"/>
      <c r="GA152" s="173"/>
      <c r="GB152" s="173"/>
      <c r="GC152" s="173"/>
      <c r="GD152" s="173"/>
      <c r="GE152" s="173"/>
      <c r="GF152" s="173"/>
      <c r="GG152" s="173"/>
      <c r="GH152" s="173"/>
      <c r="GI152" s="173"/>
      <c r="GJ152" s="173"/>
      <c r="GK152" s="173"/>
      <c r="GL152" s="173"/>
      <c r="GM152" s="173"/>
      <c r="GN152" s="173"/>
      <c r="GO152" s="173"/>
      <c r="GP152" s="173"/>
      <c r="GQ152" s="173"/>
      <c r="GR152" s="173"/>
      <c r="GS152" s="173"/>
      <c r="GT152" s="173"/>
      <c r="GU152" s="173"/>
      <c r="GV152" s="173"/>
      <c r="GW152" s="173"/>
      <c r="GX152" s="173"/>
      <c r="GY152" s="173"/>
      <c r="GZ152" s="173"/>
      <c r="HA152" s="173"/>
      <c r="HB152" s="173"/>
      <c r="HC152" s="173"/>
      <c r="HD152" s="173"/>
      <c r="HE152" s="173"/>
      <c r="HF152" s="173"/>
      <c r="HG152" s="173"/>
      <c r="HH152" s="173"/>
      <c r="HI152" s="173"/>
      <c r="HJ152" s="173"/>
      <c r="HK152" s="173"/>
      <c r="HL152" s="173"/>
      <c r="HM152" s="173"/>
      <c r="HN152" s="173"/>
      <c r="HO152" s="173"/>
      <c r="HP152" s="173"/>
      <c r="HQ152" s="173"/>
      <c r="HR152" s="173"/>
      <c r="HS152" s="173"/>
      <c r="HT152" s="173"/>
      <c r="HU152" s="173"/>
      <c r="HV152" s="173"/>
      <c r="HW152" s="173"/>
      <c r="HX152" s="173"/>
      <c r="HY152" s="173"/>
      <c r="HZ152" s="173"/>
      <c r="IA152" s="173"/>
      <c r="IB152" s="173"/>
      <c r="IC152" s="173"/>
      <c r="ID152" s="173"/>
      <c r="IE152" s="173"/>
      <c r="IF152" s="173"/>
      <c r="IG152" s="173"/>
      <c r="IH152" s="173"/>
      <c r="II152" s="173"/>
      <c r="IJ152" s="173"/>
      <c r="IK152" s="173"/>
      <c r="IL152" s="173"/>
      <c r="IM152" s="173"/>
      <c r="IN152" s="173"/>
      <c r="IO152" s="173"/>
      <c r="IP152" s="173"/>
      <c r="IQ152" s="173"/>
      <c r="IR152" s="173"/>
      <c r="IS152" s="173"/>
      <c r="IT152" s="173"/>
      <c r="IU152" s="173"/>
      <c r="IV152" s="173"/>
      <c r="IW152" s="173"/>
      <c r="IX152" s="173"/>
      <c r="IY152" s="173"/>
      <c r="IZ152" s="173"/>
      <c r="JA152" s="173"/>
      <c r="JB152" s="173"/>
      <c r="JC152" s="173"/>
      <c r="JD152" s="173"/>
      <c r="JE152" s="173"/>
      <c r="JF152" s="173"/>
      <c r="JG152" s="173"/>
      <c r="JH152" s="173"/>
      <c r="JI152" s="173"/>
      <c r="JJ152" s="173"/>
      <c r="JK152" s="173"/>
      <c r="JL152" s="173"/>
      <c r="JM152" s="173"/>
      <c r="JN152" s="173"/>
      <c r="JO152" s="173"/>
      <c r="JP152" s="173"/>
      <c r="JQ152" s="173"/>
      <c r="JR152" s="173"/>
      <c r="JS152" s="173"/>
      <c r="JT152" s="173"/>
      <c r="JU152" s="173"/>
      <c r="JV152" s="173"/>
      <c r="JW152" s="173"/>
      <c r="JX152" s="173"/>
      <c r="JY152" s="173"/>
      <c r="JZ152" s="173"/>
      <c r="KA152" s="173"/>
      <c r="KB152" s="173"/>
      <c r="KC152" s="173"/>
      <c r="KD152" s="173"/>
      <c r="KE152" s="173"/>
      <c r="KF152" s="173"/>
      <c r="KG152" s="173"/>
      <c r="KH152" s="173"/>
      <c r="KI152" s="173"/>
      <c r="KJ152" s="173"/>
      <c r="KK152" s="173"/>
      <c r="KL152" s="173"/>
      <c r="KM152" s="173"/>
      <c r="KN152" s="173"/>
      <c r="KO152" s="173"/>
      <c r="KP152" s="173"/>
      <c r="KQ152" s="173"/>
      <c r="KR152" s="173"/>
      <c r="KS152" s="173"/>
      <c r="KT152" s="173"/>
      <c r="KU152" s="173"/>
      <c r="KV152" s="173"/>
      <c r="KW152" s="173"/>
      <c r="KX152" s="173"/>
      <c r="KY152" s="173"/>
      <c r="KZ152" s="173"/>
      <c r="LA152" s="173"/>
      <c r="LB152" s="173"/>
      <c r="LC152" s="173"/>
      <c r="LD152" s="173"/>
      <c r="LE152" s="173"/>
      <c r="LF152" s="173"/>
      <c r="LG152" s="173"/>
      <c r="LH152" s="173"/>
      <c r="LI152" s="173"/>
      <c r="LJ152" s="173"/>
      <c r="LK152" s="173"/>
      <c r="LL152" s="173"/>
      <c r="LM152" s="173"/>
    </row>
    <row r="153" spans="1:325" s="220" customFormat="1" ht="15.75" customHeight="1" x14ac:dyDescent="0.25">
      <c r="A153" s="173"/>
      <c r="B153" s="173"/>
      <c r="C153" s="173"/>
      <c r="D153" s="173"/>
      <c r="E153" s="173"/>
      <c r="F153" s="124"/>
      <c r="G153" s="124"/>
      <c r="H153" s="17"/>
      <c r="I153" s="17"/>
      <c r="J153" s="17"/>
      <c r="K153" s="17"/>
      <c r="L153" s="17"/>
      <c r="M153" s="173"/>
      <c r="N153" s="173"/>
      <c r="O153" s="216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3"/>
      <c r="AT153" s="173"/>
      <c r="AU153" s="173"/>
      <c r="AV153" s="173"/>
      <c r="AW153" s="173"/>
      <c r="AX153" s="173"/>
      <c r="AY153" s="173"/>
      <c r="AZ153" s="173"/>
      <c r="BA153" s="173"/>
      <c r="BB153" s="173"/>
      <c r="BC153" s="173"/>
      <c r="BD153" s="173"/>
      <c r="BE153" s="173"/>
      <c r="BF153" s="173"/>
      <c r="BG153" s="173"/>
      <c r="BH153" s="173"/>
      <c r="BI153" s="173"/>
      <c r="BJ153" s="173"/>
      <c r="BK153" s="173"/>
      <c r="BL153" s="173"/>
      <c r="BM153" s="173"/>
      <c r="BN153" s="173"/>
      <c r="BO153" s="173"/>
      <c r="BP153" s="173"/>
      <c r="BQ153" s="173"/>
      <c r="BR153" s="175"/>
      <c r="BT153" s="173"/>
      <c r="BU153" s="173"/>
      <c r="BV153" s="175"/>
      <c r="BW153" s="173"/>
      <c r="BX153" s="173"/>
      <c r="BY153" s="300"/>
      <c r="BZ153" s="173"/>
      <c r="CA153" s="173"/>
      <c r="CB153" s="173"/>
      <c r="CC153" s="173"/>
      <c r="CD153" s="173"/>
      <c r="CE153" s="173"/>
      <c r="CF153" s="173"/>
      <c r="CG153" s="173"/>
      <c r="CH153" s="173"/>
      <c r="CI153" s="173"/>
      <c r="CJ153" s="173"/>
      <c r="CK153" s="173"/>
      <c r="CL153" s="173"/>
      <c r="CM153" s="173"/>
      <c r="CN153" s="173"/>
      <c r="CO153" s="173"/>
      <c r="CP153" s="173"/>
      <c r="CQ153" s="173"/>
      <c r="CR153" s="173"/>
      <c r="CS153" s="173"/>
      <c r="CT153" s="173"/>
      <c r="CU153" s="173"/>
      <c r="CV153" s="173"/>
      <c r="CW153" s="173"/>
      <c r="CX153" s="173"/>
      <c r="CY153" s="173"/>
      <c r="CZ153" s="173"/>
      <c r="DA153" s="173"/>
      <c r="DB153" s="173"/>
      <c r="DC153" s="173"/>
      <c r="DD153" s="173"/>
      <c r="DE153" s="173"/>
      <c r="DF153" s="173"/>
      <c r="DG153" s="173"/>
      <c r="DH153" s="173"/>
      <c r="DI153" s="173"/>
      <c r="DJ153" s="173"/>
      <c r="DK153" s="173"/>
      <c r="DL153" s="173"/>
      <c r="DM153" s="173"/>
      <c r="DN153" s="173"/>
      <c r="DO153" s="173"/>
      <c r="DP153" s="173"/>
      <c r="DQ153" s="173"/>
      <c r="DR153" s="173"/>
      <c r="DS153" s="173"/>
      <c r="DT153" s="173"/>
      <c r="DU153" s="173"/>
      <c r="DV153" s="173"/>
      <c r="DW153" s="173"/>
      <c r="DX153" s="173"/>
      <c r="DY153" s="173"/>
      <c r="DZ153" s="173"/>
      <c r="EA153" s="173"/>
      <c r="EB153" s="173"/>
      <c r="EC153" s="173"/>
      <c r="ED153" s="173"/>
      <c r="EE153" s="173"/>
      <c r="EF153" s="173"/>
      <c r="EG153" s="173"/>
      <c r="EH153" s="173"/>
      <c r="EI153" s="173"/>
      <c r="EJ153" s="173"/>
      <c r="EK153" s="173"/>
      <c r="EL153" s="173"/>
      <c r="EM153" s="173"/>
      <c r="EN153" s="173"/>
      <c r="EO153" s="173"/>
      <c r="EP153" s="173"/>
      <c r="EQ153" s="173"/>
      <c r="ER153" s="173"/>
      <c r="ES153" s="173"/>
      <c r="ET153" s="173"/>
      <c r="EU153" s="173"/>
      <c r="EV153" s="173"/>
      <c r="EW153" s="173"/>
      <c r="EX153" s="173"/>
      <c r="EY153" s="173"/>
      <c r="EZ153" s="173"/>
      <c r="FA153" s="173"/>
      <c r="FB153" s="173"/>
      <c r="FC153" s="173"/>
      <c r="FD153" s="173"/>
      <c r="FE153" s="173"/>
      <c r="FF153" s="173"/>
      <c r="FG153" s="173"/>
      <c r="FH153" s="173"/>
      <c r="FI153" s="173"/>
      <c r="FJ153" s="173"/>
      <c r="FK153" s="173"/>
      <c r="FL153" s="173"/>
      <c r="FM153" s="173"/>
      <c r="FN153" s="173"/>
      <c r="FO153" s="173"/>
      <c r="FP153" s="173"/>
      <c r="FQ153" s="173"/>
      <c r="FR153" s="173"/>
      <c r="FS153" s="173"/>
      <c r="FT153" s="173"/>
      <c r="FU153" s="173"/>
      <c r="FV153" s="173"/>
      <c r="FW153" s="173"/>
      <c r="FX153" s="173"/>
      <c r="FY153" s="173"/>
      <c r="FZ153" s="173"/>
      <c r="GA153" s="173"/>
      <c r="GB153" s="173"/>
      <c r="GC153" s="173"/>
      <c r="GD153" s="173"/>
      <c r="GE153" s="173"/>
      <c r="GF153" s="173"/>
      <c r="GG153" s="173"/>
      <c r="GH153" s="173"/>
      <c r="GI153" s="173"/>
      <c r="GJ153" s="173"/>
      <c r="GK153" s="173"/>
      <c r="GL153" s="173"/>
      <c r="GM153" s="173"/>
      <c r="GN153" s="173"/>
      <c r="GO153" s="173"/>
      <c r="GP153" s="173"/>
      <c r="GQ153" s="173"/>
      <c r="GR153" s="173"/>
      <c r="GS153" s="173"/>
      <c r="GT153" s="173"/>
      <c r="GU153" s="173"/>
      <c r="GV153" s="173"/>
      <c r="GW153" s="173"/>
      <c r="GX153" s="173"/>
      <c r="GY153" s="173"/>
      <c r="GZ153" s="173"/>
      <c r="HA153" s="173"/>
      <c r="HB153" s="173"/>
      <c r="HC153" s="173"/>
      <c r="HD153" s="173"/>
      <c r="HE153" s="173"/>
      <c r="HF153" s="173"/>
      <c r="HG153" s="173"/>
      <c r="HH153" s="173"/>
      <c r="HI153" s="173"/>
      <c r="HJ153" s="173"/>
      <c r="HK153" s="173"/>
      <c r="HL153" s="173"/>
      <c r="HM153" s="173"/>
      <c r="HN153" s="173"/>
      <c r="HO153" s="173"/>
      <c r="HP153" s="173"/>
      <c r="HQ153" s="173"/>
      <c r="HR153" s="173"/>
      <c r="HS153" s="173"/>
      <c r="HT153" s="173"/>
      <c r="HU153" s="173"/>
      <c r="HV153" s="173"/>
      <c r="HW153" s="173"/>
      <c r="HX153" s="173"/>
      <c r="HY153" s="173"/>
      <c r="HZ153" s="173"/>
      <c r="IA153" s="173"/>
      <c r="IB153" s="173"/>
      <c r="IC153" s="173"/>
      <c r="ID153" s="173"/>
      <c r="IE153" s="173"/>
      <c r="IF153" s="173"/>
      <c r="IG153" s="173"/>
      <c r="IH153" s="173"/>
      <c r="II153" s="173"/>
      <c r="IJ153" s="173"/>
      <c r="IK153" s="173"/>
      <c r="IL153" s="173"/>
      <c r="IM153" s="173"/>
      <c r="IN153" s="173"/>
      <c r="IO153" s="173"/>
      <c r="IP153" s="173"/>
      <c r="IQ153" s="173"/>
      <c r="IR153" s="173"/>
      <c r="IS153" s="173"/>
      <c r="IT153" s="173"/>
      <c r="IU153" s="173"/>
      <c r="IV153" s="173"/>
      <c r="IW153" s="173"/>
      <c r="IX153" s="173"/>
      <c r="IY153" s="173"/>
      <c r="IZ153" s="173"/>
      <c r="JA153" s="173"/>
      <c r="JB153" s="173"/>
      <c r="JC153" s="173"/>
      <c r="JD153" s="173"/>
      <c r="JE153" s="173"/>
      <c r="JF153" s="173"/>
      <c r="JG153" s="173"/>
      <c r="JH153" s="173"/>
      <c r="JI153" s="173"/>
      <c r="JJ153" s="173"/>
      <c r="JK153" s="173"/>
      <c r="JL153" s="173"/>
      <c r="JM153" s="173"/>
      <c r="JN153" s="173"/>
      <c r="JO153" s="173"/>
      <c r="JP153" s="173"/>
      <c r="JQ153" s="173"/>
      <c r="JR153" s="173"/>
      <c r="JS153" s="173"/>
      <c r="JT153" s="173"/>
      <c r="JU153" s="173"/>
      <c r="JV153" s="173"/>
      <c r="JW153" s="173"/>
      <c r="JX153" s="173"/>
      <c r="JY153" s="173"/>
      <c r="JZ153" s="173"/>
      <c r="KA153" s="173"/>
      <c r="KB153" s="173"/>
      <c r="KC153" s="173"/>
      <c r="KD153" s="173"/>
      <c r="KE153" s="173"/>
      <c r="KF153" s="173"/>
      <c r="KG153" s="173"/>
      <c r="KH153" s="173"/>
      <c r="KI153" s="173"/>
      <c r="KJ153" s="173"/>
      <c r="KK153" s="173"/>
      <c r="KL153" s="173"/>
      <c r="KM153" s="173"/>
      <c r="KN153" s="173"/>
      <c r="KO153" s="173"/>
      <c r="KP153" s="173"/>
      <c r="KQ153" s="173"/>
      <c r="KR153" s="173"/>
      <c r="KS153" s="173"/>
      <c r="KT153" s="173"/>
      <c r="KU153" s="173"/>
      <c r="KV153" s="173"/>
      <c r="KW153" s="173"/>
      <c r="KX153" s="173"/>
      <c r="KY153" s="173"/>
      <c r="KZ153" s="173"/>
      <c r="LA153" s="173"/>
      <c r="LB153" s="173"/>
      <c r="LC153" s="173"/>
      <c r="LD153" s="173"/>
      <c r="LE153" s="173"/>
      <c r="LF153" s="173"/>
      <c r="LG153" s="173"/>
      <c r="LH153" s="173"/>
      <c r="LI153" s="173"/>
      <c r="LJ153" s="173"/>
      <c r="LK153" s="173"/>
      <c r="LL153" s="173"/>
      <c r="LM153" s="173"/>
    </row>
    <row r="154" spans="1:325" s="220" customFormat="1" ht="15.75" customHeight="1" x14ac:dyDescent="0.25">
      <c r="A154" s="173"/>
      <c r="B154" s="173"/>
      <c r="C154" s="173"/>
      <c r="D154" s="173"/>
      <c r="E154" s="173"/>
      <c r="F154" s="124"/>
      <c r="G154" s="124"/>
      <c r="H154" s="17"/>
      <c r="I154" s="17"/>
      <c r="J154" s="17"/>
      <c r="K154" s="17"/>
      <c r="L154" s="17"/>
      <c r="M154" s="173"/>
      <c r="N154" s="173"/>
      <c r="O154" s="216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3"/>
      <c r="BE154" s="173"/>
      <c r="BF154" s="173"/>
      <c r="BG154" s="173"/>
      <c r="BH154" s="173"/>
      <c r="BI154" s="173"/>
      <c r="BJ154" s="173"/>
      <c r="BK154" s="173"/>
      <c r="BL154" s="173"/>
      <c r="BM154" s="173"/>
      <c r="BN154" s="173"/>
      <c r="BO154" s="173"/>
      <c r="BP154" s="173"/>
      <c r="BQ154" s="173"/>
      <c r="BR154" s="175"/>
      <c r="BT154" s="173"/>
      <c r="BU154" s="173"/>
      <c r="BV154" s="175"/>
      <c r="BW154" s="173"/>
      <c r="BX154" s="173"/>
      <c r="BY154" s="300"/>
      <c r="BZ154" s="173"/>
      <c r="CA154" s="173"/>
      <c r="CB154" s="173"/>
      <c r="CC154" s="173"/>
      <c r="CD154" s="173"/>
      <c r="CE154" s="173"/>
      <c r="CF154" s="173"/>
      <c r="CG154" s="173"/>
      <c r="CH154" s="173"/>
      <c r="CI154" s="173"/>
      <c r="CJ154" s="173"/>
      <c r="CK154" s="173"/>
      <c r="CL154" s="173"/>
      <c r="CM154" s="173"/>
      <c r="CN154" s="173"/>
      <c r="CO154" s="173"/>
      <c r="CP154" s="173"/>
      <c r="CQ154" s="173"/>
      <c r="CR154" s="173"/>
      <c r="CS154" s="173"/>
      <c r="CT154" s="173"/>
      <c r="CU154" s="173"/>
      <c r="CV154" s="173"/>
      <c r="CW154" s="173"/>
      <c r="CX154" s="173"/>
      <c r="CY154" s="173"/>
      <c r="CZ154" s="173"/>
      <c r="DA154" s="173"/>
      <c r="DB154" s="173"/>
      <c r="DC154" s="173"/>
      <c r="DD154" s="173"/>
      <c r="DE154" s="173"/>
      <c r="DF154" s="173"/>
      <c r="DG154" s="173"/>
      <c r="DH154" s="173"/>
      <c r="DI154" s="173"/>
      <c r="DJ154" s="173"/>
      <c r="DK154" s="173"/>
      <c r="DL154" s="173"/>
      <c r="DM154" s="173"/>
      <c r="DN154" s="173"/>
      <c r="DO154" s="173"/>
      <c r="DP154" s="173"/>
      <c r="DQ154" s="173"/>
      <c r="DR154" s="173"/>
      <c r="DS154" s="173"/>
      <c r="DT154" s="173"/>
      <c r="DU154" s="173"/>
      <c r="DV154" s="173"/>
      <c r="DW154" s="173"/>
      <c r="DX154" s="173"/>
      <c r="DY154" s="173"/>
      <c r="DZ154" s="173"/>
      <c r="EA154" s="173"/>
      <c r="EB154" s="173"/>
      <c r="EC154" s="173"/>
      <c r="ED154" s="173"/>
      <c r="EE154" s="173"/>
      <c r="EF154" s="173"/>
      <c r="EG154" s="173"/>
      <c r="EH154" s="173"/>
      <c r="EI154" s="173"/>
      <c r="EJ154" s="173"/>
      <c r="EK154" s="173"/>
      <c r="EL154" s="173"/>
      <c r="EM154" s="173"/>
      <c r="EN154" s="173"/>
      <c r="EO154" s="173"/>
      <c r="EP154" s="173"/>
      <c r="EQ154" s="173"/>
      <c r="ER154" s="173"/>
      <c r="ES154" s="173"/>
      <c r="ET154" s="173"/>
      <c r="EU154" s="173"/>
      <c r="EV154" s="173"/>
      <c r="EW154" s="173"/>
      <c r="EX154" s="173"/>
      <c r="EY154" s="173"/>
      <c r="EZ154" s="173"/>
      <c r="FA154" s="173"/>
      <c r="FB154" s="173"/>
      <c r="FC154" s="173"/>
      <c r="FD154" s="173"/>
      <c r="FE154" s="173"/>
      <c r="FF154" s="173"/>
      <c r="FG154" s="173"/>
      <c r="FH154" s="173"/>
      <c r="FI154" s="173"/>
      <c r="FJ154" s="173"/>
      <c r="FK154" s="173"/>
      <c r="FL154" s="173"/>
      <c r="FM154" s="173"/>
      <c r="FN154" s="173"/>
      <c r="FO154" s="173"/>
      <c r="FP154" s="173"/>
      <c r="FQ154" s="173"/>
      <c r="FR154" s="173"/>
      <c r="FS154" s="173"/>
      <c r="FT154" s="173"/>
      <c r="FU154" s="173"/>
      <c r="FV154" s="173"/>
      <c r="FW154" s="173"/>
      <c r="FX154" s="173"/>
      <c r="FY154" s="173"/>
      <c r="FZ154" s="173"/>
      <c r="GA154" s="173"/>
      <c r="GB154" s="173"/>
      <c r="GC154" s="173"/>
      <c r="GD154" s="173"/>
      <c r="GE154" s="173"/>
      <c r="GF154" s="173"/>
      <c r="GG154" s="173"/>
      <c r="GH154" s="173"/>
      <c r="GI154" s="173"/>
      <c r="GJ154" s="173"/>
      <c r="GK154" s="173"/>
      <c r="GL154" s="173"/>
      <c r="GM154" s="173"/>
      <c r="GN154" s="173"/>
      <c r="GO154" s="173"/>
      <c r="GP154" s="173"/>
      <c r="GQ154" s="173"/>
      <c r="GR154" s="173"/>
      <c r="GS154" s="173"/>
      <c r="GT154" s="173"/>
      <c r="GU154" s="173"/>
      <c r="GV154" s="173"/>
      <c r="GW154" s="173"/>
      <c r="GX154" s="173"/>
      <c r="GY154" s="173"/>
      <c r="GZ154" s="173"/>
      <c r="HA154" s="173"/>
      <c r="HB154" s="173"/>
      <c r="HC154" s="173"/>
      <c r="HD154" s="173"/>
      <c r="HE154" s="173"/>
      <c r="HF154" s="173"/>
      <c r="HG154" s="173"/>
      <c r="HH154" s="173"/>
      <c r="HI154" s="173"/>
      <c r="HJ154" s="173"/>
      <c r="HK154" s="173"/>
      <c r="HL154" s="173"/>
      <c r="HM154" s="173"/>
      <c r="HN154" s="173"/>
      <c r="HO154" s="173"/>
      <c r="HP154" s="173"/>
      <c r="HQ154" s="173"/>
      <c r="HR154" s="173"/>
      <c r="HS154" s="173"/>
      <c r="HT154" s="173"/>
      <c r="HU154" s="173"/>
      <c r="HV154" s="173"/>
      <c r="HW154" s="173"/>
      <c r="HX154" s="173"/>
      <c r="HY154" s="173"/>
      <c r="HZ154" s="173"/>
      <c r="IA154" s="173"/>
      <c r="IB154" s="173"/>
      <c r="IC154" s="173"/>
      <c r="ID154" s="173"/>
      <c r="IE154" s="173"/>
      <c r="IF154" s="173"/>
      <c r="IG154" s="173"/>
      <c r="IH154" s="173"/>
      <c r="II154" s="173"/>
      <c r="IJ154" s="173"/>
      <c r="IK154" s="173"/>
      <c r="IL154" s="173"/>
      <c r="IM154" s="173"/>
      <c r="IN154" s="173"/>
      <c r="IO154" s="173"/>
      <c r="IP154" s="173"/>
      <c r="IQ154" s="173"/>
      <c r="IR154" s="173"/>
      <c r="IS154" s="173"/>
      <c r="IT154" s="173"/>
      <c r="IU154" s="173"/>
      <c r="IV154" s="173"/>
      <c r="IW154" s="173"/>
      <c r="IX154" s="173"/>
      <c r="IY154" s="173"/>
      <c r="IZ154" s="173"/>
      <c r="JA154" s="173"/>
      <c r="JB154" s="173"/>
      <c r="JC154" s="173"/>
      <c r="JD154" s="173"/>
      <c r="JE154" s="173"/>
      <c r="JF154" s="173"/>
      <c r="JG154" s="173"/>
      <c r="JH154" s="173"/>
      <c r="JI154" s="173"/>
      <c r="JJ154" s="173"/>
      <c r="JK154" s="173"/>
      <c r="JL154" s="173"/>
      <c r="JM154" s="173"/>
      <c r="JN154" s="173"/>
      <c r="JO154" s="173"/>
      <c r="JP154" s="173"/>
      <c r="JQ154" s="173"/>
      <c r="JR154" s="173"/>
      <c r="JS154" s="173"/>
      <c r="JT154" s="173"/>
      <c r="JU154" s="173"/>
      <c r="JV154" s="173"/>
      <c r="JW154" s="173"/>
      <c r="JX154" s="173"/>
      <c r="JY154" s="173"/>
      <c r="JZ154" s="173"/>
      <c r="KA154" s="173"/>
      <c r="KB154" s="173"/>
      <c r="KC154" s="173"/>
      <c r="KD154" s="173"/>
      <c r="KE154" s="173"/>
      <c r="KF154" s="173"/>
      <c r="KG154" s="173"/>
      <c r="KH154" s="173"/>
      <c r="KI154" s="173"/>
      <c r="KJ154" s="173"/>
      <c r="KK154" s="173"/>
      <c r="KL154" s="173"/>
      <c r="KM154" s="173"/>
      <c r="KN154" s="173"/>
      <c r="KO154" s="173"/>
      <c r="KP154" s="173"/>
      <c r="KQ154" s="173"/>
      <c r="KR154" s="173"/>
      <c r="KS154" s="173"/>
      <c r="KT154" s="173"/>
      <c r="KU154" s="173"/>
      <c r="KV154" s="173"/>
      <c r="KW154" s="173"/>
      <c r="KX154" s="173"/>
      <c r="KY154" s="173"/>
      <c r="KZ154" s="173"/>
      <c r="LA154" s="173"/>
      <c r="LB154" s="173"/>
      <c r="LC154" s="173"/>
      <c r="LD154" s="173"/>
      <c r="LE154" s="173"/>
      <c r="LF154" s="173"/>
      <c r="LG154" s="173"/>
      <c r="LH154" s="173"/>
      <c r="LI154" s="173"/>
      <c r="LJ154" s="173"/>
      <c r="LK154" s="173"/>
      <c r="LL154" s="173"/>
      <c r="LM154" s="173"/>
    </row>
    <row r="155" spans="1:325" s="220" customFormat="1" ht="15.75" customHeight="1" x14ac:dyDescent="0.25">
      <c r="A155" s="173"/>
      <c r="B155" s="173"/>
      <c r="C155" s="173"/>
      <c r="D155" s="173"/>
      <c r="E155" s="173"/>
      <c r="F155" s="124"/>
      <c r="G155" s="124"/>
      <c r="H155" s="17"/>
      <c r="I155" s="17"/>
      <c r="J155" s="17"/>
      <c r="K155" s="17"/>
      <c r="L155" s="17"/>
      <c r="M155" s="173"/>
      <c r="N155" s="173"/>
      <c r="O155" s="216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  <c r="AR155" s="173"/>
      <c r="AS155" s="173"/>
      <c r="AT155" s="173"/>
      <c r="AU155" s="173"/>
      <c r="AV155" s="173"/>
      <c r="AW155" s="173"/>
      <c r="AX155" s="173"/>
      <c r="AY155" s="173"/>
      <c r="AZ155" s="173"/>
      <c r="BA155" s="173"/>
      <c r="BB155" s="173"/>
      <c r="BC155" s="173"/>
      <c r="BD155" s="173"/>
      <c r="BE155" s="173"/>
      <c r="BF155" s="173"/>
      <c r="BG155" s="173"/>
      <c r="BH155" s="173"/>
      <c r="BI155" s="173"/>
      <c r="BJ155" s="173"/>
      <c r="BK155" s="173"/>
      <c r="BL155" s="173"/>
      <c r="BM155" s="173"/>
      <c r="BN155" s="173"/>
      <c r="BO155" s="173"/>
      <c r="BP155" s="173"/>
      <c r="BQ155" s="173"/>
      <c r="BR155" s="175"/>
      <c r="BT155" s="173"/>
      <c r="BU155" s="173"/>
      <c r="BV155" s="175"/>
      <c r="BW155" s="173"/>
      <c r="BX155" s="173"/>
      <c r="BY155" s="300"/>
      <c r="BZ155" s="173"/>
      <c r="CA155" s="173"/>
      <c r="CB155" s="173"/>
      <c r="CC155" s="173"/>
      <c r="CD155" s="173"/>
      <c r="CE155" s="173"/>
      <c r="CF155" s="173"/>
      <c r="CG155" s="173"/>
      <c r="CH155" s="173"/>
      <c r="CI155" s="173"/>
      <c r="CJ155" s="173"/>
      <c r="CK155" s="173"/>
      <c r="CL155" s="173"/>
      <c r="CM155" s="173"/>
      <c r="CN155" s="173"/>
      <c r="CO155" s="173"/>
      <c r="CP155" s="173"/>
      <c r="CQ155" s="173"/>
      <c r="CR155" s="173"/>
      <c r="CS155" s="173"/>
      <c r="CT155" s="173"/>
      <c r="CU155" s="173"/>
      <c r="CV155" s="173"/>
      <c r="CW155" s="173"/>
      <c r="CX155" s="173"/>
      <c r="CY155" s="173"/>
      <c r="CZ155" s="173"/>
      <c r="DA155" s="173"/>
      <c r="DB155" s="173"/>
      <c r="DC155" s="173"/>
      <c r="DD155" s="173"/>
      <c r="DE155" s="173"/>
      <c r="DF155" s="173"/>
      <c r="DG155" s="173"/>
      <c r="DH155" s="173"/>
      <c r="DI155" s="173"/>
      <c r="DJ155" s="173"/>
      <c r="DK155" s="173"/>
      <c r="DL155" s="173"/>
      <c r="DM155" s="173"/>
      <c r="DN155" s="173"/>
      <c r="DO155" s="173"/>
      <c r="DP155" s="173"/>
      <c r="DQ155" s="173"/>
      <c r="DR155" s="173"/>
      <c r="DS155" s="173"/>
      <c r="DT155" s="173"/>
      <c r="DU155" s="173"/>
      <c r="DV155" s="173"/>
      <c r="DW155" s="173"/>
      <c r="DX155" s="173"/>
      <c r="DY155" s="173"/>
      <c r="DZ155" s="173"/>
      <c r="EA155" s="173"/>
      <c r="EB155" s="173"/>
      <c r="EC155" s="173"/>
      <c r="ED155" s="173"/>
      <c r="EE155" s="173"/>
      <c r="EF155" s="173"/>
      <c r="EG155" s="173"/>
      <c r="EH155" s="173"/>
      <c r="EI155" s="173"/>
      <c r="EJ155" s="173"/>
      <c r="EK155" s="173"/>
      <c r="EL155" s="173"/>
      <c r="EM155" s="173"/>
      <c r="EN155" s="173"/>
      <c r="EO155" s="173"/>
      <c r="EP155" s="173"/>
      <c r="EQ155" s="173"/>
      <c r="ER155" s="173"/>
      <c r="ES155" s="173"/>
      <c r="ET155" s="173"/>
      <c r="EU155" s="173"/>
      <c r="EV155" s="173"/>
      <c r="EW155" s="173"/>
      <c r="EX155" s="173"/>
      <c r="EY155" s="173"/>
      <c r="EZ155" s="173"/>
      <c r="FA155" s="173"/>
      <c r="FB155" s="173"/>
      <c r="FC155" s="173"/>
      <c r="FD155" s="173"/>
      <c r="FE155" s="173"/>
      <c r="FF155" s="173"/>
      <c r="FG155" s="173"/>
      <c r="FH155" s="173"/>
      <c r="FI155" s="173"/>
      <c r="FJ155" s="173"/>
      <c r="FK155" s="173"/>
      <c r="FL155" s="173"/>
      <c r="FM155" s="173"/>
      <c r="FN155" s="173"/>
      <c r="FO155" s="173"/>
      <c r="FP155" s="173"/>
      <c r="FQ155" s="173"/>
      <c r="FR155" s="173"/>
      <c r="FS155" s="173"/>
      <c r="FT155" s="173"/>
      <c r="FU155" s="173"/>
      <c r="FV155" s="173"/>
      <c r="FW155" s="173"/>
      <c r="FX155" s="173"/>
      <c r="FY155" s="173"/>
      <c r="FZ155" s="173"/>
      <c r="GA155" s="173"/>
      <c r="GB155" s="173"/>
      <c r="GC155" s="173"/>
      <c r="GD155" s="173"/>
      <c r="GE155" s="173"/>
      <c r="GF155" s="173"/>
      <c r="GG155" s="173"/>
      <c r="GH155" s="173"/>
      <c r="GI155" s="173"/>
      <c r="GJ155" s="173"/>
      <c r="GK155" s="173"/>
      <c r="GL155" s="173"/>
      <c r="GM155" s="173"/>
      <c r="GN155" s="173"/>
      <c r="GO155" s="173"/>
      <c r="GP155" s="173"/>
      <c r="GQ155" s="173"/>
      <c r="GR155" s="173"/>
      <c r="GS155" s="173"/>
      <c r="GT155" s="173"/>
      <c r="GU155" s="173"/>
      <c r="GV155" s="173"/>
      <c r="GW155" s="173"/>
      <c r="GX155" s="173"/>
      <c r="GY155" s="173"/>
      <c r="GZ155" s="173"/>
      <c r="HA155" s="173"/>
      <c r="HB155" s="173"/>
      <c r="HC155" s="173"/>
      <c r="HD155" s="173"/>
      <c r="HE155" s="173"/>
      <c r="HF155" s="173"/>
      <c r="HG155" s="173"/>
      <c r="HH155" s="173"/>
      <c r="HI155" s="173"/>
      <c r="HJ155" s="173"/>
      <c r="HK155" s="173"/>
      <c r="HL155" s="173"/>
      <c r="HM155" s="173"/>
      <c r="HN155" s="173"/>
      <c r="HO155" s="173"/>
      <c r="HP155" s="173"/>
      <c r="HQ155" s="173"/>
      <c r="HR155" s="173"/>
      <c r="HS155" s="173"/>
      <c r="HT155" s="173"/>
      <c r="HU155" s="173"/>
      <c r="HV155" s="173"/>
      <c r="HW155" s="173"/>
      <c r="HX155" s="173"/>
      <c r="HY155" s="173"/>
      <c r="HZ155" s="173"/>
      <c r="IA155" s="173"/>
      <c r="IB155" s="173"/>
      <c r="IC155" s="173"/>
      <c r="ID155" s="173"/>
      <c r="IE155" s="173"/>
      <c r="IF155" s="173"/>
      <c r="IG155" s="173"/>
      <c r="IH155" s="173"/>
      <c r="II155" s="173"/>
      <c r="IJ155" s="173"/>
      <c r="IK155" s="173"/>
      <c r="IL155" s="173"/>
      <c r="IM155" s="173"/>
      <c r="IN155" s="173"/>
      <c r="IO155" s="173"/>
      <c r="IP155" s="173"/>
      <c r="IQ155" s="173"/>
      <c r="IR155" s="173"/>
      <c r="IS155" s="173"/>
      <c r="IT155" s="173"/>
      <c r="IU155" s="173"/>
      <c r="IV155" s="173"/>
      <c r="IW155" s="173"/>
      <c r="IX155" s="173"/>
      <c r="IY155" s="173"/>
      <c r="IZ155" s="173"/>
      <c r="JA155" s="173"/>
      <c r="JB155" s="173"/>
      <c r="JC155" s="173"/>
      <c r="JD155" s="173"/>
      <c r="JE155" s="173"/>
      <c r="JF155" s="173"/>
      <c r="JG155" s="173"/>
      <c r="JH155" s="173"/>
      <c r="JI155" s="173"/>
      <c r="JJ155" s="173"/>
      <c r="JK155" s="173"/>
      <c r="JL155" s="173"/>
      <c r="JM155" s="173"/>
      <c r="JN155" s="173"/>
      <c r="JO155" s="173"/>
      <c r="JP155" s="173"/>
      <c r="JQ155" s="173"/>
      <c r="JR155" s="173"/>
      <c r="JS155" s="173"/>
      <c r="JT155" s="173"/>
      <c r="JU155" s="173"/>
      <c r="JV155" s="173"/>
      <c r="JW155" s="173"/>
      <c r="JX155" s="173"/>
      <c r="JY155" s="173"/>
      <c r="JZ155" s="173"/>
      <c r="KA155" s="173"/>
      <c r="KB155" s="173"/>
      <c r="KC155" s="173"/>
      <c r="KD155" s="173"/>
      <c r="KE155" s="173"/>
      <c r="KF155" s="173"/>
      <c r="KG155" s="173"/>
      <c r="KH155" s="173"/>
      <c r="KI155" s="173"/>
      <c r="KJ155" s="173"/>
      <c r="KK155" s="173"/>
      <c r="KL155" s="173"/>
      <c r="KM155" s="173"/>
      <c r="KN155" s="173"/>
      <c r="KO155" s="173"/>
      <c r="KP155" s="173"/>
      <c r="KQ155" s="173"/>
      <c r="KR155" s="173"/>
      <c r="KS155" s="173"/>
      <c r="KT155" s="173"/>
      <c r="KU155" s="173"/>
      <c r="KV155" s="173"/>
      <c r="KW155" s="173"/>
      <c r="KX155" s="173"/>
      <c r="KY155" s="173"/>
      <c r="KZ155" s="173"/>
      <c r="LA155" s="173"/>
      <c r="LB155" s="173"/>
      <c r="LC155" s="173"/>
      <c r="LD155" s="173"/>
      <c r="LE155" s="173"/>
      <c r="LF155" s="173"/>
      <c r="LG155" s="173"/>
      <c r="LH155" s="173"/>
      <c r="LI155" s="173"/>
      <c r="LJ155" s="173"/>
      <c r="LK155" s="173"/>
      <c r="LL155" s="173"/>
      <c r="LM155" s="173"/>
    </row>
    <row r="156" spans="1:325" s="220" customFormat="1" ht="15.75" customHeight="1" x14ac:dyDescent="0.25">
      <c r="A156" s="173"/>
      <c r="B156" s="173"/>
      <c r="C156" s="173"/>
      <c r="D156" s="173"/>
      <c r="E156" s="173"/>
      <c r="F156" s="124"/>
      <c r="G156" s="124"/>
      <c r="H156" s="17"/>
      <c r="I156" s="17"/>
      <c r="J156" s="17"/>
      <c r="K156" s="17"/>
      <c r="L156" s="17"/>
      <c r="M156" s="173"/>
      <c r="N156" s="173"/>
      <c r="O156" s="216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73"/>
      <c r="BK156" s="173"/>
      <c r="BL156" s="173"/>
      <c r="BM156" s="173"/>
      <c r="BN156" s="173"/>
      <c r="BO156" s="173"/>
      <c r="BP156" s="173"/>
      <c r="BQ156" s="173"/>
      <c r="BR156" s="175"/>
      <c r="BT156" s="173"/>
      <c r="BU156" s="173"/>
      <c r="BV156" s="175"/>
      <c r="BW156" s="173"/>
      <c r="BX156" s="173"/>
      <c r="BY156" s="300"/>
      <c r="BZ156" s="173"/>
      <c r="CA156" s="173"/>
      <c r="CB156" s="173"/>
      <c r="CC156" s="173"/>
      <c r="CD156" s="173"/>
      <c r="CE156" s="173"/>
      <c r="CF156" s="173"/>
      <c r="CG156" s="173"/>
      <c r="CH156" s="173"/>
      <c r="CI156" s="173"/>
      <c r="CJ156" s="173"/>
      <c r="CK156" s="173"/>
      <c r="CL156" s="173"/>
      <c r="CM156" s="173"/>
      <c r="CN156" s="173"/>
      <c r="CO156" s="173"/>
      <c r="CP156" s="173"/>
      <c r="CQ156" s="173"/>
      <c r="CR156" s="173"/>
      <c r="CS156" s="173"/>
      <c r="CT156" s="173"/>
      <c r="CU156" s="173"/>
      <c r="CV156" s="173"/>
      <c r="CW156" s="173"/>
      <c r="CX156" s="173"/>
      <c r="CY156" s="173"/>
      <c r="CZ156" s="173"/>
      <c r="DA156" s="173"/>
      <c r="DB156" s="173"/>
      <c r="DC156" s="173"/>
      <c r="DD156" s="173"/>
      <c r="DE156" s="173"/>
      <c r="DF156" s="173"/>
      <c r="DG156" s="173"/>
      <c r="DH156" s="173"/>
      <c r="DI156" s="173"/>
      <c r="DJ156" s="173"/>
      <c r="DK156" s="173"/>
      <c r="DL156" s="173"/>
      <c r="DM156" s="173"/>
      <c r="DN156" s="173"/>
      <c r="DO156" s="173"/>
      <c r="DP156" s="173"/>
      <c r="DQ156" s="173"/>
      <c r="DR156" s="173"/>
      <c r="DS156" s="173"/>
      <c r="DT156" s="173"/>
      <c r="DU156" s="173"/>
      <c r="DV156" s="173"/>
      <c r="DW156" s="173"/>
      <c r="DX156" s="173"/>
      <c r="DY156" s="173"/>
      <c r="DZ156" s="173"/>
      <c r="EA156" s="173"/>
      <c r="EB156" s="173"/>
      <c r="EC156" s="173"/>
      <c r="ED156" s="173"/>
      <c r="EE156" s="173"/>
      <c r="EF156" s="173"/>
      <c r="EG156" s="173"/>
      <c r="EH156" s="173"/>
      <c r="EI156" s="173"/>
      <c r="EJ156" s="173"/>
      <c r="EK156" s="173"/>
      <c r="EL156" s="173"/>
      <c r="EM156" s="173"/>
      <c r="EN156" s="173"/>
      <c r="EO156" s="173"/>
      <c r="EP156" s="173"/>
      <c r="EQ156" s="173"/>
      <c r="ER156" s="173"/>
      <c r="ES156" s="173"/>
      <c r="ET156" s="173"/>
      <c r="EU156" s="173"/>
      <c r="EV156" s="173"/>
      <c r="EW156" s="173"/>
      <c r="EX156" s="173"/>
      <c r="EY156" s="173"/>
      <c r="EZ156" s="173"/>
      <c r="FA156" s="173"/>
      <c r="FB156" s="173"/>
      <c r="FC156" s="173"/>
      <c r="FD156" s="173"/>
      <c r="FE156" s="173"/>
      <c r="FF156" s="173"/>
      <c r="FG156" s="173"/>
      <c r="FH156" s="173"/>
      <c r="FI156" s="173"/>
      <c r="FJ156" s="173"/>
      <c r="FK156" s="173"/>
      <c r="FL156" s="173"/>
      <c r="FM156" s="173"/>
      <c r="FN156" s="173"/>
      <c r="FO156" s="173"/>
      <c r="FP156" s="173"/>
      <c r="FQ156" s="173"/>
      <c r="FR156" s="173"/>
      <c r="FS156" s="173"/>
      <c r="FT156" s="173"/>
      <c r="FU156" s="173"/>
      <c r="FV156" s="173"/>
      <c r="FW156" s="173"/>
      <c r="FX156" s="173"/>
      <c r="FY156" s="173"/>
      <c r="FZ156" s="173"/>
      <c r="GA156" s="173"/>
      <c r="GB156" s="173"/>
      <c r="GC156" s="173"/>
      <c r="GD156" s="173"/>
      <c r="GE156" s="173"/>
      <c r="GF156" s="173"/>
      <c r="GG156" s="173"/>
      <c r="GH156" s="173"/>
      <c r="GI156" s="173"/>
      <c r="GJ156" s="173"/>
      <c r="GK156" s="173"/>
      <c r="GL156" s="173"/>
      <c r="GM156" s="173"/>
      <c r="GN156" s="173"/>
      <c r="GO156" s="173"/>
      <c r="GP156" s="173"/>
      <c r="GQ156" s="173"/>
      <c r="GR156" s="173"/>
      <c r="GS156" s="173"/>
      <c r="GT156" s="173"/>
      <c r="GU156" s="173"/>
      <c r="GV156" s="173"/>
      <c r="GW156" s="173"/>
      <c r="GX156" s="173"/>
      <c r="GY156" s="173"/>
      <c r="GZ156" s="173"/>
      <c r="HA156" s="173"/>
      <c r="HB156" s="173"/>
      <c r="HC156" s="173"/>
      <c r="HD156" s="173"/>
      <c r="HE156" s="173"/>
      <c r="HF156" s="173"/>
      <c r="HG156" s="173"/>
      <c r="HH156" s="173"/>
      <c r="HI156" s="173"/>
      <c r="HJ156" s="173"/>
      <c r="HK156" s="173"/>
      <c r="HL156" s="173"/>
      <c r="HM156" s="173"/>
      <c r="HN156" s="173"/>
      <c r="HO156" s="173"/>
      <c r="HP156" s="173"/>
      <c r="HQ156" s="173"/>
      <c r="HR156" s="173"/>
      <c r="HS156" s="173"/>
      <c r="HT156" s="173"/>
      <c r="HU156" s="173"/>
      <c r="HV156" s="173"/>
      <c r="HW156" s="173"/>
      <c r="HX156" s="173"/>
      <c r="HY156" s="173"/>
      <c r="HZ156" s="173"/>
      <c r="IA156" s="173"/>
      <c r="IB156" s="173"/>
      <c r="IC156" s="173"/>
      <c r="ID156" s="173"/>
      <c r="IE156" s="173"/>
      <c r="IF156" s="173"/>
      <c r="IG156" s="173"/>
      <c r="IH156" s="173"/>
      <c r="II156" s="173"/>
      <c r="IJ156" s="173"/>
      <c r="IK156" s="173"/>
      <c r="IL156" s="173"/>
      <c r="IM156" s="173"/>
      <c r="IN156" s="173"/>
      <c r="IO156" s="173"/>
      <c r="IP156" s="173"/>
      <c r="IQ156" s="173"/>
      <c r="IR156" s="173"/>
      <c r="IS156" s="173"/>
      <c r="IT156" s="173"/>
      <c r="IU156" s="173"/>
      <c r="IV156" s="173"/>
      <c r="IW156" s="173"/>
      <c r="IX156" s="173"/>
      <c r="IY156" s="173"/>
      <c r="IZ156" s="173"/>
      <c r="JA156" s="173"/>
      <c r="JB156" s="173"/>
      <c r="JC156" s="173"/>
      <c r="JD156" s="173"/>
      <c r="JE156" s="173"/>
      <c r="JF156" s="173"/>
      <c r="JG156" s="173"/>
      <c r="JH156" s="173"/>
      <c r="JI156" s="173"/>
      <c r="JJ156" s="173"/>
      <c r="JK156" s="173"/>
      <c r="JL156" s="173"/>
      <c r="JM156" s="173"/>
      <c r="JN156" s="173"/>
      <c r="JO156" s="173"/>
      <c r="JP156" s="173"/>
      <c r="JQ156" s="173"/>
      <c r="JR156" s="173"/>
      <c r="JS156" s="173"/>
      <c r="JT156" s="173"/>
      <c r="JU156" s="173"/>
      <c r="JV156" s="173"/>
      <c r="JW156" s="173"/>
      <c r="JX156" s="173"/>
      <c r="JY156" s="173"/>
      <c r="JZ156" s="173"/>
      <c r="KA156" s="173"/>
      <c r="KB156" s="173"/>
      <c r="KC156" s="173"/>
      <c r="KD156" s="173"/>
      <c r="KE156" s="173"/>
      <c r="KF156" s="173"/>
      <c r="KG156" s="173"/>
      <c r="KH156" s="173"/>
      <c r="KI156" s="173"/>
      <c r="KJ156" s="173"/>
      <c r="KK156" s="173"/>
      <c r="KL156" s="173"/>
      <c r="KM156" s="173"/>
      <c r="KN156" s="173"/>
      <c r="KO156" s="173"/>
      <c r="KP156" s="173"/>
      <c r="KQ156" s="173"/>
      <c r="KR156" s="173"/>
      <c r="KS156" s="173"/>
      <c r="KT156" s="173"/>
      <c r="KU156" s="173"/>
      <c r="KV156" s="173"/>
      <c r="KW156" s="173"/>
      <c r="KX156" s="173"/>
      <c r="KY156" s="173"/>
      <c r="KZ156" s="173"/>
      <c r="LA156" s="173"/>
      <c r="LB156" s="173"/>
      <c r="LC156" s="173"/>
      <c r="LD156" s="173"/>
      <c r="LE156" s="173"/>
      <c r="LF156" s="173"/>
      <c r="LG156" s="173"/>
      <c r="LH156" s="173"/>
      <c r="LI156" s="173"/>
      <c r="LJ156" s="173"/>
      <c r="LK156" s="173"/>
      <c r="LL156" s="173"/>
      <c r="LM156" s="173"/>
    </row>
    <row r="157" spans="1:325" s="220" customFormat="1" ht="15.75" customHeight="1" x14ac:dyDescent="0.25">
      <c r="A157" s="173"/>
      <c r="B157" s="173"/>
      <c r="C157" s="173"/>
      <c r="D157" s="173"/>
      <c r="E157" s="173"/>
      <c r="F157" s="124"/>
      <c r="G157" s="124"/>
      <c r="H157" s="17"/>
      <c r="I157" s="17"/>
      <c r="J157" s="17"/>
      <c r="K157" s="17"/>
      <c r="L157" s="17"/>
      <c r="M157" s="173"/>
      <c r="N157" s="173"/>
      <c r="O157" s="216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  <c r="AG157" s="173"/>
      <c r="AH157" s="173"/>
      <c r="AI157" s="173"/>
      <c r="AJ157" s="173"/>
      <c r="AK157" s="173"/>
      <c r="AL157" s="173"/>
      <c r="AM157" s="173"/>
      <c r="AN157" s="173"/>
      <c r="AO157" s="173"/>
      <c r="AP157" s="173"/>
      <c r="AQ157" s="173"/>
      <c r="AR157" s="173"/>
      <c r="AS157" s="173"/>
      <c r="AT157" s="173"/>
      <c r="AU157" s="173"/>
      <c r="AV157" s="173"/>
      <c r="AW157" s="173"/>
      <c r="AX157" s="173"/>
      <c r="AY157" s="173"/>
      <c r="AZ157" s="173"/>
      <c r="BA157" s="173"/>
      <c r="BB157" s="173"/>
      <c r="BC157" s="173"/>
      <c r="BD157" s="173"/>
      <c r="BE157" s="173"/>
      <c r="BF157" s="173"/>
      <c r="BG157" s="173"/>
      <c r="BH157" s="173"/>
      <c r="BI157" s="173"/>
      <c r="BJ157" s="173"/>
      <c r="BK157" s="173"/>
      <c r="BL157" s="173"/>
      <c r="BM157" s="173"/>
      <c r="BN157" s="173"/>
      <c r="BO157" s="173"/>
      <c r="BP157" s="173"/>
      <c r="BQ157" s="173"/>
      <c r="BR157" s="175"/>
      <c r="BT157" s="173"/>
      <c r="BU157" s="173"/>
      <c r="BV157" s="175"/>
      <c r="BW157" s="173"/>
      <c r="BX157" s="173"/>
      <c r="BY157" s="300"/>
      <c r="BZ157" s="173"/>
      <c r="CA157" s="173"/>
      <c r="CB157" s="173"/>
      <c r="CC157" s="173"/>
      <c r="CD157" s="173"/>
      <c r="CE157" s="173"/>
      <c r="CF157" s="173"/>
      <c r="CG157" s="173"/>
      <c r="CH157" s="173"/>
      <c r="CI157" s="173"/>
      <c r="CJ157" s="173"/>
      <c r="CK157" s="173"/>
      <c r="CL157" s="173"/>
      <c r="CM157" s="173"/>
      <c r="CN157" s="173"/>
      <c r="CO157" s="173"/>
      <c r="CP157" s="173"/>
      <c r="CQ157" s="173"/>
      <c r="CR157" s="173"/>
      <c r="CS157" s="173"/>
      <c r="CT157" s="173"/>
      <c r="CU157" s="173"/>
      <c r="CV157" s="173"/>
      <c r="CW157" s="173"/>
      <c r="CX157" s="173"/>
      <c r="CY157" s="173"/>
      <c r="CZ157" s="173"/>
      <c r="DA157" s="173"/>
      <c r="DB157" s="173"/>
      <c r="DC157" s="173"/>
      <c r="DD157" s="173"/>
      <c r="DE157" s="173"/>
      <c r="DF157" s="173"/>
      <c r="DG157" s="173"/>
      <c r="DH157" s="173"/>
      <c r="DI157" s="173"/>
      <c r="DJ157" s="173"/>
      <c r="DK157" s="173"/>
      <c r="DL157" s="173"/>
      <c r="DM157" s="173"/>
      <c r="DN157" s="173"/>
      <c r="DO157" s="173"/>
      <c r="DP157" s="173"/>
      <c r="DQ157" s="173"/>
      <c r="DR157" s="173"/>
      <c r="DS157" s="173"/>
      <c r="DT157" s="173"/>
      <c r="DU157" s="173"/>
      <c r="DV157" s="173"/>
      <c r="DW157" s="173"/>
      <c r="DX157" s="173"/>
      <c r="DY157" s="173"/>
      <c r="DZ157" s="173"/>
      <c r="EA157" s="173"/>
      <c r="EB157" s="173"/>
      <c r="EC157" s="173"/>
      <c r="ED157" s="173"/>
      <c r="EE157" s="173"/>
      <c r="EF157" s="173"/>
      <c r="EG157" s="173"/>
      <c r="EH157" s="173"/>
      <c r="EI157" s="173"/>
      <c r="EJ157" s="173"/>
      <c r="EK157" s="173"/>
      <c r="EL157" s="173"/>
      <c r="EM157" s="173"/>
      <c r="EN157" s="173"/>
      <c r="EO157" s="173"/>
      <c r="EP157" s="173"/>
      <c r="EQ157" s="173"/>
      <c r="ER157" s="173"/>
      <c r="ES157" s="173"/>
      <c r="ET157" s="173"/>
      <c r="EU157" s="173"/>
      <c r="EV157" s="173"/>
      <c r="EW157" s="173"/>
      <c r="EX157" s="173"/>
      <c r="EY157" s="173"/>
      <c r="EZ157" s="173"/>
      <c r="FA157" s="173"/>
      <c r="FB157" s="173"/>
      <c r="FC157" s="173"/>
      <c r="FD157" s="173"/>
      <c r="FE157" s="173"/>
      <c r="FF157" s="173"/>
      <c r="FG157" s="173"/>
      <c r="FH157" s="173"/>
      <c r="FI157" s="173"/>
      <c r="FJ157" s="173"/>
      <c r="FK157" s="173"/>
      <c r="FL157" s="173"/>
      <c r="FM157" s="173"/>
      <c r="FN157" s="173"/>
      <c r="FO157" s="173"/>
      <c r="FP157" s="173"/>
      <c r="FQ157" s="173"/>
      <c r="FR157" s="173"/>
      <c r="FS157" s="173"/>
      <c r="FT157" s="173"/>
      <c r="FU157" s="173"/>
      <c r="FV157" s="173"/>
      <c r="FW157" s="173"/>
      <c r="FX157" s="173"/>
      <c r="FY157" s="173"/>
      <c r="FZ157" s="173"/>
      <c r="GA157" s="173"/>
      <c r="GB157" s="173"/>
      <c r="GC157" s="173"/>
      <c r="GD157" s="173"/>
      <c r="GE157" s="173"/>
      <c r="GF157" s="173"/>
      <c r="GG157" s="173"/>
      <c r="GH157" s="173"/>
      <c r="GI157" s="173"/>
      <c r="GJ157" s="173"/>
      <c r="GK157" s="173"/>
      <c r="GL157" s="173"/>
      <c r="GM157" s="173"/>
      <c r="GN157" s="173"/>
      <c r="GO157" s="173"/>
      <c r="GP157" s="173"/>
      <c r="GQ157" s="173"/>
      <c r="GR157" s="173"/>
      <c r="GS157" s="173"/>
      <c r="GT157" s="173"/>
      <c r="GU157" s="173"/>
      <c r="GV157" s="173"/>
      <c r="GW157" s="173"/>
      <c r="GX157" s="173"/>
      <c r="GY157" s="173"/>
      <c r="GZ157" s="173"/>
      <c r="HA157" s="173"/>
      <c r="HB157" s="173"/>
      <c r="HC157" s="173"/>
      <c r="HD157" s="173"/>
      <c r="HE157" s="173"/>
      <c r="HF157" s="173"/>
      <c r="HG157" s="173"/>
      <c r="HH157" s="173"/>
      <c r="HI157" s="173"/>
      <c r="HJ157" s="173"/>
      <c r="HK157" s="173"/>
      <c r="HL157" s="173"/>
      <c r="HM157" s="173"/>
      <c r="HN157" s="173"/>
      <c r="HO157" s="173"/>
      <c r="HP157" s="173"/>
      <c r="HQ157" s="173"/>
      <c r="HR157" s="173"/>
      <c r="HS157" s="173"/>
      <c r="HT157" s="173"/>
      <c r="HU157" s="173"/>
      <c r="HV157" s="173"/>
      <c r="HW157" s="173"/>
      <c r="HX157" s="173"/>
      <c r="HY157" s="173"/>
      <c r="HZ157" s="173"/>
      <c r="IA157" s="173"/>
      <c r="IB157" s="173"/>
      <c r="IC157" s="173"/>
      <c r="ID157" s="173"/>
      <c r="IE157" s="173"/>
      <c r="IF157" s="173"/>
      <c r="IG157" s="173"/>
      <c r="IH157" s="173"/>
      <c r="II157" s="173"/>
      <c r="IJ157" s="173"/>
      <c r="IK157" s="173"/>
      <c r="IL157" s="173"/>
      <c r="IM157" s="173"/>
      <c r="IN157" s="173"/>
      <c r="IO157" s="173"/>
      <c r="IP157" s="173"/>
      <c r="IQ157" s="173"/>
      <c r="IR157" s="173"/>
      <c r="IS157" s="173"/>
      <c r="IT157" s="173"/>
      <c r="IU157" s="173"/>
      <c r="IV157" s="173"/>
      <c r="IW157" s="173"/>
      <c r="IX157" s="173"/>
      <c r="IY157" s="173"/>
      <c r="IZ157" s="173"/>
      <c r="JA157" s="173"/>
      <c r="JB157" s="173"/>
      <c r="JC157" s="173"/>
      <c r="JD157" s="173"/>
      <c r="JE157" s="173"/>
      <c r="JF157" s="173"/>
      <c r="JG157" s="173"/>
      <c r="JH157" s="173"/>
      <c r="JI157" s="173"/>
      <c r="JJ157" s="173"/>
      <c r="JK157" s="173"/>
      <c r="JL157" s="173"/>
      <c r="JM157" s="173"/>
      <c r="JN157" s="173"/>
      <c r="JO157" s="173"/>
      <c r="JP157" s="173"/>
      <c r="JQ157" s="173"/>
      <c r="JR157" s="173"/>
      <c r="JS157" s="173"/>
      <c r="JT157" s="173"/>
      <c r="JU157" s="173"/>
      <c r="JV157" s="173"/>
      <c r="JW157" s="173"/>
      <c r="JX157" s="173"/>
      <c r="JY157" s="173"/>
      <c r="JZ157" s="173"/>
      <c r="KA157" s="173"/>
      <c r="KB157" s="173"/>
      <c r="KC157" s="173"/>
      <c r="KD157" s="173"/>
      <c r="KE157" s="173"/>
      <c r="KF157" s="173"/>
      <c r="KG157" s="173"/>
      <c r="KH157" s="173"/>
      <c r="KI157" s="173"/>
      <c r="KJ157" s="173"/>
      <c r="KK157" s="173"/>
      <c r="KL157" s="173"/>
      <c r="KM157" s="173"/>
      <c r="KN157" s="173"/>
      <c r="KO157" s="173"/>
      <c r="KP157" s="173"/>
      <c r="KQ157" s="173"/>
      <c r="KR157" s="173"/>
      <c r="KS157" s="173"/>
      <c r="KT157" s="173"/>
      <c r="KU157" s="173"/>
      <c r="KV157" s="173"/>
      <c r="KW157" s="173"/>
      <c r="KX157" s="173"/>
      <c r="KY157" s="173"/>
      <c r="KZ157" s="173"/>
      <c r="LA157" s="173"/>
      <c r="LB157" s="173"/>
      <c r="LC157" s="173"/>
      <c r="LD157" s="173"/>
      <c r="LE157" s="173"/>
      <c r="LF157" s="173"/>
      <c r="LG157" s="173"/>
      <c r="LH157" s="173"/>
      <c r="LI157" s="173"/>
      <c r="LJ157" s="173"/>
      <c r="LK157" s="173"/>
      <c r="LL157" s="173"/>
      <c r="LM157" s="173"/>
    </row>
    <row r="158" spans="1:325" s="220" customFormat="1" ht="15.75" customHeight="1" x14ac:dyDescent="0.25">
      <c r="A158" s="173"/>
      <c r="B158" s="173"/>
      <c r="C158" s="173"/>
      <c r="D158" s="173"/>
      <c r="E158" s="173"/>
      <c r="F158" s="124"/>
      <c r="G158" s="124"/>
      <c r="H158" s="17"/>
      <c r="I158" s="17"/>
      <c r="J158" s="17"/>
      <c r="K158" s="17"/>
      <c r="L158" s="17"/>
      <c r="M158" s="173"/>
      <c r="N158" s="173"/>
      <c r="O158" s="216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  <c r="AG158" s="173"/>
      <c r="AH158" s="173"/>
      <c r="AI158" s="173"/>
      <c r="AJ158" s="173"/>
      <c r="AK158" s="173"/>
      <c r="AL158" s="173"/>
      <c r="AM158" s="173"/>
      <c r="AN158" s="173"/>
      <c r="AO158" s="173"/>
      <c r="AP158" s="173"/>
      <c r="AQ158" s="173"/>
      <c r="AR158" s="173"/>
      <c r="AS158" s="173"/>
      <c r="AT158" s="173"/>
      <c r="AU158" s="173"/>
      <c r="AV158" s="173"/>
      <c r="AW158" s="173"/>
      <c r="AX158" s="173"/>
      <c r="AY158" s="173"/>
      <c r="AZ158" s="173"/>
      <c r="BA158" s="173"/>
      <c r="BB158" s="173"/>
      <c r="BC158" s="173"/>
      <c r="BD158" s="173"/>
      <c r="BE158" s="173"/>
      <c r="BF158" s="173"/>
      <c r="BG158" s="173"/>
      <c r="BH158" s="173"/>
      <c r="BI158" s="173"/>
      <c r="BJ158" s="173"/>
      <c r="BK158" s="173"/>
      <c r="BL158" s="173"/>
      <c r="BM158" s="173"/>
      <c r="BN158" s="173"/>
      <c r="BO158" s="173"/>
      <c r="BP158" s="173"/>
      <c r="BQ158" s="173"/>
      <c r="BR158" s="175"/>
      <c r="BT158" s="173"/>
      <c r="BU158" s="173"/>
      <c r="BV158" s="175"/>
      <c r="BW158" s="173"/>
      <c r="BX158" s="173"/>
      <c r="BY158" s="300"/>
      <c r="BZ158" s="173"/>
      <c r="CA158" s="173"/>
      <c r="CB158" s="173"/>
      <c r="CC158" s="173"/>
      <c r="CD158" s="173"/>
      <c r="CE158" s="173"/>
      <c r="CF158" s="173"/>
      <c r="CG158" s="173"/>
      <c r="CH158" s="173"/>
      <c r="CI158" s="173"/>
      <c r="CJ158" s="173"/>
      <c r="CK158" s="173"/>
      <c r="CL158" s="173"/>
      <c r="CM158" s="173"/>
      <c r="CN158" s="173"/>
      <c r="CO158" s="173"/>
      <c r="CP158" s="173"/>
      <c r="CQ158" s="173"/>
      <c r="CR158" s="173"/>
      <c r="CS158" s="173"/>
      <c r="CT158" s="173"/>
      <c r="CU158" s="173"/>
      <c r="CV158" s="173"/>
      <c r="CW158" s="173"/>
      <c r="CX158" s="173"/>
      <c r="CY158" s="173"/>
      <c r="CZ158" s="173"/>
      <c r="DA158" s="173"/>
      <c r="DB158" s="173"/>
      <c r="DC158" s="173"/>
      <c r="DD158" s="173"/>
      <c r="DE158" s="173"/>
      <c r="DF158" s="173"/>
      <c r="DG158" s="173"/>
      <c r="DH158" s="173"/>
      <c r="DI158" s="173"/>
      <c r="DJ158" s="173"/>
      <c r="DK158" s="173"/>
      <c r="DL158" s="173"/>
      <c r="DM158" s="173"/>
      <c r="DN158" s="173"/>
      <c r="DO158" s="173"/>
      <c r="DP158" s="173"/>
      <c r="DQ158" s="173"/>
      <c r="DR158" s="173"/>
      <c r="DS158" s="173"/>
      <c r="DT158" s="173"/>
      <c r="DU158" s="173"/>
      <c r="DV158" s="173"/>
      <c r="DW158" s="173"/>
      <c r="DX158" s="173"/>
      <c r="DY158" s="173"/>
      <c r="DZ158" s="173"/>
      <c r="EA158" s="173"/>
      <c r="EB158" s="173"/>
      <c r="EC158" s="173"/>
      <c r="ED158" s="173"/>
      <c r="EE158" s="173"/>
      <c r="EF158" s="173"/>
      <c r="EG158" s="173"/>
      <c r="EH158" s="173"/>
      <c r="EI158" s="173"/>
      <c r="EJ158" s="173"/>
      <c r="EK158" s="173"/>
      <c r="EL158" s="173"/>
      <c r="EM158" s="173"/>
      <c r="EN158" s="173"/>
      <c r="EO158" s="173"/>
      <c r="EP158" s="173"/>
      <c r="EQ158" s="173"/>
      <c r="ER158" s="173"/>
      <c r="ES158" s="173"/>
      <c r="ET158" s="173"/>
      <c r="EU158" s="173"/>
      <c r="EV158" s="173"/>
      <c r="EW158" s="173"/>
      <c r="EX158" s="173"/>
      <c r="EY158" s="173"/>
      <c r="EZ158" s="173"/>
      <c r="FA158" s="173"/>
      <c r="FB158" s="173"/>
      <c r="FC158" s="173"/>
      <c r="FD158" s="173"/>
      <c r="FE158" s="173"/>
      <c r="FF158" s="173"/>
      <c r="FG158" s="173"/>
      <c r="FH158" s="173"/>
      <c r="FI158" s="173"/>
      <c r="FJ158" s="173"/>
      <c r="FK158" s="173"/>
      <c r="FL158" s="173"/>
      <c r="FM158" s="173"/>
      <c r="FN158" s="173"/>
      <c r="FO158" s="173"/>
      <c r="FP158" s="173"/>
      <c r="FQ158" s="173"/>
      <c r="FR158" s="173"/>
      <c r="FS158" s="173"/>
      <c r="FT158" s="173"/>
      <c r="FU158" s="173"/>
      <c r="FV158" s="173"/>
      <c r="FW158" s="173"/>
      <c r="FX158" s="173"/>
      <c r="FY158" s="173"/>
      <c r="FZ158" s="173"/>
      <c r="GA158" s="173"/>
      <c r="GB158" s="173"/>
      <c r="GC158" s="173"/>
      <c r="GD158" s="173"/>
      <c r="GE158" s="173"/>
      <c r="GF158" s="173"/>
      <c r="GG158" s="173"/>
      <c r="GH158" s="173"/>
      <c r="GI158" s="173"/>
      <c r="GJ158" s="173"/>
      <c r="GK158" s="173"/>
      <c r="GL158" s="173"/>
      <c r="GM158" s="173"/>
      <c r="GN158" s="173"/>
      <c r="GO158" s="173"/>
      <c r="GP158" s="173"/>
      <c r="GQ158" s="173"/>
      <c r="GR158" s="173"/>
      <c r="GS158" s="173"/>
      <c r="GT158" s="173"/>
      <c r="GU158" s="173"/>
      <c r="GV158" s="173"/>
      <c r="GW158" s="173"/>
      <c r="GX158" s="173"/>
      <c r="GY158" s="173"/>
      <c r="GZ158" s="173"/>
      <c r="HA158" s="173"/>
      <c r="HB158" s="173"/>
      <c r="HC158" s="173"/>
      <c r="HD158" s="173"/>
      <c r="HE158" s="173"/>
      <c r="HF158" s="173"/>
      <c r="HG158" s="173"/>
      <c r="HH158" s="173"/>
      <c r="HI158" s="173"/>
      <c r="HJ158" s="173"/>
      <c r="HK158" s="173"/>
      <c r="HL158" s="173"/>
      <c r="HM158" s="173"/>
      <c r="HN158" s="173"/>
      <c r="HO158" s="173"/>
      <c r="HP158" s="173"/>
      <c r="HQ158" s="173"/>
      <c r="HR158" s="173"/>
      <c r="HS158" s="173"/>
      <c r="HT158" s="173"/>
      <c r="HU158" s="173"/>
      <c r="HV158" s="173"/>
      <c r="HW158" s="173"/>
      <c r="HX158" s="173"/>
      <c r="HY158" s="173"/>
      <c r="HZ158" s="173"/>
      <c r="IA158" s="173"/>
      <c r="IB158" s="173"/>
      <c r="IC158" s="173"/>
      <c r="ID158" s="173"/>
      <c r="IE158" s="173"/>
      <c r="IF158" s="173"/>
      <c r="IG158" s="173"/>
      <c r="IH158" s="173"/>
      <c r="II158" s="173"/>
      <c r="IJ158" s="173"/>
      <c r="IK158" s="173"/>
      <c r="IL158" s="173"/>
      <c r="IM158" s="173"/>
      <c r="IN158" s="173"/>
      <c r="IO158" s="173"/>
      <c r="IP158" s="173"/>
      <c r="IQ158" s="173"/>
      <c r="IR158" s="173"/>
      <c r="IS158" s="173"/>
      <c r="IT158" s="173"/>
      <c r="IU158" s="173"/>
      <c r="IV158" s="173"/>
      <c r="IW158" s="173"/>
      <c r="IX158" s="173"/>
      <c r="IY158" s="173"/>
      <c r="IZ158" s="173"/>
      <c r="JA158" s="173"/>
      <c r="JB158" s="173"/>
      <c r="JC158" s="173"/>
      <c r="JD158" s="173"/>
      <c r="JE158" s="173"/>
      <c r="JF158" s="173"/>
      <c r="JG158" s="173"/>
      <c r="JH158" s="173"/>
      <c r="JI158" s="173"/>
      <c r="JJ158" s="173"/>
      <c r="JK158" s="173"/>
      <c r="JL158" s="173"/>
      <c r="JM158" s="173"/>
      <c r="JN158" s="173"/>
      <c r="JO158" s="173"/>
      <c r="JP158" s="173"/>
      <c r="JQ158" s="173"/>
      <c r="JR158" s="173"/>
      <c r="JS158" s="173"/>
      <c r="JT158" s="173"/>
      <c r="JU158" s="173"/>
      <c r="JV158" s="173"/>
      <c r="JW158" s="173"/>
      <c r="JX158" s="173"/>
      <c r="JY158" s="173"/>
      <c r="JZ158" s="173"/>
      <c r="KA158" s="173"/>
      <c r="KB158" s="173"/>
      <c r="KC158" s="173"/>
      <c r="KD158" s="173"/>
      <c r="KE158" s="173"/>
      <c r="KF158" s="173"/>
      <c r="KG158" s="173"/>
      <c r="KH158" s="173"/>
      <c r="KI158" s="173"/>
      <c r="KJ158" s="173"/>
      <c r="KK158" s="173"/>
      <c r="KL158" s="173"/>
      <c r="KM158" s="173"/>
      <c r="KN158" s="173"/>
      <c r="KO158" s="173"/>
      <c r="KP158" s="173"/>
      <c r="KQ158" s="173"/>
      <c r="KR158" s="173"/>
      <c r="KS158" s="173"/>
      <c r="KT158" s="173"/>
      <c r="KU158" s="173"/>
      <c r="KV158" s="173"/>
      <c r="KW158" s="173"/>
      <c r="KX158" s="173"/>
      <c r="KY158" s="173"/>
      <c r="KZ158" s="173"/>
      <c r="LA158" s="173"/>
      <c r="LB158" s="173"/>
      <c r="LC158" s="173"/>
      <c r="LD158" s="173"/>
      <c r="LE158" s="173"/>
      <c r="LF158" s="173"/>
      <c r="LG158" s="173"/>
      <c r="LH158" s="173"/>
      <c r="LI158" s="173"/>
      <c r="LJ158" s="173"/>
      <c r="LK158" s="173"/>
      <c r="LL158" s="173"/>
      <c r="LM158" s="173"/>
    </row>
    <row r="159" spans="1:325" s="220" customFormat="1" ht="15.75" customHeight="1" x14ac:dyDescent="0.25">
      <c r="A159" s="173"/>
      <c r="B159" s="173"/>
      <c r="C159" s="173"/>
      <c r="D159" s="173"/>
      <c r="E159" s="173"/>
      <c r="F159" s="124"/>
      <c r="G159" s="124"/>
      <c r="H159" s="17"/>
      <c r="I159" s="17"/>
      <c r="J159" s="17"/>
      <c r="K159" s="17"/>
      <c r="L159" s="17"/>
      <c r="M159" s="173"/>
      <c r="N159" s="173"/>
      <c r="O159" s="216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  <c r="AG159" s="173"/>
      <c r="AH159" s="173"/>
      <c r="AI159" s="173"/>
      <c r="AJ159" s="173"/>
      <c r="AK159" s="173"/>
      <c r="AL159" s="173"/>
      <c r="AM159" s="173"/>
      <c r="AN159" s="173"/>
      <c r="AO159" s="173"/>
      <c r="AP159" s="173"/>
      <c r="AQ159" s="173"/>
      <c r="AR159" s="173"/>
      <c r="AS159" s="173"/>
      <c r="AT159" s="173"/>
      <c r="AU159" s="173"/>
      <c r="AV159" s="173"/>
      <c r="AW159" s="173"/>
      <c r="AX159" s="173"/>
      <c r="AY159" s="173"/>
      <c r="AZ159" s="173"/>
      <c r="BA159" s="173"/>
      <c r="BB159" s="173"/>
      <c r="BC159" s="173"/>
      <c r="BD159" s="173"/>
      <c r="BE159" s="173"/>
      <c r="BF159" s="173"/>
      <c r="BG159" s="173"/>
      <c r="BH159" s="173"/>
      <c r="BI159" s="173"/>
      <c r="BJ159" s="173"/>
      <c r="BK159" s="173"/>
      <c r="BL159" s="173"/>
      <c r="BM159" s="173"/>
      <c r="BN159" s="173"/>
      <c r="BO159" s="173"/>
      <c r="BP159" s="173"/>
      <c r="BQ159" s="173"/>
      <c r="BR159" s="175"/>
      <c r="BT159" s="173"/>
      <c r="BU159" s="173"/>
      <c r="BV159" s="175"/>
      <c r="BW159" s="173"/>
      <c r="BX159" s="173"/>
      <c r="BY159" s="300"/>
      <c r="BZ159" s="173"/>
      <c r="CA159" s="173"/>
      <c r="CB159" s="173"/>
      <c r="CC159" s="173"/>
      <c r="CD159" s="173"/>
      <c r="CE159" s="173"/>
      <c r="CF159" s="173"/>
      <c r="CG159" s="173"/>
      <c r="CH159" s="173"/>
      <c r="CI159" s="173"/>
      <c r="CJ159" s="173"/>
      <c r="CK159" s="173"/>
      <c r="CL159" s="173"/>
      <c r="CM159" s="173"/>
      <c r="CN159" s="173"/>
      <c r="CO159" s="173"/>
      <c r="CP159" s="173"/>
      <c r="CQ159" s="173"/>
      <c r="CR159" s="173"/>
      <c r="CS159" s="173"/>
      <c r="CT159" s="173"/>
      <c r="CU159" s="173"/>
      <c r="CV159" s="173"/>
      <c r="CW159" s="173"/>
      <c r="CX159" s="173"/>
      <c r="CY159" s="173"/>
      <c r="CZ159" s="173"/>
      <c r="DA159" s="173"/>
      <c r="DB159" s="173"/>
      <c r="DC159" s="173"/>
      <c r="DD159" s="173"/>
      <c r="DE159" s="173"/>
      <c r="DF159" s="173"/>
      <c r="DG159" s="173"/>
      <c r="DH159" s="173"/>
      <c r="DI159" s="173"/>
      <c r="DJ159" s="173"/>
      <c r="DK159" s="173"/>
      <c r="DL159" s="173"/>
      <c r="DM159" s="173"/>
      <c r="DN159" s="173"/>
      <c r="DO159" s="173"/>
      <c r="DP159" s="173"/>
      <c r="DQ159" s="173"/>
      <c r="DR159" s="173"/>
      <c r="DS159" s="173"/>
      <c r="DT159" s="173"/>
      <c r="DU159" s="173"/>
      <c r="DV159" s="173"/>
      <c r="DW159" s="173"/>
      <c r="DX159" s="173"/>
      <c r="DY159" s="173"/>
      <c r="DZ159" s="173"/>
      <c r="EA159" s="173"/>
      <c r="EB159" s="173"/>
      <c r="EC159" s="173"/>
      <c r="ED159" s="173"/>
      <c r="EE159" s="173"/>
      <c r="EF159" s="173"/>
      <c r="EG159" s="173"/>
      <c r="EH159" s="173"/>
      <c r="EI159" s="173"/>
      <c r="EJ159" s="173"/>
      <c r="EK159" s="173"/>
      <c r="EL159" s="173"/>
      <c r="EM159" s="173"/>
      <c r="EN159" s="173"/>
      <c r="EO159" s="173"/>
      <c r="EP159" s="173"/>
      <c r="EQ159" s="173"/>
      <c r="ER159" s="173"/>
      <c r="ES159" s="173"/>
      <c r="ET159" s="173"/>
      <c r="EU159" s="173"/>
      <c r="EV159" s="173"/>
      <c r="EW159" s="173"/>
      <c r="EX159" s="173"/>
      <c r="EY159" s="173"/>
      <c r="EZ159" s="173"/>
      <c r="FA159" s="173"/>
      <c r="FB159" s="173"/>
      <c r="FC159" s="173"/>
      <c r="FD159" s="173"/>
      <c r="FE159" s="173"/>
      <c r="FF159" s="173"/>
      <c r="FG159" s="173"/>
      <c r="FH159" s="173"/>
      <c r="FI159" s="173"/>
      <c r="FJ159" s="173"/>
      <c r="FK159" s="173"/>
      <c r="FL159" s="173"/>
      <c r="FM159" s="173"/>
      <c r="FN159" s="173"/>
      <c r="FO159" s="173"/>
      <c r="FP159" s="173"/>
      <c r="FQ159" s="173"/>
      <c r="FR159" s="173"/>
      <c r="FS159" s="173"/>
      <c r="FT159" s="173"/>
      <c r="FU159" s="173"/>
      <c r="FV159" s="173"/>
      <c r="FW159" s="173"/>
      <c r="FX159" s="173"/>
      <c r="FY159" s="173"/>
      <c r="FZ159" s="173"/>
      <c r="GA159" s="173"/>
      <c r="GB159" s="173"/>
      <c r="GC159" s="173"/>
      <c r="GD159" s="173"/>
      <c r="GE159" s="173"/>
      <c r="GF159" s="173"/>
      <c r="GG159" s="173"/>
      <c r="GH159" s="173"/>
      <c r="GI159" s="173"/>
      <c r="GJ159" s="173"/>
      <c r="GK159" s="173"/>
      <c r="GL159" s="173"/>
      <c r="GM159" s="173"/>
      <c r="GN159" s="173"/>
      <c r="GO159" s="173"/>
      <c r="GP159" s="173"/>
      <c r="GQ159" s="173"/>
      <c r="GR159" s="173"/>
      <c r="GS159" s="173"/>
      <c r="GT159" s="173"/>
      <c r="GU159" s="173"/>
      <c r="GV159" s="173"/>
      <c r="GW159" s="173"/>
      <c r="GX159" s="173"/>
      <c r="GY159" s="173"/>
      <c r="GZ159" s="173"/>
      <c r="HA159" s="173"/>
      <c r="HB159" s="173"/>
      <c r="HC159" s="173"/>
      <c r="HD159" s="173"/>
      <c r="HE159" s="173"/>
      <c r="HF159" s="173"/>
      <c r="HG159" s="173"/>
      <c r="HH159" s="173"/>
      <c r="HI159" s="173"/>
      <c r="HJ159" s="173"/>
      <c r="HK159" s="173"/>
      <c r="HL159" s="173"/>
      <c r="HM159" s="173"/>
      <c r="HN159" s="173"/>
      <c r="HO159" s="173"/>
      <c r="HP159" s="173"/>
      <c r="HQ159" s="173"/>
      <c r="HR159" s="173"/>
      <c r="HS159" s="173"/>
      <c r="HT159" s="173"/>
      <c r="HU159" s="173"/>
      <c r="HV159" s="173"/>
      <c r="HW159" s="173"/>
      <c r="HX159" s="173"/>
      <c r="HY159" s="173"/>
      <c r="HZ159" s="173"/>
      <c r="IA159" s="173"/>
      <c r="IB159" s="173"/>
      <c r="IC159" s="173"/>
      <c r="ID159" s="173"/>
      <c r="IE159" s="173"/>
      <c r="IF159" s="173"/>
      <c r="IG159" s="173"/>
      <c r="IH159" s="173"/>
      <c r="II159" s="173"/>
      <c r="IJ159" s="173"/>
      <c r="IK159" s="173"/>
      <c r="IL159" s="173"/>
      <c r="IM159" s="173"/>
      <c r="IN159" s="173"/>
      <c r="IO159" s="173"/>
      <c r="IP159" s="173"/>
      <c r="IQ159" s="173"/>
      <c r="IR159" s="173"/>
      <c r="IS159" s="173"/>
      <c r="IT159" s="173"/>
      <c r="IU159" s="173"/>
      <c r="IV159" s="173"/>
      <c r="IW159" s="173"/>
      <c r="IX159" s="173"/>
      <c r="IY159" s="173"/>
      <c r="IZ159" s="173"/>
      <c r="JA159" s="173"/>
      <c r="JB159" s="173"/>
      <c r="JC159" s="173"/>
      <c r="JD159" s="173"/>
      <c r="JE159" s="173"/>
      <c r="JF159" s="173"/>
      <c r="JG159" s="173"/>
      <c r="JH159" s="173"/>
      <c r="JI159" s="173"/>
      <c r="JJ159" s="173"/>
      <c r="JK159" s="173"/>
      <c r="JL159" s="173"/>
      <c r="JM159" s="173"/>
      <c r="JN159" s="173"/>
      <c r="JO159" s="173"/>
      <c r="JP159" s="173"/>
      <c r="JQ159" s="173"/>
      <c r="JR159" s="173"/>
      <c r="JS159" s="173"/>
      <c r="JT159" s="173"/>
      <c r="JU159" s="173"/>
      <c r="JV159" s="173"/>
      <c r="JW159" s="173"/>
      <c r="JX159" s="173"/>
      <c r="JY159" s="173"/>
      <c r="JZ159" s="173"/>
      <c r="KA159" s="173"/>
      <c r="KB159" s="173"/>
      <c r="KC159" s="173"/>
      <c r="KD159" s="173"/>
      <c r="KE159" s="173"/>
      <c r="KF159" s="173"/>
      <c r="KG159" s="173"/>
      <c r="KH159" s="173"/>
      <c r="KI159" s="173"/>
      <c r="KJ159" s="173"/>
      <c r="KK159" s="173"/>
      <c r="KL159" s="173"/>
      <c r="KM159" s="173"/>
      <c r="KN159" s="173"/>
      <c r="KO159" s="173"/>
      <c r="KP159" s="173"/>
      <c r="KQ159" s="173"/>
      <c r="KR159" s="173"/>
      <c r="KS159" s="173"/>
      <c r="KT159" s="173"/>
      <c r="KU159" s="173"/>
      <c r="KV159" s="173"/>
      <c r="KW159" s="173"/>
      <c r="KX159" s="173"/>
      <c r="KY159" s="173"/>
      <c r="KZ159" s="173"/>
      <c r="LA159" s="173"/>
      <c r="LB159" s="173"/>
      <c r="LC159" s="173"/>
      <c r="LD159" s="173"/>
      <c r="LE159" s="173"/>
      <c r="LF159" s="173"/>
      <c r="LG159" s="173"/>
      <c r="LH159" s="173"/>
      <c r="LI159" s="173"/>
      <c r="LJ159" s="173"/>
      <c r="LK159" s="173"/>
      <c r="LL159" s="173"/>
      <c r="LM159" s="173"/>
    </row>
    <row r="160" spans="1:325" s="220" customFormat="1" ht="15.75" customHeight="1" x14ac:dyDescent="0.25">
      <c r="A160" s="173"/>
      <c r="B160" s="173"/>
      <c r="C160" s="173"/>
      <c r="D160" s="173"/>
      <c r="E160" s="173"/>
      <c r="F160" s="124"/>
      <c r="G160" s="124"/>
      <c r="H160" s="17"/>
      <c r="I160" s="17"/>
      <c r="J160" s="17"/>
      <c r="K160" s="17"/>
      <c r="L160" s="17"/>
      <c r="M160" s="173"/>
      <c r="N160" s="173"/>
      <c r="O160" s="216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  <c r="AG160" s="173"/>
      <c r="AH160" s="173"/>
      <c r="AI160" s="173"/>
      <c r="AJ160" s="173"/>
      <c r="AK160" s="173"/>
      <c r="AL160" s="173"/>
      <c r="AM160" s="173"/>
      <c r="AN160" s="173"/>
      <c r="AO160" s="173"/>
      <c r="AP160" s="173"/>
      <c r="AQ160" s="173"/>
      <c r="AR160" s="173"/>
      <c r="AS160" s="173"/>
      <c r="AT160" s="173"/>
      <c r="AU160" s="173"/>
      <c r="AV160" s="173"/>
      <c r="AW160" s="173"/>
      <c r="AX160" s="173"/>
      <c r="AY160" s="173"/>
      <c r="AZ160" s="173"/>
      <c r="BA160" s="173"/>
      <c r="BB160" s="173"/>
      <c r="BC160" s="173"/>
      <c r="BD160" s="173"/>
      <c r="BE160" s="173"/>
      <c r="BF160" s="173"/>
      <c r="BG160" s="173"/>
      <c r="BH160" s="173"/>
      <c r="BI160" s="173"/>
      <c r="BJ160" s="173"/>
      <c r="BK160" s="173"/>
      <c r="BL160" s="173"/>
      <c r="BM160" s="173"/>
      <c r="BN160" s="173"/>
      <c r="BO160" s="173"/>
      <c r="BP160" s="173"/>
      <c r="BQ160" s="173"/>
      <c r="BR160" s="175"/>
      <c r="BT160" s="173"/>
      <c r="BU160" s="173"/>
      <c r="BV160" s="175"/>
      <c r="BW160" s="173"/>
      <c r="BX160" s="173"/>
      <c r="BY160" s="300"/>
      <c r="BZ160" s="173"/>
      <c r="CA160" s="173"/>
      <c r="CB160" s="173"/>
      <c r="CC160" s="173"/>
      <c r="CD160" s="173"/>
      <c r="CE160" s="173"/>
      <c r="CF160" s="173"/>
      <c r="CG160" s="173"/>
      <c r="CH160" s="173"/>
      <c r="CI160" s="173"/>
      <c r="CJ160" s="173"/>
      <c r="CK160" s="173"/>
      <c r="CL160" s="173"/>
      <c r="CM160" s="173"/>
      <c r="CN160" s="173"/>
      <c r="CO160" s="173"/>
      <c r="CP160" s="173"/>
      <c r="CQ160" s="173"/>
      <c r="CR160" s="173"/>
      <c r="CS160" s="173"/>
      <c r="CT160" s="173"/>
      <c r="CU160" s="173"/>
      <c r="CV160" s="173"/>
      <c r="CW160" s="173"/>
      <c r="CX160" s="173"/>
      <c r="CY160" s="173"/>
      <c r="CZ160" s="173"/>
      <c r="DA160" s="173"/>
      <c r="DB160" s="173"/>
      <c r="DC160" s="173"/>
      <c r="DD160" s="173"/>
      <c r="DE160" s="173"/>
      <c r="DF160" s="173"/>
      <c r="DG160" s="173"/>
      <c r="DH160" s="173"/>
      <c r="DI160" s="173"/>
      <c r="DJ160" s="173"/>
      <c r="DK160" s="173"/>
      <c r="DL160" s="173"/>
      <c r="DM160" s="173"/>
      <c r="DN160" s="173"/>
      <c r="DO160" s="173"/>
      <c r="DP160" s="173"/>
      <c r="DQ160" s="173"/>
      <c r="DR160" s="173"/>
      <c r="DS160" s="173"/>
      <c r="DT160" s="173"/>
      <c r="DU160" s="173"/>
      <c r="DV160" s="173"/>
      <c r="DW160" s="173"/>
      <c r="DX160" s="173"/>
      <c r="DY160" s="173"/>
      <c r="DZ160" s="173"/>
      <c r="EA160" s="173"/>
      <c r="EB160" s="173"/>
      <c r="EC160" s="173"/>
      <c r="ED160" s="173"/>
      <c r="EE160" s="173"/>
      <c r="EF160" s="173"/>
      <c r="EG160" s="173"/>
      <c r="EH160" s="173"/>
      <c r="EI160" s="173"/>
      <c r="EJ160" s="173"/>
      <c r="EK160" s="173"/>
      <c r="EL160" s="173"/>
      <c r="EM160" s="173"/>
      <c r="EN160" s="173"/>
      <c r="EO160" s="173"/>
      <c r="EP160" s="173"/>
      <c r="EQ160" s="173"/>
      <c r="ER160" s="173"/>
      <c r="ES160" s="173"/>
      <c r="ET160" s="173"/>
      <c r="EU160" s="173"/>
      <c r="EV160" s="173"/>
      <c r="EW160" s="173"/>
      <c r="EX160" s="173"/>
      <c r="EY160" s="173"/>
      <c r="EZ160" s="173"/>
      <c r="FA160" s="173"/>
      <c r="FB160" s="173"/>
      <c r="FC160" s="173"/>
      <c r="FD160" s="173"/>
      <c r="FE160" s="173"/>
      <c r="FF160" s="173"/>
      <c r="FG160" s="173"/>
      <c r="FH160" s="173"/>
      <c r="FI160" s="173"/>
      <c r="FJ160" s="173"/>
      <c r="FK160" s="173"/>
      <c r="FL160" s="173"/>
      <c r="FM160" s="173"/>
      <c r="FN160" s="173"/>
      <c r="FO160" s="173"/>
      <c r="FP160" s="173"/>
      <c r="FQ160" s="173"/>
      <c r="FR160" s="173"/>
      <c r="FS160" s="173"/>
      <c r="FT160" s="173"/>
      <c r="FU160" s="173"/>
      <c r="FV160" s="173"/>
      <c r="FW160" s="173"/>
      <c r="FX160" s="173"/>
      <c r="FY160" s="173"/>
      <c r="FZ160" s="173"/>
      <c r="GA160" s="173"/>
      <c r="GB160" s="173"/>
      <c r="GC160" s="173"/>
      <c r="GD160" s="173"/>
      <c r="GE160" s="173"/>
      <c r="GF160" s="173"/>
      <c r="GG160" s="173"/>
      <c r="GH160" s="173"/>
      <c r="GI160" s="173"/>
      <c r="GJ160" s="173"/>
      <c r="GK160" s="173"/>
      <c r="GL160" s="173"/>
      <c r="GM160" s="173"/>
      <c r="GN160" s="173"/>
      <c r="GO160" s="173"/>
      <c r="GP160" s="173"/>
      <c r="GQ160" s="173"/>
      <c r="GR160" s="173"/>
      <c r="GS160" s="173"/>
      <c r="GT160" s="173"/>
      <c r="GU160" s="173"/>
      <c r="GV160" s="173"/>
      <c r="GW160" s="173"/>
      <c r="GX160" s="173"/>
      <c r="GY160" s="173"/>
      <c r="GZ160" s="173"/>
      <c r="HA160" s="173"/>
      <c r="HB160" s="173"/>
      <c r="HC160" s="173"/>
      <c r="HD160" s="173"/>
      <c r="HE160" s="173"/>
      <c r="HF160" s="173"/>
      <c r="HG160" s="173"/>
      <c r="HH160" s="173"/>
      <c r="HI160" s="173"/>
      <c r="HJ160" s="173"/>
      <c r="HK160" s="173"/>
      <c r="HL160" s="173"/>
      <c r="HM160" s="173"/>
      <c r="HN160" s="173"/>
      <c r="HO160" s="173"/>
      <c r="HP160" s="173"/>
      <c r="HQ160" s="173"/>
      <c r="HR160" s="173"/>
      <c r="HS160" s="173"/>
      <c r="HT160" s="173"/>
      <c r="HU160" s="173"/>
      <c r="HV160" s="173"/>
      <c r="HW160" s="173"/>
      <c r="HX160" s="173"/>
      <c r="HY160" s="173"/>
      <c r="HZ160" s="173"/>
      <c r="IA160" s="173"/>
      <c r="IB160" s="173"/>
      <c r="IC160" s="173"/>
      <c r="ID160" s="173"/>
      <c r="IE160" s="173"/>
      <c r="IF160" s="173"/>
      <c r="IG160" s="173"/>
      <c r="IH160" s="173"/>
      <c r="II160" s="173"/>
      <c r="IJ160" s="173"/>
      <c r="IK160" s="173"/>
      <c r="IL160" s="173"/>
      <c r="IM160" s="173"/>
      <c r="IN160" s="173"/>
      <c r="IO160" s="173"/>
      <c r="IP160" s="173"/>
      <c r="IQ160" s="173"/>
      <c r="IR160" s="173"/>
      <c r="IS160" s="173"/>
      <c r="IT160" s="173"/>
      <c r="IU160" s="173"/>
      <c r="IV160" s="173"/>
      <c r="IW160" s="173"/>
      <c r="IX160" s="173"/>
      <c r="IY160" s="173"/>
      <c r="IZ160" s="173"/>
      <c r="JA160" s="173"/>
      <c r="JB160" s="173"/>
      <c r="JC160" s="173"/>
      <c r="JD160" s="173"/>
      <c r="JE160" s="173"/>
      <c r="JF160" s="173"/>
      <c r="JG160" s="173"/>
      <c r="JH160" s="173"/>
      <c r="JI160" s="173"/>
      <c r="JJ160" s="173"/>
      <c r="JK160" s="173"/>
      <c r="JL160" s="173"/>
      <c r="JM160" s="173"/>
      <c r="JN160" s="173"/>
      <c r="JO160" s="173"/>
      <c r="JP160" s="173"/>
      <c r="JQ160" s="173"/>
      <c r="JR160" s="173"/>
      <c r="JS160" s="173"/>
      <c r="JT160" s="173"/>
      <c r="JU160" s="173"/>
      <c r="JV160" s="173"/>
      <c r="JW160" s="173"/>
      <c r="JX160" s="173"/>
      <c r="JY160" s="173"/>
      <c r="JZ160" s="173"/>
      <c r="KA160" s="173"/>
      <c r="KB160" s="173"/>
      <c r="KC160" s="173"/>
      <c r="KD160" s="173"/>
      <c r="KE160" s="173"/>
      <c r="KF160" s="173"/>
      <c r="KG160" s="173"/>
      <c r="KH160" s="173"/>
      <c r="KI160" s="173"/>
      <c r="KJ160" s="173"/>
      <c r="KK160" s="173"/>
      <c r="KL160" s="173"/>
      <c r="KM160" s="173"/>
      <c r="KN160" s="173"/>
      <c r="KO160" s="173"/>
      <c r="KP160" s="173"/>
      <c r="KQ160" s="173"/>
      <c r="KR160" s="173"/>
      <c r="KS160" s="173"/>
      <c r="KT160" s="173"/>
      <c r="KU160" s="173"/>
      <c r="KV160" s="173"/>
      <c r="KW160" s="173"/>
      <c r="KX160" s="173"/>
      <c r="KY160" s="173"/>
      <c r="KZ160" s="173"/>
      <c r="LA160" s="173"/>
      <c r="LB160" s="173"/>
      <c r="LC160" s="173"/>
      <c r="LD160" s="173"/>
      <c r="LE160" s="173"/>
      <c r="LF160" s="173"/>
      <c r="LG160" s="173"/>
      <c r="LH160" s="173"/>
      <c r="LI160" s="173"/>
      <c r="LJ160" s="173"/>
      <c r="LK160" s="173"/>
      <c r="LL160" s="173"/>
      <c r="LM160" s="173"/>
    </row>
    <row r="161" spans="1:325" s="220" customFormat="1" ht="15.75" customHeight="1" x14ac:dyDescent="0.25">
      <c r="A161" s="173"/>
      <c r="B161" s="173"/>
      <c r="C161" s="173"/>
      <c r="D161" s="173"/>
      <c r="E161" s="173"/>
      <c r="F161" s="124"/>
      <c r="G161" s="124"/>
      <c r="H161" s="17"/>
      <c r="I161" s="17"/>
      <c r="J161" s="17"/>
      <c r="K161" s="17"/>
      <c r="L161" s="17"/>
      <c r="M161" s="173"/>
      <c r="N161" s="173"/>
      <c r="O161" s="216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  <c r="AG161" s="173"/>
      <c r="AH161" s="173"/>
      <c r="AI161" s="173"/>
      <c r="AJ161" s="173"/>
      <c r="AK161" s="173"/>
      <c r="AL161" s="173"/>
      <c r="AM161" s="173"/>
      <c r="AN161" s="173"/>
      <c r="AO161" s="173"/>
      <c r="AP161" s="173"/>
      <c r="AQ161" s="173"/>
      <c r="AR161" s="173"/>
      <c r="AS161" s="173"/>
      <c r="AT161" s="173"/>
      <c r="AU161" s="173"/>
      <c r="AV161" s="173"/>
      <c r="AW161" s="173"/>
      <c r="AX161" s="173"/>
      <c r="AY161" s="173"/>
      <c r="AZ161" s="173"/>
      <c r="BA161" s="173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173"/>
      <c r="BN161" s="173"/>
      <c r="BO161" s="173"/>
      <c r="BP161" s="173"/>
      <c r="BQ161" s="173"/>
      <c r="BR161" s="175"/>
      <c r="BT161" s="173"/>
      <c r="BU161" s="173"/>
      <c r="BV161" s="175"/>
      <c r="BW161" s="173"/>
      <c r="BX161" s="173"/>
      <c r="BY161" s="300"/>
      <c r="BZ161" s="173"/>
      <c r="CA161" s="173"/>
      <c r="CB161" s="173"/>
      <c r="CC161" s="173"/>
      <c r="CD161" s="173"/>
      <c r="CE161" s="173"/>
      <c r="CF161" s="173"/>
      <c r="CG161" s="173"/>
      <c r="CH161" s="173"/>
      <c r="CI161" s="173"/>
      <c r="CJ161" s="173"/>
      <c r="CK161" s="173"/>
      <c r="CL161" s="173"/>
      <c r="CM161" s="173"/>
      <c r="CN161" s="173"/>
      <c r="CO161" s="173"/>
      <c r="CP161" s="173"/>
      <c r="CQ161" s="173"/>
      <c r="CR161" s="173"/>
      <c r="CS161" s="173"/>
      <c r="CT161" s="173"/>
      <c r="CU161" s="173"/>
      <c r="CV161" s="173"/>
      <c r="CW161" s="173"/>
      <c r="CX161" s="173"/>
      <c r="CY161" s="173"/>
      <c r="CZ161" s="173"/>
      <c r="DA161" s="173"/>
      <c r="DB161" s="173"/>
      <c r="DC161" s="173"/>
      <c r="DD161" s="173"/>
      <c r="DE161" s="173"/>
      <c r="DF161" s="173"/>
      <c r="DG161" s="173"/>
      <c r="DH161" s="173"/>
      <c r="DI161" s="173"/>
      <c r="DJ161" s="173"/>
      <c r="DK161" s="173"/>
      <c r="DL161" s="173"/>
      <c r="DM161" s="173"/>
      <c r="DN161" s="173"/>
      <c r="DO161" s="173"/>
      <c r="DP161" s="173"/>
      <c r="DQ161" s="173"/>
      <c r="DR161" s="173"/>
      <c r="DS161" s="173"/>
      <c r="DT161" s="173"/>
      <c r="DU161" s="173"/>
      <c r="DV161" s="173"/>
      <c r="DW161" s="173"/>
      <c r="DX161" s="173"/>
      <c r="DY161" s="173"/>
      <c r="DZ161" s="173"/>
      <c r="EA161" s="173"/>
      <c r="EB161" s="173"/>
      <c r="EC161" s="173"/>
      <c r="ED161" s="173"/>
      <c r="EE161" s="173"/>
      <c r="EF161" s="173"/>
      <c r="EG161" s="173"/>
      <c r="EH161" s="173"/>
      <c r="EI161" s="173"/>
      <c r="EJ161" s="173"/>
      <c r="EK161" s="173"/>
      <c r="EL161" s="173"/>
      <c r="EM161" s="173"/>
      <c r="EN161" s="173"/>
      <c r="EO161" s="173"/>
      <c r="EP161" s="173"/>
      <c r="EQ161" s="173"/>
      <c r="ER161" s="173"/>
      <c r="ES161" s="173"/>
      <c r="ET161" s="173"/>
      <c r="EU161" s="173"/>
      <c r="EV161" s="173"/>
      <c r="EW161" s="173"/>
      <c r="EX161" s="173"/>
      <c r="EY161" s="173"/>
      <c r="EZ161" s="173"/>
      <c r="FA161" s="173"/>
      <c r="FB161" s="173"/>
      <c r="FC161" s="173"/>
      <c r="FD161" s="173"/>
      <c r="FE161" s="173"/>
      <c r="FF161" s="173"/>
      <c r="FG161" s="173"/>
      <c r="FH161" s="173"/>
      <c r="FI161" s="173"/>
      <c r="FJ161" s="173"/>
      <c r="FK161" s="173"/>
      <c r="FL161" s="173"/>
      <c r="FM161" s="173"/>
      <c r="FN161" s="173"/>
      <c r="FO161" s="173"/>
      <c r="FP161" s="173"/>
      <c r="FQ161" s="173"/>
      <c r="FR161" s="173"/>
      <c r="FS161" s="173"/>
      <c r="FT161" s="173"/>
      <c r="FU161" s="173"/>
      <c r="FV161" s="173"/>
      <c r="FW161" s="173"/>
      <c r="FX161" s="173"/>
      <c r="FY161" s="173"/>
      <c r="FZ161" s="173"/>
      <c r="GA161" s="173"/>
      <c r="GB161" s="173"/>
      <c r="GC161" s="173"/>
      <c r="GD161" s="173"/>
      <c r="GE161" s="173"/>
      <c r="GF161" s="173"/>
      <c r="GG161" s="173"/>
      <c r="GH161" s="173"/>
      <c r="GI161" s="173"/>
      <c r="GJ161" s="173"/>
      <c r="GK161" s="173"/>
      <c r="GL161" s="173"/>
      <c r="GM161" s="173"/>
      <c r="GN161" s="173"/>
      <c r="GO161" s="173"/>
      <c r="GP161" s="173"/>
      <c r="GQ161" s="173"/>
      <c r="GR161" s="173"/>
      <c r="GS161" s="173"/>
      <c r="GT161" s="173"/>
      <c r="GU161" s="173"/>
      <c r="GV161" s="173"/>
      <c r="GW161" s="173"/>
      <c r="GX161" s="173"/>
      <c r="GY161" s="173"/>
      <c r="GZ161" s="173"/>
      <c r="HA161" s="173"/>
      <c r="HB161" s="173"/>
      <c r="HC161" s="173"/>
      <c r="HD161" s="173"/>
      <c r="HE161" s="173"/>
      <c r="HF161" s="173"/>
      <c r="HG161" s="173"/>
      <c r="HH161" s="173"/>
      <c r="HI161" s="173"/>
      <c r="HJ161" s="173"/>
      <c r="HK161" s="173"/>
      <c r="HL161" s="173"/>
      <c r="HM161" s="173"/>
      <c r="HN161" s="173"/>
      <c r="HO161" s="173"/>
      <c r="HP161" s="173"/>
      <c r="HQ161" s="173"/>
      <c r="HR161" s="173"/>
      <c r="HS161" s="173"/>
      <c r="HT161" s="173"/>
      <c r="HU161" s="173"/>
      <c r="HV161" s="173"/>
      <c r="HW161" s="173"/>
      <c r="HX161" s="173"/>
      <c r="HY161" s="173"/>
      <c r="HZ161" s="173"/>
      <c r="IA161" s="173"/>
      <c r="IB161" s="173"/>
      <c r="IC161" s="173"/>
      <c r="ID161" s="173"/>
      <c r="IE161" s="173"/>
      <c r="IF161" s="173"/>
      <c r="IG161" s="173"/>
      <c r="IH161" s="173"/>
      <c r="II161" s="173"/>
      <c r="IJ161" s="173"/>
      <c r="IK161" s="173"/>
      <c r="IL161" s="173"/>
      <c r="IM161" s="173"/>
      <c r="IN161" s="173"/>
      <c r="IO161" s="173"/>
      <c r="IP161" s="173"/>
      <c r="IQ161" s="173"/>
      <c r="IR161" s="173"/>
      <c r="IS161" s="173"/>
      <c r="IT161" s="173"/>
      <c r="IU161" s="173"/>
      <c r="IV161" s="173"/>
      <c r="IW161" s="173"/>
      <c r="IX161" s="173"/>
      <c r="IY161" s="173"/>
      <c r="IZ161" s="173"/>
      <c r="JA161" s="173"/>
      <c r="JB161" s="173"/>
      <c r="JC161" s="173"/>
      <c r="JD161" s="173"/>
      <c r="JE161" s="173"/>
      <c r="JF161" s="173"/>
      <c r="JG161" s="173"/>
      <c r="JH161" s="173"/>
      <c r="JI161" s="173"/>
      <c r="JJ161" s="173"/>
      <c r="JK161" s="173"/>
      <c r="JL161" s="173"/>
      <c r="JM161" s="173"/>
      <c r="JN161" s="173"/>
      <c r="JO161" s="173"/>
      <c r="JP161" s="173"/>
      <c r="JQ161" s="173"/>
      <c r="JR161" s="173"/>
      <c r="JS161" s="173"/>
      <c r="JT161" s="173"/>
      <c r="JU161" s="173"/>
      <c r="JV161" s="173"/>
      <c r="JW161" s="173"/>
      <c r="JX161" s="173"/>
      <c r="JY161" s="173"/>
      <c r="JZ161" s="173"/>
      <c r="KA161" s="173"/>
      <c r="KB161" s="173"/>
      <c r="KC161" s="173"/>
      <c r="KD161" s="173"/>
      <c r="KE161" s="173"/>
      <c r="KF161" s="173"/>
      <c r="KG161" s="173"/>
      <c r="KH161" s="173"/>
      <c r="KI161" s="173"/>
      <c r="KJ161" s="173"/>
      <c r="KK161" s="173"/>
      <c r="KL161" s="173"/>
      <c r="KM161" s="173"/>
      <c r="KN161" s="173"/>
      <c r="KO161" s="173"/>
      <c r="KP161" s="173"/>
      <c r="KQ161" s="173"/>
      <c r="KR161" s="173"/>
      <c r="KS161" s="173"/>
      <c r="KT161" s="173"/>
      <c r="KU161" s="173"/>
      <c r="KV161" s="173"/>
      <c r="KW161" s="173"/>
      <c r="KX161" s="173"/>
      <c r="KY161" s="173"/>
      <c r="KZ161" s="173"/>
      <c r="LA161" s="173"/>
      <c r="LB161" s="173"/>
      <c r="LC161" s="173"/>
      <c r="LD161" s="173"/>
      <c r="LE161" s="173"/>
      <c r="LF161" s="173"/>
      <c r="LG161" s="173"/>
      <c r="LH161" s="173"/>
      <c r="LI161" s="173"/>
      <c r="LJ161" s="173"/>
      <c r="LK161" s="173"/>
      <c r="LL161" s="173"/>
      <c r="LM161" s="173"/>
    </row>
    <row r="162" spans="1:325" s="220" customFormat="1" ht="15.75" customHeight="1" x14ac:dyDescent="0.25">
      <c r="A162" s="173"/>
      <c r="B162" s="173"/>
      <c r="C162" s="173"/>
      <c r="D162" s="173"/>
      <c r="E162" s="173"/>
      <c r="F162" s="124"/>
      <c r="G162" s="124"/>
      <c r="H162" s="17"/>
      <c r="I162" s="17"/>
      <c r="J162" s="17"/>
      <c r="K162" s="17"/>
      <c r="L162" s="17"/>
      <c r="M162" s="173"/>
      <c r="N162" s="173"/>
      <c r="O162" s="216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  <c r="AG162" s="173"/>
      <c r="AH162" s="173"/>
      <c r="AI162" s="173"/>
      <c r="AJ162" s="173"/>
      <c r="AK162" s="173"/>
      <c r="AL162" s="173"/>
      <c r="AM162" s="173"/>
      <c r="AN162" s="173"/>
      <c r="AO162" s="173"/>
      <c r="AP162" s="173"/>
      <c r="AQ162" s="173"/>
      <c r="AR162" s="173"/>
      <c r="AS162" s="173"/>
      <c r="AT162" s="173"/>
      <c r="AU162" s="173"/>
      <c r="AV162" s="173"/>
      <c r="AW162" s="173"/>
      <c r="AX162" s="173"/>
      <c r="AY162" s="173"/>
      <c r="AZ162" s="173"/>
      <c r="BA162" s="173"/>
      <c r="BB162" s="173"/>
      <c r="BC162" s="173"/>
      <c r="BD162" s="173"/>
      <c r="BE162" s="173"/>
      <c r="BF162" s="173"/>
      <c r="BG162" s="173"/>
      <c r="BH162" s="173"/>
      <c r="BI162" s="173"/>
      <c r="BJ162" s="173"/>
      <c r="BK162" s="173"/>
      <c r="BL162" s="173"/>
      <c r="BM162" s="173"/>
      <c r="BN162" s="173"/>
      <c r="BO162" s="173"/>
      <c r="BP162" s="173"/>
      <c r="BQ162" s="173"/>
      <c r="BR162" s="175"/>
      <c r="BT162" s="173"/>
      <c r="BU162" s="173"/>
      <c r="BV162" s="175"/>
      <c r="BW162" s="173"/>
      <c r="BX162" s="173"/>
      <c r="BY162" s="300"/>
      <c r="BZ162" s="173"/>
      <c r="CA162" s="173"/>
      <c r="CB162" s="173"/>
      <c r="CC162" s="173"/>
      <c r="CD162" s="173"/>
      <c r="CE162" s="173"/>
      <c r="CF162" s="173"/>
      <c r="CG162" s="173"/>
      <c r="CH162" s="173"/>
      <c r="CI162" s="173"/>
      <c r="CJ162" s="173"/>
      <c r="CK162" s="173"/>
      <c r="CL162" s="173"/>
      <c r="CM162" s="173"/>
      <c r="CN162" s="173"/>
      <c r="CO162" s="173"/>
      <c r="CP162" s="173"/>
      <c r="CQ162" s="173"/>
      <c r="CR162" s="173"/>
      <c r="CS162" s="173"/>
      <c r="CT162" s="173"/>
      <c r="CU162" s="173"/>
      <c r="CV162" s="173"/>
      <c r="CW162" s="173"/>
      <c r="CX162" s="173"/>
      <c r="CY162" s="173"/>
      <c r="CZ162" s="173"/>
      <c r="DA162" s="173"/>
      <c r="DB162" s="173"/>
      <c r="DC162" s="173"/>
      <c r="DD162" s="173"/>
      <c r="DE162" s="173"/>
      <c r="DF162" s="173"/>
      <c r="DG162" s="173"/>
      <c r="DH162" s="173"/>
      <c r="DI162" s="173"/>
      <c r="DJ162" s="173"/>
      <c r="DK162" s="173"/>
      <c r="DL162" s="173"/>
      <c r="DM162" s="173"/>
      <c r="DN162" s="173"/>
      <c r="DO162" s="173"/>
      <c r="DP162" s="173"/>
      <c r="DQ162" s="173"/>
      <c r="DR162" s="173"/>
      <c r="DS162" s="173"/>
      <c r="DT162" s="173"/>
      <c r="DU162" s="173"/>
      <c r="DV162" s="173"/>
      <c r="DW162" s="173"/>
      <c r="DX162" s="173"/>
      <c r="DY162" s="173"/>
      <c r="DZ162" s="173"/>
      <c r="EA162" s="173"/>
      <c r="EB162" s="173"/>
      <c r="EC162" s="173"/>
      <c r="ED162" s="173"/>
      <c r="EE162" s="173"/>
      <c r="EF162" s="173"/>
      <c r="EG162" s="173"/>
      <c r="EH162" s="173"/>
      <c r="EI162" s="173"/>
      <c r="EJ162" s="173"/>
      <c r="EK162" s="173"/>
      <c r="EL162" s="173"/>
      <c r="EM162" s="173"/>
      <c r="EN162" s="173"/>
      <c r="EO162" s="173"/>
      <c r="EP162" s="173"/>
      <c r="EQ162" s="173"/>
      <c r="ER162" s="173"/>
      <c r="ES162" s="173"/>
      <c r="ET162" s="173"/>
      <c r="EU162" s="173"/>
      <c r="EV162" s="173"/>
      <c r="EW162" s="173"/>
      <c r="EX162" s="173"/>
      <c r="EY162" s="173"/>
      <c r="EZ162" s="173"/>
      <c r="FA162" s="173"/>
      <c r="FB162" s="173"/>
      <c r="FC162" s="173"/>
      <c r="FD162" s="173"/>
      <c r="FE162" s="173"/>
      <c r="FF162" s="173"/>
      <c r="FG162" s="173"/>
      <c r="FH162" s="173"/>
      <c r="FI162" s="173"/>
      <c r="FJ162" s="173"/>
      <c r="FK162" s="173"/>
      <c r="FL162" s="173"/>
      <c r="FM162" s="173"/>
      <c r="FN162" s="173"/>
      <c r="FO162" s="173"/>
      <c r="FP162" s="173"/>
      <c r="FQ162" s="173"/>
      <c r="FR162" s="173"/>
      <c r="FS162" s="173"/>
      <c r="FT162" s="173"/>
      <c r="FU162" s="173"/>
      <c r="FV162" s="173"/>
      <c r="FW162" s="173"/>
      <c r="FX162" s="173"/>
      <c r="FY162" s="173"/>
      <c r="FZ162" s="173"/>
      <c r="GA162" s="173"/>
      <c r="GB162" s="173"/>
      <c r="GC162" s="173"/>
      <c r="GD162" s="173"/>
      <c r="GE162" s="173"/>
      <c r="GF162" s="173"/>
      <c r="GG162" s="173"/>
      <c r="GH162" s="173"/>
      <c r="GI162" s="173"/>
      <c r="GJ162" s="173"/>
      <c r="GK162" s="173"/>
      <c r="GL162" s="173"/>
      <c r="GM162" s="173"/>
      <c r="GN162" s="173"/>
      <c r="GO162" s="173"/>
      <c r="GP162" s="173"/>
      <c r="GQ162" s="173"/>
      <c r="GR162" s="173"/>
      <c r="GS162" s="173"/>
      <c r="GT162" s="173"/>
      <c r="GU162" s="173"/>
      <c r="GV162" s="173"/>
      <c r="GW162" s="173"/>
      <c r="GX162" s="173"/>
      <c r="GY162" s="173"/>
      <c r="GZ162" s="173"/>
      <c r="HA162" s="173"/>
      <c r="HB162" s="173"/>
      <c r="HC162" s="173"/>
      <c r="HD162" s="173"/>
      <c r="HE162" s="173"/>
      <c r="HF162" s="173"/>
      <c r="HG162" s="173"/>
      <c r="HH162" s="173"/>
      <c r="HI162" s="173"/>
      <c r="HJ162" s="173"/>
      <c r="HK162" s="173"/>
      <c r="HL162" s="173"/>
      <c r="HM162" s="173"/>
      <c r="HN162" s="173"/>
      <c r="HO162" s="173"/>
      <c r="HP162" s="173"/>
      <c r="HQ162" s="173"/>
      <c r="HR162" s="173"/>
      <c r="HS162" s="173"/>
      <c r="HT162" s="173"/>
      <c r="HU162" s="173"/>
      <c r="HV162" s="173"/>
      <c r="HW162" s="173"/>
      <c r="HX162" s="173"/>
      <c r="HY162" s="173"/>
      <c r="HZ162" s="173"/>
      <c r="IA162" s="173"/>
      <c r="IB162" s="173"/>
      <c r="IC162" s="173"/>
      <c r="ID162" s="173"/>
      <c r="IE162" s="173"/>
      <c r="IF162" s="173"/>
      <c r="IG162" s="173"/>
      <c r="IH162" s="173"/>
      <c r="II162" s="173"/>
      <c r="IJ162" s="173"/>
      <c r="IK162" s="173"/>
      <c r="IL162" s="173"/>
      <c r="IM162" s="173"/>
      <c r="IN162" s="173"/>
      <c r="IO162" s="173"/>
      <c r="IP162" s="173"/>
      <c r="IQ162" s="173"/>
      <c r="IR162" s="173"/>
      <c r="IS162" s="173"/>
      <c r="IT162" s="173"/>
      <c r="IU162" s="173"/>
      <c r="IV162" s="173"/>
      <c r="IW162" s="173"/>
      <c r="IX162" s="173"/>
      <c r="IY162" s="173"/>
      <c r="IZ162" s="173"/>
      <c r="JA162" s="173"/>
      <c r="JB162" s="173"/>
      <c r="JC162" s="173"/>
      <c r="JD162" s="173"/>
      <c r="JE162" s="173"/>
      <c r="JF162" s="173"/>
      <c r="JG162" s="173"/>
      <c r="JH162" s="173"/>
      <c r="JI162" s="173"/>
      <c r="JJ162" s="173"/>
      <c r="JK162" s="173"/>
      <c r="JL162" s="173"/>
      <c r="JM162" s="173"/>
      <c r="JN162" s="173"/>
      <c r="JO162" s="173"/>
      <c r="JP162" s="173"/>
      <c r="JQ162" s="173"/>
      <c r="JR162" s="173"/>
      <c r="JS162" s="173"/>
      <c r="JT162" s="173"/>
      <c r="JU162" s="173"/>
      <c r="JV162" s="173"/>
      <c r="JW162" s="173"/>
      <c r="JX162" s="173"/>
      <c r="JY162" s="173"/>
      <c r="JZ162" s="173"/>
      <c r="KA162" s="173"/>
      <c r="KB162" s="173"/>
      <c r="KC162" s="173"/>
      <c r="KD162" s="173"/>
      <c r="KE162" s="173"/>
      <c r="KF162" s="173"/>
      <c r="KG162" s="173"/>
      <c r="KH162" s="173"/>
      <c r="KI162" s="173"/>
      <c r="KJ162" s="173"/>
      <c r="KK162" s="173"/>
      <c r="KL162" s="173"/>
      <c r="KM162" s="173"/>
      <c r="KN162" s="173"/>
      <c r="KO162" s="173"/>
      <c r="KP162" s="173"/>
      <c r="KQ162" s="173"/>
      <c r="KR162" s="173"/>
      <c r="KS162" s="173"/>
      <c r="KT162" s="173"/>
      <c r="KU162" s="173"/>
      <c r="KV162" s="173"/>
      <c r="KW162" s="173"/>
      <c r="KX162" s="173"/>
      <c r="KY162" s="173"/>
      <c r="KZ162" s="173"/>
      <c r="LA162" s="173"/>
      <c r="LB162" s="173"/>
      <c r="LC162" s="173"/>
      <c r="LD162" s="173"/>
      <c r="LE162" s="173"/>
      <c r="LF162" s="173"/>
      <c r="LG162" s="173"/>
      <c r="LH162" s="173"/>
      <c r="LI162" s="173"/>
      <c r="LJ162" s="173"/>
      <c r="LK162" s="173"/>
      <c r="LL162" s="173"/>
      <c r="LM162" s="173"/>
    </row>
    <row r="163" spans="1:325" s="220" customFormat="1" ht="15.75" customHeight="1" x14ac:dyDescent="0.25">
      <c r="A163" s="173"/>
      <c r="B163" s="173"/>
      <c r="C163" s="173"/>
      <c r="D163" s="173"/>
      <c r="E163" s="173"/>
      <c r="F163" s="124"/>
      <c r="G163" s="124"/>
      <c r="H163" s="17"/>
      <c r="I163" s="17"/>
      <c r="J163" s="17"/>
      <c r="K163" s="17"/>
      <c r="L163" s="17"/>
      <c r="M163" s="173"/>
      <c r="N163" s="173"/>
      <c r="O163" s="216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  <c r="AG163" s="173"/>
      <c r="AH163" s="173"/>
      <c r="AI163" s="173"/>
      <c r="AJ163" s="173"/>
      <c r="AK163" s="173"/>
      <c r="AL163" s="173"/>
      <c r="AM163" s="173"/>
      <c r="AN163" s="173"/>
      <c r="AO163" s="173"/>
      <c r="AP163" s="173"/>
      <c r="AQ163" s="173"/>
      <c r="AR163" s="173"/>
      <c r="AS163" s="173"/>
      <c r="AT163" s="173"/>
      <c r="AU163" s="173"/>
      <c r="AV163" s="173"/>
      <c r="AW163" s="173"/>
      <c r="AX163" s="173"/>
      <c r="AY163" s="173"/>
      <c r="AZ163" s="173"/>
      <c r="BA163" s="173"/>
      <c r="BB163" s="173"/>
      <c r="BC163" s="173"/>
      <c r="BD163" s="173"/>
      <c r="BE163" s="173"/>
      <c r="BF163" s="173"/>
      <c r="BG163" s="173"/>
      <c r="BH163" s="173"/>
      <c r="BI163" s="173"/>
      <c r="BJ163" s="173"/>
      <c r="BK163" s="173"/>
      <c r="BL163" s="173"/>
      <c r="BM163" s="173"/>
      <c r="BN163" s="173"/>
      <c r="BO163" s="173"/>
      <c r="BP163" s="173"/>
      <c r="BQ163" s="173"/>
      <c r="BR163" s="175"/>
      <c r="BT163" s="173"/>
      <c r="BU163" s="173"/>
      <c r="BV163" s="175"/>
      <c r="BW163" s="173"/>
      <c r="BX163" s="173"/>
      <c r="BY163" s="300"/>
      <c r="BZ163" s="173"/>
      <c r="CA163" s="173"/>
      <c r="CB163" s="173"/>
      <c r="CC163" s="173"/>
      <c r="CD163" s="173"/>
      <c r="CE163" s="173"/>
      <c r="CF163" s="173"/>
      <c r="CG163" s="173"/>
      <c r="CH163" s="173"/>
      <c r="CI163" s="173"/>
      <c r="CJ163" s="173"/>
      <c r="CK163" s="173"/>
      <c r="CL163" s="173"/>
      <c r="CM163" s="173"/>
      <c r="CN163" s="173"/>
      <c r="CO163" s="173"/>
      <c r="CP163" s="173"/>
      <c r="CQ163" s="173"/>
      <c r="CR163" s="173"/>
      <c r="CS163" s="173"/>
      <c r="CT163" s="173"/>
      <c r="CU163" s="173"/>
      <c r="CV163" s="173"/>
      <c r="CW163" s="173"/>
      <c r="CX163" s="173"/>
      <c r="CY163" s="173"/>
      <c r="CZ163" s="173"/>
      <c r="DA163" s="173"/>
      <c r="DB163" s="173"/>
      <c r="DC163" s="173"/>
      <c r="DD163" s="173"/>
      <c r="DE163" s="173"/>
      <c r="DF163" s="173"/>
      <c r="DG163" s="173"/>
      <c r="DH163" s="173"/>
      <c r="DI163" s="173"/>
      <c r="DJ163" s="173"/>
      <c r="DK163" s="173"/>
      <c r="DL163" s="173"/>
      <c r="DM163" s="173"/>
      <c r="DN163" s="173"/>
      <c r="DO163" s="173"/>
      <c r="DP163" s="173"/>
      <c r="DQ163" s="173"/>
      <c r="DR163" s="173"/>
      <c r="DS163" s="173"/>
      <c r="DT163" s="173"/>
      <c r="DU163" s="173"/>
      <c r="DV163" s="173"/>
      <c r="DW163" s="173"/>
      <c r="DX163" s="173"/>
      <c r="DY163" s="173"/>
      <c r="DZ163" s="173"/>
      <c r="EA163" s="173"/>
      <c r="EB163" s="173"/>
      <c r="EC163" s="173"/>
      <c r="ED163" s="173"/>
      <c r="EE163" s="173"/>
      <c r="EF163" s="173"/>
      <c r="EG163" s="173"/>
      <c r="EH163" s="173"/>
      <c r="EI163" s="173"/>
      <c r="EJ163" s="173"/>
      <c r="EK163" s="173"/>
      <c r="EL163" s="173"/>
      <c r="EM163" s="173"/>
      <c r="EN163" s="173"/>
      <c r="EO163" s="173"/>
      <c r="EP163" s="173"/>
      <c r="EQ163" s="173"/>
      <c r="ER163" s="173"/>
      <c r="ES163" s="173"/>
      <c r="ET163" s="173"/>
      <c r="EU163" s="173"/>
      <c r="EV163" s="173"/>
      <c r="EW163" s="173"/>
      <c r="EX163" s="173"/>
      <c r="EY163" s="173"/>
      <c r="EZ163" s="173"/>
      <c r="FA163" s="173"/>
      <c r="FB163" s="173"/>
      <c r="FC163" s="173"/>
      <c r="FD163" s="173"/>
      <c r="FE163" s="173"/>
      <c r="FF163" s="173"/>
      <c r="FG163" s="173"/>
      <c r="FH163" s="173"/>
      <c r="FI163" s="173"/>
      <c r="FJ163" s="173"/>
      <c r="FK163" s="173"/>
      <c r="FL163" s="173"/>
      <c r="FM163" s="173"/>
      <c r="FN163" s="173"/>
      <c r="FO163" s="173"/>
      <c r="FP163" s="173"/>
      <c r="FQ163" s="173"/>
      <c r="FR163" s="173"/>
      <c r="FS163" s="173"/>
      <c r="FT163" s="173"/>
      <c r="FU163" s="173"/>
      <c r="FV163" s="173"/>
      <c r="FW163" s="173"/>
      <c r="FX163" s="173"/>
      <c r="FY163" s="173"/>
      <c r="FZ163" s="173"/>
      <c r="GA163" s="173"/>
      <c r="GB163" s="173"/>
      <c r="GC163" s="173"/>
      <c r="GD163" s="173"/>
      <c r="GE163" s="173"/>
      <c r="GF163" s="173"/>
      <c r="GG163" s="173"/>
      <c r="GH163" s="173"/>
      <c r="GI163" s="173"/>
      <c r="GJ163" s="173"/>
      <c r="GK163" s="173"/>
      <c r="GL163" s="173"/>
      <c r="GM163" s="173"/>
      <c r="GN163" s="173"/>
      <c r="GO163" s="173"/>
      <c r="GP163" s="173"/>
      <c r="GQ163" s="173"/>
      <c r="GR163" s="173"/>
      <c r="GS163" s="173"/>
      <c r="GT163" s="173"/>
      <c r="GU163" s="173"/>
      <c r="GV163" s="173"/>
      <c r="GW163" s="173"/>
      <c r="GX163" s="173"/>
      <c r="GY163" s="173"/>
      <c r="GZ163" s="173"/>
      <c r="HA163" s="173"/>
      <c r="HB163" s="173"/>
      <c r="HC163" s="173"/>
      <c r="HD163" s="173"/>
      <c r="HE163" s="173"/>
      <c r="HF163" s="173"/>
      <c r="HG163" s="173"/>
      <c r="HH163" s="173"/>
      <c r="HI163" s="173"/>
      <c r="HJ163" s="173"/>
      <c r="HK163" s="173"/>
      <c r="HL163" s="173"/>
      <c r="HM163" s="173"/>
      <c r="HN163" s="173"/>
      <c r="HO163" s="173"/>
      <c r="HP163" s="173"/>
      <c r="HQ163" s="173"/>
      <c r="HR163" s="173"/>
      <c r="HS163" s="173"/>
      <c r="HT163" s="173"/>
      <c r="HU163" s="173"/>
      <c r="HV163" s="173"/>
      <c r="HW163" s="173"/>
      <c r="HX163" s="173"/>
      <c r="HY163" s="173"/>
      <c r="HZ163" s="173"/>
      <c r="IA163" s="173"/>
      <c r="IB163" s="173"/>
      <c r="IC163" s="173"/>
      <c r="ID163" s="173"/>
      <c r="IE163" s="173"/>
      <c r="IF163" s="173"/>
      <c r="IG163" s="173"/>
      <c r="IH163" s="173"/>
      <c r="II163" s="173"/>
      <c r="IJ163" s="173"/>
      <c r="IK163" s="173"/>
      <c r="IL163" s="173"/>
      <c r="IM163" s="173"/>
      <c r="IN163" s="173"/>
      <c r="IO163" s="173"/>
      <c r="IP163" s="173"/>
      <c r="IQ163" s="173"/>
      <c r="IR163" s="173"/>
      <c r="IS163" s="173"/>
      <c r="IT163" s="173"/>
      <c r="IU163" s="173"/>
      <c r="IV163" s="173"/>
      <c r="IW163" s="173"/>
      <c r="IX163" s="173"/>
      <c r="IY163" s="173"/>
      <c r="IZ163" s="173"/>
      <c r="JA163" s="173"/>
      <c r="JB163" s="173"/>
      <c r="JC163" s="173"/>
      <c r="JD163" s="173"/>
      <c r="JE163" s="173"/>
      <c r="JF163" s="173"/>
      <c r="JG163" s="173"/>
      <c r="JH163" s="173"/>
      <c r="JI163" s="173"/>
      <c r="JJ163" s="173"/>
      <c r="JK163" s="173"/>
      <c r="JL163" s="173"/>
      <c r="JM163" s="173"/>
      <c r="JN163" s="173"/>
      <c r="JO163" s="173"/>
      <c r="JP163" s="173"/>
      <c r="JQ163" s="173"/>
      <c r="JR163" s="173"/>
      <c r="JS163" s="173"/>
      <c r="JT163" s="173"/>
      <c r="JU163" s="173"/>
      <c r="JV163" s="173"/>
      <c r="JW163" s="173"/>
      <c r="JX163" s="173"/>
      <c r="JY163" s="173"/>
      <c r="JZ163" s="173"/>
      <c r="KA163" s="173"/>
      <c r="KB163" s="173"/>
      <c r="KC163" s="173"/>
      <c r="KD163" s="173"/>
      <c r="KE163" s="173"/>
      <c r="KF163" s="173"/>
      <c r="KG163" s="173"/>
      <c r="KH163" s="173"/>
      <c r="KI163" s="173"/>
      <c r="KJ163" s="173"/>
      <c r="KK163" s="173"/>
      <c r="KL163" s="173"/>
      <c r="KM163" s="173"/>
      <c r="KN163" s="173"/>
      <c r="KO163" s="173"/>
      <c r="KP163" s="173"/>
      <c r="KQ163" s="173"/>
      <c r="KR163" s="173"/>
      <c r="KS163" s="173"/>
      <c r="KT163" s="173"/>
      <c r="KU163" s="173"/>
      <c r="KV163" s="173"/>
      <c r="KW163" s="173"/>
      <c r="KX163" s="173"/>
      <c r="KY163" s="173"/>
      <c r="KZ163" s="173"/>
      <c r="LA163" s="173"/>
      <c r="LB163" s="173"/>
      <c r="LC163" s="173"/>
      <c r="LD163" s="173"/>
      <c r="LE163" s="173"/>
      <c r="LF163" s="173"/>
      <c r="LG163" s="173"/>
      <c r="LH163" s="173"/>
      <c r="LI163" s="173"/>
      <c r="LJ163" s="173"/>
      <c r="LK163" s="173"/>
      <c r="LL163" s="173"/>
      <c r="LM163" s="173"/>
    </row>
    <row r="164" spans="1:325" s="220" customFormat="1" ht="15.75" customHeight="1" x14ac:dyDescent="0.25">
      <c r="A164" s="173"/>
      <c r="B164" s="173"/>
      <c r="C164" s="173"/>
      <c r="D164" s="173"/>
      <c r="E164" s="173"/>
      <c r="F164" s="124"/>
      <c r="G164" s="124"/>
      <c r="H164" s="17"/>
      <c r="I164" s="17"/>
      <c r="J164" s="17"/>
      <c r="K164" s="17"/>
      <c r="L164" s="17"/>
      <c r="M164" s="173"/>
      <c r="N164" s="173"/>
      <c r="O164" s="216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  <c r="AG164" s="173"/>
      <c r="AH164" s="173"/>
      <c r="AI164" s="173"/>
      <c r="AJ164" s="173"/>
      <c r="AK164" s="173"/>
      <c r="AL164" s="173"/>
      <c r="AM164" s="173"/>
      <c r="AN164" s="173"/>
      <c r="AO164" s="173"/>
      <c r="AP164" s="173"/>
      <c r="AQ164" s="173"/>
      <c r="AR164" s="173"/>
      <c r="AS164" s="173"/>
      <c r="AT164" s="173"/>
      <c r="AU164" s="173"/>
      <c r="AV164" s="173"/>
      <c r="AW164" s="173"/>
      <c r="AX164" s="173"/>
      <c r="AY164" s="173"/>
      <c r="AZ164" s="173"/>
      <c r="BA164" s="173"/>
      <c r="BB164" s="173"/>
      <c r="BC164" s="173"/>
      <c r="BD164" s="173"/>
      <c r="BE164" s="173"/>
      <c r="BF164" s="173"/>
      <c r="BG164" s="173"/>
      <c r="BH164" s="173"/>
      <c r="BI164" s="173"/>
      <c r="BJ164" s="173"/>
      <c r="BK164" s="173"/>
      <c r="BL164" s="173"/>
      <c r="BM164" s="173"/>
      <c r="BN164" s="173"/>
      <c r="BO164" s="173"/>
      <c r="BP164" s="173"/>
      <c r="BQ164" s="173"/>
      <c r="BR164" s="175"/>
      <c r="BT164" s="173"/>
      <c r="BU164" s="173"/>
      <c r="BV164" s="175"/>
      <c r="BW164" s="173"/>
      <c r="BX164" s="173"/>
      <c r="BY164" s="300"/>
      <c r="BZ164" s="173"/>
      <c r="CA164" s="173"/>
      <c r="CB164" s="173"/>
      <c r="CC164" s="173"/>
      <c r="CD164" s="173"/>
      <c r="CE164" s="173"/>
      <c r="CF164" s="173"/>
      <c r="CG164" s="173"/>
      <c r="CH164" s="173"/>
      <c r="CI164" s="173"/>
      <c r="CJ164" s="173"/>
      <c r="CK164" s="173"/>
      <c r="CL164" s="173"/>
      <c r="CM164" s="173"/>
      <c r="CN164" s="173"/>
      <c r="CO164" s="173"/>
      <c r="CP164" s="173"/>
      <c r="CQ164" s="173"/>
      <c r="CR164" s="173"/>
      <c r="CS164" s="173"/>
      <c r="CT164" s="173"/>
      <c r="CU164" s="173"/>
      <c r="CV164" s="173"/>
      <c r="CW164" s="173"/>
      <c r="CX164" s="173"/>
      <c r="CY164" s="173"/>
      <c r="CZ164" s="173"/>
      <c r="DA164" s="173"/>
      <c r="DB164" s="173"/>
      <c r="DC164" s="173"/>
      <c r="DD164" s="173"/>
      <c r="DE164" s="173"/>
      <c r="DF164" s="173"/>
      <c r="DG164" s="173"/>
      <c r="DH164" s="173"/>
      <c r="DI164" s="173"/>
      <c r="DJ164" s="173"/>
      <c r="DK164" s="173"/>
      <c r="DL164" s="173"/>
      <c r="DM164" s="173"/>
      <c r="DN164" s="173"/>
      <c r="DO164" s="173"/>
      <c r="DP164" s="173"/>
      <c r="DQ164" s="173"/>
      <c r="DR164" s="173"/>
      <c r="DS164" s="173"/>
      <c r="DT164" s="173"/>
      <c r="DU164" s="173"/>
      <c r="DV164" s="173"/>
      <c r="DW164" s="173"/>
      <c r="DX164" s="173"/>
      <c r="DY164" s="173"/>
      <c r="DZ164" s="173"/>
      <c r="EA164" s="173"/>
      <c r="EB164" s="173"/>
      <c r="EC164" s="173"/>
      <c r="ED164" s="173"/>
      <c r="EE164" s="173"/>
      <c r="EF164" s="173"/>
      <c r="EG164" s="173"/>
      <c r="EH164" s="173"/>
      <c r="EI164" s="173"/>
      <c r="EJ164" s="173"/>
      <c r="EK164" s="173"/>
      <c r="EL164" s="173"/>
      <c r="EM164" s="173"/>
      <c r="EN164" s="173"/>
      <c r="EO164" s="173"/>
      <c r="EP164" s="173"/>
      <c r="EQ164" s="173"/>
      <c r="ER164" s="173"/>
      <c r="ES164" s="173"/>
      <c r="ET164" s="173"/>
      <c r="EU164" s="173"/>
      <c r="EV164" s="173"/>
      <c r="EW164" s="173"/>
      <c r="EX164" s="173"/>
      <c r="EY164" s="173"/>
      <c r="EZ164" s="173"/>
      <c r="FA164" s="173"/>
      <c r="FB164" s="173"/>
      <c r="FC164" s="173"/>
      <c r="FD164" s="173"/>
      <c r="FE164" s="173"/>
      <c r="FF164" s="173"/>
      <c r="FG164" s="173"/>
      <c r="FH164" s="173"/>
      <c r="FI164" s="173"/>
      <c r="FJ164" s="173"/>
      <c r="FK164" s="173"/>
      <c r="FL164" s="173"/>
      <c r="FM164" s="173"/>
      <c r="FN164" s="173"/>
      <c r="FO164" s="173"/>
      <c r="FP164" s="173"/>
      <c r="FQ164" s="173"/>
      <c r="FR164" s="173"/>
      <c r="FS164" s="173"/>
      <c r="FT164" s="173"/>
      <c r="FU164" s="173"/>
      <c r="FV164" s="173"/>
      <c r="FW164" s="173"/>
      <c r="FX164" s="173"/>
      <c r="FY164" s="173"/>
      <c r="FZ164" s="173"/>
      <c r="GA164" s="173"/>
      <c r="GB164" s="173"/>
      <c r="GC164" s="173"/>
      <c r="GD164" s="173"/>
      <c r="GE164" s="173"/>
      <c r="GF164" s="173"/>
      <c r="GG164" s="173"/>
      <c r="GH164" s="173"/>
      <c r="GI164" s="173"/>
      <c r="GJ164" s="173"/>
      <c r="GK164" s="173"/>
      <c r="GL164" s="173"/>
      <c r="GM164" s="173"/>
      <c r="GN164" s="173"/>
      <c r="GO164" s="173"/>
      <c r="GP164" s="173"/>
      <c r="GQ164" s="173"/>
      <c r="GR164" s="173"/>
      <c r="GS164" s="173"/>
      <c r="GT164" s="173"/>
      <c r="GU164" s="173"/>
      <c r="GV164" s="173"/>
      <c r="GW164" s="173"/>
      <c r="GX164" s="173"/>
      <c r="GY164" s="173"/>
      <c r="GZ164" s="173"/>
      <c r="HA164" s="173"/>
      <c r="HB164" s="173"/>
      <c r="HC164" s="173"/>
      <c r="HD164" s="173"/>
      <c r="HE164" s="173"/>
      <c r="HF164" s="173"/>
      <c r="HG164" s="173"/>
      <c r="HH164" s="173"/>
      <c r="HI164" s="173"/>
      <c r="HJ164" s="173"/>
      <c r="HK164" s="173"/>
      <c r="HL164" s="173"/>
      <c r="HM164" s="173"/>
      <c r="HN164" s="173"/>
      <c r="HO164" s="173"/>
      <c r="HP164" s="173"/>
      <c r="HQ164" s="173"/>
      <c r="HR164" s="173"/>
      <c r="HS164" s="173"/>
      <c r="HT164" s="173"/>
      <c r="HU164" s="173"/>
      <c r="HV164" s="173"/>
      <c r="HW164" s="173"/>
      <c r="HX164" s="173"/>
      <c r="HY164" s="173"/>
      <c r="HZ164" s="173"/>
      <c r="IA164" s="173"/>
      <c r="IB164" s="173"/>
      <c r="IC164" s="173"/>
      <c r="ID164" s="173"/>
      <c r="IE164" s="173"/>
      <c r="IF164" s="173"/>
      <c r="IG164" s="173"/>
      <c r="IH164" s="173"/>
      <c r="II164" s="173"/>
      <c r="IJ164" s="173"/>
      <c r="IK164" s="173"/>
      <c r="IL164" s="173"/>
      <c r="IM164" s="173"/>
      <c r="IN164" s="173"/>
      <c r="IO164" s="173"/>
      <c r="IP164" s="173"/>
      <c r="IQ164" s="173"/>
      <c r="IR164" s="173"/>
      <c r="IS164" s="173"/>
      <c r="IT164" s="173"/>
      <c r="IU164" s="173"/>
      <c r="IV164" s="173"/>
      <c r="IW164" s="173"/>
      <c r="IX164" s="173"/>
      <c r="IY164" s="173"/>
      <c r="IZ164" s="173"/>
      <c r="JA164" s="173"/>
      <c r="JB164" s="173"/>
      <c r="JC164" s="173"/>
      <c r="JD164" s="173"/>
      <c r="JE164" s="173"/>
      <c r="JF164" s="173"/>
      <c r="JG164" s="173"/>
      <c r="JH164" s="173"/>
      <c r="JI164" s="173"/>
      <c r="JJ164" s="173"/>
      <c r="JK164" s="173"/>
      <c r="JL164" s="173"/>
      <c r="JM164" s="173"/>
      <c r="JN164" s="173"/>
      <c r="JO164" s="173"/>
      <c r="JP164" s="173"/>
      <c r="JQ164" s="173"/>
      <c r="JR164" s="173"/>
      <c r="JS164" s="173"/>
      <c r="JT164" s="173"/>
      <c r="JU164" s="173"/>
      <c r="JV164" s="173"/>
      <c r="JW164" s="173"/>
      <c r="JX164" s="173"/>
      <c r="JY164" s="173"/>
      <c r="JZ164" s="173"/>
      <c r="KA164" s="173"/>
      <c r="KB164" s="173"/>
      <c r="KC164" s="173"/>
      <c r="KD164" s="173"/>
      <c r="KE164" s="173"/>
      <c r="KF164" s="173"/>
      <c r="KG164" s="173"/>
      <c r="KH164" s="173"/>
      <c r="KI164" s="173"/>
      <c r="KJ164" s="173"/>
      <c r="KK164" s="173"/>
      <c r="KL164" s="173"/>
      <c r="KM164" s="173"/>
      <c r="KN164" s="173"/>
      <c r="KO164" s="173"/>
      <c r="KP164" s="173"/>
      <c r="KQ164" s="173"/>
      <c r="KR164" s="173"/>
      <c r="KS164" s="173"/>
      <c r="KT164" s="173"/>
      <c r="KU164" s="173"/>
      <c r="KV164" s="173"/>
      <c r="KW164" s="173"/>
      <c r="KX164" s="173"/>
      <c r="KY164" s="173"/>
      <c r="KZ164" s="173"/>
      <c r="LA164" s="173"/>
      <c r="LB164" s="173"/>
      <c r="LC164" s="173"/>
      <c r="LD164" s="173"/>
      <c r="LE164" s="173"/>
      <c r="LF164" s="173"/>
      <c r="LG164" s="173"/>
      <c r="LH164" s="173"/>
      <c r="LI164" s="173"/>
      <c r="LJ164" s="173"/>
      <c r="LK164" s="173"/>
      <c r="LL164" s="173"/>
      <c r="LM164" s="173"/>
    </row>
    <row r="165" spans="1:325" s="220" customFormat="1" ht="15.75" customHeight="1" x14ac:dyDescent="0.25">
      <c r="A165" s="173"/>
      <c r="B165" s="173"/>
      <c r="C165" s="173"/>
      <c r="D165" s="173"/>
      <c r="E165" s="173"/>
      <c r="F165" s="124"/>
      <c r="G165" s="124"/>
      <c r="H165" s="17"/>
      <c r="I165" s="17"/>
      <c r="J165" s="17"/>
      <c r="K165" s="17"/>
      <c r="L165" s="17"/>
      <c r="M165" s="173"/>
      <c r="N165" s="173"/>
      <c r="O165" s="216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  <c r="AG165" s="173"/>
      <c r="AH165" s="173"/>
      <c r="AI165" s="173"/>
      <c r="AJ165" s="173"/>
      <c r="AK165" s="173"/>
      <c r="AL165" s="173"/>
      <c r="AM165" s="173"/>
      <c r="AN165" s="173"/>
      <c r="AO165" s="173"/>
      <c r="AP165" s="173"/>
      <c r="AQ165" s="173"/>
      <c r="AR165" s="173"/>
      <c r="AS165" s="173"/>
      <c r="AT165" s="173"/>
      <c r="AU165" s="173"/>
      <c r="AV165" s="173"/>
      <c r="AW165" s="173"/>
      <c r="AX165" s="173"/>
      <c r="AY165" s="173"/>
      <c r="AZ165" s="173"/>
      <c r="BA165" s="173"/>
      <c r="BB165" s="173"/>
      <c r="BC165" s="173"/>
      <c r="BD165" s="173"/>
      <c r="BE165" s="173"/>
      <c r="BF165" s="173"/>
      <c r="BG165" s="173"/>
      <c r="BH165" s="173"/>
      <c r="BI165" s="173"/>
      <c r="BJ165" s="173"/>
      <c r="BK165" s="173"/>
      <c r="BL165" s="173"/>
      <c r="BM165" s="173"/>
      <c r="BN165" s="173"/>
      <c r="BO165" s="173"/>
      <c r="BP165" s="173"/>
      <c r="BQ165" s="173"/>
      <c r="BR165" s="175"/>
      <c r="BT165" s="173"/>
      <c r="BU165" s="173"/>
      <c r="BV165" s="175"/>
      <c r="BW165" s="173"/>
      <c r="BX165" s="173"/>
      <c r="BY165" s="300"/>
      <c r="BZ165" s="173"/>
      <c r="CA165" s="173"/>
      <c r="CB165" s="173"/>
      <c r="CC165" s="173"/>
      <c r="CD165" s="173"/>
      <c r="CE165" s="173"/>
      <c r="CF165" s="173"/>
      <c r="CG165" s="173"/>
      <c r="CH165" s="173"/>
      <c r="CI165" s="173"/>
      <c r="CJ165" s="173"/>
      <c r="CK165" s="173"/>
      <c r="CL165" s="173"/>
      <c r="CM165" s="173"/>
      <c r="CN165" s="173"/>
      <c r="CO165" s="173"/>
      <c r="CP165" s="173"/>
      <c r="CQ165" s="173"/>
      <c r="CR165" s="173"/>
      <c r="CS165" s="173"/>
      <c r="CT165" s="173"/>
      <c r="CU165" s="173"/>
      <c r="CV165" s="173"/>
      <c r="CW165" s="173"/>
      <c r="CX165" s="173"/>
      <c r="CY165" s="173"/>
      <c r="CZ165" s="173"/>
      <c r="DA165" s="173"/>
      <c r="DB165" s="173"/>
      <c r="DC165" s="173"/>
      <c r="DD165" s="173"/>
      <c r="DE165" s="173"/>
      <c r="DF165" s="173"/>
      <c r="DG165" s="173"/>
      <c r="DH165" s="173"/>
      <c r="DI165" s="173"/>
      <c r="DJ165" s="173"/>
      <c r="DK165" s="173"/>
      <c r="DL165" s="173"/>
      <c r="DM165" s="173"/>
      <c r="DN165" s="173"/>
      <c r="DO165" s="173"/>
      <c r="DP165" s="173"/>
      <c r="DQ165" s="173"/>
      <c r="DR165" s="173"/>
      <c r="DS165" s="173"/>
      <c r="DT165" s="173"/>
      <c r="DU165" s="173"/>
      <c r="DV165" s="173"/>
      <c r="DW165" s="173"/>
      <c r="DX165" s="173"/>
      <c r="DY165" s="173"/>
      <c r="DZ165" s="173"/>
      <c r="EA165" s="173"/>
      <c r="EB165" s="173"/>
      <c r="EC165" s="173"/>
      <c r="ED165" s="173"/>
      <c r="EE165" s="173"/>
      <c r="EF165" s="173"/>
      <c r="EG165" s="173"/>
      <c r="EH165" s="173"/>
      <c r="EI165" s="173"/>
      <c r="EJ165" s="173"/>
      <c r="EK165" s="173"/>
      <c r="EL165" s="173"/>
      <c r="EM165" s="173"/>
      <c r="EN165" s="173"/>
      <c r="EO165" s="173"/>
      <c r="EP165" s="173"/>
      <c r="EQ165" s="173"/>
      <c r="ER165" s="173"/>
      <c r="ES165" s="173"/>
      <c r="ET165" s="173"/>
      <c r="EU165" s="173"/>
      <c r="EV165" s="173"/>
      <c r="EW165" s="173"/>
      <c r="EX165" s="173"/>
      <c r="EY165" s="173"/>
      <c r="EZ165" s="173"/>
      <c r="FA165" s="173"/>
      <c r="FB165" s="173"/>
      <c r="FC165" s="173"/>
      <c r="FD165" s="173"/>
      <c r="FE165" s="173"/>
      <c r="FF165" s="173"/>
      <c r="FG165" s="173"/>
      <c r="FH165" s="173"/>
      <c r="FI165" s="173"/>
      <c r="FJ165" s="173"/>
      <c r="FK165" s="173"/>
      <c r="FL165" s="173"/>
      <c r="FM165" s="173"/>
      <c r="FN165" s="173"/>
      <c r="FO165" s="173"/>
      <c r="FP165" s="173"/>
      <c r="FQ165" s="173"/>
      <c r="FR165" s="173"/>
      <c r="FS165" s="173"/>
      <c r="FT165" s="173"/>
      <c r="FU165" s="173"/>
      <c r="FV165" s="173"/>
      <c r="FW165" s="173"/>
      <c r="FX165" s="173"/>
      <c r="FY165" s="173"/>
      <c r="FZ165" s="173"/>
      <c r="GA165" s="173"/>
      <c r="GB165" s="173"/>
      <c r="GC165" s="173"/>
      <c r="GD165" s="173"/>
      <c r="GE165" s="173"/>
      <c r="GF165" s="173"/>
      <c r="GG165" s="173"/>
      <c r="GH165" s="173"/>
      <c r="GI165" s="173"/>
      <c r="GJ165" s="173"/>
      <c r="GK165" s="173"/>
      <c r="GL165" s="173"/>
      <c r="GM165" s="173"/>
      <c r="GN165" s="173"/>
      <c r="GO165" s="173"/>
      <c r="GP165" s="173"/>
      <c r="GQ165" s="173"/>
      <c r="GR165" s="173"/>
      <c r="GS165" s="173"/>
      <c r="GT165" s="173"/>
      <c r="GU165" s="173"/>
      <c r="GV165" s="173"/>
      <c r="GW165" s="173"/>
      <c r="GX165" s="173"/>
      <c r="GY165" s="173"/>
      <c r="GZ165" s="173"/>
      <c r="HA165" s="173"/>
      <c r="HB165" s="173"/>
      <c r="HC165" s="173"/>
      <c r="HD165" s="173"/>
      <c r="HE165" s="173"/>
      <c r="HF165" s="173"/>
      <c r="HG165" s="173"/>
      <c r="HH165" s="173"/>
      <c r="HI165" s="173"/>
      <c r="HJ165" s="173"/>
      <c r="HK165" s="173"/>
      <c r="HL165" s="173"/>
      <c r="HM165" s="173"/>
      <c r="HN165" s="173"/>
      <c r="HO165" s="173"/>
      <c r="HP165" s="173"/>
      <c r="HQ165" s="173"/>
      <c r="HR165" s="173"/>
      <c r="HS165" s="173"/>
      <c r="HT165" s="173"/>
      <c r="HU165" s="173"/>
      <c r="HV165" s="173"/>
      <c r="HW165" s="173"/>
      <c r="HX165" s="173"/>
      <c r="HY165" s="173"/>
      <c r="HZ165" s="173"/>
      <c r="IA165" s="173"/>
      <c r="IB165" s="173"/>
      <c r="IC165" s="173"/>
      <c r="ID165" s="173"/>
      <c r="IE165" s="173"/>
      <c r="IF165" s="173"/>
      <c r="IG165" s="173"/>
      <c r="IH165" s="173"/>
      <c r="II165" s="173"/>
      <c r="IJ165" s="173"/>
      <c r="IK165" s="173"/>
      <c r="IL165" s="173"/>
      <c r="IM165" s="173"/>
      <c r="IN165" s="173"/>
      <c r="IO165" s="173"/>
      <c r="IP165" s="173"/>
      <c r="IQ165" s="173"/>
      <c r="IR165" s="173"/>
      <c r="IS165" s="173"/>
      <c r="IT165" s="173"/>
      <c r="IU165" s="173"/>
      <c r="IV165" s="173"/>
      <c r="IW165" s="173"/>
      <c r="IX165" s="173"/>
      <c r="IY165" s="173"/>
      <c r="IZ165" s="173"/>
      <c r="JA165" s="173"/>
      <c r="JB165" s="173"/>
      <c r="JC165" s="173"/>
      <c r="JD165" s="173"/>
      <c r="JE165" s="173"/>
      <c r="JF165" s="173"/>
      <c r="JG165" s="173"/>
      <c r="JH165" s="173"/>
      <c r="JI165" s="173"/>
      <c r="JJ165" s="173"/>
      <c r="JK165" s="173"/>
      <c r="JL165" s="173"/>
      <c r="JM165" s="173"/>
      <c r="JN165" s="173"/>
      <c r="JO165" s="173"/>
      <c r="JP165" s="173"/>
      <c r="JQ165" s="173"/>
      <c r="JR165" s="173"/>
      <c r="JS165" s="173"/>
      <c r="JT165" s="173"/>
      <c r="JU165" s="173"/>
      <c r="JV165" s="173"/>
      <c r="JW165" s="173"/>
      <c r="JX165" s="173"/>
      <c r="JY165" s="173"/>
      <c r="JZ165" s="173"/>
      <c r="KA165" s="173"/>
      <c r="KB165" s="173"/>
      <c r="KC165" s="173"/>
      <c r="KD165" s="173"/>
      <c r="KE165" s="173"/>
      <c r="KF165" s="173"/>
      <c r="KG165" s="173"/>
      <c r="KH165" s="173"/>
      <c r="KI165" s="173"/>
      <c r="KJ165" s="173"/>
      <c r="KK165" s="173"/>
      <c r="KL165" s="173"/>
      <c r="KM165" s="173"/>
      <c r="KN165" s="173"/>
      <c r="KO165" s="173"/>
      <c r="KP165" s="173"/>
      <c r="KQ165" s="173"/>
      <c r="KR165" s="173"/>
      <c r="KS165" s="173"/>
      <c r="KT165" s="173"/>
      <c r="KU165" s="173"/>
      <c r="KV165" s="173"/>
      <c r="KW165" s="173"/>
      <c r="KX165" s="173"/>
      <c r="KY165" s="173"/>
      <c r="KZ165" s="173"/>
      <c r="LA165" s="173"/>
      <c r="LB165" s="173"/>
      <c r="LC165" s="173"/>
      <c r="LD165" s="173"/>
      <c r="LE165" s="173"/>
      <c r="LF165" s="173"/>
      <c r="LG165" s="173"/>
      <c r="LH165" s="173"/>
      <c r="LI165" s="173"/>
      <c r="LJ165" s="173"/>
      <c r="LK165" s="173"/>
      <c r="LL165" s="173"/>
      <c r="LM165" s="173"/>
    </row>
    <row r="166" spans="1:325" s="220" customFormat="1" ht="15.75" customHeight="1" x14ac:dyDescent="0.25">
      <c r="A166" s="173"/>
      <c r="B166" s="173"/>
      <c r="C166" s="173"/>
      <c r="D166" s="173"/>
      <c r="E166" s="173"/>
      <c r="F166" s="124"/>
      <c r="G166" s="124"/>
      <c r="H166" s="17"/>
      <c r="I166" s="17"/>
      <c r="J166" s="17"/>
      <c r="K166" s="17"/>
      <c r="L166" s="17"/>
      <c r="M166" s="173"/>
      <c r="N166" s="173"/>
      <c r="O166" s="216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3"/>
      <c r="AG166" s="173"/>
      <c r="AH166" s="173"/>
      <c r="AI166" s="173"/>
      <c r="AJ166" s="173"/>
      <c r="AK166" s="173"/>
      <c r="AL166" s="173"/>
      <c r="AM166" s="173"/>
      <c r="AN166" s="173"/>
      <c r="AO166" s="173"/>
      <c r="AP166" s="173"/>
      <c r="AQ166" s="173"/>
      <c r="AR166" s="173"/>
      <c r="AS166" s="173"/>
      <c r="AT166" s="173"/>
      <c r="AU166" s="173"/>
      <c r="AV166" s="173"/>
      <c r="AW166" s="173"/>
      <c r="AX166" s="173"/>
      <c r="AY166" s="173"/>
      <c r="AZ166" s="173"/>
      <c r="BA166" s="173"/>
      <c r="BB166" s="173"/>
      <c r="BC166" s="173"/>
      <c r="BD166" s="173"/>
      <c r="BE166" s="173"/>
      <c r="BF166" s="173"/>
      <c r="BG166" s="173"/>
      <c r="BH166" s="173"/>
      <c r="BI166" s="173"/>
      <c r="BJ166" s="173"/>
      <c r="BK166" s="173"/>
      <c r="BL166" s="173"/>
      <c r="BM166" s="173"/>
      <c r="BN166" s="173"/>
      <c r="BO166" s="173"/>
      <c r="BP166" s="173"/>
      <c r="BQ166" s="173"/>
      <c r="BR166" s="175"/>
      <c r="BT166" s="173"/>
      <c r="BU166" s="173"/>
      <c r="BV166" s="175"/>
      <c r="BW166" s="173"/>
      <c r="BX166" s="173"/>
      <c r="BY166" s="300"/>
      <c r="BZ166" s="173"/>
      <c r="CA166" s="173"/>
      <c r="CB166" s="173"/>
      <c r="CC166" s="173"/>
      <c r="CD166" s="173"/>
      <c r="CE166" s="173"/>
      <c r="CF166" s="173"/>
      <c r="CG166" s="173"/>
      <c r="CH166" s="173"/>
      <c r="CI166" s="173"/>
      <c r="CJ166" s="173"/>
      <c r="CK166" s="173"/>
      <c r="CL166" s="173"/>
      <c r="CM166" s="173"/>
      <c r="CN166" s="173"/>
      <c r="CO166" s="173"/>
      <c r="CP166" s="173"/>
      <c r="CQ166" s="173"/>
      <c r="CR166" s="173"/>
      <c r="CS166" s="173"/>
      <c r="CT166" s="173"/>
      <c r="CU166" s="173"/>
      <c r="CV166" s="173"/>
      <c r="CW166" s="173"/>
      <c r="CX166" s="173"/>
      <c r="CY166" s="173"/>
      <c r="CZ166" s="173"/>
      <c r="DA166" s="173"/>
      <c r="DB166" s="173"/>
      <c r="DC166" s="173"/>
      <c r="DD166" s="173"/>
      <c r="DE166" s="173"/>
      <c r="DF166" s="173"/>
      <c r="DG166" s="173"/>
      <c r="DH166" s="173"/>
      <c r="DI166" s="173"/>
      <c r="DJ166" s="173"/>
      <c r="DK166" s="173"/>
      <c r="DL166" s="173"/>
      <c r="DM166" s="173"/>
      <c r="DN166" s="173"/>
      <c r="DO166" s="173"/>
      <c r="DP166" s="173"/>
      <c r="DQ166" s="173"/>
      <c r="DR166" s="173"/>
      <c r="DS166" s="173"/>
      <c r="DT166" s="173"/>
      <c r="DU166" s="173"/>
      <c r="DV166" s="173"/>
      <c r="DW166" s="173"/>
      <c r="DX166" s="173"/>
      <c r="DY166" s="173"/>
      <c r="DZ166" s="173"/>
      <c r="EA166" s="173"/>
      <c r="EB166" s="173"/>
      <c r="EC166" s="173"/>
      <c r="ED166" s="173"/>
      <c r="EE166" s="173"/>
      <c r="EF166" s="173"/>
      <c r="EG166" s="173"/>
      <c r="EH166" s="173"/>
      <c r="EI166" s="173"/>
      <c r="EJ166" s="173"/>
      <c r="EK166" s="173"/>
      <c r="EL166" s="173"/>
      <c r="EM166" s="173"/>
      <c r="EN166" s="173"/>
      <c r="EO166" s="173"/>
      <c r="EP166" s="173"/>
      <c r="EQ166" s="173"/>
      <c r="ER166" s="173"/>
      <c r="ES166" s="173"/>
      <c r="ET166" s="173"/>
      <c r="EU166" s="173"/>
      <c r="EV166" s="173"/>
      <c r="EW166" s="173"/>
      <c r="EX166" s="173"/>
      <c r="EY166" s="173"/>
      <c r="EZ166" s="173"/>
      <c r="FA166" s="173"/>
      <c r="FB166" s="173"/>
      <c r="FC166" s="173"/>
      <c r="FD166" s="173"/>
      <c r="FE166" s="173"/>
      <c r="FF166" s="173"/>
      <c r="FG166" s="173"/>
      <c r="FH166" s="173"/>
      <c r="FI166" s="173"/>
      <c r="FJ166" s="173"/>
      <c r="FK166" s="173"/>
      <c r="FL166" s="173"/>
      <c r="FM166" s="173"/>
      <c r="FN166" s="173"/>
      <c r="FO166" s="173"/>
      <c r="FP166" s="173"/>
      <c r="FQ166" s="173"/>
      <c r="FR166" s="173"/>
      <c r="FS166" s="173"/>
      <c r="FT166" s="173"/>
      <c r="FU166" s="173"/>
      <c r="FV166" s="173"/>
      <c r="FW166" s="173"/>
      <c r="FX166" s="173"/>
      <c r="FY166" s="173"/>
      <c r="FZ166" s="173"/>
      <c r="GA166" s="173"/>
      <c r="GB166" s="173"/>
      <c r="GC166" s="173"/>
      <c r="GD166" s="173"/>
      <c r="GE166" s="173"/>
      <c r="GF166" s="173"/>
      <c r="GG166" s="173"/>
      <c r="GH166" s="173"/>
      <c r="GI166" s="173"/>
      <c r="GJ166" s="173"/>
      <c r="GK166" s="173"/>
      <c r="GL166" s="173"/>
      <c r="GM166" s="173"/>
      <c r="GN166" s="173"/>
      <c r="GO166" s="173"/>
      <c r="GP166" s="173"/>
      <c r="GQ166" s="173"/>
      <c r="GR166" s="173"/>
      <c r="GS166" s="173"/>
      <c r="GT166" s="173"/>
      <c r="GU166" s="173"/>
      <c r="GV166" s="173"/>
      <c r="GW166" s="173"/>
      <c r="GX166" s="173"/>
      <c r="GY166" s="173"/>
      <c r="GZ166" s="173"/>
      <c r="HA166" s="173"/>
      <c r="HB166" s="173"/>
      <c r="HC166" s="173"/>
      <c r="HD166" s="173"/>
      <c r="HE166" s="173"/>
      <c r="HF166" s="173"/>
      <c r="HG166" s="173"/>
      <c r="HH166" s="173"/>
      <c r="HI166" s="173"/>
      <c r="HJ166" s="173"/>
      <c r="HK166" s="173"/>
      <c r="HL166" s="173"/>
      <c r="HM166" s="173"/>
      <c r="HN166" s="173"/>
      <c r="HO166" s="173"/>
      <c r="HP166" s="173"/>
      <c r="HQ166" s="173"/>
      <c r="HR166" s="173"/>
      <c r="HS166" s="173"/>
      <c r="HT166" s="173"/>
      <c r="HU166" s="173"/>
      <c r="HV166" s="173"/>
      <c r="HW166" s="173"/>
      <c r="HX166" s="173"/>
      <c r="HY166" s="173"/>
      <c r="HZ166" s="173"/>
      <c r="IA166" s="173"/>
      <c r="IB166" s="173"/>
      <c r="IC166" s="173"/>
      <c r="ID166" s="173"/>
      <c r="IE166" s="173"/>
      <c r="IF166" s="173"/>
      <c r="IG166" s="173"/>
      <c r="IH166" s="173"/>
      <c r="II166" s="173"/>
      <c r="IJ166" s="173"/>
      <c r="IK166" s="173"/>
      <c r="IL166" s="173"/>
      <c r="IM166" s="173"/>
      <c r="IN166" s="173"/>
      <c r="IO166" s="173"/>
      <c r="IP166" s="173"/>
      <c r="IQ166" s="173"/>
      <c r="IR166" s="173"/>
      <c r="IS166" s="173"/>
      <c r="IT166" s="173"/>
      <c r="IU166" s="173"/>
      <c r="IV166" s="173"/>
      <c r="IW166" s="173"/>
      <c r="IX166" s="173"/>
      <c r="IY166" s="173"/>
      <c r="IZ166" s="173"/>
      <c r="JA166" s="173"/>
      <c r="JB166" s="173"/>
      <c r="JC166" s="173"/>
      <c r="JD166" s="173"/>
      <c r="JE166" s="173"/>
      <c r="JF166" s="173"/>
      <c r="JG166" s="173"/>
      <c r="JH166" s="173"/>
      <c r="JI166" s="173"/>
      <c r="JJ166" s="173"/>
      <c r="JK166" s="173"/>
      <c r="JL166" s="173"/>
      <c r="JM166" s="173"/>
      <c r="JN166" s="173"/>
      <c r="JO166" s="173"/>
      <c r="JP166" s="173"/>
      <c r="JQ166" s="173"/>
      <c r="JR166" s="173"/>
      <c r="JS166" s="173"/>
      <c r="JT166" s="173"/>
      <c r="JU166" s="173"/>
      <c r="JV166" s="173"/>
      <c r="JW166" s="173"/>
      <c r="JX166" s="173"/>
      <c r="JY166" s="173"/>
      <c r="JZ166" s="173"/>
      <c r="KA166" s="173"/>
      <c r="KB166" s="173"/>
      <c r="KC166" s="173"/>
      <c r="KD166" s="173"/>
      <c r="KE166" s="173"/>
      <c r="KF166" s="173"/>
      <c r="KG166" s="173"/>
      <c r="KH166" s="173"/>
      <c r="KI166" s="173"/>
      <c r="KJ166" s="173"/>
      <c r="KK166" s="173"/>
      <c r="KL166" s="173"/>
      <c r="KM166" s="173"/>
      <c r="KN166" s="173"/>
      <c r="KO166" s="173"/>
      <c r="KP166" s="173"/>
      <c r="KQ166" s="173"/>
      <c r="KR166" s="173"/>
      <c r="KS166" s="173"/>
      <c r="KT166" s="173"/>
      <c r="KU166" s="173"/>
      <c r="KV166" s="173"/>
      <c r="KW166" s="173"/>
      <c r="KX166" s="173"/>
      <c r="KY166" s="173"/>
      <c r="KZ166" s="173"/>
      <c r="LA166" s="173"/>
      <c r="LB166" s="173"/>
      <c r="LC166" s="173"/>
      <c r="LD166" s="173"/>
      <c r="LE166" s="173"/>
      <c r="LF166" s="173"/>
      <c r="LG166" s="173"/>
      <c r="LH166" s="173"/>
      <c r="LI166" s="173"/>
      <c r="LJ166" s="173"/>
      <c r="LK166" s="173"/>
      <c r="LL166" s="173"/>
      <c r="LM166" s="173"/>
    </row>
    <row r="167" spans="1:325" s="220" customFormat="1" ht="15.75" customHeight="1" x14ac:dyDescent="0.25">
      <c r="A167" s="173"/>
      <c r="B167" s="173"/>
      <c r="C167" s="173"/>
      <c r="D167" s="173"/>
      <c r="E167" s="173"/>
      <c r="F167" s="124"/>
      <c r="G167" s="124"/>
      <c r="H167" s="17"/>
      <c r="I167" s="17"/>
      <c r="J167" s="17"/>
      <c r="K167" s="17"/>
      <c r="L167" s="17"/>
      <c r="M167" s="173"/>
      <c r="N167" s="173"/>
      <c r="O167" s="216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  <c r="AG167" s="173"/>
      <c r="AH167" s="173"/>
      <c r="AI167" s="173"/>
      <c r="AJ167" s="173"/>
      <c r="AK167" s="173"/>
      <c r="AL167" s="173"/>
      <c r="AM167" s="173"/>
      <c r="AN167" s="173"/>
      <c r="AO167" s="173"/>
      <c r="AP167" s="173"/>
      <c r="AQ167" s="173"/>
      <c r="AR167" s="173"/>
      <c r="AS167" s="173"/>
      <c r="AT167" s="173"/>
      <c r="AU167" s="173"/>
      <c r="AV167" s="173"/>
      <c r="AW167" s="173"/>
      <c r="AX167" s="173"/>
      <c r="AY167" s="173"/>
      <c r="AZ167" s="173"/>
      <c r="BA167" s="173"/>
      <c r="BB167" s="173"/>
      <c r="BC167" s="173"/>
      <c r="BD167" s="173"/>
      <c r="BE167" s="173"/>
      <c r="BF167" s="173"/>
      <c r="BG167" s="173"/>
      <c r="BH167" s="173"/>
      <c r="BI167" s="173"/>
      <c r="BJ167" s="173"/>
      <c r="BK167" s="173"/>
      <c r="BL167" s="173"/>
      <c r="BM167" s="173"/>
      <c r="BN167" s="173"/>
      <c r="BO167" s="173"/>
      <c r="BP167" s="173"/>
      <c r="BQ167" s="173"/>
      <c r="BR167" s="175"/>
      <c r="BT167" s="173"/>
      <c r="BU167" s="173"/>
      <c r="BV167" s="175"/>
      <c r="BW167" s="173"/>
      <c r="BX167" s="173"/>
      <c r="BY167" s="300"/>
      <c r="BZ167" s="173"/>
      <c r="CA167" s="173"/>
      <c r="CB167" s="173"/>
      <c r="CC167" s="173"/>
      <c r="CD167" s="173"/>
      <c r="CE167" s="173"/>
      <c r="CF167" s="173"/>
      <c r="CG167" s="173"/>
      <c r="CH167" s="173"/>
      <c r="CI167" s="173"/>
      <c r="CJ167" s="173"/>
      <c r="CK167" s="173"/>
      <c r="CL167" s="173"/>
      <c r="CM167" s="173"/>
      <c r="CN167" s="173"/>
      <c r="CO167" s="173"/>
      <c r="CP167" s="173"/>
      <c r="CQ167" s="173"/>
      <c r="CR167" s="173"/>
      <c r="CS167" s="173"/>
      <c r="CT167" s="173"/>
      <c r="CU167" s="173"/>
      <c r="CV167" s="173"/>
      <c r="CW167" s="173"/>
      <c r="CX167" s="173"/>
      <c r="CY167" s="173"/>
      <c r="CZ167" s="173"/>
      <c r="DA167" s="173"/>
      <c r="DB167" s="173"/>
      <c r="DC167" s="173"/>
      <c r="DD167" s="173"/>
      <c r="DE167" s="173"/>
      <c r="DF167" s="173"/>
      <c r="DG167" s="173"/>
      <c r="DH167" s="173"/>
      <c r="DI167" s="173"/>
      <c r="DJ167" s="173"/>
      <c r="DK167" s="173"/>
      <c r="DL167" s="173"/>
      <c r="DM167" s="173"/>
      <c r="DN167" s="173"/>
      <c r="DO167" s="173"/>
      <c r="DP167" s="173"/>
      <c r="DQ167" s="173"/>
      <c r="DR167" s="173"/>
      <c r="DS167" s="173"/>
      <c r="DT167" s="173"/>
      <c r="DU167" s="173"/>
      <c r="DV167" s="173"/>
      <c r="DW167" s="173"/>
      <c r="DX167" s="173"/>
      <c r="DY167" s="173"/>
      <c r="DZ167" s="173"/>
      <c r="EA167" s="173"/>
      <c r="EB167" s="173"/>
      <c r="EC167" s="173"/>
      <c r="ED167" s="173"/>
      <c r="EE167" s="173"/>
      <c r="EF167" s="173"/>
      <c r="EG167" s="173"/>
      <c r="EH167" s="173"/>
      <c r="EI167" s="173"/>
      <c r="EJ167" s="173"/>
      <c r="EK167" s="173"/>
      <c r="EL167" s="173"/>
      <c r="EM167" s="173"/>
      <c r="EN167" s="173"/>
      <c r="EO167" s="173"/>
      <c r="EP167" s="173"/>
      <c r="EQ167" s="173"/>
      <c r="ER167" s="173"/>
      <c r="ES167" s="173"/>
      <c r="ET167" s="173"/>
      <c r="EU167" s="173"/>
      <c r="EV167" s="173"/>
      <c r="EW167" s="173"/>
      <c r="EX167" s="173"/>
      <c r="EY167" s="173"/>
      <c r="EZ167" s="173"/>
      <c r="FA167" s="173"/>
      <c r="FB167" s="173"/>
      <c r="FC167" s="173"/>
      <c r="FD167" s="173"/>
      <c r="FE167" s="173"/>
      <c r="FF167" s="173"/>
      <c r="FG167" s="173"/>
      <c r="FH167" s="173"/>
      <c r="FI167" s="173"/>
      <c r="FJ167" s="173"/>
      <c r="FK167" s="173"/>
      <c r="FL167" s="173"/>
      <c r="FM167" s="173"/>
      <c r="FN167" s="173"/>
      <c r="FO167" s="173"/>
      <c r="FP167" s="173"/>
      <c r="FQ167" s="173"/>
      <c r="FR167" s="173"/>
      <c r="FS167" s="173"/>
      <c r="FT167" s="173"/>
      <c r="FU167" s="173"/>
      <c r="FV167" s="173"/>
      <c r="FW167" s="173"/>
      <c r="FX167" s="173"/>
      <c r="FY167" s="173"/>
      <c r="FZ167" s="173"/>
      <c r="GA167" s="173"/>
      <c r="GB167" s="173"/>
      <c r="GC167" s="173"/>
      <c r="GD167" s="173"/>
      <c r="GE167" s="173"/>
      <c r="GF167" s="173"/>
      <c r="GG167" s="173"/>
      <c r="GH167" s="173"/>
      <c r="GI167" s="173"/>
      <c r="GJ167" s="173"/>
      <c r="GK167" s="173"/>
      <c r="GL167" s="173"/>
      <c r="GM167" s="173"/>
      <c r="GN167" s="173"/>
      <c r="GO167" s="173"/>
      <c r="GP167" s="173"/>
      <c r="GQ167" s="173"/>
      <c r="GR167" s="173"/>
      <c r="GS167" s="173"/>
      <c r="GT167" s="173"/>
      <c r="GU167" s="173"/>
      <c r="GV167" s="173"/>
      <c r="GW167" s="173"/>
      <c r="GX167" s="173"/>
      <c r="GY167" s="173"/>
      <c r="GZ167" s="173"/>
      <c r="HA167" s="173"/>
      <c r="HB167" s="173"/>
      <c r="HC167" s="173"/>
      <c r="HD167" s="173"/>
      <c r="HE167" s="173"/>
      <c r="HF167" s="173"/>
      <c r="HG167" s="173"/>
      <c r="HH167" s="173"/>
      <c r="HI167" s="173"/>
      <c r="HJ167" s="173"/>
      <c r="HK167" s="173"/>
      <c r="HL167" s="173"/>
      <c r="HM167" s="173"/>
      <c r="HN167" s="173"/>
      <c r="HO167" s="173"/>
      <c r="HP167" s="173"/>
      <c r="HQ167" s="173"/>
      <c r="HR167" s="173"/>
      <c r="HS167" s="173"/>
      <c r="HT167" s="173"/>
      <c r="HU167" s="173"/>
      <c r="HV167" s="173"/>
      <c r="HW167" s="173"/>
      <c r="HX167" s="173"/>
      <c r="HY167" s="173"/>
      <c r="HZ167" s="173"/>
      <c r="IA167" s="173"/>
      <c r="IB167" s="173"/>
      <c r="IC167" s="173"/>
      <c r="ID167" s="173"/>
      <c r="IE167" s="173"/>
      <c r="IF167" s="173"/>
      <c r="IG167" s="173"/>
      <c r="IH167" s="173"/>
      <c r="II167" s="173"/>
      <c r="IJ167" s="173"/>
      <c r="IK167" s="173"/>
      <c r="IL167" s="173"/>
      <c r="IM167" s="173"/>
      <c r="IN167" s="173"/>
      <c r="IO167" s="173"/>
      <c r="IP167" s="173"/>
      <c r="IQ167" s="173"/>
      <c r="IR167" s="173"/>
      <c r="IS167" s="173"/>
      <c r="IT167" s="173"/>
      <c r="IU167" s="173"/>
      <c r="IV167" s="173"/>
      <c r="IW167" s="173"/>
      <c r="IX167" s="173"/>
      <c r="IY167" s="173"/>
      <c r="IZ167" s="173"/>
      <c r="JA167" s="173"/>
      <c r="JB167" s="173"/>
      <c r="JC167" s="173"/>
      <c r="JD167" s="173"/>
      <c r="JE167" s="173"/>
      <c r="JF167" s="173"/>
      <c r="JG167" s="173"/>
      <c r="JH167" s="173"/>
      <c r="JI167" s="173"/>
      <c r="JJ167" s="173"/>
      <c r="JK167" s="173"/>
      <c r="JL167" s="173"/>
      <c r="JM167" s="173"/>
      <c r="JN167" s="173"/>
      <c r="JO167" s="173"/>
      <c r="JP167" s="173"/>
      <c r="JQ167" s="173"/>
      <c r="JR167" s="173"/>
      <c r="JS167" s="173"/>
      <c r="JT167" s="173"/>
      <c r="JU167" s="173"/>
      <c r="JV167" s="173"/>
      <c r="JW167" s="173"/>
      <c r="JX167" s="173"/>
      <c r="JY167" s="173"/>
      <c r="JZ167" s="173"/>
      <c r="KA167" s="173"/>
      <c r="KB167" s="173"/>
      <c r="KC167" s="173"/>
      <c r="KD167" s="173"/>
      <c r="KE167" s="173"/>
      <c r="KF167" s="173"/>
      <c r="KG167" s="173"/>
      <c r="KH167" s="173"/>
      <c r="KI167" s="173"/>
      <c r="KJ167" s="173"/>
      <c r="KK167" s="173"/>
      <c r="KL167" s="173"/>
      <c r="KM167" s="173"/>
      <c r="KN167" s="173"/>
      <c r="KO167" s="173"/>
      <c r="KP167" s="173"/>
      <c r="KQ167" s="173"/>
      <c r="KR167" s="173"/>
      <c r="KS167" s="173"/>
      <c r="KT167" s="173"/>
      <c r="KU167" s="173"/>
      <c r="KV167" s="173"/>
      <c r="KW167" s="173"/>
      <c r="KX167" s="173"/>
      <c r="KY167" s="173"/>
      <c r="KZ167" s="173"/>
      <c r="LA167" s="173"/>
      <c r="LB167" s="173"/>
      <c r="LC167" s="173"/>
      <c r="LD167" s="173"/>
      <c r="LE167" s="173"/>
      <c r="LF167" s="173"/>
      <c r="LG167" s="173"/>
      <c r="LH167" s="173"/>
      <c r="LI167" s="173"/>
      <c r="LJ167" s="173"/>
      <c r="LK167" s="173"/>
      <c r="LL167" s="173"/>
      <c r="LM167" s="173"/>
    </row>
    <row r="168" spans="1:325" s="220" customFormat="1" ht="15.75" customHeight="1" x14ac:dyDescent="0.25">
      <c r="A168" s="173"/>
      <c r="B168" s="173"/>
      <c r="C168" s="173"/>
      <c r="D168" s="173"/>
      <c r="E168" s="173"/>
      <c r="F168" s="124"/>
      <c r="G168" s="124"/>
      <c r="H168" s="17"/>
      <c r="I168" s="17"/>
      <c r="J168" s="17"/>
      <c r="K168" s="17"/>
      <c r="L168" s="17"/>
      <c r="M168" s="173"/>
      <c r="N168" s="173"/>
      <c r="O168" s="216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3"/>
      <c r="AG168" s="173"/>
      <c r="AH168" s="173"/>
      <c r="AI168" s="173"/>
      <c r="AJ168" s="173"/>
      <c r="AK168" s="173"/>
      <c r="AL168" s="173"/>
      <c r="AM168" s="173"/>
      <c r="AN168" s="173"/>
      <c r="AO168" s="173"/>
      <c r="AP168" s="173"/>
      <c r="AQ168" s="173"/>
      <c r="AR168" s="173"/>
      <c r="AS168" s="173"/>
      <c r="AT168" s="173"/>
      <c r="AU168" s="173"/>
      <c r="AV168" s="173"/>
      <c r="AW168" s="173"/>
      <c r="AX168" s="173"/>
      <c r="AY168" s="173"/>
      <c r="AZ168" s="173"/>
      <c r="BA168" s="173"/>
      <c r="BB168" s="173"/>
      <c r="BC168" s="173"/>
      <c r="BD168" s="173"/>
      <c r="BE168" s="173"/>
      <c r="BF168" s="173"/>
      <c r="BG168" s="173"/>
      <c r="BH168" s="173"/>
      <c r="BI168" s="173"/>
      <c r="BJ168" s="173"/>
      <c r="BK168" s="173"/>
      <c r="BL168" s="173"/>
      <c r="BM168" s="173"/>
      <c r="BN168" s="173"/>
      <c r="BO168" s="173"/>
      <c r="BP168" s="173"/>
      <c r="BQ168" s="173"/>
      <c r="BR168" s="175"/>
      <c r="BT168" s="173"/>
      <c r="BU168" s="173"/>
      <c r="BV168" s="175"/>
      <c r="BW168" s="173"/>
      <c r="BX168" s="173"/>
      <c r="BY168" s="300"/>
      <c r="BZ168" s="173"/>
      <c r="CA168" s="173"/>
      <c r="CB168" s="173"/>
      <c r="CC168" s="173"/>
      <c r="CD168" s="173"/>
      <c r="CE168" s="173"/>
      <c r="CF168" s="173"/>
      <c r="CG168" s="173"/>
      <c r="CH168" s="173"/>
      <c r="CI168" s="173"/>
      <c r="CJ168" s="173"/>
      <c r="CK168" s="173"/>
      <c r="CL168" s="173"/>
      <c r="CM168" s="173"/>
      <c r="CN168" s="173"/>
      <c r="CO168" s="173"/>
      <c r="CP168" s="173"/>
      <c r="CQ168" s="173"/>
      <c r="CR168" s="173"/>
      <c r="CS168" s="173"/>
      <c r="CT168" s="173"/>
      <c r="CU168" s="173"/>
      <c r="CV168" s="173"/>
      <c r="CW168" s="173"/>
      <c r="CX168" s="173"/>
      <c r="CY168" s="173"/>
      <c r="CZ168" s="173"/>
      <c r="DA168" s="173"/>
      <c r="DB168" s="173"/>
      <c r="DC168" s="173"/>
      <c r="DD168" s="173"/>
      <c r="DE168" s="173"/>
      <c r="DF168" s="173"/>
      <c r="DG168" s="173"/>
      <c r="DH168" s="173"/>
      <c r="DI168" s="173"/>
      <c r="DJ168" s="173"/>
      <c r="DK168" s="173"/>
      <c r="DL168" s="173"/>
      <c r="DM168" s="173"/>
      <c r="DN168" s="173"/>
      <c r="DO168" s="173"/>
      <c r="DP168" s="173"/>
      <c r="DQ168" s="173"/>
      <c r="DR168" s="173"/>
      <c r="DS168" s="173"/>
      <c r="DT168" s="173"/>
      <c r="DU168" s="173"/>
      <c r="DV168" s="173"/>
      <c r="DW168" s="173"/>
      <c r="DX168" s="173"/>
      <c r="DY168" s="173"/>
      <c r="DZ168" s="173"/>
      <c r="EA168" s="173"/>
      <c r="EB168" s="173"/>
      <c r="EC168" s="173"/>
      <c r="ED168" s="173"/>
      <c r="EE168" s="173"/>
      <c r="EF168" s="173"/>
      <c r="EG168" s="173"/>
      <c r="EH168" s="173"/>
      <c r="EI168" s="173"/>
      <c r="EJ168" s="173"/>
      <c r="EK168" s="173"/>
      <c r="EL168" s="173"/>
      <c r="EM168" s="173"/>
      <c r="EN168" s="173"/>
      <c r="EO168" s="173"/>
      <c r="EP168" s="173"/>
      <c r="EQ168" s="173"/>
      <c r="ER168" s="173"/>
      <c r="ES168" s="173"/>
      <c r="ET168" s="173"/>
      <c r="EU168" s="173"/>
      <c r="EV168" s="173"/>
      <c r="EW168" s="173"/>
      <c r="EX168" s="173"/>
      <c r="EY168" s="173"/>
      <c r="EZ168" s="173"/>
      <c r="FA168" s="173"/>
      <c r="FB168" s="173"/>
      <c r="FC168" s="173"/>
      <c r="FD168" s="173"/>
      <c r="FE168" s="173"/>
      <c r="FF168" s="173"/>
      <c r="FG168" s="173"/>
      <c r="FH168" s="173"/>
      <c r="FI168" s="173"/>
      <c r="FJ168" s="173"/>
      <c r="FK168" s="173"/>
      <c r="FL168" s="173"/>
      <c r="FM168" s="173"/>
      <c r="FN168" s="173"/>
      <c r="FO168" s="173"/>
      <c r="FP168" s="173"/>
      <c r="FQ168" s="173"/>
      <c r="FR168" s="173"/>
      <c r="FS168" s="173"/>
      <c r="FT168" s="173"/>
      <c r="FU168" s="173"/>
      <c r="FV168" s="173"/>
      <c r="FW168" s="173"/>
      <c r="FX168" s="173"/>
      <c r="FY168" s="173"/>
      <c r="FZ168" s="173"/>
      <c r="GA168" s="173"/>
      <c r="GB168" s="173"/>
      <c r="GC168" s="173"/>
      <c r="GD168" s="173"/>
      <c r="GE168" s="173"/>
      <c r="GF168" s="173"/>
      <c r="GG168" s="173"/>
      <c r="GH168" s="173"/>
      <c r="GI168" s="173"/>
      <c r="GJ168" s="173"/>
      <c r="GK168" s="173"/>
      <c r="GL168" s="173"/>
      <c r="GM168" s="173"/>
      <c r="GN168" s="173"/>
      <c r="GO168" s="173"/>
      <c r="GP168" s="173"/>
      <c r="GQ168" s="173"/>
      <c r="GR168" s="173"/>
      <c r="GS168" s="173"/>
      <c r="GT168" s="173"/>
      <c r="GU168" s="173"/>
      <c r="GV168" s="173"/>
      <c r="GW168" s="173"/>
      <c r="GX168" s="173"/>
      <c r="GY168" s="173"/>
      <c r="GZ168" s="173"/>
      <c r="HA168" s="173"/>
      <c r="HB168" s="173"/>
      <c r="HC168" s="173"/>
      <c r="HD168" s="173"/>
      <c r="HE168" s="173"/>
      <c r="HF168" s="173"/>
      <c r="HG168" s="173"/>
      <c r="HH168" s="173"/>
      <c r="HI168" s="173"/>
      <c r="HJ168" s="173"/>
      <c r="HK168" s="173"/>
      <c r="HL168" s="173"/>
      <c r="HM168" s="173"/>
      <c r="HN168" s="173"/>
      <c r="HO168" s="173"/>
      <c r="HP168" s="173"/>
      <c r="HQ168" s="173"/>
      <c r="HR168" s="173"/>
      <c r="HS168" s="173"/>
      <c r="HT168" s="173"/>
      <c r="HU168" s="173"/>
      <c r="HV168" s="173"/>
      <c r="HW168" s="173"/>
      <c r="HX168" s="173"/>
      <c r="HY168" s="173"/>
      <c r="HZ168" s="173"/>
      <c r="IA168" s="173"/>
      <c r="IB168" s="173"/>
      <c r="IC168" s="173"/>
      <c r="ID168" s="173"/>
      <c r="IE168" s="173"/>
      <c r="IF168" s="173"/>
      <c r="IG168" s="173"/>
      <c r="IH168" s="173"/>
      <c r="II168" s="173"/>
      <c r="IJ168" s="173"/>
      <c r="IK168" s="173"/>
      <c r="IL168" s="173"/>
      <c r="IM168" s="173"/>
      <c r="IN168" s="173"/>
      <c r="IO168" s="173"/>
      <c r="IP168" s="173"/>
      <c r="IQ168" s="173"/>
      <c r="IR168" s="173"/>
      <c r="IS168" s="173"/>
      <c r="IT168" s="173"/>
      <c r="IU168" s="173"/>
      <c r="IV168" s="173"/>
      <c r="IW168" s="173"/>
      <c r="IX168" s="173"/>
      <c r="IY168" s="173"/>
      <c r="IZ168" s="173"/>
      <c r="JA168" s="173"/>
      <c r="JB168" s="173"/>
      <c r="JC168" s="173"/>
      <c r="JD168" s="173"/>
      <c r="JE168" s="173"/>
      <c r="JF168" s="173"/>
      <c r="JG168" s="173"/>
      <c r="JH168" s="173"/>
      <c r="JI168" s="173"/>
      <c r="JJ168" s="173"/>
      <c r="JK168" s="173"/>
      <c r="JL168" s="173"/>
      <c r="JM168" s="173"/>
      <c r="JN168" s="173"/>
      <c r="JO168" s="173"/>
      <c r="JP168" s="173"/>
      <c r="JQ168" s="173"/>
      <c r="JR168" s="173"/>
      <c r="JS168" s="173"/>
      <c r="JT168" s="173"/>
      <c r="JU168" s="173"/>
      <c r="JV168" s="173"/>
      <c r="JW168" s="173"/>
      <c r="JX168" s="173"/>
      <c r="JY168" s="173"/>
      <c r="JZ168" s="173"/>
      <c r="KA168" s="173"/>
      <c r="KB168" s="173"/>
      <c r="KC168" s="173"/>
      <c r="KD168" s="173"/>
      <c r="KE168" s="173"/>
      <c r="KF168" s="173"/>
      <c r="KG168" s="173"/>
      <c r="KH168" s="173"/>
      <c r="KI168" s="173"/>
      <c r="KJ168" s="173"/>
      <c r="KK168" s="173"/>
      <c r="KL168" s="173"/>
      <c r="KM168" s="173"/>
      <c r="KN168" s="173"/>
      <c r="KO168" s="173"/>
      <c r="KP168" s="173"/>
      <c r="KQ168" s="173"/>
      <c r="KR168" s="173"/>
      <c r="KS168" s="173"/>
      <c r="KT168" s="173"/>
      <c r="KU168" s="173"/>
      <c r="KV168" s="173"/>
      <c r="KW168" s="173"/>
      <c r="KX168" s="173"/>
      <c r="KY168" s="173"/>
      <c r="KZ168" s="173"/>
      <c r="LA168" s="173"/>
      <c r="LB168" s="173"/>
      <c r="LC168" s="173"/>
      <c r="LD168" s="173"/>
      <c r="LE168" s="173"/>
      <c r="LF168" s="173"/>
      <c r="LG168" s="173"/>
      <c r="LH168" s="173"/>
      <c r="LI168" s="173"/>
      <c r="LJ168" s="173"/>
      <c r="LK168" s="173"/>
      <c r="LL168" s="173"/>
      <c r="LM168" s="173"/>
    </row>
    <row r="169" spans="1:325" s="220" customFormat="1" ht="15.75" customHeight="1" x14ac:dyDescent="0.25">
      <c r="A169" s="173"/>
      <c r="B169" s="173"/>
      <c r="C169" s="173"/>
      <c r="D169" s="173"/>
      <c r="E169" s="173"/>
      <c r="F169" s="124"/>
      <c r="G169" s="124"/>
      <c r="H169" s="17"/>
      <c r="I169" s="17"/>
      <c r="J169" s="17"/>
      <c r="K169" s="17"/>
      <c r="L169" s="17"/>
      <c r="M169" s="173"/>
      <c r="N169" s="173"/>
      <c r="O169" s="216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3"/>
      <c r="AG169" s="173"/>
      <c r="AH169" s="173"/>
      <c r="AI169" s="173"/>
      <c r="AJ169" s="173"/>
      <c r="AK169" s="173"/>
      <c r="AL169" s="173"/>
      <c r="AM169" s="173"/>
      <c r="AN169" s="173"/>
      <c r="AO169" s="173"/>
      <c r="AP169" s="173"/>
      <c r="AQ169" s="173"/>
      <c r="AR169" s="173"/>
      <c r="AS169" s="173"/>
      <c r="AT169" s="173"/>
      <c r="AU169" s="173"/>
      <c r="AV169" s="173"/>
      <c r="AW169" s="173"/>
      <c r="AX169" s="173"/>
      <c r="AY169" s="173"/>
      <c r="AZ169" s="173"/>
      <c r="BA169" s="173"/>
      <c r="BB169" s="173"/>
      <c r="BC169" s="173"/>
      <c r="BD169" s="173"/>
      <c r="BE169" s="173"/>
      <c r="BF169" s="173"/>
      <c r="BG169" s="173"/>
      <c r="BH169" s="173"/>
      <c r="BI169" s="173"/>
      <c r="BJ169" s="173"/>
      <c r="BK169" s="173"/>
      <c r="BL169" s="173"/>
      <c r="BM169" s="173"/>
      <c r="BN169" s="173"/>
      <c r="BO169" s="173"/>
      <c r="BP169" s="173"/>
      <c r="BQ169" s="173"/>
      <c r="BR169" s="175"/>
      <c r="BT169" s="173"/>
      <c r="BU169" s="173"/>
      <c r="BV169" s="175"/>
      <c r="BW169" s="173"/>
      <c r="BX169" s="173"/>
      <c r="BY169" s="300"/>
      <c r="BZ169" s="173"/>
      <c r="CA169" s="173"/>
      <c r="CB169" s="173"/>
      <c r="CC169" s="173"/>
      <c r="CD169" s="173"/>
      <c r="CE169" s="173"/>
      <c r="CF169" s="173"/>
      <c r="CG169" s="173"/>
      <c r="CH169" s="173"/>
      <c r="CI169" s="173"/>
      <c r="CJ169" s="173"/>
      <c r="CK169" s="173"/>
      <c r="CL169" s="173"/>
      <c r="CM169" s="173"/>
      <c r="CN169" s="173"/>
      <c r="CO169" s="173"/>
      <c r="CP169" s="173"/>
      <c r="CQ169" s="173"/>
      <c r="CR169" s="173"/>
      <c r="CS169" s="173"/>
      <c r="CT169" s="173"/>
      <c r="CU169" s="173"/>
      <c r="CV169" s="173"/>
      <c r="CW169" s="173"/>
      <c r="CX169" s="173"/>
      <c r="CY169" s="173"/>
      <c r="CZ169" s="173"/>
      <c r="DA169" s="173"/>
      <c r="DB169" s="173"/>
      <c r="DC169" s="173"/>
      <c r="DD169" s="173"/>
      <c r="DE169" s="173"/>
      <c r="DF169" s="173"/>
      <c r="DG169" s="173"/>
      <c r="DH169" s="173"/>
      <c r="DI169" s="173"/>
      <c r="DJ169" s="173"/>
      <c r="DK169" s="173"/>
      <c r="DL169" s="173"/>
      <c r="DM169" s="173"/>
      <c r="DN169" s="173"/>
      <c r="DO169" s="173"/>
      <c r="DP169" s="173"/>
      <c r="DQ169" s="173"/>
      <c r="DR169" s="173"/>
      <c r="DS169" s="173"/>
      <c r="DT169" s="173"/>
      <c r="DU169" s="173"/>
      <c r="DV169" s="173"/>
      <c r="DW169" s="173"/>
      <c r="DX169" s="173"/>
      <c r="DY169" s="173"/>
      <c r="DZ169" s="173"/>
      <c r="EA169" s="173"/>
      <c r="EB169" s="173"/>
      <c r="EC169" s="173"/>
      <c r="ED169" s="173"/>
      <c r="EE169" s="173"/>
      <c r="EF169" s="173"/>
      <c r="EG169" s="173"/>
      <c r="EH169" s="173"/>
      <c r="EI169" s="173"/>
      <c r="EJ169" s="173"/>
      <c r="EK169" s="173"/>
      <c r="EL169" s="173"/>
      <c r="EM169" s="173"/>
      <c r="EN169" s="173"/>
      <c r="EO169" s="173"/>
      <c r="EP169" s="173"/>
      <c r="EQ169" s="173"/>
      <c r="ER169" s="173"/>
      <c r="ES169" s="173"/>
      <c r="ET169" s="173"/>
      <c r="EU169" s="173"/>
      <c r="EV169" s="173"/>
      <c r="EW169" s="173"/>
      <c r="EX169" s="173"/>
      <c r="EY169" s="173"/>
      <c r="EZ169" s="173"/>
      <c r="FA169" s="173"/>
      <c r="FB169" s="173"/>
      <c r="FC169" s="173"/>
      <c r="FD169" s="173"/>
      <c r="FE169" s="173"/>
      <c r="FF169" s="173"/>
      <c r="FG169" s="173"/>
      <c r="FH169" s="173"/>
      <c r="FI169" s="173"/>
      <c r="FJ169" s="173"/>
      <c r="FK169" s="173"/>
      <c r="FL169" s="173"/>
      <c r="FM169" s="173"/>
      <c r="FN169" s="173"/>
      <c r="FO169" s="173"/>
      <c r="FP169" s="173"/>
      <c r="FQ169" s="173"/>
      <c r="FR169" s="173"/>
      <c r="FS169" s="173"/>
      <c r="FT169" s="173"/>
      <c r="FU169" s="173"/>
      <c r="FV169" s="173"/>
      <c r="FW169" s="173"/>
      <c r="FX169" s="173"/>
      <c r="FY169" s="173"/>
      <c r="FZ169" s="173"/>
      <c r="GA169" s="173"/>
      <c r="GB169" s="173"/>
      <c r="GC169" s="173"/>
      <c r="GD169" s="173"/>
      <c r="GE169" s="173"/>
      <c r="GF169" s="173"/>
      <c r="GG169" s="173"/>
      <c r="GH169" s="173"/>
      <c r="GI169" s="173"/>
      <c r="GJ169" s="173"/>
      <c r="GK169" s="173"/>
      <c r="GL169" s="173"/>
      <c r="GM169" s="173"/>
      <c r="GN169" s="173"/>
      <c r="GO169" s="173"/>
      <c r="GP169" s="173"/>
      <c r="GQ169" s="173"/>
      <c r="GR169" s="173"/>
      <c r="GS169" s="173"/>
      <c r="GT169" s="173"/>
      <c r="GU169" s="173"/>
      <c r="GV169" s="173"/>
      <c r="GW169" s="173"/>
      <c r="GX169" s="173"/>
      <c r="GY169" s="173"/>
      <c r="GZ169" s="173"/>
      <c r="HA169" s="173"/>
      <c r="HB169" s="173"/>
      <c r="HC169" s="173"/>
      <c r="HD169" s="173"/>
      <c r="HE169" s="173"/>
      <c r="HF169" s="173"/>
      <c r="HG169" s="173"/>
      <c r="HH169" s="173"/>
      <c r="HI169" s="173"/>
      <c r="HJ169" s="173"/>
      <c r="HK169" s="173"/>
      <c r="HL169" s="173"/>
      <c r="HM169" s="173"/>
      <c r="HN169" s="173"/>
      <c r="HO169" s="173"/>
      <c r="HP169" s="173"/>
      <c r="HQ169" s="173"/>
      <c r="HR169" s="173"/>
      <c r="HS169" s="173"/>
      <c r="HT169" s="173"/>
      <c r="HU169" s="173"/>
      <c r="HV169" s="173"/>
      <c r="HW169" s="173"/>
      <c r="HX169" s="173"/>
      <c r="HY169" s="173"/>
      <c r="HZ169" s="173"/>
      <c r="IA169" s="173"/>
      <c r="IB169" s="173"/>
      <c r="IC169" s="173"/>
      <c r="ID169" s="173"/>
      <c r="IE169" s="173"/>
      <c r="IF169" s="173"/>
      <c r="IG169" s="173"/>
      <c r="IH169" s="173"/>
      <c r="II169" s="173"/>
      <c r="IJ169" s="173"/>
      <c r="IK169" s="173"/>
      <c r="IL169" s="173"/>
      <c r="IM169" s="173"/>
      <c r="IN169" s="173"/>
      <c r="IO169" s="173"/>
      <c r="IP169" s="173"/>
      <c r="IQ169" s="173"/>
      <c r="IR169" s="173"/>
      <c r="IS169" s="173"/>
      <c r="IT169" s="173"/>
      <c r="IU169" s="173"/>
      <c r="IV169" s="173"/>
      <c r="IW169" s="173"/>
      <c r="IX169" s="173"/>
      <c r="IY169" s="173"/>
      <c r="IZ169" s="173"/>
      <c r="JA169" s="173"/>
      <c r="JB169" s="173"/>
      <c r="JC169" s="173"/>
      <c r="JD169" s="173"/>
      <c r="JE169" s="173"/>
      <c r="JF169" s="173"/>
      <c r="JG169" s="173"/>
      <c r="JH169" s="173"/>
      <c r="JI169" s="173"/>
      <c r="JJ169" s="173"/>
      <c r="JK169" s="173"/>
      <c r="JL169" s="173"/>
      <c r="JM169" s="173"/>
      <c r="JN169" s="173"/>
      <c r="JO169" s="173"/>
      <c r="JP169" s="173"/>
      <c r="JQ169" s="173"/>
      <c r="JR169" s="173"/>
      <c r="JS169" s="173"/>
      <c r="JT169" s="173"/>
      <c r="JU169" s="173"/>
      <c r="JV169" s="173"/>
      <c r="JW169" s="173"/>
      <c r="JX169" s="173"/>
      <c r="JY169" s="173"/>
      <c r="JZ169" s="173"/>
      <c r="KA169" s="173"/>
      <c r="KB169" s="173"/>
      <c r="KC169" s="173"/>
      <c r="KD169" s="173"/>
      <c r="KE169" s="173"/>
      <c r="KF169" s="173"/>
      <c r="KG169" s="173"/>
      <c r="KH169" s="173"/>
      <c r="KI169" s="173"/>
      <c r="KJ169" s="173"/>
      <c r="KK169" s="173"/>
      <c r="KL169" s="173"/>
      <c r="KM169" s="173"/>
      <c r="KN169" s="173"/>
      <c r="KO169" s="173"/>
      <c r="KP169" s="173"/>
      <c r="KQ169" s="173"/>
      <c r="KR169" s="173"/>
      <c r="KS169" s="173"/>
      <c r="KT169" s="173"/>
      <c r="KU169" s="173"/>
      <c r="KV169" s="173"/>
      <c r="KW169" s="173"/>
      <c r="KX169" s="173"/>
      <c r="KY169" s="173"/>
      <c r="KZ169" s="173"/>
      <c r="LA169" s="173"/>
      <c r="LB169" s="173"/>
      <c r="LC169" s="173"/>
      <c r="LD169" s="173"/>
      <c r="LE169" s="173"/>
      <c r="LF169" s="173"/>
      <c r="LG169" s="173"/>
      <c r="LH169" s="173"/>
      <c r="LI169" s="173"/>
      <c r="LJ169" s="173"/>
      <c r="LK169" s="173"/>
      <c r="LL169" s="173"/>
      <c r="LM169" s="173"/>
    </row>
    <row r="170" spans="1:325" s="220" customFormat="1" ht="15.75" customHeight="1" x14ac:dyDescent="0.25">
      <c r="A170" s="173"/>
      <c r="B170" s="173"/>
      <c r="C170" s="173"/>
      <c r="D170" s="173"/>
      <c r="E170" s="173"/>
      <c r="F170" s="124"/>
      <c r="G170" s="124"/>
      <c r="H170" s="17"/>
      <c r="I170" s="17"/>
      <c r="J170" s="17"/>
      <c r="K170" s="17"/>
      <c r="L170" s="17"/>
      <c r="M170" s="173"/>
      <c r="N170" s="173"/>
      <c r="O170" s="216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  <c r="AJ170" s="173"/>
      <c r="AK170" s="173"/>
      <c r="AL170" s="173"/>
      <c r="AM170" s="173"/>
      <c r="AN170" s="173"/>
      <c r="AO170" s="173"/>
      <c r="AP170" s="173"/>
      <c r="AQ170" s="173"/>
      <c r="AR170" s="173"/>
      <c r="AS170" s="173"/>
      <c r="AT170" s="173"/>
      <c r="AU170" s="173"/>
      <c r="AV170" s="173"/>
      <c r="AW170" s="173"/>
      <c r="AX170" s="173"/>
      <c r="AY170" s="173"/>
      <c r="AZ170" s="173"/>
      <c r="BA170" s="173"/>
      <c r="BB170" s="173"/>
      <c r="BC170" s="173"/>
      <c r="BD170" s="173"/>
      <c r="BE170" s="173"/>
      <c r="BF170" s="173"/>
      <c r="BG170" s="173"/>
      <c r="BH170" s="173"/>
      <c r="BI170" s="173"/>
      <c r="BJ170" s="173"/>
      <c r="BK170" s="173"/>
      <c r="BL170" s="173"/>
      <c r="BM170" s="173"/>
      <c r="BN170" s="173"/>
      <c r="BO170" s="173"/>
      <c r="BP170" s="173"/>
      <c r="BQ170" s="173"/>
      <c r="BR170" s="175"/>
      <c r="BT170" s="173"/>
      <c r="BU170" s="173"/>
      <c r="BV170" s="175"/>
      <c r="BW170" s="173"/>
      <c r="BX170" s="173"/>
      <c r="BY170" s="300"/>
      <c r="BZ170" s="173"/>
      <c r="CA170" s="173"/>
      <c r="CB170" s="173"/>
      <c r="CC170" s="173"/>
      <c r="CD170" s="173"/>
      <c r="CE170" s="173"/>
      <c r="CF170" s="173"/>
      <c r="CG170" s="173"/>
      <c r="CH170" s="173"/>
      <c r="CI170" s="173"/>
      <c r="CJ170" s="173"/>
      <c r="CK170" s="173"/>
      <c r="CL170" s="173"/>
      <c r="CM170" s="173"/>
      <c r="CN170" s="173"/>
      <c r="CO170" s="173"/>
      <c r="CP170" s="173"/>
      <c r="CQ170" s="173"/>
      <c r="CR170" s="173"/>
      <c r="CS170" s="173"/>
      <c r="CT170" s="173"/>
      <c r="CU170" s="173"/>
      <c r="CV170" s="173"/>
      <c r="CW170" s="173"/>
      <c r="CX170" s="173"/>
      <c r="CY170" s="173"/>
      <c r="CZ170" s="173"/>
      <c r="DA170" s="173"/>
      <c r="DB170" s="173"/>
      <c r="DC170" s="173"/>
      <c r="DD170" s="173"/>
      <c r="DE170" s="173"/>
      <c r="DF170" s="173"/>
      <c r="DG170" s="173"/>
      <c r="DH170" s="173"/>
      <c r="DI170" s="173"/>
      <c r="DJ170" s="173"/>
      <c r="DK170" s="173"/>
      <c r="DL170" s="173"/>
      <c r="DM170" s="173"/>
      <c r="DN170" s="173"/>
      <c r="DO170" s="173"/>
      <c r="DP170" s="173"/>
      <c r="DQ170" s="173"/>
      <c r="DR170" s="173"/>
      <c r="DS170" s="173"/>
      <c r="DT170" s="173"/>
      <c r="DU170" s="173"/>
      <c r="DV170" s="173"/>
      <c r="DW170" s="173"/>
      <c r="DX170" s="173"/>
      <c r="DY170" s="173"/>
      <c r="DZ170" s="173"/>
      <c r="EA170" s="173"/>
      <c r="EB170" s="173"/>
      <c r="EC170" s="173"/>
      <c r="ED170" s="173"/>
      <c r="EE170" s="173"/>
      <c r="EF170" s="173"/>
      <c r="EG170" s="173"/>
      <c r="EH170" s="173"/>
      <c r="EI170" s="173"/>
      <c r="EJ170" s="173"/>
      <c r="EK170" s="173"/>
      <c r="EL170" s="173"/>
      <c r="EM170" s="173"/>
      <c r="EN170" s="173"/>
      <c r="EO170" s="173"/>
      <c r="EP170" s="173"/>
      <c r="EQ170" s="173"/>
      <c r="ER170" s="173"/>
      <c r="ES170" s="173"/>
      <c r="ET170" s="173"/>
      <c r="EU170" s="173"/>
      <c r="EV170" s="173"/>
      <c r="EW170" s="173"/>
      <c r="EX170" s="173"/>
      <c r="EY170" s="173"/>
      <c r="EZ170" s="173"/>
      <c r="FA170" s="173"/>
      <c r="FB170" s="173"/>
      <c r="FC170" s="173"/>
      <c r="FD170" s="173"/>
      <c r="FE170" s="173"/>
      <c r="FF170" s="173"/>
      <c r="FG170" s="173"/>
      <c r="FH170" s="173"/>
      <c r="FI170" s="173"/>
      <c r="FJ170" s="173"/>
      <c r="FK170" s="173"/>
      <c r="FL170" s="173"/>
      <c r="FM170" s="173"/>
      <c r="FN170" s="173"/>
      <c r="FO170" s="173"/>
      <c r="FP170" s="173"/>
      <c r="FQ170" s="173"/>
      <c r="FR170" s="173"/>
      <c r="FS170" s="173"/>
      <c r="FT170" s="173"/>
      <c r="FU170" s="173"/>
      <c r="FV170" s="173"/>
      <c r="FW170" s="173"/>
      <c r="FX170" s="173"/>
      <c r="FY170" s="173"/>
      <c r="FZ170" s="173"/>
      <c r="GA170" s="173"/>
      <c r="GB170" s="173"/>
      <c r="GC170" s="173"/>
      <c r="GD170" s="173"/>
      <c r="GE170" s="173"/>
      <c r="GF170" s="173"/>
      <c r="GG170" s="173"/>
      <c r="GH170" s="173"/>
      <c r="GI170" s="173"/>
      <c r="GJ170" s="173"/>
      <c r="GK170" s="173"/>
      <c r="GL170" s="173"/>
      <c r="GM170" s="173"/>
      <c r="GN170" s="173"/>
      <c r="GO170" s="173"/>
      <c r="GP170" s="173"/>
      <c r="GQ170" s="173"/>
      <c r="GR170" s="173"/>
      <c r="GS170" s="173"/>
      <c r="GT170" s="173"/>
      <c r="GU170" s="173"/>
      <c r="GV170" s="173"/>
      <c r="GW170" s="173"/>
      <c r="GX170" s="173"/>
      <c r="GY170" s="173"/>
      <c r="GZ170" s="173"/>
      <c r="HA170" s="173"/>
      <c r="HB170" s="173"/>
      <c r="HC170" s="173"/>
      <c r="HD170" s="173"/>
      <c r="HE170" s="173"/>
      <c r="HF170" s="173"/>
      <c r="HG170" s="173"/>
      <c r="HH170" s="173"/>
      <c r="HI170" s="173"/>
      <c r="HJ170" s="173"/>
      <c r="HK170" s="173"/>
      <c r="HL170" s="173"/>
      <c r="HM170" s="173"/>
      <c r="HN170" s="173"/>
      <c r="HO170" s="173"/>
      <c r="HP170" s="173"/>
      <c r="HQ170" s="173"/>
      <c r="HR170" s="173"/>
      <c r="HS170" s="173"/>
      <c r="HT170" s="173"/>
      <c r="HU170" s="173"/>
      <c r="HV170" s="173"/>
      <c r="HW170" s="173"/>
      <c r="HX170" s="173"/>
      <c r="HY170" s="173"/>
      <c r="HZ170" s="173"/>
      <c r="IA170" s="173"/>
      <c r="IB170" s="173"/>
      <c r="IC170" s="173"/>
      <c r="ID170" s="173"/>
      <c r="IE170" s="173"/>
      <c r="IF170" s="173"/>
      <c r="IG170" s="173"/>
      <c r="IH170" s="173"/>
      <c r="II170" s="173"/>
      <c r="IJ170" s="173"/>
      <c r="IK170" s="173"/>
      <c r="IL170" s="173"/>
      <c r="IM170" s="173"/>
      <c r="IN170" s="173"/>
      <c r="IO170" s="173"/>
      <c r="IP170" s="173"/>
      <c r="IQ170" s="173"/>
      <c r="IR170" s="173"/>
      <c r="IS170" s="173"/>
      <c r="IT170" s="173"/>
      <c r="IU170" s="173"/>
      <c r="IV170" s="173"/>
      <c r="IW170" s="173"/>
      <c r="IX170" s="173"/>
      <c r="IY170" s="173"/>
      <c r="IZ170" s="173"/>
      <c r="JA170" s="173"/>
      <c r="JB170" s="173"/>
      <c r="JC170" s="173"/>
      <c r="JD170" s="173"/>
      <c r="JE170" s="173"/>
      <c r="JF170" s="173"/>
      <c r="JG170" s="173"/>
      <c r="JH170" s="173"/>
      <c r="JI170" s="173"/>
      <c r="JJ170" s="173"/>
      <c r="JK170" s="173"/>
      <c r="JL170" s="173"/>
      <c r="JM170" s="173"/>
      <c r="JN170" s="173"/>
      <c r="JO170" s="173"/>
      <c r="JP170" s="173"/>
      <c r="JQ170" s="173"/>
      <c r="JR170" s="173"/>
      <c r="JS170" s="173"/>
      <c r="JT170" s="173"/>
      <c r="JU170" s="173"/>
      <c r="JV170" s="173"/>
      <c r="JW170" s="173"/>
      <c r="JX170" s="173"/>
      <c r="JY170" s="173"/>
      <c r="JZ170" s="173"/>
      <c r="KA170" s="173"/>
      <c r="KB170" s="173"/>
      <c r="KC170" s="173"/>
      <c r="KD170" s="173"/>
      <c r="KE170" s="173"/>
      <c r="KF170" s="173"/>
      <c r="KG170" s="173"/>
      <c r="KH170" s="173"/>
      <c r="KI170" s="173"/>
      <c r="KJ170" s="173"/>
      <c r="KK170" s="173"/>
      <c r="KL170" s="173"/>
      <c r="KM170" s="173"/>
      <c r="KN170" s="173"/>
      <c r="KO170" s="173"/>
      <c r="KP170" s="173"/>
      <c r="KQ170" s="173"/>
      <c r="KR170" s="173"/>
      <c r="KS170" s="173"/>
      <c r="KT170" s="173"/>
      <c r="KU170" s="173"/>
      <c r="KV170" s="173"/>
      <c r="KW170" s="173"/>
      <c r="KX170" s="173"/>
      <c r="KY170" s="173"/>
      <c r="KZ170" s="173"/>
      <c r="LA170" s="173"/>
      <c r="LB170" s="173"/>
      <c r="LC170" s="173"/>
      <c r="LD170" s="173"/>
      <c r="LE170" s="173"/>
      <c r="LF170" s="173"/>
      <c r="LG170" s="173"/>
      <c r="LH170" s="173"/>
      <c r="LI170" s="173"/>
      <c r="LJ170" s="173"/>
      <c r="LK170" s="173"/>
      <c r="LL170" s="173"/>
      <c r="LM170" s="173"/>
    </row>
    <row r="171" spans="1:325" s="220" customFormat="1" ht="15.75" customHeight="1" x14ac:dyDescent="0.25">
      <c r="A171" s="173"/>
      <c r="B171" s="173"/>
      <c r="C171" s="173"/>
      <c r="D171" s="173"/>
      <c r="E171" s="173"/>
      <c r="F171" s="124"/>
      <c r="G171" s="124"/>
      <c r="H171" s="17"/>
      <c r="I171" s="17"/>
      <c r="J171" s="17"/>
      <c r="K171" s="17"/>
      <c r="L171" s="17"/>
      <c r="M171" s="173"/>
      <c r="N171" s="173"/>
      <c r="O171" s="216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3"/>
      <c r="AG171" s="173"/>
      <c r="AH171" s="173"/>
      <c r="AI171" s="173"/>
      <c r="AJ171" s="173"/>
      <c r="AK171" s="173"/>
      <c r="AL171" s="173"/>
      <c r="AM171" s="173"/>
      <c r="AN171" s="173"/>
      <c r="AO171" s="173"/>
      <c r="AP171" s="173"/>
      <c r="AQ171" s="173"/>
      <c r="AR171" s="173"/>
      <c r="AS171" s="173"/>
      <c r="AT171" s="173"/>
      <c r="AU171" s="173"/>
      <c r="AV171" s="173"/>
      <c r="AW171" s="173"/>
      <c r="AX171" s="173"/>
      <c r="AY171" s="173"/>
      <c r="AZ171" s="173"/>
      <c r="BA171" s="173"/>
      <c r="BB171" s="173"/>
      <c r="BC171" s="173"/>
      <c r="BD171" s="173"/>
      <c r="BE171" s="173"/>
      <c r="BF171" s="173"/>
      <c r="BG171" s="173"/>
      <c r="BH171" s="173"/>
      <c r="BI171" s="173"/>
      <c r="BJ171" s="173"/>
      <c r="BK171" s="173"/>
      <c r="BL171" s="173"/>
      <c r="BM171" s="173"/>
      <c r="BN171" s="173"/>
      <c r="BO171" s="173"/>
      <c r="BP171" s="173"/>
      <c r="BQ171" s="173"/>
      <c r="BR171" s="175"/>
      <c r="BT171" s="173"/>
      <c r="BU171" s="173"/>
      <c r="BV171" s="175"/>
      <c r="BW171" s="173"/>
      <c r="BX171" s="173"/>
      <c r="BY171" s="173"/>
      <c r="BZ171" s="173"/>
      <c r="CA171" s="173"/>
      <c r="CB171" s="173"/>
      <c r="CC171" s="173"/>
      <c r="CD171" s="173"/>
      <c r="CE171" s="173"/>
      <c r="CF171" s="173"/>
      <c r="CG171" s="173"/>
      <c r="CH171" s="173"/>
      <c r="CI171" s="173"/>
      <c r="CJ171" s="173"/>
      <c r="CK171" s="173"/>
      <c r="CL171" s="173"/>
      <c r="CM171" s="173"/>
      <c r="CN171" s="173"/>
      <c r="CO171" s="173"/>
      <c r="CP171" s="173"/>
      <c r="CQ171" s="173"/>
      <c r="CR171" s="173"/>
      <c r="CS171" s="173"/>
      <c r="CT171" s="173"/>
      <c r="CU171" s="173"/>
      <c r="CV171" s="173"/>
      <c r="CW171" s="173"/>
      <c r="CX171" s="173"/>
      <c r="CY171" s="173"/>
      <c r="CZ171" s="173"/>
      <c r="DA171" s="173"/>
      <c r="DB171" s="173"/>
      <c r="DC171" s="173"/>
      <c r="DD171" s="173"/>
      <c r="DE171" s="173"/>
      <c r="DF171" s="173"/>
      <c r="DG171" s="173"/>
      <c r="DH171" s="173"/>
      <c r="DI171" s="173"/>
      <c r="DJ171" s="173"/>
      <c r="DK171" s="173"/>
      <c r="DL171" s="173"/>
      <c r="DM171" s="173"/>
      <c r="DN171" s="173"/>
      <c r="DO171" s="173"/>
      <c r="DP171" s="173"/>
      <c r="DQ171" s="173"/>
      <c r="DR171" s="173"/>
      <c r="DS171" s="173"/>
      <c r="DT171" s="173"/>
      <c r="DU171" s="173"/>
      <c r="DV171" s="173"/>
      <c r="DW171" s="173"/>
      <c r="DX171" s="173"/>
      <c r="DY171" s="173"/>
      <c r="DZ171" s="173"/>
      <c r="EA171" s="173"/>
      <c r="EB171" s="173"/>
      <c r="EC171" s="173"/>
      <c r="ED171" s="173"/>
      <c r="EE171" s="173"/>
      <c r="EF171" s="173"/>
      <c r="EG171" s="173"/>
      <c r="EH171" s="173"/>
      <c r="EI171" s="173"/>
      <c r="EJ171" s="173"/>
      <c r="EK171" s="173"/>
      <c r="EL171" s="173"/>
      <c r="EM171" s="173"/>
      <c r="EN171" s="173"/>
      <c r="EO171" s="173"/>
      <c r="EP171" s="173"/>
      <c r="EQ171" s="173"/>
      <c r="ER171" s="173"/>
      <c r="ES171" s="173"/>
      <c r="ET171" s="173"/>
      <c r="EU171" s="173"/>
      <c r="EV171" s="173"/>
      <c r="EW171" s="173"/>
      <c r="EX171" s="173"/>
      <c r="EY171" s="173"/>
      <c r="EZ171" s="173"/>
      <c r="FA171" s="173"/>
      <c r="FB171" s="173"/>
      <c r="FC171" s="173"/>
      <c r="FD171" s="173"/>
      <c r="FE171" s="173"/>
      <c r="FF171" s="173"/>
      <c r="FG171" s="173"/>
      <c r="FH171" s="173"/>
      <c r="FI171" s="173"/>
      <c r="FJ171" s="173"/>
      <c r="FK171" s="173"/>
      <c r="FL171" s="173"/>
      <c r="FM171" s="173"/>
      <c r="FN171" s="173"/>
      <c r="FO171" s="173"/>
      <c r="FP171" s="173"/>
      <c r="FQ171" s="173"/>
      <c r="FR171" s="173"/>
      <c r="FS171" s="173"/>
      <c r="FT171" s="173"/>
      <c r="FU171" s="173"/>
      <c r="FV171" s="173"/>
      <c r="FW171" s="173"/>
      <c r="FX171" s="173"/>
      <c r="FY171" s="173"/>
      <c r="FZ171" s="173"/>
      <c r="GA171" s="173"/>
      <c r="GB171" s="173"/>
      <c r="GC171" s="173"/>
      <c r="GD171" s="173"/>
      <c r="GE171" s="173"/>
      <c r="GF171" s="173"/>
      <c r="GG171" s="173"/>
      <c r="GH171" s="173"/>
      <c r="GI171" s="173"/>
      <c r="GJ171" s="173"/>
      <c r="GK171" s="173"/>
      <c r="GL171" s="173"/>
      <c r="GM171" s="173"/>
      <c r="GN171" s="173"/>
      <c r="GO171" s="173"/>
      <c r="GP171" s="173"/>
      <c r="GQ171" s="173"/>
      <c r="GR171" s="173"/>
      <c r="GS171" s="173"/>
      <c r="GT171" s="173"/>
      <c r="GU171" s="173"/>
      <c r="GV171" s="173"/>
      <c r="GW171" s="173"/>
      <c r="GX171" s="173"/>
      <c r="GY171" s="173"/>
      <c r="GZ171" s="173"/>
      <c r="HA171" s="173"/>
      <c r="HB171" s="173"/>
      <c r="HC171" s="173"/>
      <c r="HD171" s="173"/>
      <c r="HE171" s="173"/>
      <c r="HF171" s="173"/>
      <c r="HG171" s="173"/>
      <c r="HH171" s="173"/>
      <c r="HI171" s="173"/>
      <c r="HJ171" s="173"/>
      <c r="HK171" s="173"/>
      <c r="HL171" s="173"/>
      <c r="HM171" s="173"/>
      <c r="HN171" s="173"/>
      <c r="HO171" s="173"/>
      <c r="HP171" s="173"/>
      <c r="HQ171" s="173"/>
      <c r="HR171" s="173"/>
      <c r="HS171" s="173"/>
      <c r="HT171" s="173"/>
      <c r="HU171" s="173"/>
      <c r="HV171" s="173"/>
      <c r="HW171" s="173"/>
      <c r="HX171" s="173"/>
      <c r="HY171" s="173"/>
      <c r="HZ171" s="173"/>
      <c r="IA171" s="173"/>
      <c r="IB171" s="173"/>
      <c r="IC171" s="173"/>
      <c r="ID171" s="173"/>
      <c r="IE171" s="173"/>
      <c r="IF171" s="173"/>
      <c r="IG171" s="173"/>
      <c r="IH171" s="173"/>
      <c r="II171" s="173"/>
      <c r="IJ171" s="173"/>
      <c r="IK171" s="173"/>
      <c r="IL171" s="173"/>
      <c r="IM171" s="173"/>
      <c r="IN171" s="173"/>
      <c r="IO171" s="173"/>
      <c r="IP171" s="173"/>
      <c r="IQ171" s="173"/>
      <c r="IR171" s="173"/>
      <c r="IS171" s="173"/>
      <c r="IT171" s="173"/>
      <c r="IU171" s="173"/>
      <c r="IV171" s="173"/>
      <c r="IW171" s="173"/>
      <c r="IX171" s="173"/>
      <c r="IY171" s="173"/>
      <c r="IZ171" s="173"/>
      <c r="JA171" s="173"/>
      <c r="JB171" s="173"/>
      <c r="JC171" s="173"/>
      <c r="JD171" s="173"/>
      <c r="JE171" s="173"/>
      <c r="JF171" s="173"/>
      <c r="JG171" s="173"/>
      <c r="JH171" s="173"/>
      <c r="JI171" s="173"/>
      <c r="JJ171" s="173"/>
      <c r="JK171" s="173"/>
      <c r="JL171" s="173"/>
      <c r="JM171" s="173"/>
      <c r="JN171" s="173"/>
      <c r="JO171" s="173"/>
      <c r="JP171" s="173"/>
      <c r="JQ171" s="173"/>
      <c r="JR171" s="173"/>
      <c r="JS171" s="173"/>
      <c r="JT171" s="173"/>
      <c r="JU171" s="173"/>
      <c r="JV171" s="173"/>
      <c r="JW171" s="173"/>
      <c r="JX171" s="173"/>
      <c r="JY171" s="173"/>
      <c r="JZ171" s="173"/>
      <c r="KA171" s="173"/>
      <c r="KB171" s="173"/>
      <c r="KC171" s="173"/>
      <c r="KD171" s="173"/>
      <c r="KE171" s="173"/>
      <c r="KF171" s="173"/>
      <c r="KG171" s="173"/>
      <c r="KH171" s="173"/>
      <c r="KI171" s="173"/>
      <c r="KJ171" s="173"/>
      <c r="KK171" s="173"/>
      <c r="KL171" s="173"/>
      <c r="KM171" s="173"/>
      <c r="KN171" s="173"/>
      <c r="KO171" s="173"/>
      <c r="KP171" s="173"/>
      <c r="KQ171" s="173"/>
      <c r="KR171" s="173"/>
      <c r="KS171" s="173"/>
      <c r="KT171" s="173"/>
      <c r="KU171" s="173"/>
      <c r="KV171" s="173"/>
      <c r="KW171" s="173"/>
      <c r="KX171" s="173"/>
      <c r="KY171" s="173"/>
      <c r="KZ171" s="173"/>
      <c r="LA171" s="173"/>
      <c r="LB171" s="173"/>
      <c r="LC171" s="173"/>
      <c r="LD171" s="173"/>
      <c r="LE171" s="173"/>
      <c r="LF171" s="173"/>
      <c r="LG171" s="173"/>
      <c r="LH171" s="173"/>
      <c r="LI171" s="173"/>
      <c r="LJ171" s="173"/>
      <c r="LK171" s="173"/>
      <c r="LL171" s="173"/>
      <c r="LM171" s="173"/>
    </row>
    <row r="172" spans="1:325" s="220" customFormat="1" ht="15.75" customHeight="1" x14ac:dyDescent="0.25">
      <c r="A172" s="173"/>
      <c r="B172" s="173"/>
      <c r="C172" s="173"/>
      <c r="D172" s="173"/>
      <c r="E172" s="173"/>
      <c r="F172" s="124"/>
      <c r="G172" s="124"/>
      <c r="H172" s="17"/>
      <c r="I172" s="17"/>
      <c r="J172" s="17"/>
      <c r="K172" s="17"/>
      <c r="L172" s="17"/>
      <c r="M172" s="173"/>
      <c r="N172" s="173"/>
      <c r="O172" s="216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3"/>
      <c r="AG172" s="173"/>
      <c r="AH172" s="173"/>
      <c r="AI172" s="173"/>
      <c r="AJ172" s="173"/>
      <c r="AK172" s="173"/>
      <c r="AL172" s="173"/>
      <c r="AM172" s="173"/>
      <c r="AN172" s="173"/>
      <c r="AO172" s="173"/>
      <c r="AP172" s="173"/>
      <c r="AQ172" s="173"/>
      <c r="AR172" s="173"/>
      <c r="AS172" s="173"/>
      <c r="AT172" s="173"/>
      <c r="AU172" s="173"/>
      <c r="AV172" s="173"/>
      <c r="AW172" s="173"/>
      <c r="AX172" s="173"/>
      <c r="AY172" s="173"/>
      <c r="AZ172" s="173"/>
      <c r="BA172" s="173"/>
      <c r="BB172" s="173"/>
      <c r="BC172" s="173"/>
      <c r="BD172" s="173"/>
      <c r="BE172" s="173"/>
      <c r="BF172" s="173"/>
      <c r="BG172" s="173"/>
      <c r="BH172" s="173"/>
      <c r="BI172" s="173"/>
      <c r="BJ172" s="173"/>
      <c r="BK172" s="173"/>
      <c r="BL172" s="173"/>
      <c r="BM172" s="173"/>
      <c r="BN172" s="173"/>
      <c r="BO172" s="173"/>
      <c r="BP172" s="173"/>
      <c r="BQ172" s="173"/>
      <c r="BR172" s="175"/>
      <c r="BT172" s="173"/>
      <c r="BU172" s="173"/>
      <c r="BV172" s="175"/>
      <c r="BW172" s="173"/>
      <c r="BX172" s="173"/>
      <c r="BY172" s="173"/>
      <c r="BZ172" s="173"/>
      <c r="CA172" s="173"/>
      <c r="CB172" s="173"/>
      <c r="CC172" s="173"/>
      <c r="CD172" s="173"/>
      <c r="CE172" s="173"/>
      <c r="CF172" s="173"/>
      <c r="CG172" s="173"/>
      <c r="CH172" s="173"/>
      <c r="CI172" s="173"/>
      <c r="CJ172" s="173"/>
      <c r="CK172" s="173"/>
      <c r="CL172" s="173"/>
      <c r="CM172" s="173"/>
      <c r="CN172" s="173"/>
      <c r="CO172" s="173"/>
      <c r="CP172" s="173"/>
      <c r="CQ172" s="173"/>
      <c r="CR172" s="173"/>
      <c r="CS172" s="173"/>
      <c r="CT172" s="173"/>
      <c r="CU172" s="173"/>
      <c r="CV172" s="173"/>
      <c r="CW172" s="173"/>
      <c r="CX172" s="173"/>
      <c r="CY172" s="173"/>
      <c r="CZ172" s="173"/>
      <c r="DA172" s="173"/>
      <c r="DB172" s="173"/>
      <c r="DC172" s="173"/>
      <c r="DD172" s="173"/>
      <c r="DE172" s="173"/>
      <c r="DF172" s="173"/>
      <c r="DG172" s="173"/>
      <c r="DH172" s="173"/>
      <c r="DI172" s="173"/>
      <c r="DJ172" s="173"/>
      <c r="DK172" s="173"/>
      <c r="DL172" s="173"/>
      <c r="DM172" s="173"/>
      <c r="DN172" s="173"/>
      <c r="DO172" s="173"/>
      <c r="DP172" s="173"/>
      <c r="DQ172" s="173"/>
      <c r="DR172" s="173"/>
      <c r="DS172" s="173"/>
      <c r="DT172" s="173"/>
      <c r="DU172" s="173"/>
      <c r="DV172" s="173"/>
      <c r="DW172" s="173"/>
      <c r="DX172" s="173"/>
      <c r="DY172" s="173"/>
      <c r="DZ172" s="173"/>
      <c r="EA172" s="173"/>
      <c r="EB172" s="173"/>
      <c r="EC172" s="173"/>
      <c r="ED172" s="173"/>
      <c r="EE172" s="173"/>
      <c r="EF172" s="173"/>
      <c r="EG172" s="173"/>
      <c r="EH172" s="173"/>
      <c r="EI172" s="173"/>
      <c r="EJ172" s="173"/>
      <c r="EK172" s="173"/>
      <c r="EL172" s="173"/>
      <c r="EM172" s="173"/>
      <c r="EN172" s="173"/>
      <c r="EO172" s="173"/>
      <c r="EP172" s="173"/>
      <c r="EQ172" s="173"/>
      <c r="ER172" s="173"/>
      <c r="ES172" s="173"/>
      <c r="ET172" s="173"/>
      <c r="EU172" s="173"/>
      <c r="EV172" s="173"/>
      <c r="EW172" s="173"/>
      <c r="EX172" s="173"/>
      <c r="EY172" s="173"/>
      <c r="EZ172" s="173"/>
      <c r="FA172" s="173"/>
      <c r="FB172" s="173"/>
      <c r="FC172" s="173"/>
      <c r="FD172" s="173"/>
      <c r="FE172" s="173"/>
      <c r="FF172" s="173"/>
      <c r="FG172" s="173"/>
      <c r="FH172" s="173"/>
      <c r="FI172" s="173"/>
      <c r="FJ172" s="173"/>
      <c r="FK172" s="173"/>
      <c r="FL172" s="173"/>
      <c r="FM172" s="173"/>
      <c r="FN172" s="173"/>
      <c r="FO172" s="173"/>
      <c r="FP172" s="173"/>
      <c r="FQ172" s="173"/>
      <c r="FR172" s="173"/>
      <c r="FS172" s="173"/>
      <c r="FT172" s="173"/>
      <c r="FU172" s="173"/>
      <c r="FV172" s="173"/>
      <c r="FW172" s="173"/>
      <c r="FX172" s="173"/>
      <c r="FY172" s="173"/>
      <c r="FZ172" s="173"/>
      <c r="GA172" s="173"/>
      <c r="GB172" s="173"/>
      <c r="GC172" s="173"/>
      <c r="GD172" s="173"/>
      <c r="GE172" s="173"/>
      <c r="GF172" s="173"/>
      <c r="GG172" s="173"/>
      <c r="GH172" s="173"/>
      <c r="GI172" s="173"/>
      <c r="GJ172" s="173"/>
      <c r="GK172" s="173"/>
      <c r="GL172" s="173"/>
      <c r="GM172" s="173"/>
      <c r="GN172" s="173"/>
      <c r="GO172" s="173"/>
      <c r="GP172" s="173"/>
      <c r="GQ172" s="173"/>
      <c r="GR172" s="173"/>
      <c r="GS172" s="173"/>
      <c r="GT172" s="173"/>
      <c r="GU172" s="173"/>
      <c r="GV172" s="173"/>
      <c r="GW172" s="173"/>
      <c r="GX172" s="173"/>
      <c r="GY172" s="173"/>
      <c r="GZ172" s="173"/>
      <c r="HA172" s="173"/>
      <c r="HB172" s="173"/>
      <c r="HC172" s="173"/>
      <c r="HD172" s="173"/>
      <c r="HE172" s="173"/>
      <c r="HF172" s="173"/>
      <c r="HG172" s="173"/>
      <c r="HH172" s="173"/>
      <c r="HI172" s="173"/>
      <c r="HJ172" s="173"/>
      <c r="HK172" s="173"/>
      <c r="HL172" s="173"/>
      <c r="HM172" s="173"/>
      <c r="HN172" s="173"/>
      <c r="HO172" s="173"/>
      <c r="HP172" s="173"/>
      <c r="HQ172" s="173"/>
      <c r="HR172" s="173"/>
      <c r="HS172" s="173"/>
      <c r="HT172" s="173"/>
      <c r="HU172" s="173"/>
      <c r="HV172" s="173"/>
      <c r="HW172" s="173"/>
      <c r="HX172" s="173"/>
      <c r="HY172" s="173"/>
      <c r="HZ172" s="173"/>
      <c r="IA172" s="173"/>
      <c r="IB172" s="173"/>
      <c r="IC172" s="173"/>
      <c r="ID172" s="173"/>
      <c r="IE172" s="173"/>
      <c r="IF172" s="173"/>
      <c r="IG172" s="173"/>
      <c r="IH172" s="173"/>
      <c r="II172" s="173"/>
      <c r="IJ172" s="173"/>
      <c r="IK172" s="173"/>
      <c r="IL172" s="173"/>
      <c r="IM172" s="173"/>
      <c r="IN172" s="173"/>
      <c r="IO172" s="173"/>
      <c r="IP172" s="173"/>
      <c r="IQ172" s="173"/>
      <c r="IR172" s="173"/>
      <c r="IS172" s="173"/>
      <c r="IT172" s="173"/>
      <c r="IU172" s="173"/>
      <c r="IV172" s="173"/>
      <c r="IW172" s="173"/>
      <c r="IX172" s="173"/>
      <c r="IY172" s="173"/>
      <c r="IZ172" s="173"/>
      <c r="JA172" s="173"/>
      <c r="JB172" s="173"/>
      <c r="JC172" s="173"/>
      <c r="JD172" s="173"/>
      <c r="JE172" s="173"/>
      <c r="JF172" s="173"/>
      <c r="JG172" s="173"/>
      <c r="JH172" s="173"/>
      <c r="JI172" s="173"/>
      <c r="JJ172" s="173"/>
      <c r="JK172" s="173"/>
      <c r="JL172" s="173"/>
      <c r="JM172" s="173"/>
      <c r="JN172" s="173"/>
      <c r="JO172" s="173"/>
      <c r="JP172" s="173"/>
      <c r="JQ172" s="173"/>
      <c r="JR172" s="173"/>
      <c r="JS172" s="173"/>
      <c r="JT172" s="173"/>
      <c r="JU172" s="173"/>
      <c r="JV172" s="173"/>
      <c r="JW172" s="173"/>
      <c r="JX172" s="173"/>
      <c r="JY172" s="173"/>
      <c r="JZ172" s="173"/>
      <c r="KA172" s="173"/>
      <c r="KB172" s="173"/>
      <c r="KC172" s="173"/>
      <c r="KD172" s="173"/>
      <c r="KE172" s="173"/>
      <c r="KF172" s="173"/>
      <c r="KG172" s="173"/>
      <c r="KH172" s="173"/>
      <c r="KI172" s="173"/>
      <c r="KJ172" s="173"/>
      <c r="KK172" s="173"/>
      <c r="KL172" s="173"/>
      <c r="KM172" s="173"/>
      <c r="KN172" s="173"/>
      <c r="KO172" s="173"/>
      <c r="KP172" s="173"/>
      <c r="KQ172" s="173"/>
      <c r="KR172" s="173"/>
      <c r="KS172" s="173"/>
      <c r="KT172" s="173"/>
      <c r="KU172" s="173"/>
      <c r="KV172" s="173"/>
      <c r="KW172" s="173"/>
      <c r="KX172" s="173"/>
      <c r="KY172" s="173"/>
      <c r="KZ172" s="173"/>
      <c r="LA172" s="173"/>
      <c r="LB172" s="173"/>
      <c r="LC172" s="173"/>
      <c r="LD172" s="173"/>
      <c r="LE172" s="173"/>
      <c r="LF172" s="173"/>
      <c r="LG172" s="173"/>
      <c r="LH172" s="173"/>
      <c r="LI172" s="173"/>
      <c r="LJ172" s="173"/>
      <c r="LK172" s="173"/>
      <c r="LL172" s="173"/>
      <c r="LM172" s="173"/>
    </row>
    <row r="173" spans="1:325" s="220" customFormat="1" ht="15.75" customHeight="1" x14ac:dyDescent="0.25">
      <c r="A173" s="173"/>
      <c r="B173" s="173"/>
      <c r="C173" s="173"/>
      <c r="D173" s="173"/>
      <c r="E173" s="173"/>
      <c r="F173" s="124"/>
      <c r="G173" s="124"/>
      <c r="H173" s="17"/>
      <c r="I173" s="17"/>
      <c r="J173" s="17"/>
      <c r="K173" s="17"/>
      <c r="L173" s="17"/>
      <c r="M173" s="173"/>
      <c r="N173" s="173"/>
      <c r="O173" s="216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3"/>
      <c r="AG173" s="173"/>
      <c r="AH173" s="173"/>
      <c r="AI173" s="173"/>
      <c r="AJ173" s="173"/>
      <c r="AK173" s="173"/>
      <c r="AL173" s="173"/>
      <c r="AM173" s="173"/>
      <c r="AN173" s="173"/>
      <c r="AO173" s="173"/>
      <c r="AP173" s="173"/>
      <c r="AQ173" s="173"/>
      <c r="AR173" s="173"/>
      <c r="AS173" s="173"/>
      <c r="AT173" s="173"/>
      <c r="AU173" s="173"/>
      <c r="AV173" s="173"/>
      <c r="AW173" s="173"/>
      <c r="AX173" s="173"/>
      <c r="AY173" s="173"/>
      <c r="AZ173" s="173"/>
      <c r="BA173" s="173"/>
      <c r="BB173" s="173"/>
      <c r="BC173" s="173"/>
      <c r="BD173" s="173"/>
      <c r="BE173" s="173"/>
      <c r="BF173" s="173"/>
      <c r="BG173" s="173"/>
      <c r="BH173" s="173"/>
      <c r="BI173" s="173"/>
      <c r="BJ173" s="173"/>
      <c r="BK173" s="173"/>
      <c r="BL173" s="173"/>
      <c r="BM173" s="173"/>
      <c r="BN173" s="173"/>
      <c r="BO173" s="173"/>
      <c r="BP173" s="173"/>
      <c r="BQ173" s="173"/>
      <c r="BR173" s="175"/>
      <c r="BT173" s="173"/>
      <c r="BU173" s="173"/>
      <c r="BV173" s="175"/>
      <c r="BW173" s="173"/>
      <c r="BX173" s="173"/>
      <c r="BY173" s="173"/>
      <c r="BZ173" s="173"/>
      <c r="CA173" s="173"/>
      <c r="CB173" s="173"/>
      <c r="CC173" s="173"/>
      <c r="CD173" s="173"/>
      <c r="CE173" s="173"/>
      <c r="CF173" s="173"/>
      <c r="CG173" s="173"/>
      <c r="CH173" s="173"/>
      <c r="CI173" s="173"/>
      <c r="CJ173" s="173"/>
      <c r="CK173" s="173"/>
      <c r="CL173" s="173"/>
      <c r="CM173" s="173"/>
      <c r="CN173" s="173"/>
      <c r="CO173" s="173"/>
      <c r="CP173" s="173"/>
      <c r="CQ173" s="173"/>
      <c r="CR173" s="173"/>
      <c r="CS173" s="173"/>
      <c r="CT173" s="173"/>
      <c r="CU173" s="173"/>
      <c r="CV173" s="173"/>
      <c r="CW173" s="173"/>
      <c r="CX173" s="173"/>
      <c r="CY173" s="173"/>
      <c r="CZ173" s="173"/>
      <c r="DA173" s="173"/>
      <c r="DB173" s="173"/>
      <c r="DC173" s="173"/>
      <c r="DD173" s="173"/>
      <c r="DE173" s="173"/>
      <c r="DF173" s="173"/>
      <c r="DG173" s="173"/>
      <c r="DH173" s="173"/>
      <c r="DI173" s="173"/>
      <c r="DJ173" s="173"/>
      <c r="DK173" s="173"/>
      <c r="DL173" s="173"/>
      <c r="DM173" s="173"/>
      <c r="DN173" s="173"/>
      <c r="DO173" s="173"/>
      <c r="DP173" s="173"/>
      <c r="DQ173" s="173"/>
      <c r="DR173" s="173"/>
      <c r="DS173" s="173"/>
      <c r="DT173" s="173"/>
      <c r="DU173" s="173"/>
      <c r="DV173" s="173"/>
      <c r="DW173" s="173"/>
      <c r="DX173" s="173"/>
      <c r="DY173" s="173"/>
      <c r="DZ173" s="173"/>
      <c r="EA173" s="173"/>
      <c r="EB173" s="173"/>
      <c r="EC173" s="173"/>
      <c r="ED173" s="173"/>
      <c r="EE173" s="173"/>
      <c r="EF173" s="173"/>
      <c r="EG173" s="173"/>
      <c r="EH173" s="173"/>
      <c r="EI173" s="173"/>
      <c r="EJ173" s="173"/>
      <c r="EK173" s="173"/>
      <c r="EL173" s="173"/>
      <c r="EM173" s="173"/>
      <c r="EN173" s="173"/>
      <c r="EO173" s="173"/>
      <c r="EP173" s="173"/>
      <c r="EQ173" s="173"/>
      <c r="ER173" s="173"/>
      <c r="ES173" s="173"/>
      <c r="ET173" s="173"/>
      <c r="EU173" s="173"/>
      <c r="EV173" s="173"/>
      <c r="EW173" s="173"/>
      <c r="EX173" s="173"/>
      <c r="EY173" s="173"/>
      <c r="EZ173" s="173"/>
      <c r="FA173" s="173"/>
      <c r="FB173" s="173"/>
      <c r="FC173" s="173"/>
      <c r="FD173" s="173"/>
      <c r="FE173" s="173"/>
      <c r="FF173" s="173"/>
      <c r="FG173" s="173"/>
      <c r="FH173" s="173"/>
      <c r="FI173" s="173"/>
      <c r="FJ173" s="173"/>
      <c r="FK173" s="173"/>
      <c r="FL173" s="173"/>
      <c r="FM173" s="173"/>
      <c r="FN173" s="173"/>
      <c r="FO173" s="173"/>
      <c r="FP173" s="173"/>
      <c r="FQ173" s="173"/>
      <c r="FR173" s="173"/>
      <c r="FS173" s="173"/>
      <c r="FT173" s="173"/>
      <c r="FU173" s="173"/>
      <c r="FV173" s="173"/>
      <c r="FW173" s="173"/>
      <c r="FX173" s="173"/>
      <c r="FY173" s="173"/>
      <c r="FZ173" s="173"/>
      <c r="GA173" s="173"/>
      <c r="GB173" s="173"/>
      <c r="GC173" s="173"/>
      <c r="GD173" s="173"/>
      <c r="GE173" s="173"/>
      <c r="GF173" s="173"/>
      <c r="GG173" s="173"/>
      <c r="GH173" s="173"/>
      <c r="GI173" s="173"/>
      <c r="GJ173" s="173"/>
      <c r="GK173" s="173"/>
      <c r="GL173" s="173"/>
      <c r="GM173" s="173"/>
      <c r="GN173" s="173"/>
      <c r="GO173" s="173"/>
      <c r="GP173" s="173"/>
      <c r="GQ173" s="173"/>
      <c r="GR173" s="173"/>
      <c r="GS173" s="173"/>
      <c r="GT173" s="173"/>
      <c r="GU173" s="173"/>
      <c r="GV173" s="173"/>
      <c r="GW173" s="173"/>
      <c r="GX173" s="173"/>
      <c r="GY173" s="173"/>
      <c r="GZ173" s="173"/>
      <c r="HA173" s="173"/>
      <c r="HB173" s="173"/>
      <c r="HC173" s="173"/>
      <c r="HD173" s="173"/>
      <c r="HE173" s="173"/>
      <c r="HF173" s="173"/>
      <c r="HG173" s="173"/>
      <c r="HH173" s="173"/>
      <c r="HI173" s="173"/>
      <c r="HJ173" s="173"/>
      <c r="HK173" s="173"/>
      <c r="HL173" s="173"/>
      <c r="HM173" s="173"/>
      <c r="HN173" s="173"/>
      <c r="HO173" s="173"/>
      <c r="HP173" s="173"/>
      <c r="HQ173" s="173"/>
      <c r="HR173" s="173"/>
      <c r="HS173" s="173"/>
      <c r="HT173" s="173"/>
      <c r="HU173" s="173"/>
      <c r="HV173" s="173"/>
      <c r="HW173" s="173"/>
      <c r="HX173" s="173"/>
      <c r="HY173" s="173"/>
      <c r="HZ173" s="173"/>
      <c r="IA173" s="173"/>
      <c r="IB173" s="173"/>
      <c r="IC173" s="173"/>
      <c r="ID173" s="173"/>
      <c r="IE173" s="173"/>
      <c r="IF173" s="173"/>
      <c r="IG173" s="173"/>
      <c r="IH173" s="173"/>
      <c r="II173" s="173"/>
      <c r="IJ173" s="173"/>
      <c r="IK173" s="173"/>
      <c r="IL173" s="173"/>
      <c r="IM173" s="173"/>
      <c r="IN173" s="173"/>
      <c r="IO173" s="173"/>
      <c r="IP173" s="173"/>
      <c r="IQ173" s="173"/>
      <c r="IR173" s="173"/>
      <c r="IS173" s="173"/>
      <c r="IT173" s="173"/>
      <c r="IU173" s="173"/>
      <c r="IV173" s="173"/>
      <c r="IW173" s="173"/>
      <c r="IX173" s="173"/>
      <c r="IY173" s="173"/>
      <c r="IZ173" s="173"/>
      <c r="JA173" s="173"/>
      <c r="JB173" s="173"/>
      <c r="JC173" s="173"/>
      <c r="JD173" s="173"/>
      <c r="JE173" s="173"/>
      <c r="JF173" s="173"/>
      <c r="JG173" s="173"/>
      <c r="JH173" s="173"/>
      <c r="JI173" s="173"/>
      <c r="JJ173" s="173"/>
      <c r="JK173" s="173"/>
      <c r="JL173" s="173"/>
      <c r="JM173" s="173"/>
      <c r="JN173" s="173"/>
      <c r="JO173" s="173"/>
      <c r="JP173" s="173"/>
      <c r="JQ173" s="173"/>
      <c r="JR173" s="173"/>
      <c r="JS173" s="173"/>
      <c r="JT173" s="173"/>
      <c r="JU173" s="173"/>
      <c r="JV173" s="173"/>
      <c r="JW173" s="173"/>
      <c r="JX173" s="173"/>
      <c r="JY173" s="173"/>
      <c r="JZ173" s="173"/>
      <c r="KA173" s="173"/>
      <c r="KB173" s="173"/>
      <c r="KC173" s="173"/>
      <c r="KD173" s="173"/>
      <c r="KE173" s="173"/>
      <c r="KF173" s="173"/>
      <c r="KG173" s="173"/>
      <c r="KH173" s="173"/>
      <c r="KI173" s="173"/>
      <c r="KJ173" s="173"/>
      <c r="KK173" s="173"/>
      <c r="KL173" s="173"/>
      <c r="KM173" s="173"/>
      <c r="KN173" s="173"/>
      <c r="KO173" s="173"/>
      <c r="KP173" s="173"/>
      <c r="KQ173" s="173"/>
      <c r="KR173" s="173"/>
      <c r="KS173" s="173"/>
      <c r="KT173" s="173"/>
      <c r="KU173" s="173"/>
      <c r="KV173" s="173"/>
      <c r="KW173" s="173"/>
      <c r="KX173" s="173"/>
      <c r="KY173" s="173"/>
      <c r="KZ173" s="173"/>
      <c r="LA173" s="173"/>
      <c r="LB173" s="173"/>
      <c r="LC173" s="173"/>
      <c r="LD173" s="173"/>
      <c r="LE173" s="173"/>
      <c r="LF173" s="173"/>
      <c r="LG173" s="173"/>
      <c r="LH173" s="173"/>
      <c r="LI173" s="173"/>
      <c r="LJ173" s="173"/>
      <c r="LK173" s="173"/>
      <c r="LL173" s="173"/>
      <c r="LM173" s="173"/>
    </row>
    <row r="174" spans="1:325" s="220" customFormat="1" ht="15.75" customHeight="1" x14ac:dyDescent="0.25">
      <c r="A174" s="173"/>
      <c r="B174" s="173"/>
      <c r="C174" s="173"/>
      <c r="D174" s="173"/>
      <c r="E174" s="173"/>
      <c r="F174" s="124"/>
      <c r="G174" s="124"/>
      <c r="H174" s="17"/>
      <c r="I174" s="17"/>
      <c r="J174" s="17"/>
      <c r="K174" s="17"/>
      <c r="L174" s="17"/>
      <c r="M174" s="173"/>
      <c r="N174" s="173"/>
      <c r="O174" s="216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3"/>
      <c r="AG174" s="173"/>
      <c r="AH174" s="173"/>
      <c r="AI174" s="173"/>
      <c r="AJ174" s="173"/>
      <c r="AK174" s="173"/>
      <c r="AL174" s="173"/>
      <c r="AM174" s="173"/>
      <c r="AN174" s="173"/>
      <c r="AO174" s="173"/>
      <c r="AP174" s="173"/>
      <c r="AQ174" s="173"/>
      <c r="AR174" s="173"/>
      <c r="AS174" s="173"/>
      <c r="AT174" s="173"/>
      <c r="AU174" s="173"/>
      <c r="AV174" s="173"/>
      <c r="AW174" s="173"/>
      <c r="AX174" s="173"/>
      <c r="AY174" s="173"/>
      <c r="AZ174" s="173"/>
      <c r="BA174" s="173"/>
      <c r="BB174" s="173"/>
      <c r="BC174" s="173"/>
      <c r="BD174" s="173"/>
      <c r="BE174" s="173"/>
      <c r="BF174" s="173"/>
      <c r="BG174" s="173"/>
      <c r="BH174" s="173"/>
      <c r="BI174" s="173"/>
      <c r="BJ174" s="173"/>
      <c r="BK174" s="173"/>
      <c r="BL174" s="173"/>
      <c r="BM174" s="173"/>
      <c r="BN174" s="173"/>
      <c r="BO174" s="173"/>
      <c r="BP174" s="173"/>
      <c r="BQ174" s="173"/>
      <c r="BR174" s="175"/>
      <c r="BT174" s="173"/>
      <c r="BU174" s="173"/>
      <c r="BV174" s="175"/>
      <c r="BW174" s="173"/>
      <c r="BX174" s="173"/>
      <c r="BY174" s="173"/>
      <c r="BZ174" s="173"/>
      <c r="CA174" s="173"/>
      <c r="CB174" s="173"/>
      <c r="CC174" s="173"/>
      <c r="CD174" s="173"/>
      <c r="CE174" s="173"/>
      <c r="CF174" s="173"/>
      <c r="CG174" s="173"/>
      <c r="CH174" s="173"/>
      <c r="CI174" s="173"/>
      <c r="CJ174" s="173"/>
      <c r="CK174" s="173"/>
      <c r="CL174" s="173"/>
      <c r="CM174" s="173"/>
      <c r="CN174" s="173"/>
      <c r="CO174" s="173"/>
      <c r="CP174" s="173"/>
      <c r="CQ174" s="173"/>
      <c r="CR174" s="173"/>
      <c r="CS174" s="173"/>
      <c r="CT174" s="173"/>
      <c r="CU174" s="173"/>
      <c r="CV174" s="173"/>
      <c r="CW174" s="173"/>
      <c r="CX174" s="173"/>
      <c r="CY174" s="173"/>
      <c r="CZ174" s="173"/>
      <c r="DA174" s="173"/>
      <c r="DB174" s="173"/>
      <c r="DC174" s="173"/>
      <c r="DD174" s="173"/>
      <c r="DE174" s="173"/>
      <c r="DF174" s="173"/>
      <c r="DG174" s="173"/>
      <c r="DH174" s="173"/>
      <c r="DI174" s="173"/>
      <c r="DJ174" s="173"/>
      <c r="DK174" s="173"/>
      <c r="DL174" s="173"/>
      <c r="DM174" s="173"/>
      <c r="DN174" s="173"/>
      <c r="DO174" s="173"/>
      <c r="DP174" s="173"/>
      <c r="DQ174" s="173"/>
      <c r="DR174" s="173"/>
      <c r="DS174" s="173"/>
      <c r="DT174" s="173"/>
      <c r="DU174" s="173"/>
      <c r="DV174" s="173"/>
      <c r="DW174" s="173"/>
      <c r="DX174" s="173"/>
      <c r="DY174" s="173"/>
      <c r="DZ174" s="173"/>
      <c r="EA174" s="173"/>
      <c r="EB174" s="173"/>
      <c r="EC174" s="173"/>
      <c r="ED174" s="173"/>
      <c r="EE174" s="173"/>
      <c r="EF174" s="173"/>
      <c r="EG174" s="173"/>
      <c r="EH174" s="173"/>
      <c r="EI174" s="173"/>
      <c r="EJ174" s="173"/>
      <c r="EK174" s="173"/>
      <c r="EL174" s="173"/>
      <c r="EM174" s="173"/>
      <c r="EN174" s="173"/>
      <c r="EO174" s="173"/>
      <c r="EP174" s="173"/>
      <c r="EQ174" s="173"/>
      <c r="ER174" s="173"/>
      <c r="ES174" s="173"/>
      <c r="ET174" s="173"/>
      <c r="EU174" s="173"/>
      <c r="EV174" s="173"/>
      <c r="EW174" s="173"/>
      <c r="EX174" s="173"/>
      <c r="EY174" s="173"/>
      <c r="EZ174" s="173"/>
      <c r="FA174" s="173"/>
      <c r="FB174" s="173"/>
      <c r="FC174" s="173"/>
      <c r="FD174" s="173"/>
      <c r="FE174" s="173"/>
      <c r="FF174" s="173"/>
      <c r="FG174" s="173"/>
      <c r="FH174" s="173"/>
      <c r="FI174" s="173"/>
      <c r="FJ174" s="173"/>
      <c r="FK174" s="173"/>
      <c r="FL174" s="173"/>
      <c r="FM174" s="173"/>
      <c r="FN174" s="173"/>
      <c r="FO174" s="173"/>
      <c r="FP174" s="173"/>
      <c r="FQ174" s="173"/>
      <c r="FR174" s="173"/>
      <c r="FS174" s="173"/>
      <c r="FT174" s="173"/>
      <c r="FU174" s="173"/>
      <c r="FV174" s="173"/>
      <c r="FW174" s="173"/>
      <c r="FX174" s="173"/>
      <c r="FY174" s="173"/>
      <c r="FZ174" s="173"/>
      <c r="GA174" s="173"/>
      <c r="GB174" s="173"/>
      <c r="GC174" s="173"/>
      <c r="GD174" s="173"/>
      <c r="GE174" s="173"/>
      <c r="GF174" s="173"/>
      <c r="GG174" s="173"/>
      <c r="GH174" s="173"/>
      <c r="GI174" s="173"/>
      <c r="GJ174" s="173"/>
      <c r="GK174" s="173"/>
      <c r="GL174" s="173"/>
      <c r="GM174" s="173"/>
      <c r="GN174" s="173"/>
      <c r="GO174" s="173"/>
      <c r="GP174" s="173"/>
      <c r="GQ174" s="173"/>
      <c r="GR174" s="173"/>
      <c r="GS174" s="173"/>
      <c r="GT174" s="173"/>
      <c r="GU174" s="173"/>
      <c r="GV174" s="173"/>
      <c r="GW174" s="173"/>
      <c r="GX174" s="173"/>
      <c r="GY174" s="173"/>
      <c r="GZ174" s="173"/>
      <c r="HA174" s="173"/>
      <c r="HB174" s="173"/>
      <c r="HC174" s="173"/>
      <c r="HD174" s="173"/>
      <c r="HE174" s="173"/>
      <c r="HF174" s="173"/>
      <c r="HG174" s="173"/>
      <c r="HH174" s="173"/>
      <c r="HI174" s="173"/>
      <c r="HJ174" s="173"/>
      <c r="HK174" s="173"/>
      <c r="HL174" s="173"/>
      <c r="HM174" s="173"/>
      <c r="HN174" s="173"/>
      <c r="HO174" s="173"/>
      <c r="HP174" s="173"/>
      <c r="HQ174" s="173"/>
      <c r="HR174" s="173"/>
      <c r="HS174" s="173"/>
      <c r="HT174" s="173"/>
      <c r="HU174" s="173"/>
      <c r="HV174" s="173"/>
      <c r="HW174" s="173"/>
      <c r="HX174" s="173"/>
      <c r="HY174" s="173"/>
      <c r="HZ174" s="173"/>
      <c r="IA174" s="173"/>
      <c r="IB174" s="173"/>
      <c r="IC174" s="173"/>
      <c r="ID174" s="173"/>
      <c r="IE174" s="173"/>
      <c r="IF174" s="173"/>
      <c r="IG174" s="173"/>
      <c r="IH174" s="173"/>
      <c r="II174" s="173"/>
      <c r="IJ174" s="173"/>
      <c r="IK174" s="173"/>
      <c r="IL174" s="173"/>
      <c r="IM174" s="173"/>
      <c r="IN174" s="173"/>
      <c r="IO174" s="173"/>
      <c r="IP174" s="173"/>
      <c r="IQ174" s="173"/>
      <c r="IR174" s="173"/>
      <c r="IS174" s="173"/>
      <c r="IT174" s="173"/>
      <c r="IU174" s="173"/>
      <c r="IV174" s="173"/>
      <c r="IW174" s="173"/>
      <c r="IX174" s="173"/>
      <c r="IY174" s="173"/>
      <c r="IZ174" s="173"/>
      <c r="JA174" s="173"/>
      <c r="JB174" s="173"/>
      <c r="JC174" s="173"/>
      <c r="JD174" s="173"/>
      <c r="JE174" s="173"/>
      <c r="JF174" s="173"/>
      <c r="JG174" s="173"/>
      <c r="JH174" s="173"/>
      <c r="JI174" s="173"/>
      <c r="JJ174" s="173"/>
      <c r="JK174" s="173"/>
      <c r="JL174" s="173"/>
      <c r="JM174" s="173"/>
      <c r="JN174" s="173"/>
      <c r="JO174" s="173"/>
      <c r="JP174" s="173"/>
      <c r="JQ174" s="173"/>
      <c r="JR174" s="173"/>
      <c r="JS174" s="173"/>
      <c r="JT174" s="173"/>
      <c r="JU174" s="173"/>
      <c r="JV174" s="173"/>
      <c r="JW174" s="173"/>
      <c r="JX174" s="173"/>
      <c r="JY174" s="173"/>
      <c r="JZ174" s="173"/>
      <c r="KA174" s="173"/>
      <c r="KB174" s="173"/>
      <c r="KC174" s="173"/>
      <c r="KD174" s="173"/>
      <c r="KE174" s="173"/>
      <c r="KF174" s="173"/>
      <c r="KG174" s="173"/>
      <c r="KH174" s="173"/>
      <c r="KI174" s="173"/>
      <c r="KJ174" s="173"/>
      <c r="KK174" s="173"/>
      <c r="KL174" s="173"/>
      <c r="KM174" s="173"/>
      <c r="KN174" s="173"/>
      <c r="KO174" s="173"/>
      <c r="KP174" s="173"/>
      <c r="KQ174" s="173"/>
      <c r="KR174" s="173"/>
      <c r="KS174" s="173"/>
      <c r="KT174" s="173"/>
      <c r="KU174" s="173"/>
      <c r="KV174" s="173"/>
      <c r="KW174" s="173"/>
      <c r="KX174" s="173"/>
      <c r="KY174" s="173"/>
      <c r="KZ174" s="173"/>
      <c r="LA174" s="173"/>
      <c r="LB174" s="173"/>
      <c r="LC174" s="173"/>
      <c r="LD174" s="173"/>
      <c r="LE174" s="173"/>
      <c r="LF174" s="173"/>
      <c r="LG174" s="173"/>
      <c r="LH174" s="173"/>
      <c r="LI174" s="173"/>
      <c r="LJ174" s="173"/>
      <c r="LK174" s="173"/>
      <c r="LL174" s="173"/>
      <c r="LM174" s="173"/>
    </row>
    <row r="175" spans="1:325" s="220" customFormat="1" ht="15.75" customHeight="1" x14ac:dyDescent="0.25">
      <c r="A175" s="173"/>
      <c r="B175" s="173"/>
      <c r="C175" s="173"/>
      <c r="D175" s="173"/>
      <c r="E175" s="173"/>
      <c r="F175" s="124"/>
      <c r="G175" s="124"/>
      <c r="H175" s="17"/>
      <c r="I175" s="17"/>
      <c r="J175" s="17"/>
      <c r="K175" s="17"/>
      <c r="L175" s="17"/>
      <c r="M175" s="173"/>
      <c r="N175" s="173"/>
      <c r="O175" s="216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73"/>
      <c r="AS175" s="173"/>
      <c r="AT175" s="173"/>
      <c r="AU175" s="173"/>
      <c r="AV175" s="173"/>
      <c r="AW175" s="173"/>
      <c r="AX175" s="173"/>
      <c r="AY175" s="173"/>
      <c r="AZ175" s="173"/>
      <c r="BA175" s="173"/>
      <c r="BB175" s="173"/>
      <c r="BC175" s="173"/>
      <c r="BD175" s="173"/>
      <c r="BE175" s="173"/>
      <c r="BF175" s="173"/>
      <c r="BG175" s="173"/>
      <c r="BH175" s="173"/>
      <c r="BI175" s="173"/>
      <c r="BJ175" s="173"/>
      <c r="BK175" s="173"/>
      <c r="BL175" s="173"/>
      <c r="BM175" s="173"/>
      <c r="BN175" s="173"/>
      <c r="BO175" s="173"/>
      <c r="BP175" s="173"/>
      <c r="BQ175" s="173"/>
      <c r="BR175" s="175"/>
      <c r="BT175" s="173"/>
      <c r="BU175" s="173"/>
      <c r="BV175" s="175"/>
      <c r="BW175" s="173"/>
      <c r="BX175" s="173"/>
      <c r="BY175" s="173"/>
      <c r="BZ175" s="173"/>
      <c r="CA175" s="173"/>
      <c r="CB175" s="173"/>
      <c r="CC175" s="173"/>
      <c r="CD175" s="173"/>
      <c r="CE175" s="173"/>
      <c r="CF175" s="173"/>
      <c r="CG175" s="173"/>
      <c r="CH175" s="173"/>
      <c r="CI175" s="173"/>
      <c r="CJ175" s="173"/>
      <c r="CK175" s="173"/>
      <c r="CL175" s="173"/>
      <c r="CM175" s="173"/>
      <c r="CN175" s="173"/>
      <c r="CO175" s="173"/>
      <c r="CP175" s="173"/>
      <c r="CQ175" s="173"/>
      <c r="CR175" s="173"/>
      <c r="CS175" s="173"/>
      <c r="CT175" s="173"/>
      <c r="CU175" s="173"/>
      <c r="CV175" s="173"/>
      <c r="CW175" s="173"/>
      <c r="CX175" s="173"/>
      <c r="CY175" s="173"/>
      <c r="CZ175" s="173"/>
      <c r="DA175" s="173"/>
      <c r="DB175" s="173"/>
      <c r="DC175" s="173"/>
      <c r="DD175" s="173"/>
      <c r="DE175" s="173"/>
      <c r="DF175" s="173"/>
      <c r="DG175" s="173"/>
      <c r="DH175" s="173"/>
      <c r="DI175" s="173"/>
      <c r="DJ175" s="173"/>
      <c r="DK175" s="173"/>
      <c r="DL175" s="173"/>
      <c r="DM175" s="173"/>
      <c r="DN175" s="173"/>
      <c r="DO175" s="173"/>
      <c r="DP175" s="173"/>
      <c r="DQ175" s="173"/>
      <c r="DR175" s="173"/>
      <c r="DS175" s="173"/>
      <c r="DT175" s="173"/>
      <c r="DU175" s="173"/>
      <c r="DV175" s="173"/>
      <c r="DW175" s="173"/>
      <c r="DX175" s="173"/>
      <c r="DY175" s="173"/>
      <c r="DZ175" s="173"/>
      <c r="EA175" s="173"/>
      <c r="EB175" s="173"/>
      <c r="EC175" s="173"/>
      <c r="ED175" s="173"/>
      <c r="EE175" s="173"/>
      <c r="EF175" s="173"/>
      <c r="EG175" s="173"/>
      <c r="EH175" s="173"/>
      <c r="EI175" s="173"/>
      <c r="EJ175" s="173"/>
      <c r="EK175" s="173"/>
      <c r="EL175" s="173"/>
      <c r="EM175" s="173"/>
      <c r="EN175" s="173"/>
      <c r="EO175" s="173"/>
      <c r="EP175" s="173"/>
      <c r="EQ175" s="173"/>
      <c r="ER175" s="173"/>
      <c r="ES175" s="173"/>
      <c r="ET175" s="173"/>
      <c r="EU175" s="173"/>
      <c r="EV175" s="173"/>
      <c r="EW175" s="173"/>
      <c r="EX175" s="173"/>
      <c r="EY175" s="173"/>
      <c r="EZ175" s="173"/>
      <c r="FA175" s="173"/>
      <c r="FB175" s="173"/>
      <c r="FC175" s="173"/>
      <c r="FD175" s="173"/>
      <c r="FE175" s="173"/>
      <c r="FF175" s="173"/>
      <c r="FG175" s="173"/>
      <c r="FH175" s="173"/>
      <c r="FI175" s="173"/>
      <c r="FJ175" s="173"/>
      <c r="FK175" s="173"/>
      <c r="FL175" s="173"/>
      <c r="FM175" s="173"/>
      <c r="FN175" s="173"/>
      <c r="FO175" s="173"/>
      <c r="FP175" s="173"/>
      <c r="FQ175" s="173"/>
      <c r="FR175" s="173"/>
      <c r="FS175" s="173"/>
      <c r="FT175" s="173"/>
      <c r="FU175" s="173"/>
      <c r="FV175" s="173"/>
      <c r="FW175" s="173"/>
      <c r="FX175" s="173"/>
      <c r="FY175" s="173"/>
      <c r="FZ175" s="173"/>
      <c r="GA175" s="173"/>
      <c r="GB175" s="173"/>
      <c r="GC175" s="173"/>
      <c r="GD175" s="173"/>
      <c r="GE175" s="173"/>
      <c r="GF175" s="173"/>
      <c r="GG175" s="173"/>
      <c r="GH175" s="173"/>
      <c r="GI175" s="173"/>
      <c r="GJ175" s="173"/>
      <c r="GK175" s="173"/>
      <c r="GL175" s="173"/>
      <c r="GM175" s="173"/>
      <c r="GN175" s="173"/>
      <c r="GO175" s="173"/>
      <c r="GP175" s="173"/>
      <c r="GQ175" s="173"/>
      <c r="GR175" s="173"/>
      <c r="GS175" s="173"/>
      <c r="GT175" s="173"/>
      <c r="GU175" s="173"/>
      <c r="GV175" s="173"/>
      <c r="GW175" s="173"/>
      <c r="GX175" s="173"/>
      <c r="GY175" s="173"/>
      <c r="GZ175" s="173"/>
      <c r="HA175" s="173"/>
      <c r="HB175" s="173"/>
      <c r="HC175" s="173"/>
      <c r="HD175" s="173"/>
      <c r="HE175" s="173"/>
      <c r="HF175" s="173"/>
      <c r="HG175" s="173"/>
      <c r="HH175" s="173"/>
      <c r="HI175" s="173"/>
      <c r="HJ175" s="173"/>
      <c r="HK175" s="173"/>
      <c r="HL175" s="173"/>
      <c r="HM175" s="173"/>
      <c r="HN175" s="173"/>
      <c r="HO175" s="173"/>
      <c r="HP175" s="173"/>
      <c r="HQ175" s="173"/>
      <c r="HR175" s="173"/>
      <c r="HS175" s="173"/>
      <c r="HT175" s="173"/>
      <c r="HU175" s="173"/>
      <c r="HV175" s="173"/>
      <c r="HW175" s="173"/>
      <c r="HX175" s="173"/>
      <c r="HY175" s="173"/>
      <c r="HZ175" s="173"/>
      <c r="IA175" s="173"/>
      <c r="IB175" s="173"/>
      <c r="IC175" s="173"/>
      <c r="ID175" s="173"/>
      <c r="IE175" s="173"/>
      <c r="IF175" s="173"/>
      <c r="IG175" s="173"/>
      <c r="IH175" s="173"/>
      <c r="II175" s="173"/>
      <c r="IJ175" s="173"/>
      <c r="IK175" s="173"/>
      <c r="IL175" s="173"/>
      <c r="IM175" s="173"/>
      <c r="IN175" s="173"/>
      <c r="IO175" s="173"/>
      <c r="IP175" s="173"/>
      <c r="IQ175" s="173"/>
      <c r="IR175" s="173"/>
      <c r="IS175" s="173"/>
      <c r="IT175" s="173"/>
      <c r="IU175" s="173"/>
      <c r="IV175" s="173"/>
      <c r="IW175" s="173"/>
      <c r="IX175" s="173"/>
      <c r="IY175" s="173"/>
      <c r="IZ175" s="173"/>
      <c r="JA175" s="173"/>
      <c r="JB175" s="173"/>
      <c r="JC175" s="173"/>
      <c r="JD175" s="173"/>
      <c r="JE175" s="173"/>
      <c r="JF175" s="173"/>
      <c r="JG175" s="173"/>
      <c r="JH175" s="173"/>
      <c r="JI175" s="173"/>
      <c r="JJ175" s="173"/>
      <c r="JK175" s="173"/>
      <c r="JL175" s="173"/>
      <c r="JM175" s="173"/>
      <c r="JN175" s="173"/>
      <c r="JO175" s="173"/>
      <c r="JP175" s="173"/>
      <c r="JQ175" s="173"/>
      <c r="JR175" s="173"/>
      <c r="JS175" s="173"/>
      <c r="JT175" s="173"/>
      <c r="JU175" s="173"/>
      <c r="JV175" s="173"/>
      <c r="JW175" s="173"/>
      <c r="JX175" s="173"/>
      <c r="JY175" s="173"/>
      <c r="JZ175" s="173"/>
      <c r="KA175" s="173"/>
      <c r="KB175" s="173"/>
      <c r="KC175" s="173"/>
      <c r="KD175" s="173"/>
      <c r="KE175" s="173"/>
      <c r="KF175" s="173"/>
      <c r="KG175" s="173"/>
      <c r="KH175" s="173"/>
      <c r="KI175" s="173"/>
      <c r="KJ175" s="173"/>
      <c r="KK175" s="173"/>
      <c r="KL175" s="173"/>
      <c r="KM175" s="173"/>
      <c r="KN175" s="173"/>
      <c r="KO175" s="173"/>
      <c r="KP175" s="173"/>
      <c r="KQ175" s="173"/>
      <c r="KR175" s="173"/>
      <c r="KS175" s="173"/>
      <c r="KT175" s="173"/>
      <c r="KU175" s="173"/>
      <c r="KV175" s="173"/>
      <c r="KW175" s="173"/>
      <c r="KX175" s="173"/>
      <c r="KY175" s="173"/>
      <c r="KZ175" s="173"/>
      <c r="LA175" s="173"/>
      <c r="LB175" s="173"/>
      <c r="LC175" s="173"/>
      <c r="LD175" s="173"/>
      <c r="LE175" s="173"/>
      <c r="LF175" s="173"/>
      <c r="LG175" s="173"/>
      <c r="LH175" s="173"/>
      <c r="LI175" s="173"/>
      <c r="LJ175" s="173"/>
      <c r="LK175" s="173"/>
      <c r="LL175" s="173"/>
      <c r="LM175" s="173"/>
    </row>
    <row r="176" spans="1:325" s="220" customFormat="1" ht="15.75" customHeight="1" x14ac:dyDescent="0.25">
      <c r="A176" s="173"/>
      <c r="B176" s="173"/>
      <c r="C176" s="173"/>
      <c r="D176" s="173"/>
      <c r="E176" s="173"/>
      <c r="F176" s="124"/>
      <c r="G176" s="124"/>
      <c r="H176" s="17"/>
      <c r="I176" s="17"/>
      <c r="J176" s="17"/>
      <c r="K176" s="17"/>
      <c r="L176" s="17"/>
      <c r="M176" s="173"/>
      <c r="N176" s="173"/>
      <c r="O176" s="216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R176" s="173"/>
      <c r="AS176" s="173"/>
      <c r="AT176" s="173"/>
      <c r="AU176" s="173"/>
      <c r="AV176" s="173"/>
      <c r="AW176" s="173"/>
      <c r="AX176" s="173"/>
      <c r="AY176" s="173"/>
      <c r="AZ176" s="173"/>
      <c r="BA176" s="173"/>
      <c r="BB176" s="173"/>
      <c r="BC176" s="173"/>
      <c r="BD176" s="173"/>
      <c r="BE176" s="173"/>
      <c r="BF176" s="173"/>
      <c r="BG176" s="173"/>
      <c r="BH176" s="173"/>
      <c r="BI176" s="173"/>
      <c r="BJ176" s="173"/>
      <c r="BK176" s="173"/>
      <c r="BL176" s="173"/>
      <c r="BM176" s="173"/>
      <c r="BN176" s="173"/>
      <c r="BO176" s="173"/>
      <c r="BP176" s="173"/>
      <c r="BQ176" s="173"/>
      <c r="BR176" s="175"/>
      <c r="BT176" s="173"/>
      <c r="BU176" s="173"/>
      <c r="BV176" s="175"/>
      <c r="BW176" s="173"/>
      <c r="BX176" s="173"/>
      <c r="BY176" s="173"/>
      <c r="BZ176" s="173"/>
      <c r="CA176" s="173"/>
      <c r="CB176" s="173"/>
      <c r="CC176" s="173"/>
      <c r="CD176" s="173"/>
      <c r="CE176" s="173"/>
      <c r="CF176" s="173"/>
      <c r="CG176" s="173"/>
      <c r="CH176" s="173"/>
      <c r="CI176" s="173"/>
      <c r="CJ176" s="173"/>
      <c r="CK176" s="173"/>
      <c r="CL176" s="173"/>
      <c r="CM176" s="173"/>
      <c r="CN176" s="173"/>
      <c r="CO176" s="173"/>
      <c r="CP176" s="173"/>
      <c r="CQ176" s="173"/>
      <c r="CR176" s="173"/>
      <c r="CS176" s="173"/>
      <c r="CT176" s="173"/>
      <c r="CU176" s="173"/>
      <c r="CV176" s="173"/>
      <c r="CW176" s="173"/>
      <c r="CX176" s="173"/>
      <c r="CY176" s="173"/>
      <c r="CZ176" s="173"/>
      <c r="DA176" s="173"/>
      <c r="DB176" s="173"/>
      <c r="DC176" s="173"/>
      <c r="DD176" s="173"/>
      <c r="DE176" s="173"/>
      <c r="DF176" s="173"/>
      <c r="DG176" s="173"/>
      <c r="DH176" s="173"/>
      <c r="DI176" s="173"/>
      <c r="DJ176" s="173"/>
      <c r="DK176" s="173"/>
      <c r="DL176" s="173"/>
      <c r="DM176" s="173"/>
      <c r="DN176" s="173"/>
      <c r="DO176" s="173"/>
      <c r="DP176" s="173"/>
      <c r="DQ176" s="173"/>
      <c r="DR176" s="173"/>
      <c r="DS176" s="173"/>
      <c r="DT176" s="173"/>
      <c r="DU176" s="173"/>
      <c r="DV176" s="173"/>
      <c r="DW176" s="173"/>
      <c r="DX176" s="173"/>
      <c r="DY176" s="173"/>
      <c r="DZ176" s="173"/>
      <c r="EA176" s="173"/>
      <c r="EB176" s="173"/>
      <c r="EC176" s="173"/>
      <c r="ED176" s="173"/>
      <c r="EE176" s="173"/>
      <c r="EF176" s="173"/>
      <c r="EG176" s="173"/>
      <c r="EH176" s="173"/>
      <c r="EI176" s="173"/>
      <c r="EJ176" s="173"/>
      <c r="EK176" s="173"/>
      <c r="EL176" s="173"/>
      <c r="EM176" s="173"/>
      <c r="EN176" s="173"/>
      <c r="EO176" s="173"/>
      <c r="EP176" s="173"/>
      <c r="EQ176" s="173"/>
      <c r="ER176" s="173"/>
      <c r="ES176" s="173"/>
      <c r="ET176" s="173"/>
      <c r="EU176" s="173"/>
      <c r="EV176" s="173"/>
      <c r="EW176" s="173"/>
      <c r="EX176" s="173"/>
      <c r="EY176" s="173"/>
      <c r="EZ176" s="173"/>
      <c r="FA176" s="173"/>
      <c r="FB176" s="173"/>
      <c r="FC176" s="173"/>
      <c r="FD176" s="173"/>
      <c r="FE176" s="173"/>
      <c r="FF176" s="173"/>
      <c r="FG176" s="173"/>
      <c r="FH176" s="173"/>
      <c r="FI176" s="173"/>
      <c r="FJ176" s="173"/>
      <c r="FK176" s="173"/>
      <c r="FL176" s="173"/>
      <c r="FM176" s="173"/>
      <c r="FN176" s="173"/>
      <c r="FO176" s="173"/>
      <c r="FP176" s="173"/>
      <c r="FQ176" s="173"/>
      <c r="FR176" s="173"/>
      <c r="FS176" s="173"/>
      <c r="FT176" s="173"/>
      <c r="FU176" s="173"/>
      <c r="FV176" s="173"/>
      <c r="FW176" s="173"/>
      <c r="FX176" s="173"/>
      <c r="FY176" s="173"/>
      <c r="FZ176" s="173"/>
      <c r="GA176" s="173"/>
      <c r="GB176" s="173"/>
      <c r="GC176" s="173"/>
      <c r="GD176" s="173"/>
      <c r="GE176" s="173"/>
      <c r="GF176" s="173"/>
      <c r="GG176" s="173"/>
      <c r="GH176" s="173"/>
      <c r="GI176" s="173"/>
      <c r="GJ176" s="173"/>
      <c r="GK176" s="173"/>
      <c r="GL176" s="173"/>
      <c r="GM176" s="173"/>
      <c r="GN176" s="173"/>
      <c r="GO176" s="173"/>
      <c r="GP176" s="173"/>
      <c r="GQ176" s="173"/>
      <c r="GR176" s="173"/>
      <c r="GS176" s="173"/>
      <c r="GT176" s="173"/>
      <c r="GU176" s="173"/>
      <c r="GV176" s="173"/>
      <c r="GW176" s="173"/>
      <c r="GX176" s="173"/>
      <c r="GY176" s="173"/>
      <c r="GZ176" s="173"/>
      <c r="HA176" s="173"/>
      <c r="HB176" s="173"/>
      <c r="HC176" s="173"/>
      <c r="HD176" s="173"/>
      <c r="HE176" s="173"/>
      <c r="HF176" s="173"/>
      <c r="HG176" s="173"/>
      <c r="HH176" s="173"/>
      <c r="HI176" s="173"/>
      <c r="HJ176" s="173"/>
      <c r="HK176" s="173"/>
      <c r="HL176" s="173"/>
      <c r="HM176" s="173"/>
      <c r="HN176" s="173"/>
      <c r="HO176" s="173"/>
      <c r="HP176" s="173"/>
      <c r="HQ176" s="173"/>
      <c r="HR176" s="173"/>
      <c r="HS176" s="173"/>
      <c r="HT176" s="173"/>
      <c r="HU176" s="173"/>
      <c r="HV176" s="173"/>
      <c r="HW176" s="173"/>
      <c r="HX176" s="173"/>
      <c r="HY176" s="173"/>
      <c r="HZ176" s="173"/>
      <c r="IA176" s="173"/>
      <c r="IB176" s="173"/>
      <c r="IC176" s="173"/>
      <c r="ID176" s="173"/>
      <c r="IE176" s="173"/>
      <c r="IF176" s="173"/>
      <c r="IG176" s="173"/>
      <c r="IH176" s="173"/>
      <c r="II176" s="173"/>
      <c r="IJ176" s="173"/>
      <c r="IK176" s="173"/>
      <c r="IL176" s="173"/>
      <c r="IM176" s="173"/>
      <c r="IN176" s="173"/>
      <c r="IO176" s="173"/>
      <c r="IP176" s="173"/>
      <c r="IQ176" s="173"/>
      <c r="IR176" s="173"/>
      <c r="IS176" s="173"/>
      <c r="IT176" s="173"/>
      <c r="IU176" s="173"/>
      <c r="IV176" s="173"/>
      <c r="IW176" s="173"/>
      <c r="IX176" s="173"/>
      <c r="IY176" s="173"/>
      <c r="IZ176" s="173"/>
      <c r="JA176" s="173"/>
      <c r="JB176" s="173"/>
      <c r="JC176" s="173"/>
      <c r="JD176" s="173"/>
      <c r="JE176" s="173"/>
      <c r="JF176" s="173"/>
      <c r="JG176" s="173"/>
      <c r="JH176" s="173"/>
      <c r="JI176" s="173"/>
      <c r="JJ176" s="173"/>
      <c r="JK176" s="173"/>
      <c r="JL176" s="173"/>
      <c r="JM176" s="173"/>
      <c r="JN176" s="173"/>
      <c r="JO176" s="173"/>
      <c r="JP176" s="173"/>
      <c r="JQ176" s="173"/>
      <c r="JR176" s="173"/>
      <c r="JS176" s="173"/>
      <c r="JT176" s="173"/>
      <c r="JU176" s="173"/>
      <c r="JV176" s="173"/>
      <c r="JW176" s="173"/>
      <c r="JX176" s="173"/>
      <c r="JY176" s="173"/>
      <c r="JZ176" s="173"/>
      <c r="KA176" s="173"/>
      <c r="KB176" s="173"/>
      <c r="KC176" s="173"/>
      <c r="KD176" s="173"/>
      <c r="KE176" s="173"/>
      <c r="KF176" s="173"/>
      <c r="KG176" s="173"/>
      <c r="KH176" s="173"/>
      <c r="KI176" s="173"/>
      <c r="KJ176" s="173"/>
      <c r="KK176" s="173"/>
      <c r="KL176" s="173"/>
      <c r="KM176" s="173"/>
      <c r="KN176" s="173"/>
      <c r="KO176" s="173"/>
      <c r="KP176" s="173"/>
      <c r="KQ176" s="173"/>
      <c r="KR176" s="173"/>
      <c r="KS176" s="173"/>
      <c r="KT176" s="173"/>
      <c r="KU176" s="173"/>
      <c r="KV176" s="173"/>
      <c r="KW176" s="173"/>
      <c r="KX176" s="173"/>
      <c r="KY176" s="173"/>
      <c r="KZ176" s="173"/>
      <c r="LA176" s="173"/>
      <c r="LB176" s="173"/>
      <c r="LC176" s="173"/>
      <c r="LD176" s="173"/>
      <c r="LE176" s="173"/>
      <c r="LF176" s="173"/>
      <c r="LG176" s="173"/>
      <c r="LH176" s="173"/>
      <c r="LI176" s="173"/>
      <c r="LJ176" s="173"/>
      <c r="LK176" s="173"/>
      <c r="LL176" s="173"/>
      <c r="LM176" s="173"/>
    </row>
    <row r="177" spans="1:325" s="220" customFormat="1" ht="15.75" customHeight="1" x14ac:dyDescent="0.25">
      <c r="A177" s="173"/>
      <c r="B177" s="173"/>
      <c r="C177" s="173"/>
      <c r="D177" s="173"/>
      <c r="E177" s="173"/>
      <c r="F177" s="124"/>
      <c r="G177" s="124"/>
      <c r="H177" s="17"/>
      <c r="I177" s="17"/>
      <c r="J177" s="17"/>
      <c r="K177" s="17"/>
      <c r="L177" s="17"/>
      <c r="M177" s="173"/>
      <c r="N177" s="173"/>
      <c r="O177" s="216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R177" s="173"/>
      <c r="AS177" s="173"/>
      <c r="AT177" s="173"/>
      <c r="AU177" s="173"/>
      <c r="AV177" s="173"/>
      <c r="AW177" s="173"/>
      <c r="AX177" s="173"/>
      <c r="AY177" s="173"/>
      <c r="AZ177" s="173"/>
      <c r="BA177" s="173"/>
      <c r="BB177" s="173"/>
      <c r="BC177" s="173"/>
      <c r="BD177" s="173"/>
      <c r="BE177" s="173"/>
      <c r="BF177" s="173"/>
      <c r="BG177" s="173"/>
      <c r="BH177" s="173"/>
      <c r="BI177" s="173"/>
      <c r="BJ177" s="173"/>
      <c r="BK177" s="173"/>
      <c r="BL177" s="173"/>
      <c r="BM177" s="173"/>
      <c r="BN177" s="173"/>
      <c r="BO177" s="173"/>
      <c r="BP177" s="173"/>
      <c r="BQ177" s="173"/>
      <c r="BR177" s="175"/>
      <c r="BV177" s="175"/>
      <c r="BW177" s="173"/>
      <c r="BX177" s="173"/>
      <c r="BY177" s="173"/>
      <c r="BZ177" s="173"/>
      <c r="CA177" s="173"/>
      <c r="CB177" s="173"/>
      <c r="CC177" s="173"/>
      <c r="CD177" s="173"/>
      <c r="CE177" s="173"/>
      <c r="CF177" s="173"/>
      <c r="CG177" s="173"/>
      <c r="CH177" s="173"/>
      <c r="CI177" s="173"/>
      <c r="CJ177" s="173"/>
      <c r="CK177" s="173"/>
      <c r="CL177" s="173"/>
      <c r="CM177" s="173"/>
      <c r="CN177" s="173"/>
      <c r="CO177" s="173"/>
      <c r="CP177" s="173"/>
      <c r="CQ177" s="173"/>
      <c r="CR177" s="173"/>
      <c r="CS177" s="173"/>
      <c r="CT177" s="173"/>
      <c r="CU177" s="173"/>
      <c r="CV177" s="173"/>
      <c r="CW177" s="173"/>
      <c r="CX177" s="173"/>
      <c r="CY177" s="173"/>
      <c r="CZ177" s="173"/>
      <c r="DA177" s="173"/>
      <c r="DB177" s="173"/>
      <c r="DC177" s="173"/>
      <c r="DD177" s="173"/>
      <c r="DE177" s="173"/>
      <c r="DF177" s="173"/>
      <c r="DG177" s="173"/>
      <c r="DH177" s="173"/>
      <c r="DI177" s="173"/>
      <c r="DJ177" s="173"/>
      <c r="DK177" s="173"/>
      <c r="DL177" s="173"/>
      <c r="DM177" s="173"/>
      <c r="DN177" s="173"/>
      <c r="DO177" s="173"/>
      <c r="DP177" s="173"/>
      <c r="DQ177" s="173"/>
      <c r="DR177" s="173"/>
      <c r="DS177" s="173"/>
      <c r="DT177" s="173"/>
      <c r="DU177" s="173"/>
      <c r="DV177" s="173"/>
      <c r="DW177" s="173"/>
      <c r="DX177" s="173"/>
      <c r="DY177" s="173"/>
      <c r="DZ177" s="173"/>
      <c r="EA177" s="173"/>
      <c r="EB177" s="173"/>
      <c r="EC177" s="173"/>
      <c r="ED177" s="173"/>
      <c r="EE177" s="173"/>
      <c r="EF177" s="173"/>
      <c r="EG177" s="173"/>
      <c r="EH177" s="173"/>
      <c r="EI177" s="173"/>
      <c r="EJ177" s="173"/>
      <c r="EK177" s="173"/>
      <c r="EL177" s="173"/>
      <c r="EM177" s="173"/>
      <c r="EN177" s="173"/>
      <c r="EO177" s="173"/>
      <c r="EP177" s="173"/>
      <c r="EQ177" s="173"/>
      <c r="ER177" s="173"/>
      <c r="ES177" s="173"/>
      <c r="ET177" s="173"/>
      <c r="EU177" s="173"/>
      <c r="EV177" s="173"/>
      <c r="EW177" s="173"/>
      <c r="EX177" s="173"/>
      <c r="EY177" s="173"/>
      <c r="EZ177" s="173"/>
      <c r="FA177" s="173"/>
      <c r="FB177" s="173"/>
      <c r="FC177" s="173"/>
      <c r="FD177" s="173"/>
      <c r="FE177" s="173"/>
      <c r="FF177" s="173"/>
      <c r="FG177" s="173"/>
      <c r="FH177" s="173"/>
      <c r="FI177" s="173"/>
      <c r="FJ177" s="173"/>
      <c r="FK177" s="173"/>
      <c r="FL177" s="173"/>
      <c r="FM177" s="173"/>
      <c r="FN177" s="173"/>
      <c r="FO177" s="173"/>
      <c r="FP177" s="173"/>
      <c r="FQ177" s="173"/>
      <c r="FR177" s="173"/>
      <c r="FS177" s="173"/>
      <c r="FT177" s="173"/>
      <c r="FU177" s="173"/>
      <c r="FV177" s="173"/>
      <c r="FW177" s="173"/>
      <c r="FX177" s="173"/>
      <c r="FY177" s="173"/>
      <c r="FZ177" s="173"/>
      <c r="GA177" s="173"/>
      <c r="GB177" s="173"/>
      <c r="GC177" s="173"/>
      <c r="GD177" s="173"/>
      <c r="GE177" s="173"/>
      <c r="GF177" s="173"/>
      <c r="GG177" s="173"/>
      <c r="GH177" s="173"/>
      <c r="GI177" s="173"/>
      <c r="GJ177" s="173"/>
      <c r="GK177" s="173"/>
      <c r="GL177" s="173"/>
      <c r="GM177" s="173"/>
      <c r="GN177" s="173"/>
      <c r="GO177" s="173"/>
      <c r="GP177" s="173"/>
      <c r="GQ177" s="173"/>
      <c r="GR177" s="173"/>
      <c r="GS177" s="173"/>
      <c r="GT177" s="173"/>
      <c r="GU177" s="173"/>
      <c r="GV177" s="173"/>
      <c r="GW177" s="173"/>
      <c r="GX177" s="173"/>
      <c r="GY177" s="173"/>
      <c r="GZ177" s="173"/>
      <c r="HA177" s="173"/>
      <c r="HB177" s="173"/>
      <c r="HC177" s="173"/>
      <c r="HD177" s="173"/>
      <c r="HE177" s="173"/>
      <c r="HF177" s="173"/>
      <c r="HG177" s="173"/>
      <c r="HH177" s="173"/>
      <c r="HI177" s="173"/>
      <c r="HJ177" s="173"/>
      <c r="HK177" s="173"/>
      <c r="HL177" s="173"/>
      <c r="HM177" s="173"/>
      <c r="HN177" s="173"/>
      <c r="HO177" s="173"/>
      <c r="HP177" s="173"/>
      <c r="HQ177" s="173"/>
      <c r="HR177" s="173"/>
      <c r="HS177" s="173"/>
      <c r="HT177" s="173"/>
      <c r="HU177" s="173"/>
      <c r="HV177" s="173"/>
      <c r="HW177" s="173"/>
      <c r="HX177" s="173"/>
      <c r="HY177" s="173"/>
      <c r="HZ177" s="173"/>
      <c r="IA177" s="173"/>
      <c r="IB177" s="173"/>
      <c r="IC177" s="173"/>
      <c r="ID177" s="173"/>
      <c r="IE177" s="173"/>
      <c r="IF177" s="173"/>
      <c r="IG177" s="173"/>
      <c r="IH177" s="173"/>
      <c r="II177" s="173"/>
      <c r="IJ177" s="173"/>
      <c r="IK177" s="173"/>
      <c r="IL177" s="173"/>
      <c r="IM177" s="173"/>
      <c r="IN177" s="173"/>
      <c r="IO177" s="173"/>
      <c r="IP177" s="173"/>
      <c r="IQ177" s="173"/>
      <c r="IR177" s="173"/>
      <c r="IS177" s="173"/>
      <c r="IT177" s="173"/>
      <c r="IU177" s="173"/>
      <c r="IV177" s="173"/>
      <c r="IW177" s="173"/>
      <c r="IX177" s="173"/>
      <c r="IY177" s="173"/>
      <c r="IZ177" s="173"/>
      <c r="JA177" s="173"/>
      <c r="JB177" s="173"/>
      <c r="JC177" s="173"/>
      <c r="JD177" s="173"/>
      <c r="JE177" s="173"/>
      <c r="JF177" s="173"/>
      <c r="JG177" s="173"/>
      <c r="JH177" s="173"/>
      <c r="JI177" s="173"/>
      <c r="JJ177" s="173"/>
      <c r="JK177" s="173"/>
      <c r="JL177" s="173"/>
      <c r="JM177" s="173"/>
      <c r="JN177" s="173"/>
      <c r="JO177" s="173"/>
      <c r="JP177" s="173"/>
      <c r="JQ177" s="173"/>
      <c r="JR177" s="173"/>
      <c r="JS177" s="173"/>
      <c r="JT177" s="173"/>
      <c r="JU177" s="173"/>
      <c r="JV177" s="173"/>
      <c r="JW177" s="173"/>
      <c r="JX177" s="173"/>
      <c r="JY177" s="173"/>
      <c r="JZ177" s="173"/>
      <c r="KA177" s="173"/>
      <c r="KB177" s="173"/>
      <c r="KC177" s="173"/>
      <c r="KD177" s="173"/>
      <c r="KE177" s="173"/>
      <c r="KF177" s="173"/>
      <c r="KG177" s="173"/>
      <c r="KH177" s="173"/>
      <c r="KI177" s="173"/>
      <c r="KJ177" s="173"/>
      <c r="KK177" s="173"/>
      <c r="KL177" s="173"/>
      <c r="KM177" s="173"/>
      <c r="KN177" s="173"/>
      <c r="KO177" s="173"/>
      <c r="KP177" s="173"/>
      <c r="KQ177" s="173"/>
      <c r="KR177" s="173"/>
      <c r="KS177" s="173"/>
      <c r="KT177" s="173"/>
      <c r="KU177" s="173"/>
      <c r="KV177" s="173"/>
      <c r="KW177" s="173"/>
      <c r="KX177" s="173"/>
      <c r="KY177" s="173"/>
      <c r="KZ177" s="173"/>
      <c r="LA177" s="173"/>
      <c r="LB177" s="173"/>
      <c r="LC177" s="173"/>
      <c r="LD177" s="173"/>
      <c r="LE177" s="173"/>
      <c r="LF177" s="173"/>
      <c r="LG177" s="173"/>
      <c r="LH177" s="173"/>
      <c r="LI177" s="173"/>
      <c r="LJ177" s="173"/>
      <c r="LK177" s="173"/>
      <c r="LL177" s="173"/>
      <c r="LM177" s="173"/>
    </row>
    <row r="178" spans="1:325" ht="13.8" x14ac:dyDescent="0.25">
      <c r="BK178" s="173"/>
      <c r="BT178" s="173"/>
      <c r="BU178" s="173"/>
    </row>
    <row r="179" spans="1:325" s="220" customFormat="1" ht="15.75" customHeight="1" x14ac:dyDescent="0.25">
      <c r="A179" s="173"/>
      <c r="B179" s="173"/>
      <c r="C179" s="173"/>
      <c r="D179" s="173"/>
      <c r="E179" s="173"/>
      <c r="F179" s="124"/>
      <c r="G179" s="124"/>
      <c r="H179" s="17"/>
      <c r="I179" s="17"/>
      <c r="J179" s="17"/>
      <c r="K179" s="17"/>
      <c r="L179" s="17"/>
      <c r="M179" s="173"/>
      <c r="N179" s="173"/>
      <c r="O179" s="216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3"/>
      <c r="AG179" s="173"/>
      <c r="AH179" s="173"/>
      <c r="AI179" s="173"/>
      <c r="AJ179" s="173"/>
      <c r="AK179" s="173"/>
      <c r="AL179" s="173"/>
      <c r="AM179" s="173"/>
      <c r="AN179" s="173"/>
      <c r="AO179" s="173"/>
      <c r="AP179" s="173"/>
      <c r="AQ179" s="173"/>
      <c r="AR179" s="173"/>
      <c r="AS179" s="173"/>
      <c r="AT179" s="173"/>
      <c r="AU179" s="173"/>
      <c r="AV179" s="173"/>
      <c r="AW179" s="173"/>
      <c r="AX179" s="173"/>
      <c r="AY179" s="173"/>
      <c r="AZ179" s="173"/>
      <c r="BA179" s="173"/>
      <c r="BB179" s="173"/>
      <c r="BC179" s="173"/>
      <c r="BD179" s="173"/>
      <c r="BE179" s="173"/>
      <c r="BF179" s="173"/>
      <c r="BG179" s="173"/>
      <c r="BH179" s="173"/>
      <c r="BI179" s="173"/>
      <c r="BJ179" s="173"/>
      <c r="BK179" s="173"/>
      <c r="BL179" s="173"/>
      <c r="BM179" s="173"/>
      <c r="BN179" s="173"/>
      <c r="BO179" s="173"/>
      <c r="BP179" s="173"/>
      <c r="BQ179" s="173"/>
      <c r="BR179" s="175"/>
      <c r="BT179" s="173"/>
      <c r="BU179" s="173"/>
      <c r="BV179" s="175"/>
      <c r="BW179" s="173"/>
      <c r="BX179" s="173"/>
      <c r="BY179" s="173"/>
      <c r="BZ179" s="173"/>
      <c r="CA179" s="173"/>
      <c r="CB179" s="173"/>
      <c r="CC179" s="173"/>
      <c r="CD179" s="173"/>
      <c r="CE179" s="173"/>
      <c r="CF179" s="173"/>
      <c r="CG179" s="173"/>
      <c r="CH179" s="173"/>
      <c r="CI179" s="173"/>
      <c r="CJ179" s="173"/>
      <c r="CK179" s="173"/>
      <c r="CL179" s="173"/>
      <c r="CM179" s="173"/>
      <c r="CN179" s="173"/>
      <c r="CO179" s="173"/>
      <c r="CP179" s="173"/>
      <c r="CQ179" s="173"/>
      <c r="CR179" s="173"/>
      <c r="CS179" s="173"/>
      <c r="CT179" s="173"/>
      <c r="CU179" s="173"/>
      <c r="CV179" s="173"/>
      <c r="CW179" s="173"/>
      <c r="CX179" s="173"/>
      <c r="CY179" s="173"/>
      <c r="CZ179" s="173"/>
      <c r="DA179" s="173"/>
      <c r="DB179" s="173"/>
      <c r="DC179" s="173"/>
      <c r="DD179" s="173"/>
      <c r="DE179" s="173"/>
      <c r="DF179" s="173"/>
      <c r="DG179" s="173"/>
      <c r="DH179" s="173"/>
      <c r="DI179" s="173"/>
      <c r="DJ179" s="173"/>
      <c r="DK179" s="173"/>
      <c r="DL179" s="173"/>
      <c r="DM179" s="173"/>
      <c r="DN179" s="173"/>
      <c r="DO179" s="173"/>
      <c r="DP179" s="173"/>
      <c r="DQ179" s="173"/>
      <c r="DR179" s="173"/>
      <c r="DS179" s="173"/>
      <c r="DT179" s="173"/>
      <c r="DU179" s="173"/>
      <c r="DV179" s="173"/>
      <c r="DW179" s="173"/>
      <c r="DX179" s="173"/>
      <c r="DY179" s="173"/>
      <c r="DZ179" s="173"/>
      <c r="EA179" s="173"/>
      <c r="EB179" s="173"/>
      <c r="EC179" s="173"/>
      <c r="ED179" s="173"/>
      <c r="EE179" s="173"/>
      <c r="EF179" s="173"/>
      <c r="EG179" s="173"/>
      <c r="EH179" s="173"/>
      <c r="EI179" s="173"/>
      <c r="EJ179" s="173"/>
      <c r="EK179" s="173"/>
      <c r="EL179" s="173"/>
      <c r="EM179" s="173"/>
      <c r="EN179" s="173"/>
      <c r="EO179" s="173"/>
      <c r="EP179" s="173"/>
      <c r="EQ179" s="173"/>
      <c r="ER179" s="173"/>
      <c r="ES179" s="173"/>
      <c r="ET179" s="173"/>
      <c r="EU179" s="173"/>
      <c r="EV179" s="173"/>
      <c r="EW179" s="173"/>
      <c r="EX179" s="173"/>
      <c r="EY179" s="173"/>
      <c r="EZ179" s="173"/>
      <c r="FA179" s="173"/>
      <c r="FB179" s="173"/>
      <c r="FC179" s="173"/>
      <c r="FD179" s="173"/>
      <c r="FE179" s="173"/>
      <c r="FF179" s="173"/>
      <c r="FG179" s="173"/>
      <c r="FH179" s="173"/>
      <c r="FI179" s="173"/>
      <c r="FJ179" s="173"/>
      <c r="FK179" s="173"/>
      <c r="FL179" s="173"/>
      <c r="FM179" s="173"/>
      <c r="FN179" s="173"/>
      <c r="FO179" s="173"/>
      <c r="FP179" s="173"/>
      <c r="FQ179" s="173"/>
      <c r="FR179" s="173"/>
      <c r="FS179" s="173"/>
      <c r="FT179" s="173"/>
      <c r="FU179" s="173"/>
      <c r="FV179" s="173"/>
      <c r="FW179" s="173"/>
      <c r="FX179" s="173"/>
      <c r="FY179" s="173"/>
      <c r="FZ179" s="173"/>
      <c r="GA179" s="173"/>
      <c r="GB179" s="173"/>
      <c r="GC179" s="173"/>
      <c r="GD179" s="173"/>
      <c r="GE179" s="173"/>
      <c r="GF179" s="173"/>
      <c r="GG179" s="173"/>
      <c r="GH179" s="173"/>
      <c r="GI179" s="173"/>
      <c r="GJ179" s="173"/>
      <c r="GK179" s="173"/>
      <c r="GL179" s="173"/>
      <c r="GM179" s="173"/>
      <c r="GN179" s="173"/>
      <c r="GO179" s="173"/>
      <c r="GP179" s="173"/>
      <c r="GQ179" s="173"/>
      <c r="GR179" s="173"/>
      <c r="GS179" s="173"/>
      <c r="GT179" s="173"/>
      <c r="GU179" s="173"/>
      <c r="GV179" s="173"/>
      <c r="GW179" s="173"/>
      <c r="GX179" s="173"/>
      <c r="GY179" s="173"/>
      <c r="GZ179" s="173"/>
      <c r="HA179" s="173"/>
      <c r="HB179" s="173"/>
      <c r="HC179" s="173"/>
      <c r="HD179" s="173"/>
      <c r="HE179" s="173"/>
      <c r="HF179" s="173"/>
      <c r="HG179" s="173"/>
      <c r="HH179" s="173"/>
      <c r="HI179" s="173"/>
      <c r="HJ179" s="173"/>
      <c r="HK179" s="173"/>
      <c r="HL179" s="173"/>
      <c r="HM179" s="173"/>
      <c r="HN179" s="173"/>
      <c r="HO179" s="173"/>
      <c r="HP179" s="173"/>
      <c r="HQ179" s="173"/>
      <c r="HR179" s="173"/>
      <c r="HS179" s="173"/>
      <c r="HT179" s="173"/>
      <c r="HU179" s="173"/>
      <c r="HV179" s="173"/>
      <c r="HW179" s="173"/>
      <c r="HX179" s="173"/>
      <c r="HY179" s="173"/>
      <c r="HZ179" s="173"/>
      <c r="IA179" s="173"/>
      <c r="IB179" s="173"/>
      <c r="IC179" s="173"/>
      <c r="ID179" s="173"/>
      <c r="IE179" s="173"/>
      <c r="IF179" s="173"/>
      <c r="IG179" s="173"/>
      <c r="IH179" s="173"/>
      <c r="II179" s="173"/>
      <c r="IJ179" s="173"/>
      <c r="IK179" s="173"/>
      <c r="IL179" s="173"/>
      <c r="IM179" s="173"/>
      <c r="IN179" s="173"/>
      <c r="IO179" s="173"/>
      <c r="IP179" s="173"/>
      <c r="IQ179" s="173"/>
      <c r="IR179" s="173"/>
      <c r="IS179" s="173"/>
      <c r="IT179" s="173"/>
      <c r="IU179" s="173"/>
      <c r="IV179" s="173"/>
      <c r="IW179" s="173"/>
      <c r="IX179" s="173"/>
      <c r="IY179" s="173"/>
      <c r="IZ179" s="173"/>
      <c r="JA179" s="173"/>
      <c r="JB179" s="173"/>
      <c r="JC179" s="173"/>
      <c r="JD179" s="173"/>
      <c r="JE179" s="173"/>
      <c r="JF179" s="173"/>
      <c r="JG179" s="173"/>
      <c r="JH179" s="173"/>
      <c r="JI179" s="173"/>
      <c r="JJ179" s="173"/>
      <c r="JK179" s="173"/>
      <c r="JL179" s="173"/>
      <c r="JM179" s="173"/>
      <c r="JN179" s="173"/>
      <c r="JO179" s="173"/>
      <c r="JP179" s="173"/>
      <c r="JQ179" s="173"/>
      <c r="JR179" s="173"/>
      <c r="JS179" s="173"/>
      <c r="JT179" s="173"/>
      <c r="JU179" s="173"/>
      <c r="JV179" s="173"/>
      <c r="JW179" s="173"/>
      <c r="JX179" s="173"/>
      <c r="JY179" s="173"/>
      <c r="JZ179" s="173"/>
      <c r="KA179" s="173"/>
      <c r="KB179" s="173"/>
      <c r="KC179" s="173"/>
      <c r="KD179" s="173"/>
      <c r="KE179" s="173"/>
      <c r="KF179" s="173"/>
      <c r="KG179" s="173"/>
      <c r="KH179" s="173"/>
      <c r="KI179" s="173"/>
      <c r="KJ179" s="173"/>
      <c r="KK179" s="173"/>
      <c r="KL179" s="173"/>
      <c r="KM179" s="173"/>
      <c r="KN179" s="173"/>
      <c r="KO179" s="173"/>
      <c r="KP179" s="173"/>
      <c r="KQ179" s="173"/>
      <c r="KR179" s="173"/>
      <c r="KS179" s="173"/>
      <c r="KT179" s="173"/>
      <c r="KU179" s="173"/>
      <c r="KV179" s="173"/>
      <c r="KW179" s="173"/>
      <c r="KX179" s="173"/>
      <c r="KY179" s="173"/>
      <c r="KZ179" s="173"/>
      <c r="LA179" s="173"/>
      <c r="LB179" s="173"/>
      <c r="LC179" s="173"/>
      <c r="LD179" s="173"/>
      <c r="LE179" s="173"/>
      <c r="LF179" s="173"/>
      <c r="LG179" s="173"/>
      <c r="LH179" s="173"/>
      <c r="LI179" s="173"/>
      <c r="LJ179" s="173"/>
      <c r="LK179" s="173"/>
      <c r="LL179" s="173"/>
      <c r="LM179" s="173"/>
    </row>
    <row r="180" spans="1:325" s="220" customFormat="1" ht="15.75" customHeight="1" x14ac:dyDescent="0.25">
      <c r="A180" s="173"/>
      <c r="B180" s="173"/>
      <c r="C180" s="173"/>
      <c r="D180" s="173"/>
      <c r="E180" s="173"/>
      <c r="F180" s="124"/>
      <c r="G180" s="124"/>
      <c r="H180" s="17"/>
      <c r="I180" s="17"/>
      <c r="J180" s="17"/>
      <c r="K180" s="17"/>
      <c r="L180" s="17"/>
      <c r="M180" s="173"/>
      <c r="N180" s="173"/>
      <c r="O180" s="216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3"/>
      <c r="AG180" s="173"/>
      <c r="AH180" s="173"/>
      <c r="AI180" s="173"/>
      <c r="AJ180" s="173"/>
      <c r="AK180" s="173"/>
      <c r="AL180" s="173"/>
      <c r="AM180" s="173"/>
      <c r="AN180" s="173"/>
      <c r="AO180" s="173"/>
      <c r="AP180" s="173"/>
      <c r="AQ180" s="173"/>
      <c r="AR180" s="173"/>
      <c r="AS180" s="173"/>
      <c r="AT180" s="173"/>
      <c r="AU180" s="173"/>
      <c r="AV180" s="173"/>
      <c r="AW180" s="173"/>
      <c r="AX180" s="173"/>
      <c r="AY180" s="173"/>
      <c r="AZ180" s="173"/>
      <c r="BA180" s="173"/>
      <c r="BB180" s="173"/>
      <c r="BC180" s="173"/>
      <c r="BD180" s="173"/>
      <c r="BE180" s="173"/>
      <c r="BF180" s="173"/>
      <c r="BG180" s="173"/>
      <c r="BH180" s="173"/>
      <c r="BI180" s="173"/>
      <c r="BJ180" s="173"/>
      <c r="BK180" s="173"/>
      <c r="BL180" s="173"/>
      <c r="BM180" s="173"/>
      <c r="BN180" s="173"/>
      <c r="BO180" s="173"/>
      <c r="BP180" s="173"/>
      <c r="BQ180" s="173"/>
      <c r="BR180" s="175"/>
      <c r="BT180" s="173"/>
      <c r="BU180" s="173"/>
      <c r="BV180" s="175"/>
      <c r="BW180" s="173"/>
      <c r="BX180" s="173"/>
      <c r="BY180" s="173"/>
      <c r="BZ180" s="173"/>
      <c r="CA180" s="173"/>
      <c r="CB180" s="173"/>
      <c r="CC180" s="173"/>
      <c r="CD180" s="173"/>
      <c r="CE180" s="173"/>
      <c r="CF180" s="173"/>
      <c r="CG180" s="173"/>
      <c r="CH180" s="173"/>
      <c r="CI180" s="173"/>
      <c r="CJ180" s="173"/>
      <c r="CK180" s="173"/>
      <c r="CL180" s="173"/>
      <c r="CM180" s="173"/>
      <c r="CN180" s="173"/>
      <c r="CO180" s="173"/>
      <c r="CP180" s="173"/>
      <c r="CQ180" s="173"/>
      <c r="CR180" s="173"/>
      <c r="CS180" s="173"/>
      <c r="CT180" s="173"/>
      <c r="CU180" s="173"/>
      <c r="CV180" s="173"/>
      <c r="CW180" s="173"/>
      <c r="CX180" s="173"/>
      <c r="CY180" s="173"/>
      <c r="CZ180" s="173"/>
      <c r="DA180" s="173"/>
      <c r="DB180" s="173"/>
      <c r="DC180" s="173"/>
      <c r="DD180" s="173"/>
      <c r="DE180" s="173"/>
      <c r="DF180" s="173"/>
      <c r="DG180" s="173"/>
      <c r="DH180" s="173"/>
      <c r="DI180" s="173"/>
      <c r="DJ180" s="173"/>
      <c r="DK180" s="173"/>
      <c r="DL180" s="173"/>
      <c r="DM180" s="173"/>
      <c r="DN180" s="173"/>
      <c r="DO180" s="173"/>
      <c r="DP180" s="173"/>
      <c r="DQ180" s="173"/>
      <c r="DR180" s="173"/>
      <c r="DS180" s="173"/>
      <c r="DT180" s="173"/>
      <c r="DU180" s="173"/>
      <c r="DV180" s="173"/>
      <c r="DW180" s="173"/>
      <c r="DX180" s="173"/>
      <c r="DY180" s="173"/>
      <c r="DZ180" s="173"/>
      <c r="EA180" s="173"/>
      <c r="EB180" s="173"/>
      <c r="EC180" s="173"/>
      <c r="ED180" s="173"/>
      <c r="EE180" s="173"/>
      <c r="EF180" s="173"/>
      <c r="EG180" s="173"/>
      <c r="EH180" s="173"/>
      <c r="EI180" s="173"/>
      <c r="EJ180" s="173"/>
      <c r="EK180" s="173"/>
      <c r="EL180" s="173"/>
      <c r="EM180" s="173"/>
      <c r="EN180" s="173"/>
      <c r="EO180" s="173"/>
      <c r="EP180" s="173"/>
      <c r="EQ180" s="173"/>
      <c r="ER180" s="173"/>
      <c r="ES180" s="173"/>
      <c r="ET180" s="173"/>
      <c r="EU180" s="173"/>
      <c r="EV180" s="173"/>
      <c r="EW180" s="173"/>
      <c r="EX180" s="173"/>
      <c r="EY180" s="173"/>
      <c r="EZ180" s="173"/>
      <c r="FA180" s="173"/>
      <c r="FB180" s="173"/>
      <c r="FC180" s="173"/>
      <c r="FD180" s="173"/>
      <c r="FE180" s="173"/>
      <c r="FF180" s="173"/>
      <c r="FG180" s="173"/>
      <c r="FH180" s="173"/>
      <c r="FI180" s="173"/>
      <c r="FJ180" s="173"/>
      <c r="FK180" s="173"/>
      <c r="FL180" s="173"/>
      <c r="FM180" s="173"/>
      <c r="FN180" s="173"/>
      <c r="FO180" s="173"/>
      <c r="FP180" s="173"/>
      <c r="FQ180" s="173"/>
      <c r="FR180" s="173"/>
      <c r="FS180" s="173"/>
      <c r="FT180" s="173"/>
      <c r="FU180" s="173"/>
      <c r="FV180" s="173"/>
      <c r="FW180" s="173"/>
      <c r="FX180" s="173"/>
      <c r="FY180" s="173"/>
      <c r="FZ180" s="173"/>
      <c r="GA180" s="173"/>
      <c r="GB180" s="173"/>
      <c r="GC180" s="173"/>
      <c r="GD180" s="173"/>
      <c r="GE180" s="173"/>
      <c r="GF180" s="173"/>
      <c r="GG180" s="173"/>
      <c r="GH180" s="173"/>
      <c r="GI180" s="173"/>
      <c r="GJ180" s="173"/>
      <c r="GK180" s="173"/>
      <c r="GL180" s="173"/>
      <c r="GM180" s="173"/>
      <c r="GN180" s="173"/>
      <c r="GO180" s="173"/>
      <c r="GP180" s="173"/>
      <c r="GQ180" s="173"/>
      <c r="GR180" s="173"/>
      <c r="GS180" s="173"/>
      <c r="GT180" s="173"/>
      <c r="GU180" s="173"/>
      <c r="GV180" s="173"/>
      <c r="GW180" s="173"/>
      <c r="GX180" s="173"/>
      <c r="GY180" s="173"/>
      <c r="GZ180" s="173"/>
      <c r="HA180" s="173"/>
      <c r="HB180" s="173"/>
      <c r="HC180" s="173"/>
      <c r="HD180" s="173"/>
      <c r="HE180" s="173"/>
      <c r="HF180" s="173"/>
      <c r="HG180" s="173"/>
      <c r="HH180" s="173"/>
      <c r="HI180" s="173"/>
      <c r="HJ180" s="173"/>
      <c r="HK180" s="173"/>
      <c r="HL180" s="173"/>
      <c r="HM180" s="173"/>
      <c r="HN180" s="173"/>
      <c r="HO180" s="173"/>
      <c r="HP180" s="173"/>
      <c r="HQ180" s="173"/>
      <c r="HR180" s="173"/>
      <c r="HS180" s="173"/>
      <c r="HT180" s="173"/>
      <c r="HU180" s="173"/>
      <c r="HV180" s="173"/>
      <c r="HW180" s="173"/>
      <c r="HX180" s="173"/>
      <c r="HY180" s="173"/>
      <c r="HZ180" s="173"/>
      <c r="IA180" s="173"/>
      <c r="IB180" s="173"/>
      <c r="IC180" s="173"/>
      <c r="ID180" s="173"/>
      <c r="IE180" s="173"/>
      <c r="IF180" s="173"/>
      <c r="IG180" s="173"/>
      <c r="IH180" s="173"/>
      <c r="II180" s="173"/>
      <c r="IJ180" s="173"/>
      <c r="IK180" s="173"/>
      <c r="IL180" s="173"/>
      <c r="IM180" s="173"/>
      <c r="IN180" s="173"/>
      <c r="IO180" s="173"/>
      <c r="IP180" s="173"/>
      <c r="IQ180" s="173"/>
      <c r="IR180" s="173"/>
      <c r="IS180" s="173"/>
      <c r="IT180" s="173"/>
      <c r="IU180" s="173"/>
      <c r="IV180" s="173"/>
      <c r="IW180" s="173"/>
      <c r="IX180" s="173"/>
      <c r="IY180" s="173"/>
      <c r="IZ180" s="173"/>
      <c r="JA180" s="173"/>
      <c r="JB180" s="173"/>
      <c r="JC180" s="173"/>
      <c r="JD180" s="173"/>
      <c r="JE180" s="173"/>
      <c r="JF180" s="173"/>
      <c r="JG180" s="173"/>
      <c r="JH180" s="173"/>
      <c r="JI180" s="173"/>
      <c r="JJ180" s="173"/>
      <c r="JK180" s="173"/>
      <c r="JL180" s="173"/>
      <c r="JM180" s="173"/>
      <c r="JN180" s="173"/>
      <c r="JO180" s="173"/>
      <c r="JP180" s="173"/>
      <c r="JQ180" s="173"/>
      <c r="JR180" s="173"/>
      <c r="JS180" s="173"/>
      <c r="JT180" s="173"/>
      <c r="JU180" s="173"/>
      <c r="JV180" s="173"/>
      <c r="JW180" s="173"/>
      <c r="JX180" s="173"/>
      <c r="JY180" s="173"/>
      <c r="JZ180" s="173"/>
      <c r="KA180" s="173"/>
      <c r="KB180" s="173"/>
      <c r="KC180" s="173"/>
      <c r="KD180" s="173"/>
      <c r="KE180" s="173"/>
      <c r="KF180" s="173"/>
      <c r="KG180" s="173"/>
      <c r="KH180" s="173"/>
      <c r="KI180" s="173"/>
      <c r="KJ180" s="173"/>
      <c r="KK180" s="173"/>
      <c r="KL180" s="173"/>
      <c r="KM180" s="173"/>
      <c r="KN180" s="173"/>
      <c r="KO180" s="173"/>
      <c r="KP180" s="173"/>
      <c r="KQ180" s="173"/>
      <c r="KR180" s="173"/>
      <c r="KS180" s="173"/>
      <c r="KT180" s="173"/>
      <c r="KU180" s="173"/>
      <c r="KV180" s="173"/>
      <c r="KW180" s="173"/>
      <c r="KX180" s="173"/>
      <c r="KY180" s="173"/>
      <c r="KZ180" s="173"/>
      <c r="LA180" s="173"/>
      <c r="LB180" s="173"/>
      <c r="LC180" s="173"/>
      <c r="LD180" s="173"/>
      <c r="LE180" s="173"/>
      <c r="LF180" s="173"/>
      <c r="LG180" s="173"/>
      <c r="LH180" s="173"/>
      <c r="LI180" s="173"/>
      <c r="LJ180" s="173"/>
      <c r="LK180" s="173"/>
      <c r="LL180" s="173"/>
      <c r="LM180" s="173"/>
    </row>
    <row r="181" spans="1:325" s="220" customFormat="1" ht="15.75" customHeight="1" x14ac:dyDescent="0.25">
      <c r="A181" s="173"/>
      <c r="B181" s="173"/>
      <c r="C181" s="173"/>
      <c r="D181" s="173"/>
      <c r="E181" s="173"/>
      <c r="F181" s="124"/>
      <c r="G181" s="124"/>
      <c r="H181" s="17"/>
      <c r="I181" s="17"/>
      <c r="J181" s="17"/>
      <c r="K181" s="17"/>
      <c r="L181" s="17"/>
      <c r="M181" s="173"/>
      <c r="N181" s="173"/>
      <c r="O181" s="216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3"/>
      <c r="AG181" s="173"/>
      <c r="AH181" s="173"/>
      <c r="AI181" s="173"/>
      <c r="AJ181" s="173"/>
      <c r="AK181" s="173"/>
      <c r="AL181" s="173"/>
      <c r="AM181" s="173"/>
      <c r="AN181" s="173"/>
      <c r="AO181" s="173"/>
      <c r="AP181" s="173"/>
      <c r="AQ181" s="173"/>
      <c r="AR181" s="173"/>
      <c r="AS181" s="173"/>
      <c r="AT181" s="173"/>
      <c r="AU181" s="173"/>
      <c r="AV181" s="173"/>
      <c r="AW181" s="173"/>
      <c r="AX181" s="173"/>
      <c r="AY181" s="173"/>
      <c r="AZ181" s="173"/>
      <c r="BA181" s="173"/>
      <c r="BB181" s="173"/>
      <c r="BC181" s="173"/>
      <c r="BD181" s="173"/>
      <c r="BE181" s="173"/>
      <c r="BF181" s="173"/>
      <c r="BG181" s="173"/>
      <c r="BH181" s="173"/>
      <c r="BI181" s="173"/>
      <c r="BJ181" s="173"/>
      <c r="BK181" s="173"/>
      <c r="BL181" s="173"/>
      <c r="BM181" s="173"/>
      <c r="BN181" s="173"/>
      <c r="BO181" s="173"/>
      <c r="BP181" s="173"/>
      <c r="BQ181" s="173"/>
      <c r="BR181" s="175"/>
      <c r="BT181" s="173"/>
      <c r="BU181" s="173"/>
      <c r="BV181" s="175"/>
      <c r="BW181" s="173"/>
      <c r="BX181" s="173"/>
      <c r="BY181" s="173"/>
      <c r="BZ181" s="173"/>
      <c r="CA181" s="173"/>
      <c r="CB181" s="173"/>
      <c r="CC181" s="173"/>
      <c r="CD181" s="173"/>
      <c r="CE181" s="173"/>
      <c r="CF181" s="173"/>
      <c r="CG181" s="173"/>
      <c r="CH181" s="173"/>
      <c r="CI181" s="173"/>
      <c r="CJ181" s="173"/>
      <c r="CK181" s="173"/>
      <c r="CL181" s="173"/>
      <c r="CM181" s="173"/>
      <c r="CN181" s="173"/>
      <c r="CO181" s="173"/>
      <c r="CP181" s="173"/>
      <c r="CQ181" s="173"/>
      <c r="CR181" s="173"/>
      <c r="CS181" s="173"/>
      <c r="CT181" s="173"/>
      <c r="CU181" s="173"/>
      <c r="CV181" s="173"/>
      <c r="CW181" s="173"/>
      <c r="CX181" s="173"/>
      <c r="CY181" s="173"/>
      <c r="CZ181" s="173"/>
      <c r="DA181" s="173"/>
      <c r="DB181" s="173"/>
      <c r="DC181" s="173"/>
      <c r="DD181" s="173"/>
      <c r="DE181" s="173"/>
      <c r="DF181" s="173"/>
      <c r="DG181" s="173"/>
      <c r="DH181" s="173"/>
      <c r="DI181" s="173"/>
      <c r="DJ181" s="173"/>
      <c r="DK181" s="173"/>
      <c r="DL181" s="173"/>
      <c r="DM181" s="173"/>
      <c r="DN181" s="173"/>
      <c r="DO181" s="173"/>
      <c r="DP181" s="173"/>
      <c r="DQ181" s="173"/>
      <c r="DR181" s="173"/>
      <c r="DS181" s="173"/>
      <c r="DT181" s="173"/>
      <c r="DU181" s="173"/>
      <c r="DV181" s="173"/>
      <c r="DW181" s="173"/>
      <c r="DX181" s="173"/>
      <c r="DY181" s="173"/>
      <c r="DZ181" s="173"/>
      <c r="EA181" s="173"/>
      <c r="EB181" s="173"/>
      <c r="EC181" s="173"/>
      <c r="ED181" s="173"/>
      <c r="EE181" s="173"/>
      <c r="EF181" s="173"/>
      <c r="EG181" s="173"/>
      <c r="EH181" s="173"/>
      <c r="EI181" s="173"/>
      <c r="EJ181" s="173"/>
      <c r="EK181" s="173"/>
      <c r="EL181" s="173"/>
      <c r="EM181" s="173"/>
      <c r="EN181" s="173"/>
      <c r="EO181" s="173"/>
      <c r="EP181" s="173"/>
      <c r="EQ181" s="173"/>
      <c r="ER181" s="173"/>
      <c r="ES181" s="173"/>
      <c r="ET181" s="173"/>
      <c r="EU181" s="173"/>
      <c r="EV181" s="173"/>
      <c r="EW181" s="173"/>
      <c r="EX181" s="173"/>
      <c r="EY181" s="173"/>
      <c r="EZ181" s="173"/>
      <c r="FA181" s="173"/>
      <c r="FB181" s="173"/>
      <c r="FC181" s="173"/>
      <c r="FD181" s="173"/>
      <c r="FE181" s="173"/>
      <c r="FF181" s="173"/>
      <c r="FG181" s="173"/>
      <c r="FH181" s="173"/>
      <c r="FI181" s="173"/>
      <c r="FJ181" s="173"/>
      <c r="FK181" s="173"/>
      <c r="FL181" s="173"/>
      <c r="FM181" s="173"/>
      <c r="FN181" s="173"/>
      <c r="FO181" s="173"/>
      <c r="FP181" s="173"/>
      <c r="FQ181" s="173"/>
      <c r="FR181" s="173"/>
      <c r="FS181" s="173"/>
      <c r="FT181" s="173"/>
      <c r="FU181" s="173"/>
      <c r="FV181" s="173"/>
      <c r="FW181" s="173"/>
      <c r="FX181" s="173"/>
      <c r="FY181" s="173"/>
      <c r="FZ181" s="173"/>
      <c r="GA181" s="173"/>
      <c r="GB181" s="173"/>
      <c r="GC181" s="173"/>
      <c r="GD181" s="173"/>
      <c r="GE181" s="173"/>
      <c r="GF181" s="173"/>
      <c r="GG181" s="173"/>
      <c r="GH181" s="173"/>
      <c r="GI181" s="173"/>
      <c r="GJ181" s="173"/>
      <c r="GK181" s="173"/>
      <c r="GL181" s="173"/>
      <c r="GM181" s="173"/>
      <c r="GN181" s="173"/>
      <c r="GO181" s="173"/>
      <c r="GP181" s="173"/>
      <c r="GQ181" s="173"/>
      <c r="GR181" s="173"/>
      <c r="GS181" s="173"/>
      <c r="GT181" s="173"/>
      <c r="GU181" s="173"/>
      <c r="GV181" s="173"/>
      <c r="GW181" s="173"/>
      <c r="GX181" s="173"/>
      <c r="GY181" s="173"/>
      <c r="GZ181" s="173"/>
      <c r="HA181" s="173"/>
      <c r="HB181" s="173"/>
      <c r="HC181" s="173"/>
      <c r="HD181" s="173"/>
      <c r="HE181" s="173"/>
      <c r="HF181" s="173"/>
      <c r="HG181" s="173"/>
      <c r="HH181" s="173"/>
      <c r="HI181" s="173"/>
      <c r="HJ181" s="173"/>
      <c r="HK181" s="173"/>
      <c r="HL181" s="173"/>
      <c r="HM181" s="173"/>
      <c r="HN181" s="173"/>
      <c r="HO181" s="173"/>
      <c r="HP181" s="173"/>
      <c r="HQ181" s="173"/>
      <c r="HR181" s="173"/>
      <c r="HS181" s="173"/>
      <c r="HT181" s="173"/>
      <c r="HU181" s="173"/>
      <c r="HV181" s="173"/>
      <c r="HW181" s="173"/>
      <c r="HX181" s="173"/>
      <c r="HY181" s="173"/>
      <c r="HZ181" s="173"/>
      <c r="IA181" s="173"/>
      <c r="IB181" s="173"/>
      <c r="IC181" s="173"/>
      <c r="ID181" s="173"/>
      <c r="IE181" s="173"/>
      <c r="IF181" s="173"/>
      <c r="IG181" s="173"/>
      <c r="IH181" s="173"/>
      <c r="II181" s="173"/>
      <c r="IJ181" s="173"/>
      <c r="IK181" s="173"/>
      <c r="IL181" s="173"/>
      <c r="IM181" s="173"/>
      <c r="IN181" s="173"/>
      <c r="IO181" s="173"/>
      <c r="IP181" s="173"/>
      <c r="IQ181" s="173"/>
      <c r="IR181" s="173"/>
      <c r="IS181" s="173"/>
      <c r="IT181" s="173"/>
      <c r="IU181" s="173"/>
      <c r="IV181" s="173"/>
      <c r="IW181" s="173"/>
      <c r="IX181" s="173"/>
      <c r="IY181" s="173"/>
      <c r="IZ181" s="173"/>
      <c r="JA181" s="173"/>
      <c r="JB181" s="173"/>
      <c r="JC181" s="173"/>
      <c r="JD181" s="173"/>
      <c r="JE181" s="173"/>
      <c r="JF181" s="173"/>
      <c r="JG181" s="173"/>
      <c r="JH181" s="173"/>
      <c r="JI181" s="173"/>
      <c r="JJ181" s="173"/>
      <c r="JK181" s="173"/>
      <c r="JL181" s="173"/>
      <c r="JM181" s="173"/>
      <c r="JN181" s="173"/>
      <c r="JO181" s="173"/>
      <c r="JP181" s="173"/>
      <c r="JQ181" s="173"/>
      <c r="JR181" s="173"/>
      <c r="JS181" s="173"/>
      <c r="JT181" s="173"/>
      <c r="JU181" s="173"/>
      <c r="JV181" s="173"/>
      <c r="JW181" s="173"/>
      <c r="JX181" s="173"/>
      <c r="JY181" s="173"/>
      <c r="JZ181" s="173"/>
      <c r="KA181" s="173"/>
      <c r="KB181" s="173"/>
      <c r="KC181" s="173"/>
      <c r="KD181" s="173"/>
      <c r="KE181" s="173"/>
      <c r="KF181" s="173"/>
      <c r="KG181" s="173"/>
      <c r="KH181" s="173"/>
      <c r="KI181" s="173"/>
      <c r="KJ181" s="173"/>
      <c r="KK181" s="173"/>
      <c r="KL181" s="173"/>
      <c r="KM181" s="173"/>
      <c r="KN181" s="173"/>
      <c r="KO181" s="173"/>
      <c r="KP181" s="173"/>
      <c r="KQ181" s="173"/>
      <c r="KR181" s="173"/>
      <c r="KS181" s="173"/>
      <c r="KT181" s="173"/>
      <c r="KU181" s="173"/>
      <c r="KV181" s="173"/>
      <c r="KW181" s="173"/>
      <c r="KX181" s="173"/>
      <c r="KY181" s="173"/>
      <c r="KZ181" s="173"/>
      <c r="LA181" s="173"/>
      <c r="LB181" s="173"/>
      <c r="LC181" s="173"/>
      <c r="LD181" s="173"/>
      <c r="LE181" s="173"/>
      <c r="LF181" s="173"/>
      <c r="LG181" s="173"/>
      <c r="LH181" s="173"/>
      <c r="LI181" s="173"/>
      <c r="LJ181" s="173"/>
      <c r="LK181" s="173"/>
      <c r="LL181" s="173"/>
      <c r="LM181" s="173"/>
    </row>
    <row r="182" spans="1:325" s="220" customFormat="1" ht="15.75" customHeight="1" x14ac:dyDescent="0.25">
      <c r="A182" s="173"/>
      <c r="B182" s="173"/>
      <c r="C182" s="173"/>
      <c r="D182" s="173"/>
      <c r="E182" s="173"/>
      <c r="F182" s="124"/>
      <c r="G182" s="124"/>
      <c r="H182" s="17"/>
      <c r="I182" s="17"/>
      <c r="J182" s="17"/>
      <c r="K182" s="17"/>
      <c r="L182" s="17"/>
      <c r="M182" s="173"/>
      <c r="N182" s="173"/>
      <c r="O182" s="216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3"/>
      <c r="AG182" s="173"/>
      <c r="AH182" s="173"/>
      <c r="AI182" s="173"/>
      <c r="AJ182" s="173"/>
      <c r="AK182" s="173"/>
      <c r="AL182" s="173"/>
      <c r="AM182" s="173"/>
      <c r="AN182" s="173"/>
      <c r="AO182" s="173"/>
      <c r="AP182" s="173"/>
      <c r="AQ182" s="173"/>
      <c r="AR182" s="173"/>
      <c r="AS182" s="173"/>
      <c r="AT182" s="173"/>
      <c r="AU182" s="173"/>
      <c r="AV182" s="173"/>
      <c r="AW182" s="173"/>
      <c r="AX182" s="173"/>
      <c r="AY182" s="173"/>
      <c r="AZ182" s="173"/>
      <c r="BA182" s="173"/>
      <c r="BB182" s="173"/>
      <c r="BC182" s="173"/>
      <c r="BD182" s="173"/>
      <c r="BE182" s="173"/>
      <c r="BF182" s="173"/>
      <c r="BG182" s="173"/>
      <c r="BH182" s="173"/>
      <c r="BI182" s="173"/>
      <c r="BJ182" s="173"/>
      <c r="BK182" s="173"/>
      <c r="BL182" s="173"/>
      <c r="BM182" s="173"/>
      <c r="BN182" s="173"/>
      <c r="BO182" s="173"/>
      <c r="BP182" s="173"/>
      <c r="BQ182" s="173"/>
      <c r="BR182" s="175"/>
      <c r="BT182" s="173"/>
      <c r="BU182" s="173"/>
      <c r="BV182" s="175"/>
      <c r="BW182" s="173"/>
      <c r="BX182" s="173"/>
      <c r="BY182" s="173"/>
      <c r="BZ182" s="173"/>
      <c r="CA182" s="173"/>
      <c r="CB182" s="173"/>
      <c r="CC182" s="173"/>
      <c r="CD182" s="173"/>
      <c r="CE182" s="173"/>
      <c r="CF182" s="173"/>
      <c r="CG182" s="173"/>
      <c r="CH182" s="173"/>
      <c r="CI182" s="173"/>
      <c r="CJ182" s="173"/>
      <c r="CK182" s="173"/>
      <c r="CL182" s="173"/>
      <c r="CM182" s="173"/>
      <c r="CN182" s="173"/>
      <c r="CO182" s="173"/>
      <c r="CP182" s="173"/>
      <c r="CQ182" s="173"/>
      <c r="CR182" s="173"/>
      <c r="CS182" s="173"/>
      <c r="CT182" s="173"/>
      <c r="CU182" s="173"/>
      <c r="CV182" s="173"/>
      <c r="CW182" s="173"/>
      <c r="CX182" s="173"/>
      <c r="CY182" s="173"/>
      <c r="CZ182" s="173"/>
      <c r="DA182" s="173"/>
      <c r="DB182" s="173"/>
      <c r="DC182" s="173"/>
      <c r="DD182" s="173"/>
      <c r="DE182" s="173"/>
      <c r="DF182" s="173"/>
      <c r="DG182" s="173"/>
      <c r="DH182" s="173"/>
      <c r="DI182" s="173"/>
      <c r="DJ182" s="173"/>
      <c r="DK182" s="173"/>
      <c r="DL182" s="173"/>
      <c r="DM182" s="173"/>
      <c r="DN182" s="173"/>
      <c r="DO182" s="173"/>
      <c r="DP182" s="173"/>
      <c r="DQ182" s="173"/>
      <c r="DR182" s="173"/>
      <c r="DS182" s="173"/>
      <c r="DT182" s="173"/>
      <c r="DU182" s="173"/>
      <c r="DV182" s="173"/>
      <c r="DW182" s="173"/>
      <c r="DX182" s="173"/>
      <c r="DY182" s="173"/>
      <c r="DZ182" s="173"/>
      <c r="EA182" s="173"/>
      <c r="EB182" s="173"/>
      <c r="EC182" s="173"/>
      <c r="ED182" s="173"/>
      <c r="EE182" s="173"/>
      <c r="EF182" s="173"/>
      <c r="EG182" s="173"/>
      <c r="EH182" s="173"/>
      <c r="EI182" s="173"/>
      <c r="EJ182" s="173"/>
      <c r="EK182" s="173"/>
      <c r="EL182" s="173"/>
      <c r="EM182" s="173"/>
      <c r="EN182" s="173"/>
      <c r="EO182" s="173"/>
      <c r="EP182" s="173"/>
      <c r="EQ182" s="173"/>
      <c r="ER182" s="173"/>
      <c r="ES182" s="173"/>
      <c r="ET182" s="173"/>
      <c r="EU182" s="173"/>
      <c r="EV182" s="173"/>
      <c r="EW182" s="173"/>
      <c r="EX182" s="173"/>
      <c r="EY182" s="173"/>
      <c r="EZ182" s="173"/>
      <c r="FA182" s="173"/>
      <c r="FB182" s="173"/>
      <c r="FC182" s="173"/>
      <c r="FD182" s="173"/>
      <c r="FE182" s="173"/>
      <c r="FF182" s="173"/>
      <c r="FG182" s="173"/>
      <c r="FH182" s="173"/>
      <c r="FI182" s="173"/>
      <c r="FJ182" s="173"/>
      <c r="FK182" s="173"/>
      <c r="FL182" s="173"/>
      <c r="FM182" s="173"/>
      <c r="FN182" s="173"/>
      <c r="FO182" s="173"/>
      <c r="FP182" s="173"/>
      <c r="FQ182" s="173"/>
      <c r="FR182" s="173"/>
      <c r="FS182" s="173"/>
      <c r="FT182" s="173"/>
      <c r="FU182" s="173"/>
      <c r="FV182" s="173"/>
      <c r="FW182" s="173"/>
      <c r="FX182" s="173"/>
      <c r="FY182" s="173"/>
      <c r="FZ182" s="173"/>
      <c r="GA182" s="173"/>
      <c r="GB182" s="173"/>
      <c r="GC182" s="173"/>
      <c r="GD182" s="173"/>
      <c r="GE182" s="173"/>
      <c r="GF182" s="173"/>
      <c r="GG182" s="173"/>
      <c r="GH182" s="173"/>
      <c r="GI182" s="173"/>
      <c r="GJ182" s="173"/>
      <c r="GK182" s="173"/>
      <c r="GL182" s="173"/>
      <c r="GM182" s="173"/>
      <c r="GN182" s="173"/>
      <c r="GO182" s="173"/>
      <c r="GP182" s="173"/>
      <c r="GQ182" s="173"/>
      <c r="GR182" s="173"/>
      <c r="GS182" s="173"/>
      <c r="GT182" s="173"/>
      <c r="GU182" s="173"/>
      <c r="GV182" s="173"/>
      <c r="GW182" s="173"/>
      <c r="GX182" s="173"/>
      <c r="GY182" s="173"/>
      <c r="GZ182" s="173"/>
      <c r="HA182" s="173"/>
      <c r="HB182" s="173"/>
      <c r="HC182" s="173"/>
      <c r="HD182" s="173"/>
      <c r="HE182" s="173"/>
      <c r="HF182" s="173"/>
      <c r="HG182" s="173"/>
      <c r="HH182" s="173"/>
      <c r="HI182" s="173"/>
      <c r="HJ182" s="173"/>
      <c r="HK182" s="173"/>
      <c r="HL182" s="173"/>
      <c r="HM182" s="173"/>
      <c r="HN182" s="173"/>
      <c r="HO182" s="173"/>
      <c r="HP182" s="173"/>
      <c r="HQ182" s="173"/>
      <c r="HR182" s="173"/>
      <c r="HS182" s="173"/>
      <c r="HT182" s="173"/>
      <c r="HU182" s="173"/>
      <c r="HV182" s="173"/>
      <c r="HW182" s="173"/>
      <c r="HX182" s="173"/>
      <c r="HY182" s="173"/>
      <c r="HZ182" s="173"/>
      <c r="IA182" s="173"/>
      <c r="IB182" s="173"/>
      <c r="IC182" s="173"/>
      <c r="ID182" s="173"/>
      <c r="IE182" s="173"/>
      <c r="IF182" s="173"/>
      <c r="IG182" s="173"/>
      <c r="IH182" s="173"/>
      <c r="II182" s="173"/>
      <c r="IJ182" s="173"/>
      <c r="IK182" s="173"/>
      <c r="IL182" s="173"/>
      <c r="IM182" s="173"/>
      <c r="IN182" s="173"/>
      <c r="IO182" s="173"/>
      <c r="IP182" s="173"/>
      <c r="IQ182" s="173"/>
      <c r="IR182" s="173"/>
      <c r="IS182" s="173"/>
      <c r="IT182" s="173"/>
      <c r="IU182" s="173"/>
      <c r="IV182" s="173"/>
      <c r="IW182" s="173"/>
      <c r="IX182" s="173"/>
      <c r="IY182" s="173"/>
      <c r="IZ182" s="173"/>
      <c r="JA182" s="173"/>
      <c r="JB182" s="173"/>
      <c r="JC182" s="173"/>
      <c r="JD182" s="173"/>
      <c r="JE182" s="173"/>
      <c r="JF182" s="173"/>
      <c r="JG182" s="173"/>
      <c r="JH182" s="173"/>
      <c r="JI182" s="173"/>
      <c r="JJ182" s="173"/>
      <c r="JK182" s="173"/>
      <c r="JL182" s="173"/>
      <c r="JM182" s="173"/>
      <c r="JN182" s="173"/>
      <c r="JO182" s="173"/>
      <c r="JP182" s="173"/>
      <c r="JQ182" s="173"/>
      <c r="JR182" s="173"/>
      <c r="JS182" s="173"/>
      <c r="JT182" s="173"/>
      <c r="JU182" s="173"/>
      <c r="JV182" s="173"/>
      <c r="JW182" s="173"/>
      <c r="JX182" s="173"/>
      <c r="JY182" s="173"/>
      <c r="JZ182" s="173"/>
      <c r="KA182" s="173"/>
      <c r="KB182" s="173"/>
      <c r="KC182" s="173"/>
      <c r="KD182" s="173"/>
      <c r="KE182" s="173"/>
      <c r="KF182" s="173"/>
      <c r="KG182" s="173"/>
      <c r="KH182" s="173"/>
      <c r="KI182" s="173"/>
      <c r="KJ182" s="173"/>
      <c r="KK182" s="173"/>
      <c r="KL182" s="173"/>
      <c r="KM182" s="173"/>
      <c r="KN182" s="173"/>
      <c r="KO182" s="173"/>
      <c r="KP182" s="173"/>
      <c r="KQ182" s="173"/>
      <c r="KR182" s="173"/>
      <c r="KS182" s="173"/>
      <c r="KT182" s="173"/>
      <c r="KU182" s="173"/>
      <c r="KV182" s="173"/>
      <c r="KW182" s="173"/>
      <c r="KX182" s="173"/>
      <c r="KY182" s="173"/>
      <c r="KZ182" s="173"/>
      <c r="LA182" s="173"/>
      <c r="LB182" s="173"/>
      <c r="LC182" s="173"/>
      <c r="LD182" s="173"/>
      <c r="LE182" s="173"/>
      <c r="LF182" s="173"/>
      <c r="LG182" s="173"/>
      <c r="LH182" s="173"/>
      <c r="LI182" s="173"/>
      <c r="LJ182" s="173"/>
      <c r="LK182" s="173"/>
      <c r="LL182" s="173"/>
      <c r="LM182" s="173"/>
    </row>
    <row r="183" spans="1:325" s="220" customFormat="1" ht="15.75" customHeight="1" x14ac:dyDescent="0.25">
      <c r="A183" s="173"/>
      <c r="B183" s="173"/>
      <c r="C183" s="173"/>
      <c r="D183" s="173"/>
      <c r="E183" s="173"/>
      <c r="F183" s="124"/>
      <c r="G183" s="124"/>
      <c r="H183" s="17"/>
      <c r="I183" s="17"/>
      <c r="J183" s="17"/>
      <c r="K183" s="17"/>
      <c r="L183" s="17"/>
      <c r="M183" s="173"/>
      <c r="N183" s="173"/>
      <c r="O183" s="216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3"/>
      <c r="AG183" s="173"/>
      <c r="AH183" s="173"/>
      <c r="AI183" s="173"/>
      <c r="AJ183" s="173"/>
      <c r="AK183" s="173"/>
      <c r="AL183" s="173"/>
      <c r="AM183" s="173"/>
      <c r="AN183" s="173"/>
      <c r="AO183" s="173"/>
      <c r="AP183" s="173"/>
      <c r="AQ183" s="173"/>
      <c r="AR183" s="173"/>
      <c r="AS183" s="173"/>
      <c r="AT183" s="173"/>
      <c r="AU183" s="173"/>
      <c r="AV183" s="173"/>
      <c r="AW183" s="173"/>
      <c r="AX183" s="173"/>
      <c r="AY183" s="173"/>
      <c r="AZ183" s="173"/>
      <c r="BA183" s="173"/>
      <c r="BB183" s="173"/>
      <c r="BC183" s="173"/>
      <c r="BD183" s="173"/>
      <c r="BE183" s="173"/>
      <c r="BF183" s="173"/>
      <c r="BG183" s="173"/>
      <c r="BH183" s="173"/>
      <c r="BI183" s="173"/>
      <c r="BJ183" s="173"/>
      <c r="BK183" s="173"/>
      <c r="BL183" s="173"/>
      <c r="BM183" s="173"/>
      <c r="BN183" s="173"/>
      <c r="BO183" s="173"/>
      <c r="BP183" s="173"/>
      <c r="BQ183" s="173"/>
      <c r="BR183" s="175"/>
      <c r="BT183" s="173"/>
      <c r="BU183" s="173"/>
      <c r="BV183" s="175"/>
      <c r="BW183" s="173"/>
      <c r="BX183" s="173"/>
      <c r="BY183" s="173"/>
      <c r="BZ183" s="173"/>
      <c r="CA183" s="173"/>
      <c r="CB183" s="173"/>
      <c r="CC183" s="173"/>
      <c r="CD183" s="173"/>
      <c r="CE183" s="173"/>
      <c r="CF183" s="173"/>
      <c r="CG183" s="173"/>
      <c r="CH183" s="173"/>
      <c r="CI183" s="173"/>
      <c r="CJ183" s="173"/>
      <c r="CK183" s="173"/>
      <c r="CL183" s="173"/>
      <c r="CM183" s="173"/>
      <c r="CN183" s="173"/>
      <c r="CO183" s="173"/>
      <c r="CP183" s="173"/>
      <c r="CQ183" s="173"/>
      <c r="CR183" s="173"/>
      <c r="CS183" s="173"/>
      <c r="CT183" s="173"/>
      <c r="CU183" s="173"/>
      <c r="CV183" s="173"/>
      <c r="CW183" s="173"/>
      <c r="CX183" s="173"/>
      <c r="CY183" s="173"/>
      <c r="CZ183" s="173"/>
      <c r="DA183" s="173"/>
      <c r="DB183" s="173"/>
      <c r="DC183" s="173"/>
      <c r="DD183" s="173"/>
      <c r="DE183" s="173"/>
      <c r="DF183" s="173"/>
      <c r="DG183" s="173"/>
      <c r="DH183" s="173"/>
      <c r="DI183" s="173"/>
      <c r="DJ183" s="173"/>
      <c r="DK183" s="173"/>
      <c r="DL183" s="173"/>
      <c r="DM183" s="173"/>
      <c r="DN183" s="173"/>
      <c r="DO183" s="173"/>
      <c r="DP183" s="173"/>
      <c r="DQ183" s="173"/>
      <c r="DR183" s="173"/>
      <c r="DS183" s="173"/>
      <c r="DT183" s="173"/>
      <c r="DU183" s="173"/>
      <c r="DV183" s="173"/>
      <c r="DW183" s="173"/>
      <c r="DX183" s="173"/>
      <c r="DY183" s="173"/>
      <c r="DZ183" s="173"/>
      <c r="EA183" s="173"/>
      <c r="EB183" s="173"/>
      <c r="EC183" s="173"/>
      <c r="ED183" s="173"/>
      <c r="EE183" s="173"/>
      <c r="EF183" s="173"/>
      <c r="EG183" s="173"/>
      <c r="EH183" s="173"/>
      <c r="EI183" s="173"/>
      <c r="EJ183" s="173"/>
      <c r="EK183" s="173"/>
      <c r="EL183" s="173"/>
      <c r="EM183" s="173"/>
      <c r="EN183" s="173"/>
      <c r="EO183" s="173"/>
      <c r="EP183" s="173"/>
      <c r="EQ183" s="173"/>
      <c r="ER183" s="173"/>
      <c r="ES183" s="173"/>
      <c r="ET183" s="173"/>
      <c r="EU183" s="173"/>
      <c r="EV183" s="173"/>
      <c r="EW183" s="173"/>
      <c r="EX183" s="173"/>
      <c r="EY183" s="173"/>
      <c r="EZ183" s="173"/>
      <c r="FA183" s="173"/>
      <c r="FB183" s="173"/>
      <c r="FC183" s="173"/>
      <c r="FD183" s="173"/>
      <c r="FE183" s="173"/>
      <c r="FF183" s="173"/>
      <c r="FG183" s="173"/>
      <c r="FH183" s="173"/>
      <c r="FI183" s="173"/>
      <c r="FJ183" s="173"/>
      <c r="FK183" s="173"/>
      <c r="FL183" s="173"/>
      <c r="FM183" s="173"/>
      <c r="FN183" s="173"/>
      <c r="FO183" s="173"/>
      <c r="FP183" s="173"/>
      <c r="FQ183" s="173"/>
      <c r="FR183" s="173"/>
      <c r="FS183" s="173"/>
      <c r="FT183" s="173"/>
      <c r="FU183" s="173"/>
      <c r="FV183" s="173"/>
      <c r="FW183" s="173"/>
      <c r="FX183" s="173"/>
      <c r="FY183" s="173"/>
      <c r="FZ183" s="173"/>
      <c r="GA183" s="173"/>
      <c r="GB183" s="173"/>
      <c r="GC183" s="173"/>
      <c r="GD183" s="173"/>
      <c r="GE183" s="173"/>
      <c r="GF183" s="173"/>
      <c r="GG183" s="173"/>
      <c r="GH183" s="173"/>
      <c r="GI183" s="173"/>
      <c r="GJ183" s="173"/>
      <c r="GK183" s="173"/>
      <c r="GL183" s="173"/>
      <c r="GM183" s="173"/>
      <c r="GN183" s="173"/>
      <c r="GO183" s="173"/>
      <c r="GP183" s="173"/>
      <c r="GQ183" s="173"/>
      <c r="GR183" s="173"/>
      <c r="GS183" s="173"/>
      <c r="GT183" s="173"/>
      <c r="GU183" s="173"/>
      <c r="GV183" s="173"/>
      <c r="GW183" s="173"/>
      <c r="GX183" s="173"/>
      <c r="GY183" s="173"/>
      <c r="GZ183" s="173"/>
      <c r="HA183" s="173"/>
      <c r="HB183" s="173"/>
      <c r="HC183" s="173"/>
      <c r="HD183" s="173"/>
      <c r="HE183" s="173"/>
      <c r="HF183" s="173"/>
      <c r="HG183" s="173"/>
      <c r="HH183" s="173"/>
      <c r="HI183" s="173"/>
      <c r="HJ183" s="173"/>
      <c r="HK183" s="173"/>
      <c r="HL183" s="173"/>
      <c r="HM183" s="173"/>
      <c r="HN183" s="173"/>
      <c r="HO183" s="173"/>
      <c r="HP183" s="173"/>
      <c r="HQ183" s="173"/>
      <c r="HR183" s="173"/>
      <c r="HS183" s="173"/>
      <c r="HT183" s="173"/>
      <c r="HU183" s="173"/>
      <c r="HV183" s="173"/>
      <c r="HW183" s="173"/>
      <c r="HX183" s="173"/>
      <c r="HY183" s="173"/>
      <c r="HZ183" s="173"/>
      <c r="IA183" s="173"/>
      <c r="IB183" s="173"/>
      <c r="IC183" s="173"/>
      <c r="ID183" s="173"/>
      <c r="IE183" s="173"/>
      <c r="IF183" s="173"/>
      <c r="IG183" s="173"/>
      <c r="IH183" s="173"/>
      <c r="II183" s="173"/>
      <c r="IJ183" s="173"/>
      <c r="IK183" s="173"/>
      <c r="IL183" s="173"/>
      <c r="IM183" s="173"/>
      <c r="IN183" s="173"/>
      <c r="IO183" s="173"/>
      <c r="IP183" s="173"/>
      <c r="IQ183" s="173"/>
      <c r="IR183" s="173"/>
      <c r="IS183" s="173"/>
      <c r="IT183" s="173"/>
      <c r="IU183" s="173"/>
      <c r="IV183" s="173"/>
      <c r="IW183" s="173"/>
      <c r="IX183" s="173"/>
      <c r="IY183" s="173"/>
      <c r="IZ183" s="173"/>
      <c r="JA183" s="173"/>
      <c r="JB183" s="173"/>
      <c r="JC183" s="173"/>
      <c r="JD183" s="173"/>
      <c r="JE183" s="173"/>
      <c r="JF183" s="173"/>
      <c r="JG183" s="173"/>
      <c r="JH183" s="173"/>
      <c r="JI183" s="173"/>
      <c r="JJ183" s="173"/>
      <c r="JK183" s="173"/>
      <c r="JL183" s="173"/>
      <c r="JM183" s="173"/>
      <c r="JN183" s="173"/>
      <c r="JO183" s="173"/>
      <c r="JP183" s="173"/>
      <c r="JQ183" s="173"/>
      <c r="JR183" s="173"/>
      <c r="JS183" s="173"/>
      <c r="JT183" s="173"/>
      <c r="JU183" s="173"/>
      <c r="JV183" s="173"/>
      <c r="JW183" s="173"/>
      <c r="JX183" s="173"/>
      <c r="JY183" s="173"/>
      <c r="JZ183" s="173"/>
      <c r="KA183" s="173"/>
      <c r="KB183" s="173"/>
      <c r="KC183" s="173"/>
      <c r="KD183" s="173"/>
      <c r="KE183" s="173"/>
      <c r="KF183" s="173"/>
      <c r="KG183" s="173"/>
      <c r="KH183" s="173"/>
      <c r="KI183" s="173"/>
      <c r="KJ183" s="173"/>
      <c r="KK183" s="173"/>
      <c r="KL183" s="173"/>
      <c r="KM183" s="173"/>
      <c r="KN183" s="173"/>
      <c r="KO183" s="173"/>
      <c r="KP183" s="173"/>
      <c r="KQ183" s="173"/>
      <c r="KR183" s="173"/>
      <c r="KS183" s="173"/>
      <c r="KT183" s="173"/>
      <c r="KU183" s="173"/>
      <c r="KV183" s="173"/>
      <c r="KW183" s="173"/>
      <c r="KX183" s="173"/>
      <c r="KY183" s="173"/>
      <c r="KZ183" s="173"/>
      <c r="LA183" s="173"/>
      <c r="LB183" s="173"/>
      <c r="LC183" s="173"/>
      <c r="LD183" s="173"/>
      <c r="LE183" s="173"/>
      <c r="LF183" s="173"/>
      <c r="LG183" s="173"/>
      <c r="LH183" s="173"/>
      <c r="LI183" s="173"/>
      <c r="LJ183" s="173"/>
      <c r="LK183" s="173"/>
      <c r="LL183" s="173"/>
      <c r="LM183" s="173"/>
    </row>
    <row r="184" spans="1:325" s="220" customFormat="1" ht="15.75" customHeight="1" x14ac:dyDescent="0.25">
      <c r="A184" s="173"/>
      <c r="B184" s="173"/>
      <c r="C184" s="173"/>
      <c r="D184" s="173"/>
      <c r="E184" s="173"/>
      <c r="F184" s="124"/>
      <c r="G184" s="124"/>
      <c r="H184" s="17"/>
      <c r="I184" s="17"/>
      <c r="J184" s="17"/>
      <c r="K184" s="17"/>
      <c r="L184" s="17"/>
      <c r="M184" s="173"/>
      <c r="N184" s="173"/>
      <c r="O184" s="216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R184" s="173"/>
      <c r="AS184" s="173"/>
      <c r="AT184" s="173"/>
      <c r="AU184" s="173"/>
      <c r="AV184" s="173"/>
      <c r="AW184" s="173"/>
      <c r="AX184" s="173"/>
      <c r="AY184" s="173"/>
      <c r="AZ184" s="173"/>
      <c r="BA184" s="173"/>
      <c r="BB184" s="173"/>
      <c r="BC184" s="173"/>
      <c r="BD184" s="173"/>
      <c r="BE184" s="173"/>
      <c r="BF184" s="173"/>
      <c r="BG184" s="173"/>
      <c r="BH184" s="173"/>
      <c r="BI184" s="173"/>
      <c r="BJ184" s="173"/>
      <c r="BK184" s="173"/>
      <c r="BL184" s="173"/>
      <c r="BM184" s="173"/>
      <c r="BN184" s="173"/>
      <c r="BO184" s="173"/>
      <c r="BP184" s="173"/>
      <c r="BQ184" s="173"/>
      <c r="BR184" s="175"/>
      <c r="BT184" s="173"/>
      <c r="BU184" s="173"/>
      <c r="BV184" s="175"/>
      <c r="BW184" s="173"/>
      <c r="BX184" s="173"/>
      <c r="BY184" s="173"/>
      <c r="BZ184" s="173"/>
      <c r="CA184" s="173"/>
      <c r="CB184" s="173"/>
      <c r="CC184" s="173"/>
      <c r="CD184" s="173"/>
      <c r="CE184" s="173"/>
      <c r="CF184" s="173"/>
      <c r="CG184" s="173"/>
      <c r="CH184" s="173"/>
      <c r="CI184" s="173"/>
      <c r="CJ184" s="173"/>
      <c r="CK184" s="173"/>
      <c r="CL184" s="173"/>
      <c r="CM184" s="173"/>
      <c r="CN184" s="173"/>
      <c r="CO184" s="173"/>
      <c r="CP184" s="173"/>
      <c r="CQ184" s="173"/>
      <c r="CR184" s="173"/>
      <c r="CS184" s="173"/>
      <c r="CT184" s="173"/>
      <c r="CU184" s="173"/>
      <c r="CV184" s="173"/>
      <c r="CW184" s="173"/>
      <c r="CX184" s="173"/>
      <c r="CY184" s="173"/>
      <c r="CZ184" s="173"/>
      <c r="DA184" s="173"/>
      <c r="DB184" s="173"/>
      <c r="DC184" s="173"/>
      <c r="DD184" s="173"/>
      <c r="DE184" s="173"/>
      <c r="DF184" s="173"/>
      <c r="DG184" s="173"/>
      <c r="DH184" s="173"/>
      <c r="DI184" s="173"/>
      <c r="DJ184" s="173"/>
      <c r="DK184" s="173"/>
      <c r="DL184" s="173"/>
      <c r="DM184" s="173"/>
      <c r="DN184" s="173"/>
      <c r="DO184" s="173"/>
      <c r="DP184" s="173"/>
      <c r="DQ184" s="173"/>
      <c r="DR184" s="173"/>
      <c r="DS184" s="173"/>
      <c r="DT184" s="173"/>
      <c r="DU184" s="173"/>
      <c r="DV184" s="173"/>
      <c r="DW184" s="173"/>
      <c r="DX184" s="173"/>
      <c r="DY184" s="173"/>
      <c r="DZ184" s="173"/>
      <c r="EA184" s="173"/>
      <c r="EB184" s="173"/>
      <c r="EC184" s="173"/>
      <c r="ED184" s="173"/>
      <c r="EE184" s="173"/>
      <c r="EF184" s="173"/>
      <c r="EG184" s="173"/>
      <c r="EH184" s="173"/>
      <c r="EI184" s="173"/>
      <c r="EJ184" s="173"/>
      <c r="EK184" s="173"/>
      <c r="EL184" s="173"/>
      <c r="EM184" s="173"/>
      <c r="EN184" s="173"/>
      <c r="EO184" s="173"/>
      <c r="EP184" s="173"/>
      <c r="EQ184" s="173"/>
      <c r="ER184" s="173"/>
      <c r="ES184" s="173"/>
      <c r="ET184" s="173"/>
      <c r="EU184" s="173"/>
      <c r="EV184" s="173"/>
      <c r="EW184" s="173"/>
      <c r="EX184" s="173"/>
      <c r="EY184" s="173"/>
      <c r="EZ184" s="173"/>
      <c r="FA184" s="173"/>
      <c r="FB184" s="173"/>
      <c r="FC184" s="173"/>
      <c r="FD184" s="173"/>
      <c r="FE184" s="173"/>
      <c r="FF184" s="173"/>
      <c r="FG184" s="173"/>
      <c r="FH184" s="173"/>
      <c r="FI184" s="173"/>
      <c r="FJ184" s="173"/>
      <c r="FK184" s="173"/>
      <c r="FL184" s="173"/>
      <c r="FM184" s="173"/>
      <c r="FN184" s="173"/>
      <c r="FO184" s="173"/>
      <c r="FP184" s="173"/>
      <c r="FQ184" s="173"/>
      <c r="FR184" s="173"/>
      <c r="FS184" s="173"/>
      <c r="FT184" s="173"/>
      <c r="FU184" s="173"/>
      <c r="FV184" s="173"/>
      <c r="FW184" s="173"/>
      <c r="FX184" s="173"/>
      <c r="FY184" s="173"/>
      <c r="FZ184" s="173"/>
      <c r="GA184" s="173"/>
      <c r="GB184" s="173"/>
      <c r="GC184" s="173"/>
      <c r="GD184" s="173"/>
      <c r="GE184" s="173"/>
      <c r="GF184" s="173"/>
      <c r="GG184" s="173"/>
      <c r="GH184" s="173"/>
      <c r="GI184" s="173"/>
      <c r="GJ184" s="173"/>
      <c r="GK184" s="173"/>
      <c r="GL184" s="173"/>
      <c r="GM184" s="173"/>
      <c r="GN184" s="173"/>
      <c r="GO184" s="173"/>
      <c r="GP184" s="173"/>
      <c r="GQ184" s="173"/>
      <c r="GR184" s="173"/>
      <c r="GS184" s="173"/>
      <c r="GT184" s="173"/>
      <c r="GU184" s="173"/>
      <c r="GV184" s="173"/>
      <c r="GW184" s="173"/>
      <c r="GX184" s="173"/>
      <c r="GY184" s="173"/>
      <c r="GZ184" s="173"/>
      <c r="HA184" s="173"/>
      <c r="HB184" s="173"/>
      <c r="HC184" s="173"/>
      <c r="HD184" s="173"/>
      <c r="HE184" s="173"/>
      <c r="HF184" s="173"/>
      <c r="HG184" s="173"/>
      <c r="HH184" s="173"/>
      <c r="HI184" s="173"/>
      <c r="HJ184" s="173"/>
      <c r="HK184" s="173"/>
      <c r="HL184" s="173"/>
      <c r="HM184" s="173"/>
      <c r="HN184" s="173"/>
      <c r="HO184" s="173"/>
      <c r="HP184" s="173"/>
      <c r="HQ184" s="173"/>
      <c r="HR184" s="173"/>
      <c r="HS184" s="173"/>
      <c r="HT184" s="173"/>
      <c r="HU184" s="173"/>
      <c r="HV184" s="173"/>
      <c r="HW184" s="173"/>
      <c r="HX184" s="173"/>
      <c r="HY184" s="173"/>
      <c r="HZ184" s="173"/>
      <c r="IA184" s="173"/>
      <c r="IB184" s="173"/>
      <c r="IC184" s="173"/>
      <c r="ID184" s="173"/>
      <c r="IE184" s="173"/>
      <c r="IF184" s="173"/>
      <c r="IG184" s="173"/>
      <c r="IH184" s="173"/>
      <c r="II184" s="173"/>
      <c r="IJ184" s="173"/>
      <c r="IK184" s="173"/>
      <c r="IL184" s="173"/>
      <c r="IM184" s="173"/>
      <c r="IN184" s="173"/>
      <c r="IO184" s="173"/>
      <c r="IP184" s="173"/>
      <c r="IQ184" s="173"/>
      <c r="IR184" s="173"/>
      <c r="IS184" s="173"/>
      <c r="IT184" s="173"/>
      <c r="IU184" s="173"/>
      <c r="IV184" s="173"/>
      <c r="IW184" s="173"/>
      <c r="IX184" s="173"/>
      <c r="IY184" s="173"/>
      <c r="IZ184" s="173"/>
      <c r="JA184" s="173"/>
      <c r="JB184" s="173"/>
      <c r="JC184" s="173"/>
      <c r="JD184" s="173"/>
      <c r="JE184" s="173"/>
      <c r="JF184" s="173"/>
      <c r="JG184" s="173"/>
      <c r="JH184" s="173"/>
      <c r="JI184" s="173"/>
      <c r="JJ184" s="173"/>
      <c r="JK184" s="173"/>
      <c r="JL184" s="173"/>
      <c r="JM184" s="173"/>
      <c r="JN184" s="173"/>
      <c r="JO184" s="173"/>
      <c r="JP184" s="173"/>
      <c r="JQ184" s="173"/>
      <c r="JR184" s="173"/>
      <c r="JS184" s="173"/>
      <c r="JT184" s="173"/>
      <c r="JU184" s="173"/>
      <c r="JV184" s="173"/>
      <c r="JW184" s="173"/>
      <c r="JX184" s="173"/>
      <c r="JY184" s="173"/>
      <c r="JZ184" s="173"/>
      <c r="KA184" s="173"/>
      <c r="KB184" s="173"/>
      <c r="KC184" s="173"/>
      <c r="KD184" s="173"/>
      <c r="KE184" s="173"/>
      <c r="KF184" s="173"/>
      <c r="KG184" s="173"/>
      <c r="KH184" s="173"/>
      <c r="KI184" s="173"/>
      <c r="KJ184" s="173"/>
      <c r="KK184" s="173"/>
      <c r="KL184" s="173"/>
      <c r="KM184" s="173"/>
      <c r="KN184" s="173"/>
      <c r="KO184" s="173"/>
      <c r="KP184" s="173"/>
      <c r="KQ184" s="173"/>
      <c r="KR184" s="173"/>
      <c r="KS184" s="173"/>
      <c r="KT184" s="173"/>
      <c r="KU184" s="173"/>
      <c r="KV184" s="173"/>
      <c r="KW184" s="173"/>
      <c r="KX184" s="173"/>
      <c r="KY184" s="173"/>
      <c r="KZ184" s="173"/>
      <c r="LA184" s="173"/>
      <c r="LB184" s="173"/>
      <c r="LC184" s="173"/>
      <c r="LD184" s="173"/>
      <c r="LE184" s="173"/>
      <c r="LF184" s="173"/>
      <c r="LG184" s="173"/>
      <c r="LH184" s="173"/>
      <c r="LI184" s="173"/>
      <c r="LJ184" s="173"/>
      <c r="LK184" s="173"/>
      <c r="LL184" s="173"/>
      <c r="LM184" s="173"/>
    </row>
    <row r="185" spans="1:325" s="220" customFormat="1" ht="15.75" customHeight="1" x14ac:dyDescent="0.25">
      <c r="A185" s="173"/>
      <c r="B185" s="173"/>
      <c r="C185" s="173"/>
      <c r="D185" s="173"/>
      <c r="E185" s="173"/>
      <c r="F185" s="124"/>
      <c r="G185" s="124"/>
      <c r="H185" s="17"/>
      <c r="I185" s="17"/>
      <c r="J185" s="17"/>
      <c r="K185" s="17"/>
      <c r="L185" s="17"/>
      <c r="M185" s="173"/>
      <c r="N185" s="173"/>
      <c r="O185" s="216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/>
      <c r="AP185" s="173"/>
      <c r="AQ185" s="173"/>
      <c r="AR185" s="173"/>
      <c r="AS185" s="173"/>
      <c r="AT185" s="173"/>
      <c r="AU185" s="173"/>
      <c r="AV185" s="173"/>
      <c r="AW185" s="173"/>
      <c r="AX185" s="173"/>
      <c r="AY185" s="173"/>
      <c r="AZ185" s="173"/>
      <c r="BA185" s="173"/>
      <c r="BB185" s="173"/>
      <c r="BC185" s="173"/>
      <c r="BD185" s="173"/>
      <c r="BE185" s="173"/>
      <c r="BF185" s="173"/>
      <c r="BG185" s="173"/>
      <c r="BH185" s="173"/>
      <c r="BI185" s="173"/>
      <c r="BJ185" s="173"/>
      <c r="BK185" s="173"/>
      <c r="BL185" s="173"/>
      <c r="BM185" s="173"/>
      <c r="BN185" s="173"/>
      <c r="BO185" s="173"/>
      <c r="BP185" s="173"/>
      <c r="BQ185" s="173"/>
      <c r="BR185" s="175"/>
      <c r="BT185" s="173"/>
      <c r="BU185" s="173"/>
      <c r="BV185" s="175"/>
      <c r="BW185" s="173"/>
      <c r="BX185" s="173"/>
      <c r="BY185" s="173"/>
      <c r="BZ185" s="173"/>
      <c r="CA185" s="173"/>
      <c r="CB185" s="173"/>
      <c r="CC185" s="173"/>
      <c r="CD185" s="173"/>
      <c r="CE185" s="173"/>
      <c r="CF185" s="173"/>
      <c r="CG185" s="173"/>
      <c r="CH185" s="173"/>
      <c r="CI185" s="173"/>
      <c r="CJ185" s="173"/>
      <c r="CK185" s="173"/>
      <c r="CL185" s="173"/>
      <c r="CM185" s="173"/>
      <c r="CN185" s="173"/>
      <c r="CO185" s="173"/>
      <c r="CP185" s="173"/>
      <c r="CQ185" s="173"/>
      <c r="CR185" s="173"/>
      <c r="CS185" s="173"/>
      <c r="CT185" s="173"/>
      <c r="CU185" s="173"/>
      <c r="CV185" s="173"/>
      <c r="CW185" s="173"/>
      <c r="CX185" s="173"/>
      <c r="CY185" s="173"/>
      <c r="CZ185" s="173"/>
      <c r="DA185" s="173"/>
      <c r="DB185" s="173"/>
      <c r="DC185" s="173"/>
      <c r="DD185" s="173"/>
      <c r="DE185" s="173"/>
      <c r="DF185" s="173"/>
      <c r="DG185" s="173"/>
      <c r="DH185" s="173"/>
      <c r="DI185" s="173"/>
      <c r="DJ185" s="173"/>
      <c r="DK185" s="173"/>
      <c r="DL185" s="173"/>
      <c r="DM185" s="173"/>
      <c r="DN185" s="173"/>
      <c r="DO185" s="173"/>
      <c r="DP185" s="173"/>
      <c r="DQ185" s="173"/>
      <c r="DR185" s="173"/>
      <c r="DS185" s="173"/>
      <c r="DT185" s="173"/>
      <c r="DU185" s="173"/>
      <c r="DV185" s="173"/>
      <c r="DW185" s="173"/>
      <c r="DX185" s="173"/>
      <c r="DY185" s="173"/>
      <c r="DZ185" s="173"/>
      <c r="EA185" s="173"/>
      <c r="EB185" s="173"/>
      <c r="EC185" s="173"/>
      <c r="ED185" s="173"/>
      <c r="EE185" s="173"/>
      <c r="EF185" s="173"/>
      <c r="EG185" s="173"/>
      <c r="EH185" s="173"/>
      <c r="EI185" s="173"/>
      <c r="EJ185" s="173"/>
      <c r="EK185" s="173"/>
      <c r="EL185" s="173"/>
      <c r="EM185" s="173"/>
      <c r="EN185" s="173"/>
      <c r="EO185" s="173"/>
      <c r="EP185" s="173"/>
      <c r="EQ185" s="173"/>
      <c r="ER185" s="173"/>
      <c r="ES185" s="173"/>
      <c r="ET185" s="173"/>
      <c r="EU185" s="173"/>
      <c r="EV185" s="173"/>
      <c r="EW185" s="173"/>
      <c r="EX185" s="173"/>
      <c r="EY185" s="173"/>
      <c r="EZ185" s="173"/>
      <c r="FA185" s="173"/>
      <c r="FB185" s="173"/>
      <c r="FC185" s="173"/>
      <c r="FD185" s="173"/>
      <c r="FE185" s="173"/>
      <c r="FF185" s="173"/>
      <c r="FG185" s="173"/>
      <c r="FH185" s="173"/>
      <c r="FI185" s="173"/>
      <c r="FJ185" s="173"/>
      <c r="FK185" s="173"/>
      <c r="FL185" s="173"/>
      <c r="FM185" s="173"/>
      <c r="FN185" s="173"/>
      <c r="FO185" s="173"/>
      <c r="FP185" s="173"/>
      <c r="FQ185" s="173"/>
      <c r="FR185" s="173"/>
      <c r="FS185" s="173"/>
      <c r="FT185" s="173"/>
      <c r="FU185" s="173"/>
      <c r="FV185" s="173"/>
      <c r="FW185" s="173"/>
      <c r="FX185" s="173"/>
      <c r="FY185" s="173"/>
      <c r="FZ185" s="173"/>
      <c r="GA185" s="173"/>
      <c r="GB185" s="173"/>
      <c r="GC185" s="173"/>
      <c r="GD185" s="173"/>
      <c r="GE185" s="173"/>
      <c r="GF185" s="173"/>
      <c r="GG185" s="173"/>
      <c r="GH185" s="173"/>
      <c r="GI185" s="173"/>
      <c r="GJ185" s="173"/>
      <c r="GK185" s="173"/>
      <c r="GL185" s="173"/>
      <c r="GM185" s="173"/>
      <c r="GN185" s="173"/>
      <c r="GO185" s="173"/>
      <c r="GP185" s="173"/>
      <c r="GQ185" s="173"/>
      <c r="GR185" s="173"/>
      <c r="GS185" s="173"/>
      <c r="GT185" s="173"/>
      <c r="GU185" s="173"/>
      <c r="GV185" s="173"/>
      <c r="GW185" s="173"/>
      <c r="GX185" s="173"/>
      <c r="GY185" s="173"/>
      <c r="GZ185" s="173"/>
      <c r="HA185" s="173"/>
      <c r="HB185" s="173"/>
      <c r="HC185" s="173"/>
      <c r="HD185" s="173"/>
      <c r="HE185" s="173"/>
      <c r="HF185" s="173"/>
      <c r="HG185" s="173"/>
      <c r="HH185" s="173"/>
      <c r="HI185" s="173"/>
      <c r="HJ185" s="173"/>
      <c r="HK185" s="173"/>
      <c r="HL185" s="173"/>
      <c r="HM185" s="173"/>
      <c r="HN185" s="173"/>
      <c r="HO185" s="173"/>
      <c r="HP185" s="173"/>
      <c r="HQ185" s="173"/>
      <c r="HR185" s="173"/>
      <c r="HS185" s="173"/>
      <c r="HT185" s="173"/>
      <c r="HU185" s="173"/>
      <c r="HV185" s="173"/>
      <c r="HW185" s="173"/>
      <c r="HX185" s="173"/>
      <c r="HY185" s="173"/>
      <c r="HZ185" s="173"/>
      <c r="IA185" s="173"/>
      <c r="IB185" s="173"/>
      <c r="IC185" s="173"/>
      <c r="ID185" s="173"/>
      <c r="IE185" s="173"/>
      <c r="IF185" s="173"/>
      <c r="IG185" s="173"/>
      <c r="IH185" s="173"/>
      <c r="II185" s="173"/>
      <c r="IJ185" s="173"/>
      <c r="IK185" s="173"/>
      <c r="IL185" s="173"/>
      <c r="IM185" s="173"/>
      <c r="IN185" s="173"/>
      <c r="IO185" s="173"/>
      <c r="IP185" s="173"/>
      <c r="IQ185" s="173"/>
      <c r="IR185" s="173"/>
      <c r="IS185" s="173"/>
      <c r="IT185" s="173"/>
      <c r="IU185" s="173"/>
      <c r="IV185" s="173"/>
      <c r="IW185" s="173"/>
      <c r="IX185" s="173"/>
      <c r="IY185" s="173"/>
      <c r="IZ185" s="173"/>
      <c r="JA185" s="173"/>
      <c r="JB185" s="173"/>
      <c r="JC185" s="173"/>
      <c r="JD185" s="173"/>
      <c r="JE185" s="173"/>
      <c r="JF185" s="173"/>
      <c r="JG185" s="173"/>
      <c r="JH185" s="173"/>
      <c r="JI185" s="173"/>
      <c r="JJ185" s="173"/>
      <c r="JK185" s="173"/>
      <c r="JL185" s="173"/>
      <c r="JM185" s="173"/>
      <c r="JN185" s="173"/>
      <c r="JO185" s="173"/>
      <c r="JP185" s="173"/>
      <c r="JQ185" s="173"/>
      <c r="JR185" s="173"/>
      <c r="JS185" s="173"/>
      <c r="JT185" s="173"/>
      <c r="JU185" s="173"/>
      <c r="JV185" s="173"/>
      <c r="JW185" s="173"/>
      <c r="JX185" s="173"/>
      <c r="JY185" s="173"/>
      <c r="JZ185" s="173"/>
      <c r="KA185" s="173"/>
      <c r="KB185" s="173"/>
      <c r="KC185" s="173"/>
      <c r="KD185" s="173"/>
      <c r="KE185" s="173"/>
      <c r="KF185" s="173"/>
      <c r="KG185" s="173"/>
      <c r="KH185" s="173"/>
      <c r="KI185" s="173"/>
      <c r="KJ185" s="173"/>
      <c r="KK185" s="173"/>
      <c r="KL185" s="173"/>
      <c r="KM185" s="173"/>
      <c r="KN185" s="173"/>
      <c r="KO185" s="173"/>
      <c r="KP185" s="173"/>
      <c r="KQ185" s="173"/>
      <c r="KR185" s="173"/>
      <c r="KS185" s="173"/>
      <c r="KT185" s="173"/>
      <c r="KU185" s="173"/>
      <c r="KV185" s="173"/>
      <c r="KW185" s="173"/>
      <c r="KX185" s="173"/>
      <c r="KY185" s="173"/>
      <c r="KZ185" s="173"/>
      <c r="LA185" s="173"/>
      <c r="LB185" s="173"/>
      <c r="LC185" s="173"/>
      <c r="LD185" s="173"/>
      <c r="LE185" s="173"/>
      <c r="LF185" s="173"/>
      <c r="LG185" s="173"/>
      <c r="LH185" s="173"/>
      <c r="LI185" s="173"/>
      <c r="LJ185" s="173"/>
      <c r="LK185" s="173"/>
      <c r="LL185" s="173"/>
      <c r="LM185" s="173"/>
    </row>
    <row r="186" spans="1:325" s="220" customFormat="1" ht="15.75" customHeight="1" x14ac:dyDescent="0.25">
      <c r="A186" s="173"/>
      <c r="B186" s="173"/>
      <c r="C186" s="173"/>
      <c r="D186" s="173"/>
      <c r="E186" s="173"/>
      <c r="F186" s="124"/>
      <c r="G186" s="124"/>
      <c r="H186" s="17"/>
      <c r="I186" s="17"/>
      <c r="J186" s="17"/>
      <c r="K186" s="17"/>
      <c r="L186" s="17"/>
      <c r="M186" s="173"/>
      <c r="N186" s="173"/>
      <c r="O186" s="216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R186" s="173"/>
      <c r="AS186" s="173"/>
      <c r="AT186" s="173"/>
      <c r="AU186" s="173"/>
      <c r="AV186" s="173"/>
      <c r="AW186" s="173"/>
      <c r="AX186" s="173"/>
      <c r="AY186" s="173"/>
      <c r="AZ186" s="173"/>
      <c r="BA186" s="173"/>
      <c r="BB186" s="173"/>
      <c r="BC186" s="173"/>
      <c r="BD186" s="173"/>
      <c r="BE186" s="173"/>
      <c r="BF186" s="173"/>
      <c r="BG186" s="173"/>
      <c r="BH186" s="173"/>
      <c r="BI186" s="173"/>
      <c r="BJ186" s="173"/>
      <c r="BK186" s="173"/>
      <c r="BL186" s="173"/>
      <c r="BM186" s="173"/>
      <c r="BN186" s="173"/>
      <c r="BO186" s="173"/>
      <c r="BP186" s="173"/>
      <c r="BQ186" s="173"/>
      <c r="BR186" s="175"/>
      <c r="BT186" s="173"/>
      <c r="BU186" s="173"/>
      <c r="BV186" s="175"/>
      <c r="BW186" s="173"/>
      <c r="BX186" s="173"/>
      <c r="BY186" s="173"/>
      <c r="BZ186" s="173"/>
      <c r="CA186" s="173"/>
      <c r="CB186" s="173"/>
      <c r="CC186" s="173"/>
      <c r="CD186" s="173"/>
      <c r="CE186" s="173"/>
      <c r="CF186" s="173"/>
      <c r="CG186" s="173"/>
      <c r="CH186" s="173"/>
      <c r="CI186" s="173"/>
      <c r="CJ186" s="173"/>
      <c r="CK186" s="173"/>
      <c r="CL186" s="173"/>
      <c r="CM186" s="173"/>
      <c r="CN186" s="173"/>
      <c r="CO186" s="173"/>
      <c r="CP186" s="173"/>
      <c r="CQ186" s="173"/>
      <c r="CR186" s="173"/>
      <c r="CS186" s="173"/>
      <c r="CT186" s="173"/>
      <c r="CU186" s="173"/>
      <c r="CV186" s="173"/>
      <c r="CW186" s="173"/>
      <c r="CX186" s="173"/>
      <c r="CY186" s="173"/>
      <c r="CZ186" s="173"/>
      <c r="DA186" s="173"/>
      <c r="DB186" s="173"/>
      <c r="DC186" s="173"/>
      <c r="DD186" s="173"/>
      <c r="DE186" s="173"/>
      <c r="DF186" s="173"/>
      <c r="DG186" s="173"/>
      <c r="DH186" s="173"/>
      <c r="DI186" s="173"/>
      <c r="DJ186" s="173"/>
      <c r="DK186" s="173"/>
      <c r="DL186" s="173"/>
      <c r="DM186" s="173"/>
      <c r="DN186" s="173"/>
      <c r="DO186" s="173"/>
      <c r="DP186" s="173"/>
      <c r="DQ186" s="173"/>
      <c r="DR186" s="173"/>
      <c r="DS186" s="173"/>
      <c r="DT186" s="173"/>
      <c r="DU186" s="173"/>
      <c r="DV186" s="173"/>
      <c r="DW186" s="173"/>
      <c r="DX186" s="173"/>
      <c r="DY186" s="173"/>
      <c r="DZ186" s="173"/>
      <c r="EA186" s="173"/>
      <c r="EB186" s="173"/>
      <c r="EC186" s="173"/>
      <c r="ED186" s="173"/>
      <c r="EE186" s="173"/>
      <c r="EF186" s="173"/>
      <c r="EG186" s="173"/>
      <c r="EH186" s="173"/>
      <c r="EI186" s="173"/>
      <c r="EJ186" s="173"/>
      <c r="EK186" s="173"/>
      <c r="EL186" s="173"/>
      <c r="EM186" s="173"/>
      <c r="EN186" s="173"/>
      <c r="EO186" s="173"/>
      <c r="EP186" s="173"/>
      <c r="EQ186" s="173"/>
      <c r="ER186" s="173"/>
      <c r="ES186" s="173"/>
      <c r="ET186" s="173"/>
      <c r="EU186" s="173"/>
      <c r="EV186" s="173"/>
      <c r="EW186" s="173"/>
      <c r="EX186" s="173"/>
      <c r="EY186" s="173"/>
      <c r="EZ186" s="173"/>
      <c r="FA186" s="173"/>
      <c r="FB186" s="173"/>
      <c r="FC186" s="173"/>
      <c r="FD186" s="173"/>
      <c r="FE186" s="173"/>
      <c r="FF186" s="173"/>
      <c r="FG186" s="173"/>
      <c r="FH186" s="173"/>
      <c r="FI186" s="173"/>
      <c r="FJ186" s="173"/>
      <c r="FK186" s="173"/>
      <c r="FL186" s="173"/>
      <c r="FM186" s="173"/>
      <c r="FN186" s="173"/>
      <c r="FO186" s="173"/>
      <c r="FP186" s="173"/>
      <c r="FQ186" s="173"/>
      <c r="FR186" s="173"/>
      <c r="FS186" s="173"/>
      <c r="FT186" s="173"/>
      <c r="FU186" s="173"/>
      <c r="FV186" s="173"/>
      <c r="FW186" s="173"/>
      <c r="FX186" s="173"/>
      <c r="FY186" s="173"/>
      <c r="FZ186" s="173"/>
      <c r="GA186" s="173"/>
      <c r="GB186" s="173"/>
      <c r="GC186" s="173"/>
      <c r="GD186" s="173"/>
      <c r="GE186" s="173"/>
      <c r="GF186" s="173"/>
      <c r="GG186" s="173"/>
      <c r="GH186" s="173"/>
      <c r="GI186" s="173"/>
      <c r="GJ186" s="173"/>
      <c r="GK186" s="173"/>
      <c r="GL186" s="173"/>
      <c r="GM186" s="173"/>
      <c r="GN186" s="173"/>
      <c r="GO186" s="173"/>
      <c r="GP186" s="173"/>
      <c r="GQ186" s="173"/>
      <c r="GR186" s="173"/>
      <c r="GS186" s="173"/>
      <c r="GT186" s="173"/>
      <c r="GU186" s="173"/>
      <c r="GV186" s="173"/>
      <c r="GW186" s="173"/>
      <c r="GX186" s="173"/>
      <c r="GY186" s="173"/>
      <c r="GZ186" s="173"/>
      <c r="HA186" s="173"/>
      <c r="HB186" s="173"/>
      <c r="HC186" s="173"/>
      <c r="HD186" s="173"/>
      <c r="HE186" s="173"/>
      <c r="HF186" s="173"/>
      <c r="HG186" s="173"/>
      <c r="HH186" s="173"/>
      <c r="HI186" s="173"/>
      <c r="HJ186" s="173"/>
      <c r="HK186" s="173"/>
      <c r="HL186" s="173"/>
      <c r="HM186" s="173"/>
      <c r="HN186" s="173"/>
      <c r="HO186" s="173"/>
      <c r="HP186" s="173"/>
      <c r="HQ186" s="173"/>
      <c r="HR186" s="173"/>
      <c r="HS186" s="173"/>
      <c r="HT186" s="173"/>
      <c r="HU186" s="173"/>
      <c r="HV186" s="173"/>
      <c r="HW186" s="173"/>
      <c r="HX186" s="173"/>
      <c r="HY186" s="173"/>
      <c r="HZ186" s="173"/>
      <c r="IA186" s="173"/>
      <c r="IB186" s="173"/>
      <c r="IC186" s="173"/>
      <c r="ID186" s="173"/>
      <c r="IE186" s="173"/>
      <c r="IF186" s="173"/>
      <c r="IG186" s="173"/>
      <c r="IH186" s="173"/>
      <c r="II186" s="173"/>
      <c r="IJ186" s="173"/>
      <c r="IK186" s="173"/>
      <c r="IL186" s="173"/>
      <c r="IM186" s="173"/>
      <c r="IN186" s="173"/>
      <c r="IO186" s="173"/>
      <c r="IP186" s="173"/>
      <c r="IQ186" s="173"/>
      <c r="IR186" s="173"/>
      <c r="IS186" s="173"/>
      <c r="IT186" s="173"/>
      <c r="IU186" s="173"/>
      <c r="IV186" s="173"/>
      <c r="IW186" s="173"/>
      <c r="IX186" s="173"/>
      <c r="IY186" s="173"/>
      <c r="IZ186" s="173"/>
      <c r="JA186" s="173"/>
      <c r="JB186" s="173"/>
      <c r="JC186" s="173"/>
      <c r="JD186" s="173"/>
      <c r="JE186" s="173"/>
      <c r="JF186" s="173"/>
      <c r="JG186" s="173"/>
      <c r="JH186" s="173"/>
      <c r="JI186" s="173"/>
      <c r="JJ186" s="173"/>
      <c r="JK186" s="173"/>
      <c r="JL186" s="173"/>
      <c r="JM186" s="173"/>
      <c r="JN186" s="173"/>
      <c r="JO186" s="173"/>
      <c r="JP186" s="173"/>
      <c r="JQ186" s="173"/>
      <c r="JR186" s="173"/>
      <c r="JS186" s="173"/>
      <c r="JT186" s="173"/>
      <c r="JU186" s="173"/>
      <c r="JV186" s="173"/>
      <c r="JW186" s="173"/>
      <c r="JX186" s="173"/>
      <c r="JY186" s="173"/>
      <c r="JZ186" s="173"/>
      <c r="KA186" s="173"/>
      <c r="KB186" s="173"/>
      <c r="KC186" s="173"/>
      <c r="KD186" s="173"/>
      <c r="KE186" s="173"/>
      <c r="KF186" s="173"/>
      <c r="KG186" s="173"/>
      <c r="KH186" s="173"/>
      <c r="KI186" s="173"/>
      <c r="KJ186" s="173"/>
      <c r="KK186" s="173"/>
      <c r="KL186" s="173"/>
      <c r="KM186" s="173"/>
      <c r="KN186" s="173"/>
      <c r="KO186" s="173"/>
      <c r="KP186" s="173"/>
      <c r="KQ186" s="173"/>
      <c r="KR186" s="173"/>
      <c r="KS186" s="173"/>
      <c r="KT186" s="173"/>
      <c r="KU186" s="173"/>
      <c r="KV186" s="173"/>
      <c r="KW186" s="173"/>
      <c r="KX186" s="173"/>
      <c r="KY186" s="173"/>
      <c r="KZ186" s="173"/>
      <c r="LA186" s="173"/>
      <c r="LB186" s="173"/>
      <c r="LC186" s="173"/>
      <c r="LD186" s="173"/>
      <c r="LE186" s="173"/>
      <c r="LF186" s="173"/>
      <c r="LG186" s="173"/>
      <c r="LH186" s="173"/>
      <c r="LI186" s="173"/>
      <c r="LJ186" s="173"/>
      <c r="LK186" s="173"/>
      <c r="LL186" s="173"/>
      <c r="LM186" s="173"/>
    </row>
    <row r="187" spans="1:325" s="220" customFormat="1" ht="15.75" customHeight="1" x14ac:dyDescent="0.25">
      <c r="A187" s="173"/>
      <c r="B187" s="173"/>
      <c r="C187" s="173"/>
      <c r="D187" s="173"/>
      <c r="E187" s="173"/>
      <c r="F187" s="124"/>
      <c r="G187" s="124"/>
      <c r="H187" s="17"/>
      <c r="I187" s="17"/>
      <c r="J187" s="17"/>
      <c r="K187" s="17"/>
      <c r="L187" s="17"/>
      <c r="M187" s="173"/>
      <c r="N187" s="173"/>
      <c r="O187" s="216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R187" s="173"/>
      <c r="AS187" s="173"/>
      <c r="AT187" s="173"/>
      <c r="AU187" s="173"/>
      <c r="AV187" s="173"/>
      <c r="AW187" s="173"/>
      <c r="AX187" s="173"/>
      <c r="AY187" s="173"/>
      <c r="AZ187" s="173"/>
      <c r="BA187" s="173"/>
      <c r="BB187" s="173"/>
      <c r="BC187" s="173"/>
      <c r="BD187" s="173"/>
      <c r="BE187" s="173"/>
      <c r="BF187" s="173"/>
      <c r="BG187" s="173"/>
      <c r="BH187" s="173"/>
      <c r="BI187" s="173"/>
      <c r="BJ187" s="173"/>
      <c r="BK187" s="173"/>
      <c r="BL187" s="173"/>
      <c r="BM187" s="173"/>
      <c r="BN187" s="173"/>
      <c r="BO187" s="173"/>
      <c r="BP187" s="173"/>
      <c r="BQ187" s="173"/>
      <c r="BR187" s="175"/>
      <c r="BT187" s="173"/>
      <c r="BU187" s="173"/>
      <c r="BV187" s="175"/>
      <c r="BW187" s="173"/>
      <c r="BX187" s="173"/>
      <c r="BY187" s="173"/>
      <c r="BZ187" s="173"/>
      <c r="CA187" s="173"/>
      <c r="CB187" s="173"/>
      <c r="CC187" s="173"/>
      <c r="CD187" s="173"/>
      <c r="CE187" s="173"/>
      <c r="CF187" s="173"/>
      <c r="CG187" s="173"/>
      <c r="CH187" s="173"/>
      <c r="CI187" s="173"/>
      <c r="CJ187" s="173"/>
      <c r="CK187" s="173"/>
      <c r="CL187" s="173"/>
      <c r="CM187" s="173"/>
      <c r="CN187" s="173"/>
      <c r="CO187" s="173"/>
      <c r="CP187" s="173"/>
      <c r="CQ187" s="173"/>
      <c r="CR187" s="173"/>
      <c r="CS187" s="173"/>
      <c r="CT187" s="173"/>
      <c r="CU187" s="173"/>
      <c r="CV187" s="173"/>
      <c r="CW187" s="173"/>
      <c r="CX187" s="173"/>
      <c r="CY187" s="173"/>
      <c r="CZ187" s="173"/>
      <c r="DA187" s="173"/>
      <c r="DB187" s="173"/>
      <c r="DC187" s="173"/>
      <c r="DD187" s="173"/>
      <c r="DE187" s="173"/>
      <c r="DF187" s="173"/>
      <c r="DG187" s="173"/>
      <c r="DH187" s="173"/>
      <c r="DI187" s="173"/>
      <c r="DJ187" s="173"/>
      <c r="DK187" s="173"/>
      <c r="DL187" s="173"/>
      <c r="DM187" s="173"/>
      <c r="DN187" s="173"/>
      <c r="DO187" s="173"/>
      <c r="DP187" s="173"/>
      <c r="DQ187" s="173"/>
      <c r="DR187" s="173"/>
      <c r="DS187" s="173"/>
      <c r="DT187" s="173"/>
      <c r="DU187" s="173"/>
      <c r="DV187" s="173"/>
      <c r="DW187" s="173"/>
      <c r="DX187" s="173"/>
      <c r="DY187" s="173"/>
      <c r="DZ187" s="173"/>
      <c r="EA187" s="173"/>
      <c r="EB187" s="173"/>
      <c r="EC187" s="173"/>
      <c r="ED187" s="173"/>
      <c r="EE187" s="173"/>
      <c r="EF187" s="173"/>
      <c r="EG187" s="173"/>
      <c r="EH187" s="173"/>
      <c r="EI187" s="173"/>
      <c r="EJ187" s="173"/>
      <c r="EK187" s="173"/>
      <c r="EL187" s="173"/>
      <c r="EM187" s="173"/>
      <c r="EN187" s="173"/>
      <c r="EO187" s="173"/>
      <c r="EP187" s="173"/>
      <c r="EQ187" s="173"/>
      <c r="ER187" s="173"/>
      <c r="ES187" s="173"/>
      <c r="ET187" s="173"/>
      <c r="EU187" s="173"/>
      <c r="EV187" s="173"/>
      <c r="EW187" s="173"/>
      <c r="EX187" s="173"/>
      <c r="EY187" s="173"/>
      <c r="EZ187" s="173"/>
      <c r="FA187" s="173"/>
      <c r="FB187" s="173"/>
      <c r="FC187" s="173"/>
      <c r="FD187" s="173"/>
      <c r="FE187" s="173"/>
      <c r="FF187" s="173"/>
      <c r="FG187" s="173"/>
      <c r="FH187" s="173"/>
      <c r="FI187" s="173"/>
      <c r="FJ187" s="173"/>
      <c r="FK187" s="173"/>
      <c r="FL187" s="173"/>
      <c r="FM187" s="173"/>
      <c r="FN187" s="173"/>
      <c r="FO187" s="173"/>
      <c r="FP187" s="173"/>
      <c r="FQ187" s="173"/>
      <c r="FR187" s="173"/>
      <c r="FS187" s="173"/>
      <c r="FT187" s="173"/>
      <c r="FU187" s="173"/>
      <c r="FV187" s="173"/>
      <c r="FW187" s="173"/>
      <c r="FX187" s="173"/>
      <c r="FY187" s="173"/>
      <c r="FZ187" s="173"/>
      <c r="GA187" s="173"/>
      <c r="GB187" s="173"/>
      <c r="GC187" s="173"/>
      <c r="GD187" s="173"/>
      <c r="GE187" s="173"/>
      <c r="GF187" s="173"/>
      <c r="GG187" s="173"/>
      <c r="GH187" s="173"/>
      <c r="GI187" s="173"/>
      <c r="GJ187" s="173"/>
      <c r="GK187" s="173"/>
      <c r="GL187" s="173"/>
      <c r="GM187" s="173"/>
      <c r="GN187" s="173"/>
      <c r="GO187" s="173"/>
      <c r="GP187" s="173"/>
      <c r="GQ187" s="173"/>
      <c r="GR187" s="173"/>
      <c r="GS187" s="173"/>
      <c r="GT187" s="173"/>
      <c r="GU187" s="173"/>
      <c r="GV187" s="173"/>
      <c r="GW187" s="173"/>
      <c r="GX187" s="173"/>
      <c r="GY187" s="173"/>
      <c r="GZ187" s="173"/>
      <c r="HA187" s="173"/>
      <c r="HB187" s="173"/>
      <c r="HC187" s="173"/>
      <c r="HD187" s="173"/>
      <c r="HE187" s="173"/>
      <c r="HF187" s="173"/>
      <c r="HG187" s="173"/>
      <c r="HH187" s="173"/>
      <c r="HI187" s="173"/>
      <c r="HJ187" s="173"/>
      <c r="HK187" s="173"/>
      <c r="HL187" s="173"/>
      <c r="HM187" s="173"/>
      <c r="HN187" s="173"/>
      <c r="HO187" s="173"/>
      <c r="HP187" s="173"/>
      <c r="HQ187" s="173"/>
      <c r="HR187" s="173"/>
      <c r="HS187" s="173"/>
      <c r="HT187" s="173"/>
      <c r="HU187" s="173"/>
      <c r="HV187" s="173"/>
      <c r="HW187" s="173"/>
      <c r="HX187" s="173"/>
      <c r="HY187" s="173"/>
      <c r="HZ187" s="173"/>
      <c r="IA187" s="173"/>
      <c r="IB187" s="173"/>
      <c r="IC187" s="173"/>
      <c r="ID187" s="173"/>
      <c r="IE187" s="173"/>
      <c r="IF187" s="173"/>
      <c r="IG187" s="173"/>
      <c r="IH187" s="173"/>
      <c r="II187" s="173"/>
      <c r="IJ187" s="173"/>
      <c r="IK187" s="173"/>
      <c r="IL187" s="173"/>
      <c r="IM187" s="173"/>
      <c r="IN187" s="173"/>
      <c r="IO187" s="173"/>
      <c r="IP187" s="173"/>
      <c r="IQ187" s="173"/>
      <c r="IR187" s="173"/>
      <c r="IS187" s="173"/>
      <c r="IT187" s="173"/>
      <c r="IU187" s="173"/>
      <c r="IV187" s="173"/>
      <c r="IW187" s="173"/>
      <c r="IX187" s="173"/>
      <c r="IY187" s="173"/>
      <c r="IZ187" s="173"/>
      <c r="JA187" s="173"/>
      <c r="JB187" s="173"/>
      <c r="JC187" s="173"/>
      <c r="JD187" s="173"/>
      <c r="JE187" s="173"/>
      <c r="JF187" s="173"/>
      <c r="JG187" s="173"/>
      <c r="JH187" s="173"/>
      <c r="JI187" s="173"/>
      <c r="JJ187" s="173"/>
      <c r="JK187" s="173"/>
      <c r="JL187" s="173"/>
      <c r="JM187" s="173"/>
      <c r="JN187" s="173"/>
      <c r="JO187" s="173"/>
      <c r="JP187" s="173"/>
      <c r="JQ187" s="173"/>
      <c r="JR187" s="173"/>
      <c r="JS187" s="173"/>
      <c r="JT187" s="173"/>
      <c r="JU187" s="173"/>
      <c r="JV187" s="173"/>
      <c r="JW187" s="173"/>
      <c r="JX187" s="173"/>
      <c r="JY187" s="173"/>
      <c r="JZ187" s="173"/>
      <c r="KA187" s="173"/>
      <c r="KB187" s="173"/>
      <c r="KC187" s="173"/>
      <c r="KD187" s="173"/>
      <c r="KE187" s="173"/>
      <c r="KF187" s="173"/>
      <c r="KG187" s="173"/>
      <c r="KH187" s="173"/>
      <c r="KI187" s="173"/>
      <c r="KJ187" s="173"/>
      <c r="KK187" s="173"/>
      <c r="KL187" s="173"/>
      <c r="KM187" s="173"/>
      <c r="KN187" s="173"/>
      <c r="KO187" s="173"/>
      <c r="KP187" s="173"/>
      <c r="KQ187" s="173"/>
      <c r="KR187" s="173"/>
      <c r="KS187" s="173"/>
      <c r="KT187" s="173"/>
      <c r="KU187" s="173"/>
      <c r="KV187" s="173"/>
      <c r="KW187" s="173"/>
      <c r="KX187" s="173"/>
      <c r="KY187" s="173"/>
      <c r="KZ187" s="173"/>
      <c r="LA187" s="173"/>
      <c r="LB187" s="173"/>
      <c r="LC187" s="173"/>
      <c r="LD187" s="173"/>
      <c r="LE187" s="173"/>
      <c r="LF187" s="173"/>
      <c r="LG187" s="173"/>
      <c r="LH187" s="173"/>
      <c r="LI187" s="173"/>
      <c r="LJ187" s="173"/>
      <c r="LK187" s="173"/>
      <c r="LL187" s="173"/>
      <c r="LM187" s="173"/>
    </row>
    <row r="188" spans="1:325" s="220" customFormat="1" ht="15.75" customHeight="1" x14ac:dyDescent="0.25">
      <c r="A188" s="173"/>
      <c r="B188" s="173"/>
      <c r="C188" s="173"/>
      <c r="D188" s="173"/>
      <c r="E188" s="173"/>
      <c r="F188" s="124"/>
      <c r="G188" s="124"/>
      <c r="H188" s="17"/>
      <c r="I188" s="17"/>
      <c r="J188" s="17"/>
      <c r="K188" s="17"/>
      <c r="L188" s="17"/>
      <c r="M188" s="173"/>
      <c r="N188" s="173"/>
      <c r="O188" s="216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173"/>
      <c r="AT188" s="173"/>
      <c r="AU188" s="173"/>
      <c r="AV188" s="173"/>
      <c r="AW188" s="173"/>
      <c r="AX188" s="173"/>
      <c r="AY188" s="173"/>
      <c r="AZ188" s="173"/>
      <c r="BA188" s="173"/>
      <c r="BB188" s="173"/>
      <c r="BC188" s="173"/>
      <c r="BD188" s="173"/>
      <c r="BE188" s="173"/>
      <c r="BF188" s="173"/>
      <c r="BG188" s="173"/>
      <c r="BH188" s="173"/>
      <c r="BI188" s="173"/>
      <c r="BJ188" s="173"/>
      <c r="BK188" s="173"/>
      <c r="BL188" s="173"/>
      <c r="BM188" s="173"/>
      <c r="BN188" s="173"/>
      <c r="BO188" s="173"/>
      <c r="BP188" s="173"/>
      <c r="BQ188" s="173"/>
      <c r="BR188" s="175"/>
      <c r="BT188" s="173"/>
      <c r="BU188" s="173"/>
      <c r="BV188" s="175"/>
      <c r="BW188" s="173"/>
      <c r="BX188" s="173"/>
      <c r="BY188" s="173"/>
      <c r="BZ188" s="173"/>
      <c r="CA188" s="173"/>
      <c r="CB188" s="173"/>
      <c r="CC188" s="173"/>
      <c r="CD188" s="173"/>
      <c r="CE188" s="173"/>
      <c r="CF188" s="173"/>
      <c r="CG188" s="173"/>
      <c r="CH188" s="173"/>
      <c r="CI188" s="173"/>
      <c r="CJ188" s="173"/>
      <c r="CK188" s="173"/>
      <c r="CL188" s="173"/>
      <c r="CM188" s="173"/>
      <c r="CN188" s="173"/>
      <c r="CO188" s="173"/>
      <c r="CP188" s="173"/>
      <c r="CQ188" s="173"/>
      <c r="CR188" s="173"/>
      <c r="CS188" s="173"/>
      <c r="CT188" s="173"/>
      <c r="CU188" s="173"/>
      <c r="CV188" s="173"/>
      <c r="CW188" s="173"/>
      <c r="CX188" s="173"/>
      <c r="CY188" s="173"/>
      <c r="CZ188" s="173"/>
      <c r="DA188" s="173"/>
      <c r="DB188" s="173"/>
      <c r="DC188" s="173"/>
      <c r="DD188" s="173"/>
      <c r="DE188" s="173"/>
      <c r="DF188" s="173"/>
      <c r="DG188" s="173"/>
      <c r="DH188" s="173"/>
      <c r="DI188" s="173"/>
      <c r="DJ188" s="173"/>
      <c r="DK188" s="173"/>
      <c r="DL188" s="173"/>
      <c r="DM188" s="173"/>
      <c r="DN188" s="173"/>
      <c r="DO188" s="173"/>
      <c r="DP188" s="173"/>
      <c r="DQ188" s="173"/>
      <c r="DR188" s="173"/>
      <c r="DS188" s="173"/>
      <c r="DT188" s="173"/>
      <c r="DU188" s="173"/>
      <c r="DV188" s="173"/>
      <c r="DW188" s="173"/>
      <c r="DX188" s="173"/>
      <c r="DY188" s="173"/>
      <c r="DZ188" s="173"/>
      <c r="EA188" s="173"/>
      <c r="EB188" s="173"/>
      <c r="EC188" s="173"/>
      <c r="ED188" s="173"/>
      <c r="EE188" s="173"/>
      <c r="EF188" s="173"/>
      <c r="EG188" s="173"/>
      <c r="EH188" s="173"/>
      <c r="EI188" s="173"/>
      <c r="EJ188" s="173"/>
      <c r="EK188" s="173"/>
      <c r="EL188" s="173"/>
      <c r="EM188" s="173"/>
      <c r="EN188" s="173"/>
      <c r="EO188" s="173"/>
      <c r="EP188" s="173"/>
      <c r="EQ188" s="173"/>
      <c r="ER188" s="173"/>
      <c r="ES188" s="173"/>
      <c r="ET188" s="173"/>
      <c r="EU188" s="173"/>
      <c r="EV188" s="173"/>
      <c r="EW188" s="173"/>
      <c r="EX188" s="173"/>
      <c r="EY188" s="173"/>
      <c r="EZ188" s="173"/>
      <c r="FA188" s="173"/>
      <c r="FB188" s="173"/>
      <c r="FC188" s="173"/>
      <c r="FD188" s="173"/>
      <c r="FE188" s="173"/>
      <c r="FF188" s="173"/>
      <c r="FG188" s="173"/>
      <c r="FH188" s="173"/>
      <c r="FI188" s="173"/>
      <c r="FJ188" s="173"/>
      <c r="FK188" s="173"/>
      <c r="FL188" s="173"/>
      <c r="FM188" s="173"/>
      <c r="FN188" s="173"/>
      <c r="FO188" s="173"/>
      <c r="FP188" s="173"/>
      <c r="FQ188" s="173"/>
      <c r="FR188" s="173"/>
      <c r="FS188" s="173"/>
      <c r="FT188" s="173"/>
      <c r="FU188" s="173"/>
      <c r="FV188" s="173"/>
      <c r="FW188" s="173"/>
      <c r="FX188" s="173"/>
      <c r="FY188" s="173"/>
      <c r="FZ188" s="173"/>
      <c r="GA188" s="173"/>
      <c r="GB188" s="173"/>
      <c r="GC188" s="173"/>
      <c r="GD188" s="173"/>
      <c r="GE188" s="173"/>
      <c r="GF188" s="173"/>
      <c r="GG188" s="173"/>
      <c r="GH188" s="173"/>
      <c r="GI188" s="173"/>
      <c r="GJ188" s="173"/>
      <c r="GK188" s="173"/>
      <c r="GL188" s="173"/>
      <c r="GM188" s="173"/>
      <c r="GN188" s="173"/>
      <c r="GO188" s="173"/>
      <c r="GP188" s="173"/>
      <c r="GQ188" s="173"/>
      <c r="GR188" s="173"/>
      <c r="GS188" s="173"/>
      <c r="GT188" s="173"/>
      <c r="GU188" s="173"/>
      <c r="GV188" s="173"/>
      <c r="GW188" s="173"/>
      <c r="GX188" s="173"/>
      <c r="GY188" s="173"/>
      <c r="GZ188" s="173"/>
      <c r="HA188" s="173"/>
      <c r="HB188" s="173"/>
      <c r="HC188" s="173"/>
      <c r="HD188" s="173"/>
      <c r="HE188" s="173"/>
      <c r="HF188" s="173"/>
      <c r="HG188" s="173"/>
      <c r="HH188" s="173"/>
      <c r="HI188" s="173"/>
      <c r="HJ188" s="173"/>
      <c r="HK188" s="173"/>
      <c r="HL188" s="173"/>
      <c r="HM188" s="173"/>
      <c r="HN188" s="173"/>
      <c r="HO188" s="173"/>
      <c r="HP188" s="173"/>
      <c r="HQ188" s="173"/>
      <c r="HR188" s="173"/>
      <c r="HS188" s="173"/>
      <c r="HT188" s="173"/>
      <c r="HU188" s="173"/>
      <c r="HV188" s="173"/>
      <c r="HW188" s="173"/>
      <c r="HX188" s="173"/>
      <c r="HY188" s="173"/>
      <c r="HZ188" s="173"/>
      <c r="IA188" s="173"/>
      <c r="IB188" s="173"/>
      <c r="IC188" s="173"/>
      <c r="ID188" s="173"/>
      <c r="IE188" s="173"/>
      <c r="IF188" s="173"/>
      <c r="IG188" s="173"/>
      <c r="IH188" s="173"/>
      <c r="II188" s="173"/>
      <c r="IJ188" s="173"/>
      <c r="IK188" s="173"/>
      <c r="IL188" s="173"/>
      <c r="IM188" s="173"/>
      <c r="IN188" s="173"/>
      <c r="IO188" s="173"/>
      <c r="IP188" s="173"/>
      <c r="IQ188" s="173"/>
      <c r="IR188" s="173"/>
      <c r="IS188" s="173"/>
      <c r="IT188" s="173"/>
      <c r="IU188" s="173"/>
      <c r="IV188" s="173"/>
      <c r="IW188" s="173"/>
      <c r="IX188" s="173"/>
      <c r="IY188" s="173"/>
      <c r="IZ188" s="173"/>
      <c r="JA188" s="173"/>
      <c r="JB188" s="173"/>
      <c r="JC188" s="173"/>
      <c r="JD188" s="173"/>
      <c r="JE188" s="173"/>
      <c r="JF188" s="173"/>
      <c r="JG188" s="173"/>
      <c r="JH188" s="173"/>
      <c r="JI188" s="173"/>
      <c r="JJ188" s="173"/>
      <c r="JK188" s="173"/>
      <c r="JL188" s="173"/>
      <c r="JM188" s="173"/>
      <c r="JN188" s="173"/>
      <c r="JO188" s="173"/>
      <c r="JP188" s="173"/>
      <c r="JQ188" s="173"/>
      <c r="JR188" s="173"/>
      <c r="JS188" s="173"/>
      <c r="JT188" s="173"/>
      <c r="JU188" s="173"/>
      <c r="JV188" s="173"/>
      <c r="JW188" s="173"/>
      <c r="JX188" s="173"/>
      <c r="JY188" s="173"/>
      <c r="JZ188" s="173"/>
      <c r="KA188" s="173"/>
      <c r="KB188" s="173"/>
      <c r="KC188" s="173"/>
      <c r="KD188" s="173"/>
      <c r="KE188" s="173"/>
      <c r="KF188" s="173"/>
      <c r="KG188" s="173"/>
      <c r="KH188" s="173"/>
      <c r="KI188" s="173"/>
      <c r="KJ188" s="173"/>
      <c r="KK188" s="173"/>
      <c r="KL188" s="173"/>
      <c r="KM188" s="173"/>
      <c r="KN188" s="173"/>
      <c r="KO188" s="173"/>
      <c r="KP188" s="173"/>
      <c r="KQ188" s="173"/>
      <c r="KR188" s="173"/>
      <c r="KS188" s="173"/>
      <c r="KT188" s="173"/>
      <c r="KU188" s="173"/>
      <c r="KV188" s="173"/>
      <c r="KW188" s="173"/>
      <c r="KX188" s="173"/>
      <c r="KY188" s="173"/>
      <c r="KZ188" s="173"/>
      <c r="LA188" s="173"/>
      <c r="LB188" s="173"/>
      <c r="LC188" s="173"/>
      <c r="LD188" s="173"/>
      <c r="LE188" s="173"/>
      <c r="LF188" s="173"/>
      <c r="LG188" s="173"/>
      <c r="LH188" s="173"/>
      <c r="LI188" s="173"/>
      <c r="LJ188" s="173"/>
      <c r="LK188" s="173"/>
      <c r="LL188" s="173"/>
      <c r="LM188" s="173"/>
    </row>
    <row r="189" spans="1:325" s="220" customFormat="1" ht="15.75" customHeight="1" x14ac:dyDescent="0.25">
      <c r="A189" s="173"/>
      <c r="B189" s="173"/>
      <c r="C189" s="173"/>
      <c r="D189" s="173"/>
      <c r="E189" s="173"/>
      <c r="F189" s="124"/>
      <c r="G189" s="124"/>
      <c r="H189" s="17"/>
      <c r="I189" s="17"/>
      <c r="J189" s="17"/>
      <c r="K189" s="17"/>
      <c r="L189" s="17"/>
      <c r="M189" s="173"/>
      <c r="N189" s="173"/>
      <c r="O189" s="216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  <c r="AG189" s="173"/>
      <c r="AH189" s="173"/>
      <c r="AI189" s="173"/>
      <c r="AJ189" s="173"/>
      <c r="AK189" s="173"/>
      <c r="AL189" s="173"/>
      <c r="AM189" s="173"/>
      <c r="AN189" s="173"/>
      <c r="AO189" s="173"/>
      <c r="AP189" s="173"/>
      <c r="AQ189" s="173"/>
      <c r="AR189" s="173"/>
      <c r="AS189" s="173"/>
      <c r="AT189" s="173"/>
      <c r="AU189" s="173"/>
      <c r="AV189" s="173"/>
      <c r="AW189" s="173"/>
      <c r="AX189" s="173"/>
      <c r="AY189" s="173"/>
      <c r="AZ189" s="173"/>
      <c r="BA189" s="173"/>
      <c r="BB189" s="173"/>
      <c r="BC189" s="173"/>
      <c r="BD189" s="173"/>
      <c r="BE189" s="173"/>
      <c r="BF189" s="173"/>
      <c r="BG189" s="173"/>
      <c r="BH189" s="173"/>
      <c r="BI189" s="173"/>
      <c r="BJ189" s="173"/>
      <c r="BK189" s="173"/>
      <c r="BL189" s="173"/>
      <c r="BM189" s="173"/>
      <c r="BN189" s="173"/>
      <c r="BO189" s="173"/>
      <c r="BP189" s="173"/>
      <c r="BQ189" s="173"/>
      <c r="BR189" s="175"/>
      <c r="BT189" s="173"/>
      <c r="BU189" s="173"/>
      <c r="BV189" s="175"/>
      <c r="BW189" s="173"/>
      <c r="BX189" s="173"/>
      <c r="BY189" s="173"/>
      <c r="BZ189" s="173"/>
      <c r="CA189" s="173"/>
      <c r="CB189" s="173"/>
      <c r="CC189" s="173"/>
      <c r="CD189" s="173"/>
      <c r="CE189" s="173"/>
      <c r="CF189" s="173"/>
      <c r="CG189" s="173"/>
      <c r="CH189" s="173"/>
      <c r="CI189" s="173"/>
      <c r="CJ189" s="173"/>
      <c r="CK189" s="173"/>
      <c r="CL189" s="173"/>
      <c r="CM189" s="173"/>
      <c r="CN189" s="173"/>
      <c r="CO189" s="173"/>
      <c r="CP189" s="173"/>
      <c r="CQ189" s="173"/>
      <c r="CR189" s="173"/>
      <c r="CS189" s="173"/>
      <c r="CT189" s="173"/>
      <c r="CU189" s="173"/>
      <c r="CV189" s="173"/>
      <c r="CW189" s="173"/>
      <c r="CX189" s="173"/>
      <c r="CY189" s="173"/>
      <c r="CZ189" s="173"/>
      <c r="DA189" s="173"/>
      <c r="DB189" s="173"/>
      <c r="DC189" s="173"/>
      <c r="DD189" s="173"/>
      <c r="DE189" s="173"/>
      <c r="DF189" s="173"/>
      <c r="DG189" s="173"/>
      <c r="DH189" s="173"/>
      <c r="DI189" s="173"/>
      <c r="DJ189" s="173"/>
      <c r="DK189" s="173"/>
      <c r="DL189" s="173"/>
      <c r="DM189" s="173"/>
      <c r="DN189" s="173"/>
      <c r="DO189" s="173"/>
      <c r="DP189" s="173"/>
      <c r="DQ189" s="173"/>
      <c r="DR189" s="173"/>
      <c r="DS189" s="173"/>
      <c r="DT189" s="173"/>
      <c r="DU189" s="173"/>
      <c r="DV189" s="173"/>
      <c r="DW189" s="173"/>
      <c r="DX189" s="173"/>
      <c r="DY189" s="173"/>
      <c r="DZ189" s="173"/>
      <c r="EA189" s="173"/>
      <c r="EB189" s="173"/>
      <c r="EC189" s="173"/>
      <c r="ED189" s="173"/>
      <c r="EE189" s="173"/>
      <c r="EF189" s="173"/>
      <c r="EG189" s="173"/>
      <c r="EH189" s="173"/>
      <c r="EI189" s="173"/>
      <c r="EJ189" s="173"/>
      <c r="EK189" s="173"/>
      <c r="EL189" s="173"/>
      <c r="EM189" s="173"/>
      <c r="EN189" s="173"/>
      <c r="EO189" s="173"/>
      <c r="EP189" s="173"/>
      <c r="EQ189" s="173"/>
      <c r="ER189" s="173"/>
      <c r="ES189" s="173"/>
      <c r="ET189" s="173"/>
      <c r="EU189" s="173"/>
      <c r="EV189" s="173"/>
      <c r="EW189" s="173"/>
      <c r="EX189" s="173"/>
      <c r="EY189" s="173"/>
      <c r="EZ189" s="173"/>
      <c r="FA189" s="173"/>
      <c r="FB189" s="173"/>
      <c r="FC189" s="173"/>
      <c r="FD189" s="173"/>
      <c r="FE189" s="173"/>
      <c r="FF189" s="173"/>
      <c r="FG189" s="173"/>
      <c r="FH189" s="173"/>
      <c r="FI189" s="173"/>
      <c r="FJ189" s="173"/>
      <c r="FK189" s="173"/>
      <c r="FL189" s="173"/>
      <c r="FM189" s="173"/>
      <c r="FN189" s="173"/>
      <c r="FO189" s="173"/>
      <c r="FP189" s="173"/>
      <c r="FQ189" s="173"/>
      <c r="FR189" s="173"/>
      <c r="FS189" s="173"/>
      <c r="FT189" s="173"/>
      <c r="FU189" s="173"/>
      <c r="FV189" s="173"/>
      <c r="FW189" s="173"/>
      <c r="FX189" s="173"/>
      <c r="FY189" s="173"/>
      <c r="FZ189" s="173"/>
      <c r="GA189" s="173"/>
      <c r="GB189" s="173"/>
      <c r="GC189" s="173"/>
      <c r="GD189" s="173"/>
      <c r="GE189" s="173"/>
      <c r="GF189" s="173"/>
      <c r="GG189" s="173"/>
      <c r="GH189" s="173"/>
      <c r="GI189" s="173"/>
      <c r="GJ189" s="173"/>
      <c r="GK189" s="173"/>
      <c r="GL189" s="173"/>
      <c r="GM189" s="173"/>
      <c r="GN189" s="173"/>
      <c r="GO189" s="173"/>
      <c r="GP189" s="173"/>
      <c r="GQ189" s="173"/>
      <c r="GR189" s="173"/>
      <c r="GS189" s="173"/>
      <c r="GT189" s="173"/>
      <c r="GU189" s="173"/>
      <c r="GV189" s="173"/>
      <c r="GW189" s="173"/>
      <c r="GX189" s="173"/>
      <c r="GY189" s="173"/>
      <c r="GZ189" s="173"/>
      <c r="HA189" s="173"/>
      <c r="HB189" s="173"/>
      <c r="HC189" s="173"/>
      <c r="HD189" s="173"/>
      <c r="HE189" s="173"/>
      <c r="HF189" s="173"/>
      <c r="HG189" s="173"/>
      <c r="HH189" s="173"/>
      <c r="HI189" s="173"/>
      <c r="HJ189" s="173"/>
      <c r="HK189" s="173"/>
      <c r="HL189" s="173"/>
      <c r="HM189" s="173"/>
      <c r="HN189" s="173"/>
      <c r="HO189" s="173"/>
      <c r="HP189" s="173"/>
      <c r="HQ189" s="173"/>
      <c r="HR189" s="173"/>
      <c r="HS189" s="173"/>
      <c r="HT189" s="173"/>
      <c r="HU189" s="173"/>
      <c r="HV189" s="173"/>
      <c r="HW189" s="173"/>
      <c r="HX189" s="173"/>
      <c r="HY189" s="173"/>
      <c r="HZ189" s="173"/>
      <c r="IA189" s="173"/>
      <c r="IB189" s="173"/>
      <c r="IC189" s="173"/>
      <c r="ID189" s="173"/>
      <c r="IE189" s="173"/>
      <c r="IF189" s="173"/>
      <c r="IG189" s="173"/>
      <c r="IH189" s="173"/>
      <c r="II189" s="173"/>
      <c r="IJ189" s="173"/>
      <c r="IK189" s="173"/>
      <c r="IL189" s="173"/>
      <c r="IM189" s="173"/>
      <c r="IN189" s="173"/>
      <c r="IO189" s="173"/>
      <c r="IP189" s="173"/>
      <c r="IQ189" s="173"/>
      <c r="IR189" s="173"/>
      <c r="IS189" s="173"/>
      <c r="IT189" s="173"/>
      <c r="IU189" s="173"/>
      <c r="IV189" s="173"/>
      <c r="IW189" s="173"/>
      <c r="IX189" s="173"/>
      <c r="IY189" s="173"/>
      <c r="IZ189" s="173"/>
      <c r="JA189" s="173"/>
      <c r="JB189" s="173"/>
      <c r="JC189" s="173"/>
      <c r="JD189" s="173"/>
      <c r="JE189" s="173"/>
      <c r="JF189" s="173"/>
      <c r="JG189" s="173"/>
      <c r="JH189" s="173"/>
      <c r="JI189" s="173"/>
      <c r="JJ189" s="173"/>
      <c r="JK189" s="173"/>
      <c r="JL189" s="173"/>
      <c r="JM189" s="173"/>
      <c r="JN189" s="173"/>
      <c r="JO189" s="173"/>
      <c r="JP189" s="173"/>
      <c r="JQ189" s="173"/>
      <c r="JR189" s="173"/>
      <c r="JS189" s="173"/>
      <c r="JT189" s="173"/>
      <c r="JU189" s="173"/>
      <c r="JV189" s="173"/>
      <c r="JW189" s="173"/>
      <c r="JX189" s="173"/>
      <c r="JY189" s="173"/>
      <c r="JZ189" s="173"/>
      <c r="KA189" s="173"/>
      <c r="KB189" s="173"/>
      <c r="KC189" s="173"/>
      <c r="KD189" s="173"/>
      <c r="KE189" s="173"/>
      <c r="KF189" s="173"/>
      <c r="KG189" s="173"/>
      <c r="KH189" s="173"/>
      <c r="KI189" s="173"/>
      <c r="KJ189" s="173"/>
      <c r="KK189" s="173"/>
      <c r="KL189" s="173"/>
      <c r="KM189" s="173"/>
      <c r="KN189" s="173"/>
      <c r="KO189" s="173"/>
      <c r="KP189" s="173"/>
      <c r="KQ189" s="173"/>
      <c r="KR189" s="173"/>
      <c r="KS189" s="173"/>
      <c r="KT189" s="173"/>
      <c r="KU189" s="173"/>
      <c r="KV189" s="173"/>
      <c r="KW189" s="173"/>
      <c r="KX189" s="173"/>
      <c r="KY189" s="173"/>
      <c r="KZ189" s="173"/>
      <c r="LA189" s="173"/>
      <c r="LB189" s="173"/>
      <c r="LC189" s="173"/>
      <c r="LD189" s="173"/>
      <c r="LE189" s="173"/>
      <c r="LF189" s="173"/>
      <c r="LG189" s="173"/>
      <c r="LH189" s="173"/>
      <c r="LI189" s="173"/>
      <c r="LJ189" s="173"/>
      <c r="LK189" s="173"/>
      <c r="LL189" s="173"/>
      <c r="LM189" s="173"/>
    </row>
    <row r="190" spans="1:325" s="220" customFormat="1" ht="15.75" customHeight="1" x14ac:dyDescent="0.25">
      <c r="A190" s="173"/>
      <c r="B190" s="173"/>
      <c r="C190" s="173"/>
      <c r="D190" s="173"/>
      <c r="E190" s="173"/>
      <c r="F190" s="124"/>
      <c r="G190" s="124"/>
      <c r="H190" s="17"/>
      <c r="I190" s="17"/>
      <c r="J190" s="17"/>
      <c r="K190" s="17"/>
      <c r="L190" s="17"/>
      <c r="M190" s="173"/>
      <c r="N190" s="173"/>
      <c r="O190" s="216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  <c r="AG190" s="173"/>
      <c r="AH190" s="173"/>
      <c r="AI190" s="173"/>
      <c r="AJ190" s="173"/>
      <c r="AK190" s="173"/>
      <c r="AL190" s="173"/>
      <c r="AM190" s="173"/>
      <c r="AN190" s="173"/>
      <c r="AO190" s="173"/>
      <c r="AP190" s="173"/>
      <c r="AQ190" s="173"/>
      <c r="AR190" s="173"/>
      <c r="AS190" s="173"/>
      <c r="AT190" s="173"/>
      <c r="AU190" s="173"/>
      <c r="AV190" s="173"/>
      <c r="AW190" s="173"/>
      <c r="AX190" s="173"/>
      <c r="AY190" s="173"/>
      <c r="AZ190" s="173"/>
      <c r="BA190" s="173"/>
      <c r="BB190" s="173"/>
      <c r="BC190" s="173"/>
      <c r="BD190" s="173"/>
      <c r="BE190" s="173"/>
      <c r="BF190" s="173"/>
      <c r="BG190" s="173"/>
      <c r="BH190" s="173"/>
      <c r="BI190" s="173"/>
      <c r="BJ190" s="173"/>
      <c r="BK190" s="173"/>
      <c r="BL190" s="173"/>
      <c r="BM190" s="173"/>
      <c r="BN190" s="173"/>
      <c r="BO190" s="173"/>
      <c r="BP190" s="173"/>
      <c r="BQ190" s="173"/>
      <c r="BR190" s="175"/>
      <c r="BT190" s="173"/>
      <c r="BU190" s="173"/>
      <c r="BV190" s="175"/>
      <c r="BW190" s="173"/>
      <c r="BX190" s="173"/>
      <c r="BY190" s="173"/>
      <c r="BZ190" s="173"/>
      <c r="CA190" s="173"/>
      <c r="CB190" s="173"/>
      <c r="CC190" s="173"/>
      <c r="CD190" s="173"/>
      <c r="CE190" s="173"/>
      <c r="CF190" s="173"/>
      <c r="CG190" s="173"/>
      <c r="CH190" s="173"/>
      <c r="CI190" s="173"/>
      <c r="CJ190" s="173"/>
      <c r="CK190" s="173"/>
      <c r="CL190" s="173"/>
      <c r="CM190" s="173"/>
      <c r="CN190" s="173"/>
      <c r="CO190" s="173"/>
      <c r="CP190" s="173"/>
      <c r="CQ190" s="173"/>
      <c r="CR190" s="173"/>
      <c r="CS190" s="173"/>
      <c r="CT190" s="173"/>
      <c r="CU190" s="173"/>
      <c r="CV190" s="173"/>
      <c r="CW190" s="173"/>
      <c r="CX190" s="173"/>
      <c r="CY190" s="173"/>
      <c r="CZ190" s="173"/>
      <c r="DA190" s="173"/>
      <c r="DB190" s="173"/>
      <c r="DC190" s="173"/>
      <c r="DD190" s="173"/>
      <c r="DE190" s="173"/>
      <c r="DF190" s="173"/>
      <c r="DG190" s="173"/>
      <c r="DH190" s="173"/>
      <c r="DI190" s="173"/>
      <c r="DJ190" s="173"/>
      <c r="DK190" s="173"/>
      <c r="DL190" s="173"/>
      <c r="DM190" s="173"/>
      <c r="DN190" s="173"/>
      <c r="DO190" s="173"/>
      <c r="DP190" s="173"/>
      <c r="DQ190" s="173"/>
      <c r="DR190" s="173"/>
      <c r="DS190" s="173"/>
      <c r="DT190" s="173"/>
      <c r="DU190" s="173"/>
      <c r="DV190" s="173"/>
      <c r="DW190" s="173"/>
      <c r="DX190" s="173"/>
      <c r="DY190" s="173"/>
      <c r="DZ190" s="173"/>
      <c r="EA190" s="173"/>
      <c r="EB190" s="173"/>
      <c r="EC190" s="173"/>
      <c r="ED190" s="173"/>
      <c r="EE190" s="173"/>
      <c r="EF190" s="173"/>
      <c r="EG190" s="173"/>
      <c r="EH190" s="173"/>
      <c r="EI190" s="173"/>
      <c r="EJ190" s="173"/>
      <c r="EK190" s="173"/>
      <c r="EL190" s="173"/>
      <c r="EM190" s="173"/>
      <c r="EN190" s="173"/>
      <c r="EO190" s="173"/>
      <c r="EP190" s="173"/>
      <c r="EQ190" s="173"/>
      <c r="ER190" s="173"/>
      <c r="ES190" s="173"/>
      <c r="ET190" s="173"/>
      <c r="EU190" s="173"/>
      <c r="EV190" s="173"/>
      <c r="EW190" s="173"/>
      <c r="EX190" s="173"/>
      <c r="EY190" s="173"/>
      <c r="EZ190" s="173"/>
      <c r="FA190" s="173"/>
      <c r="FB190" s="173"/>
      <c r="FC190" s="173"/>
      <c r="FD190" s="173"/>
      <c r="FE190" s="173"/>
      <c r="FF190" s="173"/>
      <c r="FG190" s="173"/>
      <c r="FH190" s="173"/>
      <c r="FI190" s="173"/>
      <c r="FJ190" s="173"/>
      <c r="FK190" s="173"/>
      <c r="FL190" s="173"/>
      <c r="FM190" s="173"/>
      <c r="FN190" s="173"/>
      <c r="FO190" s="173"/>
      <c r="FP190" s="173"/>
      <c r="FQ190" s="173"/>
      <c r="FR190" s="173"/>
      <c r="FS190" s="173"/>
      <c r="FT190" s="173"/>
      <c r="FU190" s="173"/>
      <c r="FV190" s="173"/>
      <c r="FW190" s="173"/>
      <c r="FX190" s="173"/>
      <c r="FY190" s="173"/>
      <c r="FZ190" s="173"/>
      <c r="GA190" s="173"/>
      <c r="GB190" s="173"/>
      <c r="GC190" s="173"/>
      <c r="GD190" s="173"/>
      <c r="GE190" s="173"/>
      <c r="GF190" s="173"/>
      <c r="GG190" s="173"/>
      <c r="GH190" s="173"/>
      <c r="GI190" s="173"/>
      <c r="GJ190" s="173"/>
      <c r="GK190" s="173"/>
      <c r="GL190" s="173"/>
      <c r="GM190" s="173"/>
      <c r="GN190" s="173"/>
      <c r="GO190" s="173"/>
      <c r="GP190" s="173"/>
      <c r="GQ190" s="173"/>
      <c r="GR190" s="173"/>
      <c r="GS190" s="173"/>
      <c r="GT190" s="173"/>
      <c r="GU190" s="173"/>
      <c r="GV190" s="173"/>
      <c r="GW190" s="173"/>
      <c r="GX190" s="173"/>
      <c r="GY190" s="173"/>
      <c r="GZ190" s="173"/>
      <c r="HA190" s="173"/>
      <c r="HB190" s="173"/>
      <c r="HC190" s="173"/>
      <c r="HD190" s="173"/>
      <c r="HE190" s="173"/>
      <c r="HF190" s="173"/>
      <c r="HG190" s="173"/>
      <c r="HH190" s="173"/>
      <c r="HI190" s="173"/>
      <c r="HJ190" s="173"/>
      <c r="HK190" s="173"/>
      <c r="HL190" s="173"/>
      <c r="HM190" s="173"/>
      <c r="HN190" s="173"/>
      <c r="HO190" s="173"/>
      <c r="HP190" s="173"/>
      <c r="HQ190" s="173"/>
      <c r="HR190" s="173"/>
      <c r="HS190" s="173"/>
      <c r="HT190" s="173"/>
      <c r="HU190" s="173"/>
      <c r="HV190" s="173"/>
      <c r="HW190" s="173"/>
      <c r="HX190" s="173"/>
      <c r="HY190" s="173"/>
      <c r="HZ190" s="173"/>
      <c r="IA190" s="173"/>
      <c r="IB190" s="173"/>
      <c r="IC190" s="173"/>
      <c r="ID190" s="173"/>
      <c r="IE190" s="173"/>
      <c r="IF190" s="173"/>
      <c r="IG190" s="173"/>
      <c r="IH190" s="173"/>
      <c r="II190" s="173"/>
      <c r="IJ190" s="173"/>
      <c r="IK190" s="173"/>
      <c r="IL190" s="173"/>
      <c r="IM190" s="173"/>
      <c r="IN190" s="173"/>
      <c r="IO190" s="173"/>
      <c r="IP190" s="173"/>
      <c r="IQ190" s="173"/>
      <c r="IR190" s="173"/>
      <c r="IS190" s="173"/>
      <c r="IT190" s="173"/>
      <c r="IU190" s="173"/>
      <c r="IV190" s="173"/>
      <c r="IW190" s="173"/>
      <c r="IX190" s="173"/>
      <c r="IY190" s="173"/>
      <c r="IZ190" s="173"/>
      <c r="JA190" s="173"/>
      <c r="JB190" s="173"/>
      <c r="JC190" s="173"/>
      <c r="JD190" s="173"/>
      <c r="JE190" s="173"/>
      <c r="JF190" s="173"/>
      <c r="JG190" s="173"/>
      <c r="JH190" s="173"/>
      <c r="JI190" s="173"/>
      <c r="JJ190" s="173"/>
      <c r="JK190" s="173"/>
      <c r="JL190" s="173"/>
      <c r="JM190" s="173"/>
      <c r="JN190" s="173"/>
      <c r="JO190" s="173"/>
      <c r="JP190" s="173"/>
      <c r="JQ190" s="173"/>
      <c r="JR190" s="173"/>
      <c r="JS190" s="173"/>
      <c r="JT190" s="173"/>
      <c r="JU190" s="173"/>
      <c r="JV190" s="173"/>
      <c r="JW190" s="173"/>
      <c r="JX190" s="173"/>
      <c r="JY190" s="173"/>
      <c r="JZ190" s="173"/>
      <c r="KA190" s="173"/>
      <c r="KB190" s="173"/>
      <c r="KC190" s="173"/>
      <c r="KD190" s="173"/>
      <c r="KE190" s="173"/>
      <c r="KF190" s="173"/>
      <c r="KG190" s="173"/>
      <c r="KH190" s="173"/>
      <c r="KI190" s="173"/>
      <c r="KJ190" s="173"/>
      <c r="KK190" s="173"/>
      <c r="KL190" s="173"/>
      <c r="KM190" s="173"/>
      <c r="KN190" s="173"/>
      <c r="KO190" s="173"/>
      <c r="KP190" s="173"/>
      <c r="KQ190" s="173"/>
      <c r="KR190" s="173"/>
      <c r="KS190" s="173"/>
      <c r="KT190" s="173"/>
      <c r="KU190" s="173"/>
      <c r="KV190" s="173"/>
      <c r="KW190" s="173"/>
      <c r="KX190" s="173"/>
      <c r="KY190" s="173"/>
      <c r="KZ190" s="173"/>
      <c r="LA190" s="173"/>
      <c r="LB190" s="173"/>
      <c r="LC190" s="173"/>
      <c r="LD190" s="173"/>
      <c r="LE190" s="173"/>
      <c r="LF190" s="173"/>
      <c r="LG190" s="173"/>
      <c r="LH190" s="173"/>
      <c r="LI190" s="173"/>
      <c r="LJ190" s="173"/>
      <c r="LK190" s="173"/>
      <c r="LL190" s="173"/>
      <c r="LM190" s="173"/>
    </row>
    <row r="191" spans="1:325" s="220" customFormat="1" ht="15.75" customHeight="1" x14ac:dyDescent="0.25">
      <c r="A191" s="173"/>
      <c r="B191" s="173"/>
      <c r="C191" s="173"/>
      <c r="D191" s="173"/>
      <c r="E191" s="173"/>
      <c r="F191" s="124"/>
      <c r="G191" s="124"/>
      <c r="H191" s="17"/>
      <c r="I191" s="17"/>
      <c r="J191" s="17"/>
      <c r="K191" s="17"/>
      <c r="L191" s="17"/>
      <c r="M191" s="173"/>
      <c r="N191" s="173"/>
      <c r="O191" s="216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  <c r="AG191" s="173"/>
      <c r="AH191" s="173"/>
      <c r="AI191" s="173"/>
      <c r="AJ191" s="173"/>
      <c r="AK191" s="173"/>
      <c r="AL191" s="173"/>
      <c r="AM191" s="173"/>
      <c r="AN191" s="173"/>
      <c r="AO191" s="173"/>
      <c r="AP191" s="173"/>
      <c r="AQ191" s="173"/>
      <c r="AR191" s="173"/>
      <c r="AS191" s="173"/>
      <c r="AT191" s="173"/>
      <c r="AU191" s="173"/>
      <c r="AV191" s="173"/>
      <c r="AW191" s="173"/>
      <c r="AX191" s="173"/>
      <c r="AY191" s="173"/>
      <c r="AZ191" s="173"/>
      <c r="BA191" s="173"/>
      <c r="BB191" s="173"/>
      <c r="BC191" s="173"/>
      <c r="BD191" s="173"/>
      <c r="BE191" s="173"/>
      <c r="BF191" s="173"/>
      <c r="BG191" s="173"/>
      <c r="BH191" s="173"/>
      <c r="BI191" s="173"/>
      <c r="BJ191" s="173"/>
      <c r="BK191" s="173"/>
      <c r="BL191" s="173"/>
      <c r="BM191" s="173"/>
      <c r="BN191" s="173"/>
      <c r="BO191" s="173"/>
      <c r="BP191" s="173"/>
      <c r="BQ191" s="173"/>
      <c r="BR191" s="175"/>
      <c r="BT191" s="173"/>
      <c r="BU191" s="173"/>
      <c r="BV191" s="175"/>
      <c r="BW191" s="173"/>
      <c r="BX191" s="173"/>
      <c r="BY191" s="173"/>
      <c r="BZ191" s="173"/>
      <c r="CA191" s="173"/>
      <c r="CB191" s="173"/>
      <c r="CC191" s="173"/>
      <c r="CD191" s="173"/>
      <c r="CE191" s="173"/>
      <c r="CF191" s="173"/>
      <c r="CG191" s="173"/>
      <c r="CH191" s="173"/>
      <c r="CI191" s="173"/>
      <c r="CJ191" s="173"/>
      <c r="CK191" s="173"/>
      <c r="CL191" s="173"/>
      <c r="CM191" s="173"/>
      <c r="CN191" s="173"/>
      <c r="CO191" s="173"/>
      <c r="CP191" s="173"/>
      <c r="CQ191" s="173"/>
      <c r="CR191" s="173"/>
      <c r="CS191" s="173"/>
      <c r="CT191" s="173"/>
      <c r="CU191" s="173"/>
      <c r="CV191" s="173"/>
      <c r="CW191" s="173"/>
      <c r="CX191" s="173"/>
      <c r="CY191" s="173"/>
      <c r="CZ191" s="173"/>
      <c r="DA191" s="173"/>
      <c r="DB191" s="173"/>
      <c r="DC191" s="173"/>
      <c r="DD191" s="173"/>
      <c r="DE191" s="173"/>
      <c r="DF191" s="173"/>
      <c r="DG191" s="173"/>
      <c r="DH191" s="173"/>
      <c r="DI191" s="173"/>
      <c r="DJ191" s="173"/>
      <c r="DK191" s="173"/>
      <c r="DL191" s="173"/>
      <c r="DM191" s="173"/>
      <c r="DN191" s="173"/>
      <c r="DO191" s="173"/>
      <c r="DP191" s="173"/>
      <c r="DQ191" s="173"/>
      <c r="DR191" s="173"/>
      <c r="DS191" s="173"/>
      <c r="DT191" s="173"/>
      <c r="DU191" s="173"/>
      <c r="DV191" s="173"/>
      <c r="DW191" s="173"/>
      <c r="DX191" s="173"/>
      <c r="DY191" s="173"/>
      <c r="DZ191" s="173"/>
      <c r="EA191" s="173"/>
      <c r="EB191" s="173"/>
      <c r="EC191" s="173"/>
      <c r="ED191" s="173"/>
      <c r="EE191" s="173"/>
      <c r="EF191" s="173"/>
      <c r="EG191" s="173"/>
      <c r="EH191" s="173"/>
      <c r="EI191" s="173"/>
      <c r="EJ191" s="173"/>
      <c r="EK191" s="173"/>
      <c r="EL191" s="173"/>
      <c r="EM191" s="173"/>
      <c r="EN191" s="173"/>
      <c r="EO191" s="173"/>
      <c r="EP191" s="173"/>
      <c r="EQ191" s="173"/>
      <c r="ER191" s="173"/>
      <c r="ES191" s="173"/>
      <c r="ET191" s="173"/>
      <c r="EU191" s="173"/>
      <c r="EV191" s="173"/>
      <c r="EW191" s="173"/>
      <c r="EX191" s="173"/>
      <c r="EY191" s="173"/>
      <c r="EZ191" s="173"/>
      <c r="FA191" s="173"/>
      <c r="FB191" s="173"/>
      <c r="FC191" s="173"/>
      <c r="FD191" s="173"/>
      <c r="FE191" s="173"/>
      <c r="FF191" s="173"/>
      <c r="FG191" s="173"/>
      <c r="FH191" s="173"/>
      <c r="FI191" s="173"/>
      <c r="FJ191" s="173"/>
      <c r="FK191" s="173"/>
      <c r="FL191" s="173"/>
      <c r="FM191" s="173"/>
      <c r="FN191" s="173"/>
      <c r="FO191" s="173"/>
      <c r="FP191" s="173"/>
      <c r="FQ191" s="173"/>
      <c r="FR191" s="173"/>
      <c r="FS191" s="173"/>
      <c r="FT191" s="173"/>
      <c r="FU191" s="173"/>
      <c r="FV191" s="173"/>
      <c r="FW191" s="173"/>
      <c r="FX191" s="173"/>
      <c r="FY191" s="173"/>
      <c r="FZ191" s="173"/>
      <c r="GA191" s="173"/>
      <c r="GB191" s="173"/>
      <c r="GC191" s="173"/>
      <c r="GD191" s="173"/>
      <c r="GE191" s="173"/>
      <c r="GF191" s="173"/>
      <c r="GG191" s="173"/>
      <c r="GH191" s="173"/>
      <c r="GI191" s="173"/>
      <c r="GJ191" s="173"/>
      <c r="GK191" s="173"/>
      <c r="GL191" s="173"/>
      <c r="GM191" s="173"/>
      <c r="GN191" s="173"/>
      <c r="GO191" s="173"/>
      <c r="GP191" s="173"/>
      <c r="GQ191" s="173"/>
      <c r="GR191" s="173"/>
      <c r="GS191" s="173"/>
      <c r="GT191" s="173"/>
      <c r="GU191" s="173"/>
      <c r="GV191" s="173"/>
      <c r="GW191" s="173"/>
      <c r="GX191" s="173"/>
      <c r="GY191" s="173"/>
      <c r="GZ191" s="173"/>
      <c r="HA191" s="173"/>
      <c r="HB191" s="173"/>
      <c r="HC191" s="173"/>
      <c r="HD191" s="173"/>
      <c r="HE191" s="173"/>
      <c r="HF191" s="173"/>
      <c r="HG191" s="173"/>
      <c r="HH191" s="173"/>
      <c r="HI191" s="173"/>
      <c r="HJ191" s="173"/>
      <c r="HK191" s="173"/>
      <c r="HL191" s="173"/>
      <c r="HM191" s="173"/>
      <c r="HN191" s="173"/>
      <c r="HO191" s="173"/>
      <c r="HP191" s="173"/>
      <c r="HQ191" s="173"/>
      <c r="HR191" s="173"/>
      <c r="HS191" s="173"/>
      <c r="HT191" s="173"/>
      <c r="HU191" s="173"/>
      <c r="HV191" s="173"/>
      <c r="HW191" s="173"/>
      <c r="HX191" s="173"/>
      <c r="HY191" s="173"/>
      <c r="HZ191" s="173"/>
      <c r="IA191" s="173"/>
      <c r="IB191" s="173"/>
      <c r="IC191" s="173"/>
      <c r="ID191" s="173"/>
      <c r="IE191" s="173"/>
      <c r="IF191" s="173"/>
      <c r="IG191" s="173"/>
      <c r="IH191" s="173"/>
      <c r="II191" s="173"/>
      <c r="IJ191" s="173"/>
      <c r="IK191" s="173"/>
      <c r="IL191" s="173"/>
      <c r="IM191" s="173"/>
      <c r="IN191" s="173"/>
      <c r="IO191" s="173"/>
      <c r="IP191" s="173"/>
      <c r="IQ191" s="173"/>
      <c r="IR191" s="173"/>
      <c r="IS191" s="173"/>
      <c r="IT191" s="173"/>
      <c r="IU191" s="173"/>
      <c r="IV191" s="173"/>
      <c r="IW191" s="173"/>
      <c r="IX191" s="173"/>
      <c r="IY191" s="173"/>
      <c r="IZ191" s="173"/>
      <c r="JA191" s="173"/>
      <c r="JB191" s="173"/>
      <c r="JC191" s="173"/>
      <c r="JD191" s="173"/>
      <c r="JE191" s="173"/>
      <c r="JF191" s="173"/>
      <c r="JG191" s="173"/>
      <c r="JH191" s="173"/>
      <c r="JI191" s="173"/>
      <c r="JJ191" s="173"/>
      <c r="JK191" s="173"/>
      <c r="JL191" s="173"/>
      <c r="JM191" s="173"/>
      <c r="JN191" s="173"/>
      <c r="JO191" s="173"/>
      <c r="JP191" s="173"/>
      <c r="JQ191" s="173"/>
      <c r="JR191" s="173"/>
      <c r="JS191" s="173"/>
      <c r="JT191" s="173"/>
      <c r="JU191" s="173"/>
      <c r="JV191" s="173"/>
      <c r="JW191" s="173"/>
      <c r="JX191" s="173"/>
      <c r="JY191" s="173"/>
      <c r="JZ191" s="173"/>
      <c r="KA191" s="173"/>
      <c r="KB191" s="173"/>
      <c r="KC191" s="173"/>
      <c r="KD191" s="173"/>
      <c r="KE191" s="173"/>
      <c r="KF191" s="173"/>
      <c r="KG191" s="173"/>
      <c r="KH191" s="173"/>
      <c r="KI191" s="173"/>
      <c r="KJ191" s="173"/>
      <c r="KK191" s="173"/>
      <c r="KL191" s="173"/>
      <c r="KM191" s="173"/>
      <c r="KN191" s="173"/>
      <c r="KO191" s="173"/>
      <c r="KP191" s="173"/>
      <c r="KQ191" s="173"/>
      <c r="KR191" s="173"/>
      <c r="KS191" s="173"/>
      <c r="KT191" s="173"/>
      <c r="KU191" s="173"/>
      <c r="KV191" s="173"/>
      <c r="KW191" s="173"/>
      <c r="KX191" s="173"/>
      <c r="KY191" s="173"/>
      <c r="KZ191" s="173"/>
      <c r="LA191" s="173"/>
      <c r="LB191" s="173"/>
      <c r="LC191" s="173"/>
      <c r="LD191" s="173"/>
      <c r="LE191" s="173"/>
      <c r="LF191" s="173"/>
      <c r="LG191" s="173"/>
      <c r="LH191" s="173"/>
      <c r="LI191" s="173"/>
      <c r="LJ191" s="173"/>
      <c r="LK191" s="173"/>
      <c r="LL191" s="173"/>
      <c r="LM191" s="173"/>
    </row>
    <row r="192" spans="1:325" s="220" customFormat="1" ht="15.75" customHeight="1" x14ac:dyDescent="0.25">
      <c r="A192" s="173"/>
      <c r="B192" s="173"/>
      <c r="C192" s="173"/>
      <c r="D192" s="173"/>
      <c r="E192" s="173"/>
      <c r="F192" s="124"/>
      <c r="G192" s="124"/>
      <c r="H192" s="17"/>
      <c r="I192" s="17"/>
      <c r="J192" s="17"/>
      <c r="K192" s="17"/>
      <c r="L192" s="17"/>
      <c r="M192" s="173"/>
      <c r="N192" s="173"/>
      <c r="O192" s="216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3"/>
      <c r="AG192" s="173"/>
      <c r="AH192" s="173"/>
      <c r="AI192" s="173"/>
      <c r="AJ192" s="173"/>
      <c r="AK192" s="173"/>
      <c r="AL192" s="173"/>
      <c r="AM192" s="173"/>
      <c r="AN192" s="173"/>
      <c r="AO192" s="173"/>
      <c r="AP192" s="173"/>
      <c r="AQ192" s="173"/>
      <c r="AR192" s="173"/>
      <c r="AS192" s="173"/>
      <c r="AT192" s="173"/>
      <c r="AU192" s="173"/>
      <c r="AV192" s="173"/>
      <c r="AW192" s="173"/>
      <c r="AX192" s="173"/>
      <c r="AY192" s="173"/>
      <c r="AZ192" s="173"/>
      <c r="BA192" s="173"/>
      <c r="BB192" s="173"/>
      <c r="BC192" s="173"/>
      <c r="BD192" s="173"/>
      <c r="BE192" s="173"/>
      <c r="BF192" s="173"/>
      <c r="BG192" s="173"/>
      <c r="BH192" s="173"/>
      <c r="BI192" s="173"/>
      <c r="BJ192" s="173"/>
      <c r="BK192" s="173"/>
      <c r="BL192" s="173"/>
      <c r="BM192" s="173"/>
      <c r="BN192" s="173"/>
      <c r="BO192" s="173"/>
      <c r="BP192" s="173"/>
      <c r="BQ192" s="173"/>
      <c r="BR192" s="175"/>
      <c r="BT192" s="173"/>
      <c r="BU192" s="173"/>
      <c r="BV192" s="175"/>
      <c r="BW192" s="173"/>
      <c r="BX192" s="173"/>
      <c r="BY192" s="173"/>
      <c r="BZ192" s="173"/>
      <c r="CA192" s="173"/>
      <c r="CB192" s="173"/>
      <c r="CC192" s="173"/>
      <c r="CD192" s="173"/>
      <c r="CE192" s="173"/>
      <c r="CF192" s="173"/>
      <c r="CG192" s="173"/>
      <c r="CH192" s="173"/>
      <c r="CI192" s="173"/>
      <c r="CJ192" s="173"/>
      <c r="CK192" s="173"/>
      <c r="CL192" s="173"/>
      <c r="CM192" s="173"/>
      <c r="CN192" s="173"/>
      <c r="CO192" s="173"/>
      <c r="CP192" s="173"/>
      <c r="CQ192" s="173"/>
      <c r="CR192" s="173"/>
      <c r="CS192" s="173"/>
      <c r="CT192" s="173"/>
      <c r="CU192" s="173"/>
      <c r="CV192" s="173"/>
      <c r="CW192" s="173"/>
      <c r="CX192" s="173"/>
      <c r="CY192" s="173"/>
      <c r="CZ192" s="173"/>
      <c r="DA192" s="173"/>
      <c r="DB192" s="173"/>
      <c r="DC192" s="173"/>
      <c r="DD192" s="173"/>
      <c r="DE192" s="173"/>
      <c r="DF192" s="173"/>
      <c r="DG192" s="173"/>
      <c r="DH192" s="173"/>
      <c r="DI192" s="173"/>
      <c r="DJ192" s="173"/>
      <c r="DK192" s="173"/>
      <c r="DL192" s="173"/>
      <c r="DM192" s="173"/>
      <c r="DN192" s="173"/>
      <c r="DO192" s="173"/>
      <c r="DP192" s="173"/>
      <c r="DQ192" s="173"/>
      <c r="DR192" s="173"/>
      <c r="DS192" s="173"/>
      <c r="DT192" s="173"/>
      <c r="DU192" s="173"/>
      <c r="DV192" s="173"/>
      <c r="DW192" s="173"/>
      <c r="DX192" s="173"/>
      <c r="DY192" s="173"/>
      <c r="DZ192" s="173"/>
      <c r="EA192" s="173"/>
      <c r="EB192" s="173"/>
      <c r="EC192" s="173"/>
      <c r="ED192" s="173"/>
      <c r="EE192" s="173"/>
      <c r="EF192" s="173"/>
      <c r="EG192" s="173"/>
      <c r="EH192" s="173"/>
      <c r="EI192" s="173"/>
      <c r="EJ192" s="173"/>
      <c r="EK192" s="173"/>
      <c r="EL192" s="173"/>
      <c r="EM192" s="173"/>
      <c r="EN192" s="173"/>
      <c r="EO192" s="173"/>
      <c r="EP192" s="173"/>
      <c r="EQ192" s="173"/>
      <c r="ER192" s="173"/>
      <c r="ES192" s="173"/>
      <c r="ET192" s="173"/>
      <c r="EU192" s="173"/>
      <c r="EV192" s="173"/>
      <c r="EW192" s="173"/>
      <c r="EX192" s="173"/>
      <c r="EY192" s="173"/>
      <c r="EZ192" s="173"/>
      <c r="FA192" s="173"/>
      <c r="FB192" s="173"/>
      <c r="FC192" s="173"/>
      <c r="FD192" s="173"/>
      <c r="FE192" s="173"/>
      <c r="FF192" s="173"/>
      <c r="FG192" s="173"/>
      <c r="FH192" s="173"/>
      <c r="FI192" s="173"/>
      <c r="FJ192" s="173"/>
      <c r="FK192" s="173"/>
      <c r="FL192" s="173"/>
      <c r="FM192" s="173"/>
      <c r="FN192" s="173"/>
      <c r="FO192" s="173"/>
      <c r="FP192" s="173"/>
      <c r="FQ192" s="173"/>
      <c r="FR192" s="173"/>
      <c r="FS192" s="173"/>
      <c r="FT192" s="173"/>
      <c r="FU192" s="173"/>
      <c r="FV192" s="173"/>
      <c r="FW192" s="173"/>
      <c r="FX192" s="173"/>
      <c r="FY192" s="173"/>
      <c r="FZ192" s="173"/>
      <c r="GA192" s="173"/>
      <c r="GB192" s="173"/>
      <c r="GC192" s="173"/>
      <c r="GD192" s="173"/>
      <c r="GE192" s="173"/>
      <c r="GF192" s="173"/>
      <c r="GG192" s="173"/>
      <c r="GH192" s="173"/>
      <c r="GI192" s="173"/>
      <c r="GJ192" s="173"/>
      <c r="GK192" s="173"/>
      <c r="GL192" s="173"/>
      <c r="GM192" s="173"/>
      <c r="GN192" s="173"/>
      <c r="GO192" s="173"/>
      <c r="GP192" s="173"/>
      <c r="GQ192" s="173"/>
      <c r="GR192" s="173"/>
      <c r="GS192" s="173"/>
      <c r="GT192" s="173"/>
      <c r="GU192" s="173"/>
      <c r="GV192" s="173"/>
      <c r="GW192" s="173"/>
      <c r="GX192" s="173"/>
      <c r="GY192" s="173"/>
      <c r="GZ192" s="173"/>
      <c r="HA192" s="173"/>
      <c r="HB192" s="173"/>
      <c r="HC192" s="173"/>
      <c r="HD192" s="173"/>
      <c r="HE192" s="173"/>
      <c r="HF192" s="173"/>
      <c r="HG192" s="173"/>
      <c r="HH192" s="173"/>
      <c r="HI192" s="173"/>
      <c r="HJ192" s="173"/>
      <c r="HK192" s="173"/>
      <c r="HL192" s="173"/>
      <c r="HM192" s="173"/>
      <c r="HN192" s="173"/>
      <c r="HO192" s="173"/>
      <c r="HP192" s="173"/>
      <c r="HQ192" s="173"/>
      <c r="HR192" s="173"/>
      <c r="HS192" s="173"/>
      <c r="HT192" s="173"/>
      <c r="HU192" s="173"/>
      <c r="HV192" s="173"/>
      <c r="HW192" s="173"/>
      <c r="HX192" s="173"/>
      <c r="HY192" s="173"/>
      <c r="HZ192" s="173"/>
      <c r="IA192" s="173"/>
      <c r="IB192" s="173"/>
      <c r="IC192" s="173"/>
      <c r="ID192" s="173"/>
      <c r="IE192" s="173"/>
      <c r="IF192" s="173"/>
      <c r="IG192" s="173"/>
      <c r="IH192" s="173"/>
      <c r="II192" s="173"/>
      <c r="IJ192" s="173"/>
      <c r="IK192" s="173"/>
      <c r="IL192" s="173"/>
      <c r="IM192" s="173"/>
      <c r="IN192" s="173"/>
      <c r="IO192" s="173"/>
      <c r="IP192" s="173"/>
      <c r="IQ192" s="173"/>
      <c r="IR192" s="173"/>
      <c r="IS192" s="173"/>
      <c r="IT192" s="173"/>
      <c r="IU192" s="173"/>
      <c r="IV192" s="173"/>
      <c r="IW192" s="173"/>
      <c r="IX192" s="173"/>
      <c r="IY192" s="173"/>
      <c r="IZ192" s="173"/>
      <c r="JA192" s="173"/>
      <c r="JB192" s="173"/>
      <c r="JC192" s="173"/>
      <c r="JD192" s="173"/>
      <c r="JE192" s="173"/>
      <c r="JF192" s="173"/>
      <c r="JG192" s="173"/>
      <c r="JH192" s="173"/>
      <c r="JI192" s="173"/>
      <c r="JJ192" s="173"/>
      <c r="JK192" s="173"/>
      <c r="JL192" s="173"/>
      <c r="JM192" s="173"/>
      <c r="JN192" s="173"/>
      <c r="JO192" s="173"/>
      <c r="JP192" s="173"/>
      <c r="JQ192" s="173"/>
      <c r="JR192" s="173"/>
      <c r="JS192" s="173"/>
      <c r="JT192" s="173"/>
      <c r="JU192" s="173"/>
      <c r="JV192" s="173"/>
      <c r="JW192" s="173"/>
      <c r="JX192" s="173"/>
      <c r="JY192" s="173"/>
      <c r="JZ192" s="173"/>
      <c r="KA192" s="173"/>
      <c r="KB192" s="173"/>
      <c r="KC192" s="173"/>
      <c r="KD192" s="173"/>
      <c r="KE192" s="173"/>
      <c r="KF192" s="173"/>
      <c r="KG192" s="173"/>
      <c r="KH192" s="173"/>
      <c r="KI192" s="173"/>
      <c r="KJ192" s="173"/>
      <c r="KK192" s="173"/>
      <c r="KL192" s="173"/>
      <c r="KM192" s="173"/>
      <c r="KN192" s="173"/>
      <c r="KO192" s="173"/>
      <c r="KP192" s="173"/>
      <c r="KQ192" s="173"/>
      <c r="KR192" s="173"/>
      <c r="KS192" s="173"/>
      <c r="KT192" s="173"/>
      <c r="KU192" s="173"/>
      <c r="KV192" s="173"/>
      <c r="KW192" s="173"/>
      <c r="KX192" s="173"/>
      <c r="KY192" s="173"/>
      <c r="KZ192" s="173"/>
      <c r="LA192" s="173"/>
      <c r="LB192" s="173"/>
      <c r="LC192" s="173"/>
      <c r="LD192" s="173"/>
      <c r="LE192" s="173"/>
      <c r="LF192" s="173"/>
      <c r="LG192" s="173"/>
      <c r="LH192" s="173"/>
      <c r="LI192" s="173"/>
      <c r="LJ192" s="173"/>
      <c r="LK192" s="173"/>
      <c r="LL192" s="173"/>
      <c r="LM192" s="173"/>
    </row>
    <row r="193" spans="1:325" s="220" customFormat="1" ht="15.75" customHeight="1" x14ac:dyDescent="0.25">
      <c r="A193" s="173"/>
      <c r="B193" s="173"/>
      <c r="C193" s="173"/>
      <c r="D193" s="173"/>
      <c r="E193" s="173"/>
      <c r="F193" s="124"/>
      <c r="G193" s="124"/>
      <c r="H193" s="17"/>
      <c r="I193" s="17"/>
      <c r="J193" s="17"/>
      <c r="K193" s="17"/>
      <c r="L193" s="17"/>
      <c r="M193" s="173"/>
      <c r="N193" s="173"/>
      <c r="O193" s="216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3"/>
      <c r="AG193" s="173"/>
      <c r="AH193" s="173"/>
      <c r="AI193" s="173"/>
      <c r="AJ193" s="173"/>
      <c r="AK193" s="173"/>
      <c r="AL193" s="173"/>
      <c r="AM193" s="173"/>
      <c r="AN193" s="173"/>
      <c r="AO193" s="173"/>
      <c r="AP193" s="173"/>
      <c r="AQ193" s="173"/>
      <c r="AR193" s="173"/>
      <c r="AS193" s="173"/>
      <c r="AT193" s="173"/>
      <c r="AU193" s="173"/>
      <c r="AV193" s="173"/>
      <c r="AW193" s="173"/>
      <c r="AX193" s="173"/>
      <c r="AY193" s="173"/>
      <c r="AZ193" s="173"/>
      <c r="BA193" s="173"/>
      <c r="BB193" s="173"/>
      <c r="BC193" s="173"/>
      <c r="BD193" s="173"/>
      <c r="BE193" s="173"/>
      <c r="BF193" s="173"/>
      <c r="BG193" s="173"/>
      <c r="BH193" s="173"/>
      <c r="BI193" s="173"/>
      <c r="BJ193" s="173"/>
      <c r="BK193" s="173"/>
      <c r="BL193" s="173"/>
      <c r="BM193" s="173"/>
      <c r="BN193" s="173"/>
      <c r="BO193" s="173"/>
      <c r="BP193" s="173"/>
      <c r="BQ193" s="173"/>
      <c r="BR193" s="175"/>
      <c r="BT193" s="173"/>
      <c r="BU193" s="173"/>
      <c r="BV193" s="175"/>
      <c r="BW193" s="173"/>
      <c r="BX193" s="173"/>
      <c r="BY193" s="173"/>
      <c r="BZ193" s="173"/>
      <c r="CA193" s="173"/>
      <c r="CB193" s="173"/>
      <c r="CC193" s="173"/>
      <c r="CD193" s="173"/>
      <c r="CE193" s="173"/>
      <c r="CF193" s="173"/>
      <c r="CG193" s="173"/>
      <c r="CH193" s="173"/>
      <c r="CI193" s="173"/>
      <c r="CJ193" s="173"/>
      <c r="CK193" s="173"/>
      <c r="CL193" s="173"/>
      <c r="CM193" s="173"/>
      <c r="CN193" s="173"/>
      <c r="CO193" s="173"/>
      <c r="CP193" s="173"/>
      <c r="CQ193" s="173"/>
      <c r="CR193" s="173"/>
      <c r="CS193" s="173"/>
      <c r="CT193" s="173"/>
      <c r="CU193" s="173"/>
      <c r="CV193" s="173"/>
      <c r="CW193" s="173"/>
      <c r="CX193" s="173"/>
      <c r="CY193" s="173"/>
      <c r="CZ193" s="173"/>
      <c r="DA193" s="173"/>
      <c r="DB193" s="173"/>
      <c r="DC193" s="173"/>
      <c r="DD193" s="173"/>
      <c r="DE193" s="173"/>
      <c r="DF193" s="173"/>
      <c r="DG193" s="173"/>
      <c r="DH193" s="173"/>
      <c r="DI193" s="173"/>
      <c r="DJ193" s="173"/>
      <c r="DK193" s="173"/>
      <c r="DL193" s="173"/>
      <c r="DM193" s="173"/>
      <c r="DN193" s="173"/>
      <c r="DO193" s="173"/>
      <c r="DP193" s="173"/>
      <c r="DQ193" s="173"/>
      <c r="DR193" s="173"/>
      <c r="DS193" s="173"/>
      <c r="DT193" s="173"/>
      <c r="DU193" s="173"/>
      <c r="DV193" s="173"/>
      <c r="DW193" s="173"/>
      <c r="DX193" s="173"/>
      <c r="DY193" s="173"/>
      <c r="DZ193" s="173"/>
      <c r="EA193" s="173"/>
      <c r="EB193" s="173"/>
      <c r="EC193" s="173"/>
      <c r="ED193" s="173"/>
      <c r="EE193" s="173"/>
      <c r="EF193" s="173"/>
      <c r="EG193" s="173"/>
      <c r="EH193" s="173"/>
      <c r="EI193" s="173"/>
      <c r="EJ193" s="173"/>
      <c r="EK193" s="173"/>
      <c r="EL193" s="173"/>
      <c r="EM193" s="173"/>
      <c r="EN193" s="173"/>
      <c r="EO193" s="173"/>
      <c r="EP193" s="173"/>
      <c r="EQ193" s="173"/>
      <c r="ER193" s="173"/>
      <c r="ES193" s="173"/>
      <c r="ET193" s="173"/>
      <c r="EU193" s="173"/>
      <c r="EV193" s="173"/>
      <c r="EW193" s="173"/>
      <c r="EX193" s="173"/>
      <c r="EY193" s="173"/>
      <c r="EZ193" s="173"/>
      <c r="FA193" s="173"/>
      <c r="FB193" s="173"/>
      <c r="FC193" s="173"/>
      <c r="FD193" s="173"/>
      <c r="FE193" s="173"/>
      <c r="FF193" s="173"/>
      <c r="FG193" s="173"/>
      <c r="FH193" s="173"/>
      <c r="FI193" s="173"/>
      <c r="FJ193" s="173"/>
      <c r="FK193" s="173"/>
      <c r="FL193" s="173"/>
      <c r="FM193" s="173"/>
      <c r="FN193" s="173"/>
      <c r="FO193" s="173"/>
      <c r="FP193" s="173"/>
      <c r="FQ193" s="173"/>
      <c r="FR193" s="173"/>
      <c r="FS193" s="173"/>
      <c r="FT193" s="173"/>
      <c r="FU193" s="173"/>
      <c r="FV193" s="173"/>
      <c r="FW193" s="173"/>
      <c r="FX193" s="173"/>
      <c r="FY193" s="173"/>
      <c r="FZ193" s="173"/>
      <c r="GA193" s="173"/>
      <c r="GB193" s="173"/>
      <c r="GC193" s="173"/>
      <c r="GD193" s="173"/>
      <c r="GE193" s="173"/>
      <c r="GF193" s="173"/>
      <c r="GG193" s="173"/>
      <c r="GH193" s="173"/>
      <c r="GI193" s="173"/>
      <c r="GJ193" s="173"/>
      <c r="GK193" s="173"/>
      <c r="GL193" s="173"/>
      <c r="GM193" s="173"/>
      <c r="GN193" s="173"/>
      <c r="GO193" s="173"/>
      <c r="GP193" s="173"/>
      <c r="GQ193" s="173"/>
      <c r="GR193" s="173"/>
      <c r="GS193" s="173"/>
      <c r="GT193" s="173"/>
      <c r="GU193" s="173"/>
      <c r="GV193" s="173"/>
      <c r="GW193" s="173"/>
      <c r="GX193" s="173"/>
      <c r="GY193" s="173"/>
      <c r="GZ193" s="173"/>
      <c r="HA193" s="173"/>
      <c r="HB193" s="173"/>
      <c r="HC193" s="173"/>
      <c r="HD193" s="173"/>
      <c r="HE193" s="173"/>
      <c r="HF193" s="173"/>
      <c r="HG193" s="173"/>
      <c r="HH193" s="173"/>
      <c r="HI193" s="173"/>
      <c r="HJ193" s="173"/>
      <c r="HK193" s="173"/>
      <c r="HL193" s="173"/>
      <c r="HM193" s="173"/>
      <c r="HN193" s="173"/>
      <c r="HO193" s="173"/>
      <c r="HP193" s="173"/>
      <c r="HQ193" s="173"/>
      <c r="HR193" s="173"/>
      <c r="HS193" s="173"/>
      <c r="HT193" s="173"/>
      <c r="HU193" s="173"/>
      <c r="HV193" s="173"/>
      <c r="HW193" s="173"/>
      <c r="HX193" s="173"/>
      <c r="HY193" s="173"/>
      <c r="HZ193" s="173"/>
      <c r="IA193" s="173"/>
      <c r="IB193" s="173"/>
      <c r="IC193" s="173"/>
      <c r="ID193" s="173"/>
      <c r="IE193" s="173"/>
      <c r="IF193" s="173"/>
      <c r="IG193" s="173"/>
      <c r="IH193" s="173"/>
      <c r="II193" s="173"/>
      <c r="IJ193" s="173"/>
      <c r="IK193" s="173"/>
      <c r="IL193" s="173"/>
      <c r="IM193" s="173"/>
      <c r="IN193" s="173"/>
      <c r="IO193" s="173"/>
      <c r="IP193" s="173"/>
      <c r="IQ193" s="173"/>
      <c r="IR193" s="173"/>
      <c r="IS193" s="173"/>
      <c r="IT193" s="173"/>
      <c r="IU193" s="173"/>
      <c r="IV193" s="173"/>
      <c r="IW193" s="173"/>
      <c r="IX193" s="173"/>
      <c r="IY193" s="173"/>
      <c r="IZ193" s="173"/>
      <c r="JA193" s="173"/>
      <c r="JB193" s="173"/>
      <c r="JC193" s="173"/>
      <c r="JD193" s="173"/>
      <c r="JE193" s="173"/>
      <c r="JF193" s="173"/>
      <c r="JG193" s="173"/>
      <c r="JH193" s="173"/>
      <c r="JI193" s="173"/>
      <c r="JJ193" s="173"/>
      <c r="JK193" s="173"/>
      <c r="JL193" s="173"/>
      <c r="JM193" s="173"/>
      <c r="JN193" s="173"/>
      <c r="JO193" s="173"/>
      <c r="JP193" s="173"/>
      <c r="JQ193" s="173"/>
      <c r="JR193" s="173"/>
      <c r="JS193" s="173"/>
      <c r="JT193" s="173"/>
      <c r="JU193" s="173"/>
      <c r="JV193" s="173"/>
      <c r="JW193" s="173"/>
      <c r="JX193" s="173"/>
      <c r="JY193" s="173"/>
      <c r="JZ193" s="173"/>
      <c r="KA193" s="173"/>
      <c r="KB193" s="173"/>
      <c r="KC193" s="173"/>
      <c r="KD193" s="173"/>
      <c r="KE193" s="173"/>
      <c r="KF193" s="173"/>
      <c r="KG193" s="173"/>
      <c r="KH193" s="173"/>
      <c r="KI193" s="173"/>
      <c r="KJ193" s="173"/>
      <c r="KK193" s="173"/>
      <c r="KL193" s="173"/>
      <c r="KM193" s="173"/>
      <c r="KN193" s="173"/>
      <c r="KO193" s="173"/>
      <c r="KP193" s="173"/>
      <c r="KQ193" s="173"/>
      <c r="KR193" s="173"/>
      <c r="KS193" s="173"/>
      <c r="KT193" s="173"/>
      <c r="KU193" s="173"/>
      <c r="KV193" s="173"/>
      <c r="KW193" s="173"/>
      <c r="KX193" s="173"/>
      <c r="KY193" s="173"/>
      <c r="KZ193" s="173"/>
      <c r="LA193" s="173"/>
      <c r="LB193" s="173"/>
      <c r="LC193" s="173"/>
      <c r="LD193" s="173"/>
      <c r="LE193" s="173"/>
      <c r="LF193" s="173"/>
      <c r="LG193" s="173"/>
      <c r="LH193" s="173"/>
      <c r="LI193" s="173"/>
      <c r="LJ193" s="173"/>
      <c r="LK193" s="173"/>
      <c r="LL193" s="173"/>
      <c r="LM193" s="173"/>
    </row>
    <row r="194" spans="1:325" s="220" customFormat="1" ht="15.75" customHeight="1" x14ac:dyDescent="0.25">
      <c r="A194" s="173"/>
      <c r="B194" s="173"/>
      <c r="C194" s="173"/>
      <c r="D194" s="173"/>
      <c r="E194" s="173"/>
      <c r="F194" s="124"/>
      <c r="G194" s="124"/>
      <c r="H194" s="17"/>
      <c r="I194" s="17"/>
      <c r="J194" s="17"/>
      <c r="K194" s="17"/>
      <c r="L194" s="17"/>
      <c r="M194" s="173"/>
      <c r="N194" s="173"/>
      <c r="O194" s="216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  <c r="AU194" s="173"/>
      <c r="AV194" s="173"/>
      <c r="AW194" s="173"/>
      <c r="AX194" s="173"/>
      <c r="AY194" s="173"/>
      <c r="AZ194" s="173"/>
      <c r="BA194" s="173"/>
      <c r="BB194" s="173"/>
      <c r="BC194" s="173"/>
      <c r="BD194" s="173"/>
      <c r="BE194" s="173"/>
      <c r="BF194" s="173"/>
      <c r="BG194" s="173"/>
      <c r="BH194" s="173"/>
      <c r="BI194" s="173"/>
      <c r="BJ194" s="173"/>
      <c r="BK194" s="173"/>
      <c r="BL194" s="173"/>
      <c r="BM194" s="173"/>
      <c r="BN194" s="173"/>
      <c r="BO194" s="173"/>
      <c r="BP194" s="173"/>
      <c r="BQ194" s="173"/>
      <c r="BR194" s="175"/>
      <c r="BT194" s="173"/>
      <c r="BU194" s="173"/>
      <c r="BV194" s="175"/>
      <c r="BW194" s="173"/>
      <c r="BX194" s="173"/>
      <c r="BY194" s="173"/>
      <c r="BZ194" s="173"/>
      <c r="CA194" s="173"/>
      <c r="CB194" s="173"/>
      <c r="CC194" s="173"/>
      <c r="CD194" s="173"/>
      <c r="CE194" s="173"/>
      <c r="CF194" s="173"/>
      <c r="CG194" s="173"/>
      <c r="CH194" s="173"/>
      <c r="CI194" s="173"/>
      <c r="CJ194" s="173"/>
      <c r="CK194" s="173"/>
      <c r="CL194" s="173"/>
      <c r="CM194" s="173"/>
      <c r="CN194" s="173"/>
      <c r="CO194" s="173"/>
      <c r="CP194" s="173"/>
      <c r="CQ194" s="173"/>
      <c r="CR194" s="173"/>
      <c r="CS194" s="173"/>
      <c r="CT194" s="173"/>
      <c r="CU194" s="173"/>
      <c r="CV194" s="173"/>
      <c r="CW194" s="173"/>
      <c r="CX194" s="173"/>
      <c r="CY194" s="173"/>
      <c r="CZ194" s="173"/>
      <c r="DA194" s="173"/>
      <c r="DB194" s="173"/>
      <c r="DC194" s="173"/>
      <c r="DD194" s="173"/>
      <c r="DE194" s="173"/>
      <c r="DF194" s="173"/>
      <c r="DG194" s="173"/>
      <c r="DH194" s="173"/>
      <c r="DI194" s="173"/>
      <c r="DJ194" s="173"/>
      <c r="DK194" s="173"/>
      <c r="DL194" s="173"/>
      <c r="DM194" s="173"/>
      <c r="DN194" s="173"/>
      <c r="DO194" s="173"/>
      <c r="DP194" s="173"/>
      <c r="DQ194" s="173"/>
      <c r="DR194" s="173"/>
      <c r="DS194" s="173"/>
      <c r="DT194" s="173"/>
      <c r="DU194" s="173"/>
      <c r="DV194" s="173"/>
      <c r="DW194" s="173"/>
      <c r="DX194" s="173"/>
      <c r="DY194" s="173"/>
      <c r="DZ194" s="173"/>
      <c r="EA194" s="173"/>
      <c r="EB194" s="173"/>
      <c r="EC194" s="173"/>
      <c r="ED194" s="173"/>
      <c r="EE194" s="173"/>
      <c r="EF194" s="173"/>
      <c r="EG194" s="173"/>
      <c r="EH194" s="173"/>
      <c r="EI194" s="173"/>
      <c r="EJ194" s="173"/>
      <c r="EK194" s="173"/>
      <c r="EL194" s="173"/>
      <c r="EM194" s="173"/>
      <c r="EN194" s="173"/>
      <c r="EO194" s="173"/>
      <c r="EP194" s="173"/>
      <c r="EQ194" s="173"/>
      <c r="ER194" s="173"/>
      <c r="ES194" s="173"/>
      <c r="ET194" s="173"/>
      <c r="EU194" s="173"/>
      <c r="EV194" s="173"/>
      <c r="EW194" s="173"/>
      <c r="EX194" s="173"/>
      <c r="EY194" s="173"/>
      <c r="EZ194" s="173"/>
      <c r="FA194" s="173"/>
      <c r="FB194" s="173"/>
      <c r="FC194" s="173"/>
      <c r="FD194" s="173"/>
      <c r="FE194" s="173"/>
      <c r="FF194" s="173"/>
      <c r="FG194" s="173"/>
      <c r="FH194" s="173"/>
      <c r="FI194" s="173"/>
      <c r="FJ194" s="173"/>
      <c r="FK194" s="173"/>
      <c r="FL194" s="173"/>
      <c r="FM194" s="173"/>
      <c r="FN194" s="173"/>
      <c r="FO194" s="173"/>
      <c r="FP194" s="173"/>
      <c r="FQ194" s="173"/>
      <c r="FR194" s="173"/>
      <c r="FS194" s="173"/>
      <c r="FT194" s="173"/>
      <c r="FU194" s="173"/>
      <c r="FV194" s="173"/>
      <c r="FW194" s="173"/>
      <c r="FX194" s="173"/>
      <c r="FY194" s="173"/>
      <c r="FZ194" s="173"/>
      <c r="GA194" s="173"/>
      <c r="GB194" s="173"/>
      <c r="GC194" s="173"/>
      <c r="GD194" s="173"/>
      <c r="GE194" s="173"/>
      <c r="GF194" s="173"/>
      <c r="GG194" s="173"/>
      <c r="GH194" s="173"/>
      <c r="GI194" s="173"/>
      <c r="GJ194" s="173"/>
      <c r="GK194" s="173"/>
      <c r="GL194" s="173"/>
      <c r="GM194" s="173"/>
      <c r="GN194" s="173"/>
      <c r="GO194" s="173"/>
      <c r="GP194" s="173"/>
      <c r="GQ194" s="173"/>
      <c r="GR194" s="173"/>
      <c r="GS194" s="173"/>
      <c r="GT194" s="173"/>
      <c r="GU194" s="173"/>
      <c r="GV194" s="173"/>
      <c r="GW194" s="173"/>
      <c r="GX194" s="173"/>
      <c r="GY194" s="173"/>
      <c r="GZ194" s="173"/>
      <c r="HA194" s="173"/>
      <c r="HB194" s="173"/>
      <c r="HC194" s="173"/>
      <c r="HD194" s="173"/>
      <c r="HE194" s="173"/>
      <c r="HF194" s="173"/>
      <c r="HG194" s="173"/>
      <c r="HH194" s="173"/>
      <c r="HI194" s="173"/>
      <c r="HJ194" s="173"/>
      <c r="HK194" s="173"/>
      <c r="HL194" s="173"/>
      <c r="HM194" s="173"/>
      <c r="HN194" s="173"/>
      <c r="HO194" s="173"/>
      <c r="HP194" s="173"/>
      <c r="HQ194" s="173"/>
      <c r="HR194" s="173"/>
      <c r="HS194" s="173"/>
      <c r="HT194" s="173"/>
      <c r="HU194" s="173"/>
      <c r="HV194" s="173"/>
      <c r="HW194" s="173"/>
      <c r="HX194" s="173"/>
      <c r="HY194" s="173"/>
      <c r="HZ194" s="173"/>
      <c r="IA194" s="173"/>
      <c r="IB194" s="173"/>
      <c r="IC194" s="173"/>
      <c r="ID194" s="173"/>
      <c r="IE194" s="173"/>
      <c r="IF194" s="173"/>
      <c r="IG194" s="173"/>
      <c r="IH194" s="173"/>
      <c r="II194" s="173"/>
      <c r="IJ194" s="173"/>
      <c r="IK194" s="173"/>
      <c r="IL194" s="173"/>
      <c r="IM194" s="173"/>
      <c r="IN194" s="173"/>
      <c r="IO194" s="173"/>
      <c r="IP194" s="173"/>
      <c r="IQ194" s="173"/>
      <c r="IR194" s="173"/>
      <c r="IS194" s="173"/>
      <c r="IT194" s="173"/>
      <c r="IU194" s="173"/>
      <c r="IV194" s="173"/>
      <c r="IW194" s="173"/>
      <c r="IX194" s="173"/>
      <c r="IY194" s="173"/>
      <c r="IZ194" s="173"/>
      <c r="JA194" s="173"/>
      <c r="JB194" s="173"/>
      <c r="JC194" s="173"/>
      <c r="JD194" s="173"/>
      <c r="JE194" s="173"/>
      <c r="JF194" s="173"/>
      <c r="JG194" s="173"/>
      <c r="JH194" s="173"/>
      <c r="JI194" s="173"/>
      <c r="JJ194" s="173"/>
      <c r="JK194" s="173"/>
      <c r="JL194" s="173"/>
      <c r="JM194" s="173"/>
      <c r="JN194" s="173"/>
      <c r="JO194" s="173"/>
      <c r="JP194" s="173"/>
      <c r="JQ194" s="173"/>
      <c r="JR194" s="173"/>
      <c r="JS194" s="173"/>
      <c r="JT194" s="173"/>
      <c r="JU194" s="173"/>
      <c r="JV194" s="173"/>
      <c r="JW194" s="173"/>
      <c r="JX194" s="173"/>
      <c r="JY194" s="173"/>
      <c r="JZ194" s="173"/>
      <c r="KA194" s="173"/>
      <c r="KB194" s="173"/>
      <c r="KC194" s="173"/>
      <c r="KD194" s="173"/>
      <c r="KE194" s="173"/>
      <c r="KF194" s="173"/>
      <c r="KG194" s="173"/>
      <c r="KH194" s="173"/>
      <c r="KI194" s="173"/>
      <c r="KJ194" s="173"/>
      <c r="KK194" s="173"/>
      <c r="KL194" s="173"/>
      <c r="KM194" s="173"/>
      <c r="KN194" s="173"/>
      <c r="KO194" s="173"/>
      <c r="KP194" s="173"/>
      <c r="KQ194" s="173"/>
      <c r="KR194" s="173"/>
      <c r="KS194" s="173"/>
      <c r="KT194" s="173"/>
      <c r="KU194" s="173"/>
      <c r="KV194" s="173"/>
      <c r="KW194" s="173"/>
      <c r="KX194" s="173"/>
      <c r="KY194" s="173"/>
      <c r="KZ194" s="173"/>
      <c r="LA194" s="173"/>
      <c r="LB194" s="173"/>
      <c r="LC194" s="173"/>
      <c r="LD194" s="173"/>
      <c r="LE194" s="173"/>
      <c r="LF194" s="173"/>
      <c r="LG194" s="173"/>
      <c r="LH194" s="173"/>
      <c r="LI194" s="173"/>
      <c r="LJ194" s="173"/>
      <c r="LK194" s="173"/>
      <c r="LL194" s="173"/>
      <c r="LM194" s="173"/>
    </row>
    <row r="195" spans="1:325" s="220" customFormat="1" ht="15.75" customHeight="1" x14ac:dyDescent="0.25">
      <c r="A195" s="173"/>
      <c r="B195" s="173"/>
      <c r="C195" s="173"/>
      <c r="D195" s="173"/>
      <c r="E195" s="173"/>
      <c r="F195" s="124"/>
      <c r="G195" s="124"/>
      <c r="H195" s="17"/>
      <c r="I195" s="17"/>
      <c r="J195" s="17"/>
      <c r="K195" s="17"/>
      <c r="L195" s="17"/>
      <c r="M195" s="173"/>
      <c r="N195" s="173"/>
      <c r="O195" s="216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  <c r="AB195" s="173"/>
      <c r="AC195" s="173"/>
      <c r="AD195" s="173"/>
      <c r="AE195" s="173"/>
      <c r="AF195" s="173"/>
      <c r="AG195" s="173"/>
      <c r="AH195" s="173"/>
      <c r="AI195" s="173"/>
      <c r="AJ195" s="173"/>
      <c r="AK195" s="173"/>
      <c r="AL195" s="173"/>
      <c r="AM195" s="173"/>
      <c r="AN195" s="173"/>
      <c r="AO195" s="173"/>
      <c r="AP195" s="173"/>
      <c r="AQ195" s="173"/>
      <c r="AR195" s="173"/>
      <c r="AS195" s="173"/>
      <c r="AT195" s="173"/>
      <c r="AU195" s="173"/>
      <c r="AV195" s="173"/>
      <c r="AW195" s="173"/>
      <c r="AX195" s="173"/>
      <c r="AY195" s="173"/>
      <c r="AZ195" s="173"/>
      <c r="BA195" s="173"/>
      <c r="BB195" s="173"/>
      <c r="BC195" s="173"/>
      <c r="BD195" s="173"/>
      <c r="BE195" s="173"/>
      <c r="BF195" s="173"/>
      <c r="BG195" s="173"/>
      <c r="BH195" s="173"/>
      <c r="BI195" s="173"/>
      <c r="BJ195" s="173"/>
      <c r="BK195" s="173"/>
      <c r="BL195" s="173"/>
      <c r="BM195" s="173"/>
      <c r="BN195" s="173"/>
      <c r="BO195" s="173"/>
      <c r="BP195" s="173"/>
      <c r="BQ195" s="173"/>
      <c r="BR195" s="175"/>
      <c r="BT195" s="173"/>
      <c r="BU195" s="173"/>
      <c r="BV195" s="175"/>
      <c r="BW195" s="173"/>
      <c r="BX195" s="173"/>
      <c r="BY195" s="173"/>
      <c r="BZ195" s="173"/>
      <c r="CA195" s="173"/>
      <c r="CB195" s="173"/>
      <c r="CC195" s="173"/>
      <c r="CD195" s="173"/>
      <c r="CE195" s="173"/>
      <c r="CF195" s="173"/>
      <c r="CG195" s="173"/>
      <c r="CH195" s="173"/>
      <c r="CI195" s="173"/>
      <c r="CJ195" s="173"/>
      <c r="CK195" s="173"/>
      <c r="CL195" s="173"/>
      <c r="CM195" s="173"/>
      <c r="CN195" s="173"/>
      <c r="CO195" s="173"/>
      <c r="CP195" s="173"/>
      <c r="CQ195" s="173"/>
      <c r="CR195" s="173"/>
      <c r="CS195" s="173"/>
      <c r="CT195" s="173"/>
      <c r="CU195" s="173"/>
      <c r="CV195" s="173"/>
      <c r="CW195" s="173"/>
      <c r="CX195" s="173"/>
      <c r="CY195" s="173"/>
      <c r="CZ195" s="173"/>
      <c r="DA195" s="173"/>
      <c r="DB195" s="173"/>
      <c r="DC195" s="173"/>
      <c r="DD195" s="173"/>
      <c r="DE195" s="173"/>
      <c r="DF195" s="173"/>
      <c r="DG195" s="173"/>
      <c r="DH195" s="173"/>
      <c r="DI195" s="173"/>
      <c r="DJ195" s="173"/>
      <c r="DK195" s="173"/>
      <c r="DL195" s="173"/>
      <c r="DM195" s="173"/>
      <c r="DN195" s="173"/>
      <c r="DO195" s="173"/>
      <c r="DP195" s="173"/>
      <c r="DQ195" s="173"/>
      <c r="DR195" s="173"/>
      <c r="DS195" s="173"/>
      <c r="DT195" s="173"/>
      <c r="DU195" s="173"/>
      <c r="DV195" s="173"/>
      <c r="DW195" s="173"/>
      <c r="DX195" s="173"/>
      <c r="DY195" s="173"/>
      <c r="DZ195" s="173"/>
      <c r="EA195" s="173"/>
      <c r="EB195" s="173"/>
      <c r="EC195" s="173"/>
      <c r="ED195" s="173"/>
      <c r="EE195" s="173"/>
      <c r="EF195" s="173"/>
      <c r="EG195" s="173"/>
      <c r="EH195" s="173"/>
      <c r="EI195" s="173"/>
      <c r="EJ195" s="173"/>
      <c r="EK195" s="173"/>
      <c r="EL195" s="173"/>
      <c r="EM195" s="173"/>
      <c r="EN195" s="173"/>
      <c r="EO195" s="173"/>
      <c r="EP195" s="173"/>
      <c r="EQ195" s="173"/>
      <c r="ER195" s="173"/>
      <c r="ES195" s="173"/>
      <c r="ET195" s="173"/>
      <c r="EU195" s="173"/>
      <c r="EV195" s="173"/>
      <c r="EW195" s="173"/>
      <c r="EX195" s="173"/>
      <c r="EY195" s="173"/>
      <c r="EZ195" s="173"/>
      <c r="FA195" s="173"/>
      <c r="FB195" s="173"/>
      <c r="FC195" s="173"/>
      <c r="FD195" s="173"/>
      <c r="FE195" s="173"/>
      <c r="FF195" s="173"/>
      <c r="FG195" s="173"/>
      <c r="FH195" s="173"/>
      <c r="FI195" s="173"/>
      <c r="FJ195" s="173"/>
      <c r="FK195" s="173"/>
      <c r="FL195" s="173"/>
      <c r="FM195" s="173"/>
      <c r="FN195" s="173"/>
      <c r="FO195" s="173"/>
      <c r="FP195" s="173"/>
      <c r="FQ195" s="173"/>
      <c r="FR195" s="173"/>
      <c r="FS195" s="173"/>
      <c r="FT195" s="173"/>
      <c r="FU195" s="173"/>
      <c r="FV195" s="173"/>
      <c r="FW195" s="173"/>
      <c r="FX195" s="173"/>
      <c r="FY195" s="173"/>
      <c r="FZ195" s="173"/>
      <c r="GA195" s="173"/>
      <c r="GB195" s="173"/>
      <c r="GC195" s="173"/>
      <c r="GD195" s="173"/>
      <c r="GE195" s="173"/>
      <c r="GF195" s="173"/>
      <c r="GG195" s="173"/>
      <c r="GH195" s="173"/>
      <c r="GI195" s="173"/>
      <c r="GJ195" s="173"/>
      <c r="GK195" s="173"/>
      <c r="GL195" s="173"/>
      <c r="GM195" s="173"/>
      <c r="GN195" s="173"/>
      <c r="GO195" s="173"/>
      <c r="GP195" s="173"/>
      <c r="GQ195" s="173"/>
      <c r="GR195" s="173"/>
      <c r="GS195" s="173"/>
      <c r="GT195" s="173"/>
      <c r="GU195" s="173"/>
      <c r="GV195" s="173"/>
      <c r="GW195" s="173"/>
      <c r="GX195" s="173"/>
      <c r="GY195" s="173"/>
      <c r="GZ195" s="173"/>
      <c r="HA195" s="173"/>
      <c r="HB195" s="173"/>
      <c r="HC195" s="173"/>
      <c r="HD195" s="173"/>
      <c r="HE195" s="173"/>
      <c r="HF195" s="173"/>
      <c r="HG195" s="173"/>
      <c r="HH195" s="173"/>
      <c r="HI195" s="173"/>
      <c r="HJ195" s="173"/>
      <c r="HK195" s="173"/>
      <c r="HL195" s="173"/>
      <c r="HM195" s="173"/>
      <c r="HN195" s="173"/>
      <c r="HO195" s="173"/>
      <c r="HP195" s="173"/>
      <c r="HQ195" s="173"/>
      <c r="HR195" s="173"/>
      <c r="HS195" s="173"/>
      <c r="HT195" s="173"/>
      <c r="HU195" s="173"/>
      <c r="HV195" s="173"/>
      <c r="HW195" s="173"/>
      <c r="HX195" s="173"/>
      <c r="HY195" s="173"/>
      <c r="HZ195" s="173"/>
      <c r="IA195" s="173"/>
      <c r="IB195" s="173"/>
      <c r="IC195" s="173"/>
      <c r="ID195" s="173"/>
      <c r="IE195" s="173"/>
      <c r="IF195" s="173"/>
      <c r="IG195" s="173"/>
      <c r="IH195" s="173"/>
      <c r="II195" s="173"/>
      <c r="IJ195" s="173"/>
      <c r="IK195" s="173"/>
      <c r="IL195" s="173"/>
      <c r="IM195" s="173"/>
      <c r="IN195" s="173"/>
      <c r="IO195" s="173"/>
      <c r="IP195" s="173"/>
      <c r="IQ195" s="173"/>
      <c r="IR195" s="173"/>
      <c r="IS195" s="173"/>
      <c r="IT195" s="173"/>
      <c r="IU195" s="173"/>
      <c r="IV195" s="173"/>
      <c r="IW195" s="173"/>
      <c r="IX195" s="173"/>
      <c r="IY195" s="173"/>
      <c r="IZ195" s="173"/>
      <c r="JA195" s="173"/>
      <c r="JB195" s="173"/>
      <c r="JC195" s="173"/>
      <c r="JD195" s="173"/>
      <c r="JE195" s="173"/>
      <c r="JF195" s="173"/>
      <c r="JG195" s="173"/>
      <c r="JH195" s="173"/>
      <c r="JI195" s="173"/>
      <c r="JJ195" s="173"/>
      <c r="JK195" s="173"/>
      <c r="JL195" s="173"/>
      <c r="JM195" s="173"/>
      <c r="JN195" s="173"/>
      <c r="JO195" s="173"/>
      <c r="JP195" s="173"/>
      <c r="JQ195" s="173"/>
      <c r="JR195" s="173"/>
      <c r="JS195" s="173"/>
      <c r="JT195" s="173"/>
      <c r="JU195" s="173"/>
      <c r="JV195" s="173"/>
      <c r="JW195" s="173"/>
      <c r="JX195" s="173"/>
      <c r="JY195" s="173"/>
      <c r="JZ195" s="173"/>
      <c r="KA195" s="173"/>
      <c r="KB195" s="173"/>
      <c r="KC195" s="173"/>
      <c r="KD195" s="173"/>
      <c r="KE195" s="173"/>
      <c r="KF195" s="173"/>
      <c r="KG195" s="173"/>
      <c r="KH195" s="173"/>
      <c r="KI195" s="173"/>
      <c r="KJ195" s="173"/>
      <c r="KK195" s="173"/>
      <c r="KL195" s="173"/>
      <c r="KM195" s="173"/>
      <c r="KN195" s="173"/>
      <c r="KO195" s="173"/>
      <c r="KP195" s="173"/>
      <c r="KQ195" s="173"/>
      <c r="KR195" s="173"/>
      <c r="KS195" s="173"/>
      <c r="KT195" s="173"/>
      <c r="KU195" s="173"/>
      <c r="KV195" s="173"/>
      <c r="KW195" s="173"/>
      <c r="KX195" s="173"/>
      <c r="KY195" s="173"/>
      <c r="KZ195" s="173"/>
      <c r="LA195" s="173"/>
      <c r="LB195" s="173"/>
      <c r="LC195" s="173"/>
      <c r="LD195" s="173"/>
      <c r="LE195" s="173"/>
      <c r="LF195" s="173"/>
      <c r="LG195" s="173"/>
      <c r="LH195" s="173"/>
      <c r="LI195" s="173"/>
      <c r="LJ195" s="173"/>
      <c r="LK195" s="173"/>
      <c r="LL195" s="173"/>
      <c r="LM195" s="173"/>
    </row>
    <row r="196" spans="1:325" s="220" customFormat="1" ht="15.75" customHeight="1" x14ac:dyDescent="0.3">
      <c r="A196" s="173"/>
      <c r="B196" s="173"/>
      <c r="C196" s="173"/>
      <c r="D196" s="173"/>
      <c r="E196" s="173"/>
      <c r="F196" s="124"/>
      <c r="G196" s="124"/>
      <c r="H196" s="17"/>
      <c r="I196" s="17"/>
      <c r="J196" s="17"/>
      <c r="K196" s="17"/>
      <c r="L196" s="17"/>
      <c r="M196" s="173"/>
      <c r="N196" s="173"/>
      <c r="O196" s="216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  <c r="AB196" s="173"/>
      <c r="AC196" s="173"/>
      <c r="AD196" s="173"/>
      <c r="AE196" s="173"/>
      <c r="AF196" s="173"/>
      <c r="AG196" s="173"/>
      <c r="AH196" s="173"/>
      <c r="AI196" s="173"/>
      <c r="AJ196" s="173"/>
      <c r="AK196" s="173"/>
      <c r="AL196" s="173"/>
      <c r="AM196" s="173"/>
      <c r="AN196" s="173"/>
      <c r="AO196" s="173"/>
      <c r="AP196" s="173"/>
      <c r="AQ196" s="173"/>
      <c r="AR196" s="173"/>
      <c r="AS196" s="173"/>
      <c r="AT196" s="173"/>
      <c r="AU196" s="173"/>
      <c r="AV196" s="173"/>
      <c r="AW196" s="173"/>
      <c r="AX196" s="173"/>
      <c r="AY196" s="173"/>
      <c r="AZ196" s="173"/>
      <c r="BA196" s="173"/>
      <c r="BB196" s="173"/>
      <c r="BC196" s="173"/>
      <c r="BD196" s="173"/>
      <c r="BE196" s="173"/>
      <c r="BF196" s="173"/>
      <c r="BG196" s="173"/>
      <c r="BH196" s="173"/>
      <c r="BI196" s="173"/>
      <c r="BJ196" s="173"/>
      <c r="BK196" s="330"/>
      <c r="BL196" s="173"/>
      <c r="BM196" s="173"/>
      <c r="BN196" s="173"/>
      <c r="BO196" s="173"/>
      <c r="BP196" s="173"/>
      <c r="BQ196" s="173"/>
      <c r="BR196" s="175"/>
      <c r="BV196" s="175"/>
      <c r="BW196" s="173"/>
      <c r="BX196" s="173"/>
      <c r="BY196" s="173"/>
      <c r="BZ196" s="173"/>
      <c r="CA196" s="173"/>
      <c r="CB196" s="173"/>
      <c r="CC196" s="173"/>
      <c r="CD196" s="173"/>
      <c r="CE196" s="173"/>
      <c r="CF196" s="173"/>
      <c r="CG196" s="173"/>
      <c r="CH196" s="173"/>
      <c r="CI196" s="173"/>
      <c r="CJ196" s="173"/>
      <c r="CK196" s="173"/>
      <c r="CL196" s="173"/>
      <c r="CM196" s="173"/>
      <c r="CN196" s="173"/>
      <c r="CO196" s="173"/>
      <c r="CP196" s="173"/>
      <c r="CQ196" s="173"/>
      <c r="CR196" s="173"/>
      <c r="CS196" s="173"/>
      <c r="CT196" s="173"/>
      <c r="CU196" s="173"/>
      <c r="CV196" s="173"/>
      <c r="CW196" s="173"/>
      <c r="CX196" s="173"/>
      <c r="CY196" s="173"/>
      <c r="CZ196" s="173"/>
      <c r="DA196" s="173"/>
      <c r="DB196" s="173"/>
      <c r="DC196" s="173"/>
      <c r="DD196" s="173"/>
      <c r="DE196" s="173"/>
      <c r="DF196" s="173"/>
      <c r="DG196" s="173"/>
      <c r="DH196" s="173"/>
      <c r="DI196" s="173"/>
      <c r="DJ196" s="173"/>
      <c r="DK196" s="173"/>
      <c r="DL196" s="173"/>
      <c r="DM196" s="173"/>
      <c r="DN196" s="173"/>
      <c r="DO196" s="173"/>
      <c r="DP196" s="173"/>
      <c r="DQ196" s="173"/>
      <c r="DR196" s="173"/>
      <c r="DS196" s="173"/>
      <c r="DT196" s="173"/>
      <c r="DU196" s="173"/>
      <c r="DV196" s="173"/>
      <c r="DW196" s="173"/>
      <c r="DX196" s="173"/>
      <c r="DY196" s="173"/>
      <c r="DZ196" s="173"/>
      <c r="EA196" s="173"/>
      <c r="EB196" s="173"/>
      <c r="EC196" s="173"/>
      <c r="ED196" s="173"/>
      <c r="EE196" s="173"/>
      <c r="EF196" s="173"/>
      <c r="EG196" s="173"/>
      <c r="EH196" s="173"/>
      <c r="EI196" s="173"/>
      <c r="EJ196" s="173"/>
      <c r="EK196" s="173"/>
      <c r="EL196" s="173"/>
      <c r="EM196" s="173"/>
      <c r="EN196" s="173"/>
      <c r="EO196" s="173"/>
      <c r="EP196" s="173"/>
      <c r="EQ196" s="173"/>
      <c r="ER196" s="173"/>
      <c r="ES196" s="173"/>
      <c r="ET196" s="173"/>
      <c r="EU196" s="173"/>
      <c r="EV196" s="173"/>
      <c r="EW196" s="173"/>
      <c r="EX196" s="173"/>
      <c r="EY196" s="173"/>
      <c r="EZ196" s="173"/>
      <c r="FA196" s="173"/>
      <c r="FB196" s="173"/>
      <c r="FC196" s="173"/>
      <c r="FD196" s="173"/>
      <c r="FE196" s="173"/>
      <c r="FF196" s="173"/>
      <c r="FG196" s="173"/>
      <c r="FH196" s="173"/>
      <c r="FI196" s="173"/>
      <c r="FJ196" s="173"/>
      <c r="FK196" s="173"/>
      <c r="FL196" s="173"/>
      <c r="FM196" s="173"/>
      <c r="FN196" s="173"/>
      <c r="FO196" s="173"/>
      <c r="FP196" s="173"/>
      <c r="FQ196" s="173"/>
      <c r="FR196" s="173"/>
      <c r="FS196" s="173"/>
      <c r="FT196" s="173"/>
      <c r="FU196" s="173"/>
      <c r="FV196" s="173"/>
      <c r="FW196" s="173"/>
      <c r="FX196" s="173"/>
      <c r="FY196" s="173"/>
      <c r="FZ196" s="173"/>
      <c r="GA196" s="173"/>
      <c r="GB196" s="173"/>
      <c r="GC196" s="173"/>
      <c r="GD196" s="173"/>
      <c r="GE196" s="173"/>
      <c r="GF196" s="173"/>
      <c r="GG196" s="173"/>
      <c r="GH196" s="173"/>
      <c r="GI196" s="173"/>
      <c r="GJ196" s="173"/>
      <c r="GK196" s="173"/>
      <c r="GL196" s="173"/>
      <c r="GM196" s="173"/>
      <c r="GN196" s="173"/>
      <c r="GO196" s="173"/>
      <c r="GP196" s="173"/>
      <c r="GQ196" s="173"/>
      <c r="GR196" s="173"/>
      <c r="GS196" s="173"/>
      <c r="GT196" s="173"/>
      <c r="GU196" s="173"/>
      <c r="GV196" s="173"/>
      <c r="GW196" s="173"/>
      <c r="GX196" s="173"/>
      <c r="GY196" s="173"/>
      <c r="GZ196" s="173"/>
      <c r="HA196" s="173"/>
      <c r="HB196" s="173"/>
      <c r="HC196" s="173"/>
      <c r="HD196" s="173"/>
      <c r="HE196" s="173"/>
      <c r="HF196" s="173"/>
      <c r="HG196" s="173"/>
      <c r="HH196" s="173"/>
      <c r="HI196" s="173"/>
      <c r="HJ196" s="173"/>
      <c r="HK196" s="173"/>
      <c r="HL196" s="173"/>
      <c r="HM196" s="173"/>
      <c r="HN196" s="173"/>
      <c r="HO196" s="173"/>
      <c r="HP196" s="173"/>
      <c r="HQ196" s="173"/>
      <c r="HR196" s="173"/>
      <c r="HS196" s="173"/>
      <c r="HT196" s="173"/>
      <c r="HU196" s="173"/>
      <c r="HV196" s="173"/>
      <c r="HW196" s="173"/>
      <c r="HX196" s="173"/>
      <c r="HY196" s="173"/>
      <c r="HZ196" s="173"/>
      <c r="IA196" s="173"/>
      <c r="IB196" s="173"/>
      <c r="IC196" s="173"/>
      <c r="ID196" s="173"/>
      <c r="IE196" s="173"/>
      <c r="IF196" s="173"/>
      <c r="IG196" s="173"/>
      <c r="IH196" s="173"/>
      <c r="II196" s="173"/>
      <c r="IJ196" s="173"/>
      <c r="IK196" s="173"/>
      <c r="IL196" s="173"/>
      <c r="IM196" s="173"/>
      <c r="IN196" s="173"/>
      <c r="IO196" s="173"/>
      <c r="IP196" s="173"/>
      <c r="IQ196" s="173"/>
      <c r="IR196" s="173"/>
      <c r="IS196" s="173"/>
      <c r="IT196" s="173"/>
      <c r="IU196" s="173"/>
      <c r="IV196" s="173"/>
      <c r="IW196" s="173"/>
      <c r="IX196" s="173"/>
      <c r="IY196" s="173"/>
      <c r="IZ196" s="173"/>
      <c r="JA196" s="173"/>
      <c r="JB196" s="173"/>
      <c r="JC196" s="173"/>
      <c r="JD196" s="173"/>
      <c r="JE196" s="173"/>
      <c r="JF196" s="173"/>
      <c r="JG196" s="173"/>
      <c r="JH196" s="173"/>
      <c r="JI196" s="173"/>
      <c r="JJ196" s="173"/>
      <c r="JK196" s="173"/>
      <c r="JL196" s="173"/>
      <c r="JM196" s="173"/>
      <c r="JN196" s="173"/>
      <c r="JO196" s="173"/>
      <c r="JP196" s="173"/>
      <c r="JQ196" s="173"/>
      <c r="JR196" s="173"/>
      <c r="JS196" s="173"/>
      <c r="JT196" s="173"/>
      <c r="JU196" s="173"/>
      <c r="JV196" s="173"/>
      <c r="JW196" s="173"/>
      <c r="JX196" s="173"/>
      <c r="JY196" s="173"/>
      <c r="JZ196" s="173"/>
      <c r="KA196" s="173"/>
      <c r="KB196" s="173"/>
      <c r="KC196" s="173"/>
      <c r="KD196" s="173"/>
      <c r="KE196" s="173"/>
      <c r="KF196" s="173"/>
      <c r="KG196" s="173"/>
      <c r="KH196" s="173"/>
      <c r="KI196" s="173"/>
      <c r="KJ196" s="173"/>
      <c r="KK196" s="173"/>
      <c r="KL196" s="173"/>
      <c r="KM196" s="173"/>
      <c r="KN196" s="173"/>
      <c r="KO196" s="173"/>
      <c r="KP196" s="173"/>
      <c r="KQ196" s="173"/>
      <c r="KR196" s="173"/>
      <c r="KS196" s="173"/>
      <c r="KT196" s="173"/>
      <c r="KU196" s="173"/>
      <c r="KV196" s="173"/>
      <c r="KW196" s="173"/>
      <c r="KX196" s="173"/>
      <c r="KY196" s="173"/>
      <c r="KZ196" s="173"/>
      <c r="LA196" s="173"/>
      <c r="LB196" s="173"/>
      <c r="LC196" s="173"/>
      <c r="LD196" s="173"/>
      <c r="LE196" s="173"/>
      <c r="LF196" s="173"/>
      <c r="LG196" s="173"/>
      <c r="LH196" s="173"/>
      <c r="LI196" s="173"/>
      <c r="LJ196" s="173"/>
      <c r="LK196" s="173"/>
      <c r="LL196" s="173"/>
      <c r="LM196" s="173"/>
    </row>
  </sheetData>
  <mergeCells count="22">
    <mergeCell ref="AB1:AB2"/>
    <mergeCell ref="Q1:S1"/>
    <mergeCell ref="T1:V1"/>
    <mergeCell ref="W1:Y1"/>
    <mergeCell ref="Z1:Z2"/>
    <mergeCell ref="AA1:AA2"/>
    <mergeCell ref="BW1:BW2"/>
    <mergeCell ref="BV1:BV2"/>
    <mergeCell ref="B2:B3"/>
    <mergeCell ref="BD1:BE1"/>
    <mergeCell ref="BG1:BP1"/>
    <mergeCell ref="BQ1:BQ2"/>
    <mergeCell ref="BS1:BS2"/>
    <mergeCell ref="G1:G2"/>
    <mergeCell ref="H1:H2"/>
    <mergeCell ref="I1:J2"/>
    <mergeCell ref="K1:K2"/>
    <mergeCell ref="L1:L2"/>
    <mergeCell ref="M1:N1"/>
    <mergeCell ref="AE1:AE2"/>
    <mergeCell ref="BT1:BT2"/>
    <mergeCell ref="BU1:BU2"/>
  </mergeCells>
  <conditionalFormatting sqref="BT18 BM88:BO88 BO39:BO41 BM23:BO23 BO31:BO34 BO37 BO43:BO53 BO55:BO79 BM43:BN79 BO6:BO12 BO14:BO22 BO24:BO28 BM80:BO80 BP123 BP125:BP144 BP95:BP119">
    <cfRule type="cellIs" dxfId="107" priority="76" stopIfTrue="1" operator="equal">
      <formula>450</formula>
    </cfRule>
  </conditionalFormatting>
  <conditionalFormatting sqref="BG16:BG20 BG5:BG6 BG9:BG14 BG106:BG143 BW4:BW144">
    <cfRule type="cellIs" dxfId="106" priority="74" operator="lessThan">
      <formula>0</formula>
    </cfRule>
    <cfRule type="cellIs" dxfId="105" priority="75" operator="greaterThan">
      <formula>99</formula>
    </cfRule>
  </conditionalFormatting>
  <conditionalFormatting sqref="BD15 BD5">
    <cfRule type="cellIs" dxfId="104" priority="71" operator="equal">
      <formula>"N"</formula>
    </cfRule>
    <cfRule type="cellIs" dxfId="103" priority="72" operator="equal">
      <formula>"P"</formula>
    </cfRule>
    <cfRule type="cellIs" dxfId="102" priority="73" operator="equal">
      <formula>"K"</formula>
    </cfRule>
  </conditionalFormatting>
  <conditionalFormatting sqref="BH146:BR146 AF145:BW145">
    <cfRule type="cellIs" dxfId="101" priority="69" stopIfTrue="1" operator="equal">
      <formula>"K"</formula>
    </cfRule>
    <cfRule type="cellIs" dxfId="100" priority="70" stopIfTrue="1" operator="equal">
      <formula>"P"</formula>
    </cfRule>
  </conditionalFormatting>
  <conditionalFormatting sqref="BD15 BD5">
    <cfRule type="cellIs" dxfId="99" priority="66" operator="equal">
      <formula>"K"</formula>
    </cfRule>
    <cfRule type="cellIs" dxfId="98" priority="67" operator="equal">
      <formula>"P"</formula>
    </cfRule>
    <cfRule type="cellIs" dxfId="97" priority="68" operator="equal">
      <formula>"N"</formula>
    </cfRule>
  </conditionalFormatting>
  <conditionalFormatting sqref="BH146:BR146 AF145:BW145">
    <cfRule type="cellIs" dxfId="96" priority="63" operator="between">
      <formula>200</formula>
      <formula>500</formula>
    </cfRule>
    <cfRule type="cellIs" dxfId="95" priority="64" operator="lessThan">
      <formula>100</formula>
    </cfRule>
    <cfRule type="cellIs" dxfId="94" priority="65" operator="greaterThan">
      <formula>500</formula>
    </cfRule>
  </conditionalFormatting>
  <conditionalFormatting sqref="BW146">
    <cfRule type="cellIs" dxfId="93" priority="61" stopIfTrue="1" operator="equal">
      <formula>"K"</formula>
    </cfRule>
    <cfRule type="cellIs" dxfId="92" priority="62" stopIfTrue="1" operator="equal">
      <formula>"P"</formula>
    </cfRule>
  </conditionalFormatting>
  <conditionalFormatting sqref="BW146">
    <cfRule type="cellIs" dxfId="91" priority="58" operator="between">
      <formula>200</formula>
      <formula>500</formula>
    </cfRule>
    <cfRule type="cellIs" dxfId="90" priority="59" operator="lessThan">
      <formula>100</formula>
    </cfRule>
    <cfRule type="cellIs" dxfId="89" priority="60" operator="greaterThan">
      <formula>500</formula>
    </cfRule>
  </conditionalFormatting>
  <conditionalFormatting sqref="BD6:BD10">
    <cfRule type="cellIs" dxfId="88" priority="55" operator="equal">
      <formula>"N"</formula>
    </cfRule>
    <cfRule type="cellIs" dxfId="87" priority="56" operator="equal">
      <formula>"P"</formula>
    </cfRule>
    <cfRule type="cellIs" dxfId="86" priority="57" operator="equal">
      <formula>"K"</formula>
    </cfRule>
  </conditionalFormatting>
  <conditionalFormatting sqref="BD6 BD9:BD10">
    <cfRule type="cellIs" dxfId="85" priority="52" operator="equal">
      <formula>"K"</formula>
    </cfRule>
    <cfRule type="cellIs" dxfId="84" priority="53" operator="equal">
      <formula>"P"</formula>
    </cfRule>
    <cfRule type="cellIs" dxfId="83" priority="54" operator="equal">
      <formula>"N"</formula>
    </cfRule>
  </conditionalFormatting>
  <conditionalFormatting sqref="BP94">
    <cfRule type="cellIs" dxfId="82" priority="34" stopIfTrue="1" operator="equal">
      <formula>450</formula>
    </cfRule>
  </conditionalFormatting>
  <conditionalFormatting sqref="BO54">
    <cfRule type="cellIs" dxfId="81" priority="51" stopIfTrue="1" operator="equal">
      <formula>450</formula>
    </cfRule>
  </conditionalFormatting>
  <conditionalFormatting sqref="BP90:BP92">
    <cfRule type="cellIs" dxfId="80" priority="49" stopIfTrue="1" operator="equal">
      <formula>450</formula>
    </cfRule>
  </conditionalFormatting>
  <conditionalFormatting sqref="BM90:BN92">
    <cfRule type="cellIs" dxfId="79" priority="50" stopIfTrue="1" operator="equal">
      <formula>450</formula>
    </cfRule>
  </conditionalFormatting>
  <conditionalFormatting sqref="BP89">
    <cfRule type="cellIs" dxfId="78" priority="47" stopIfTrue="1" operator="equal">
      <formula>450</formula>
    </cfRule>
  </conditionalFormatting>
  <conditionalFormatting sqref="BM89:BN89">
    <cfRule type="cellIs" dxfId="77" priority="48" stopIfTrue="1" operator="equal">
      <formula>450</formula>
    </cfRule>
  </conditionalFormatting>
  <conditionalFormatting sqref="BP87">
    <cfRule type="cellIs" dxfId="76" priority="45" stopIfTrue="1" operator="equal">
      <formula>450</formula>
    </cfRule>
  </conditionalFormatting>
  <conditionalFormatting sqref="BM87:BN87">
    <cfRule type="cellIs" dxfId="75" priority="46" stopIfTrue="1" operator="equal">
      <formula>450</formula>
    </cfRule>
  </conditionalFormatting>
  <conditionalFormatting sqref="BO85:BO86">
    <cfRule type="cellIs" dxfId="74" priority="44" stopIfTrue="1" operator="equal">
      <formula>450</formula>
    </cfRule>
  </conditionalFormatting>
  <conditionalFormatting sqref="BG81">
    <cfRule type="cellIs" dxfId="73" priority="42" operator="lessThan">
      <formula>0</formula>
    </cfRule>
    <cfRule type="cellIs" dxfId="72" priority="43" operator="greaterThan">
      <formula>99</formula>
    </cfRule>
  </conditionalFormatting>
  <conditionalFormatting sqref="AF144">
    <cfRule type="cellIs" dxfId="71" priority="40" stopIfTrue="1" operator="equal">
      <formula>"K"</formula>
    </cfRule>
    <cfRule type="cellIs" dxfId="70" priority="41" stopIfTrue="1" operator="equal">
      <formula>"P"</formula>
    </cfRule>
  </conditionalFormatting>
  <conditionalFormatting sqref="AF144">
    <cfRule type="cellIs" dxfId="69" priority="37" operator="between">
      <formula>200</formula>
      <formula>500</formula>
    </cfRule>
    <cfRule type="cellIs" dxfId="68" priority="38" operator="lessThan">
      <formula>100</formula>
    </cfRule>
    <cfRule type="cellIs" dxfId="67" priority="39" operator="greaterThan">
      <formula>500</formula>
    </cfRule>
  </conditionalFormatting>
  <conditionalFormatting sqref="BG99">
    <cfRule type="cellIs" dxfId="66" priority="32" operator="lessThan">
      <formula>0</formula>
    </cfRule>
    <cfRule type="cellIs" dxfId="65" priority="33" operator="greaterThan">
      <formula>99</formula>
    </cfRule>
  </conditionalFormatting>
  <conditionalFormatting sqref="BG82">
    <cfRule type="cellIs" dxfId="64" priority="30" operator="lessThan">
      <formula>0</formula>
    </cfRule>
    <cfRule type="cellIs" dxfId="63" priority="31" operator="greaterThan">
      <formula>99</formula>
    </cfRule>
  </conditionalFormatting>
  <conditionalFormatting sqref="BG36">
    <cfRule type="cellIs" dxfId="62" priority="28" operator="lessThan">
      <formula>0</formula>
    </cfRule>
    <cfRule type="cellIs" dxfId="61" priority="29" operator="greaterThan">
      <formula>99</formula>
    </cfRule>
  </conditionalFormatting>
  <conditionalFormatting sqref="BG71">
    <cfRule type="cellIs" dxfId="60" priority="26" operator="lessThan">
      <formula>0</formula>
    </cfRule>
    <cfRule type="cellIs" dxfId="59" priority="27" operator="greaterThan">
      <formula>99</formula>
    </cfRule>
  </conditionalFormatting>
  <conditionalFormatting sqref="BG7:BG8">
    <cfRule type="cellIs" dxfId="58" priority="6" operator="lessThan">
      <formula>0</formula>
    </cfRule>
    <cfRule type="cellIs" dxfId="57" priority="7" operator="greaterThan">
      <formula>99</formula>
    </cfRule>
  </conditionalFormatting>
  <conditionalFormatting sqref="BM31:BN34 BM37:BN37 BM39:BN41 BM85:BN86 BM24:BN28">
    <cfRule type="cellIs" dxfId="56" priority="25" stopIfTrue="1" operator="equal">
      <formula>450</formula>
    </cfRule>
  </conditionalFormatting>
  <conditionalFormatting sqref="BO13">
    <cfRule type="cellIs" dxfId="55" priority="24" stopIfTrue="1" operator="equal">
      <formula>450</formula>
    </cfRule>
  </conditionalFormatting>
  <conditionalFormatting sqref="BO29:BO30">
    <cfRule type="cellIs" dxfId="54" priority="23" stopIfTrue="1" operator="equal">
      <formula>450</formula>
    </cfRule>
  </conditionalFormatting>
  <conditionalFormatting sqref="BO35">
    <cfRule type="cellIs" dxfId="53" priority="22" stopIfTrue="1" operator="equal">
      <formula>450</formula>
    </cfRule>
  </conditionalFormatting>
  <conditionalFormatting sqref="BO36">
    <cfRule type="cellIs" dxfId="52" priority="21" stopIfTrue="1" operator="equal">
      <formula>450</formula>
    </cfRule>
  </conditionalFormatting>
  <conditionalFormatting sqref="BO38">
    <cfRule type="cellIs" dxfId="51" priority="20" stopIfTrue="1" operator="equal">
      <formula>450</formula>
    </cfRule>
  </conditionalFormatting>
  <conditionalFormatting sqref="BO42">
    <cfRule type="cellIs" dxfId="50" priority="19" stopIfTrue="1" operator="equal">
      <formula>450</formula>
    </cfRule>
  </conditionalFormatting>
  <conditionalFormatting sqref="BO81:BO83">
    <cfRule type="cellIs" dxfId="49" priority="14" stopIfTrue="1" operator="equal">
      <formula>450</formula>
    </cfRule>
  </conditionalFormatting>
  <conditionalFormatting sqref="BM81:BN83">
    <cfRule type="cellIs" dxfId="48" priority="13" stopIfTrue="1" operator="equal">
      <formula>450</formula>
    </cfRule>
  </conditionalFormatting>
  <conditionalFormatting sqref="BO93">
    <cfRule type="cellIs" dxfId="47" priority="12" stopIfTrue="1" operator="equal">
      <formula>450</formula>
    </cfRule>
  </conditionalFormatting>
  <conditionalFormatting sqref="BM93:BN93">
    <cfRule type="cellIs" dxfId="46" priority="11" stopIfTrue="1" operator="equal">
      <formula>450</formula>
    </cfRule>
  </conditionalFormatting>
  <conditionalFormatting sqref="BP120:BP122">
    <cfRule type="cellIs" dxfId="45" priority="8" stopIfTrue="1" operator="equal">
      <formula>450</formula>
    </cfRule>
  </conditionalFormatting>
  <conditionalFormatting sqref="BG34">
    <cfRule type="cellIs" dxfId="44" priority="4" operator="lessThan">
      <formula>0</formula>
    </cfRule>
    <cfRule type="cellIs" dxfId="43" priority="5" operator="greaterThan">
      <formula>99</formula>
    </cfRule>
  </conditionalFormatting>
  <conditionalFormatting sqref="BO84">
    <cfRule type="cellIs" dxfId="42" priority="3" stopIfTrue="1" operator="equal">
      <formula>450</formula>
    </cfRule>
  </conditionalFormatting>
  <conditionalFormatting sqref="BM84:BN84">
    <cfRule type="cellIs" dxfId="41" priority="2" stopIfTrue="1" operator="equal">
      <formula>450</formula>
    </cfRule>
  </conditionalFormatting>
  <conditionalFormatting sqref="BP124">
    <cfRule type="cellIs" dxfId="40" priority="1" stopIfTrue="1" operator="equal">
      <formula>450</formula>
    </cfRule>
  </conditionalFormatting>
  <pageMargins left="0.2" right="0.2" top="0.75" bottom="0.75" header="0.3" footer="0.3"/>
  <pageSetup scale="9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O133"/>
  <sheetViews>
    <sheetView tabSelected="1" topLeftCell="C1" zoomScale="90" zoomScaleNormal="90" workbookViewId="0">
      <pane xSplit="3" ySplit="3" topLeftCell="Y75" activePane="bottomRight" state="frozen"/>
      <selection activeCell="C1" sqref="C1"/>
      <selection pane="topRight" activeCell="F1" sqref="F1"/>
      <selection pane="bottomLeft" activeCell="C4" sqref="C4"/>
      <selection pane="bottomRight" activeCell="H4" sqref="H4:AE81"/>
    </sheetView>
  </sheetViews>
  <sheetFormatPr defaultColWidth="9.109375" defaultRowHeight="15.6" outlineLevelCol="1" x14ac:dyDescent="0.3"/>
  <cols>
    <col min="1" max="2" width="1.109375" style="173" hidden="1" customWidth="1"/>
    <col min="3" max="3" width="10.5546875" style="173" customWidth="1"/>
    <col min="4" max="4" width="30" style="173" customWidth="1"/>
    <col min="5" max="5" width="23.88671875" style="173" customWidth="1"/>
    <col min="6" max="6" width="15.44140625" style="124" customWidth="1"/>
    <col min="7" max="7" width="8.6640625" style="124" hidden="1" customWidth="1"/>
    <col min="8" max="8" width="13.88671875" style="17" customWidth="1" outlineLevel="1"/>
    <col min="9" max="10" width="12.33203125" style="17" customWidth="1" outlineLevel="1"/>
    <col min="11" max="11" width="9" style="17" customWidth="1" outlineLevel="1"/>
    <col min="12" max="12" width="7" style="17" customWidth="1" outlineLevel="1"/>
    <col min="13" max="13" width="5" style="173" customWidth="1" outlineLevel="1"/>
    <col min="14" max="14" width="5.33203125" style="173" customWidth="1" outlineLevel="1"/>
    <col min="15" max="15" width="25.5546875" style="216" customWidth="1" outlineLevel="1"/>
    <col min="16" max="16" width="10.109375" style="173" customWidth="1" outlineLevel="1"/>
    <col min="17" max="17" width="18.44140625" style="173" customWidth="1" outlineLevel="1"/>
    <col min="18" max="18" width="6.44140625" style="173" customWidth="1" outlineLevel="1"/>
    <col min="19" max="19" width="8" style="173" customWidth="1" outlineLevel="1"/>
    <col min="20" max="20" width="18" style="173" customWidth="1" outlineLevel="1"/>
    <col min="21" max="21" width="14.109375" style="173" customWidth="1" outlineLevel="1"/>
    <col min="22" max="22" width="34.44140625" style="173" customWidth="1" outlineLevel="1"/>
    <col min="23" max="25" width="12" style="173" customWidth="1" outlineLevel="1"/>
    <col min="26" max="26" width="18.109375" style="173" customWidth="1" outlineLevel="1"/>
    <col min="27" max="27" width="10.44140625" style="173" customWidth="1" outlineLevel="1"/>
    <col min="28" max="28" width="18.5546875" style="173" customWidth="1" outlineLevel="1"/>
    <col min="29" max="31" width="10.44140625" style="173" customWidth="1" outlineLevel="1"/>
    <col min="32" max="35" width="3.33203125" style="173" customWidth="1" outlineLevel="1"/>
    <col min="36" max="36" width="6.44140625" style="173" customWidth="1" outlineLevel="1"/>
    <col min="37" max="57" width="3.33203125" style="173" customWidth="1" outlineLevel="1"/>
    <col min="58" max="58" width="8.44140625" style="173" customWidth="1" outlineLevel="1"/>
    <col min="59" max="59" width="12" style="173" customWidth="1" outlineLevel="1"/>
    <col min="60" max="60" width="5.33203125" style="173" customWidth="1" outlineLevel="1"/>
    <col min="61" max="61" width="9" style="173" customWidth="1" outlineLevel="1"/>
    <col min="62" max="62" width="13.44140625" style="173" customWidth="1" outlineLevel="1"/>
    <col min="63" max="63" width="7.109375" style="173" customWidth="1" outlineLevel="1"/>
    <col min="64" max="64" width="5.88671875" style="173" customWidth="1" outlineLevel="1"/>
    <col min="65" max="65" width="4.6640625" style="330" customWidth="1" outlineLevel="1"/>
    <col min="66" max="66" width="4.6640625" style="173" customWidth="1" outlineLevel="1"/>
    <col min="67" max="67" width="4.33203125" style="173" customWidth="1" outlineLevel="1"/>
    <col min="68" max="68" width="3.88671875" style="173" customWidth="1" outlineLevel="1"/>
    <col min="69" max="69" width="5" style="173" customWidth="1" outlineLevel="1"/>
    <col min="70" max="70" width="14.33203125" style="173" customWidth="1" outlineLevel="1"/>
    <col min="71" max="71" width="12.5546875" style="173" customWidth="1" outlineLevel="1"/>
    <col min="72" max="72" width="20.33203125" style="175" customWidth="1"/>
    <col min="73" max="73" width="26.109375" style="220" customWidth="1" outlineLevel="1"/>
    <col min="74" max="74" width="16.6640625" style="220" customWidth="1" outlineLevel="1"/>
    <col min="75" max="75" width="30.77734375" style="220" customWidth="1" outlineLevel="1"/>
    <col min="76" max="76" width="19.6640625" style="175" customWidth="1"/>
    <col min="77" max="77" width="25.88671875" style="173" customWidth="1"/>
    <col min="78" max="78" width="12.88671875" style="173" customWidth="1"/>
    <col min="79" max="79" width="13" style="173" customWidth="1"/>
    <col min="80" max="80" width="25" style="173" bestFit="1" customWidth="1"/>
    <col min="81" max="118" width="4.6640625" style="173" customWidth="1"/>
    <col min="119" max="16384" width="9.109375" style="173"/>
  </cols>
  <sheetData>
    <row r="1" spans="1:80" ht="34.5" customHeight="1" x14ac:dyDescent="0.25">
      <c r="B1" s="174"/>
      <c r="C1" s="176" t="s">
        <v>7</v>
      </c>
      <c r="D1" s="177" t="s">
        <v>1126</v>
      </c>
      <c r="E1" s="437"/>
      <c r="F1" s="2"/>
      <c r="G1" s="596" t="s">
        <v>934</v>
      </c>
      <c r="H1" s="598" t="s">
        <v>8</v>
      </c>
      <c r="I1" s="600" t="s">
        <v>19</v>
      </c>
      <c r="J1" s="601"/>
      <c r="K1" s="598" t="s">
        <v>935</v>
      </c>
      <c r="L1" s="628" t="s">
        <v>3</v>
      </c>
      <c r="M1" s="630" t="s">
        <v>9</v>
      </c>
      <c r="N1" s="631"/>
      <c r="O1" s="634" t="s">
        <v>1125</v>
      </c>
      <c r="P1" s="437"/>
      <c r="Q1" s="620" t="s">
        <v>11</v>
      </c>
      <c r="R1" s="621"/>
      <c r="S1" s="622"/>
      <c r="T1" s="623" t="s">
        <v>12</v>
      </c>
      <c r="U1" s="624"/>
      <c r="V1" s="625"/>
      <c r="W1" s="612" t="s">
        <v>13</v>
      </c>
      <c r="X1" s="613"/>
      <c r="Y1" s="614"/>
      <c r="Z1" s="616" t="s">
        <v>14</v>
      </c>
      <c r="AA1" s="616" t="s">
        <v>15</v>
      </c>
      <c r="AB1" s="632" t="s">
        <v>16</v>
      </c>
      <c r="AC1" s="607" t="s">
        <v>1120</v>
      </c>
      <c r="AD1" s="607" t="s">
        <v>1121</v>
      </c>
      <c r="AE1" s="607" t="s">
        <v>1122</v>
      </c>
      <c r="AF1" s="179">
        <v>10</v>
      </c>
      <c r="AG1" s="397">
        <v>11</v>
      </c>
      <c r="AH1" s="179">
        <v>13</v>
      </c>
      <c r="AI1" s="179">
        <v>14</v>
      </c>
      <c r="AJ1" s="179">
        <v>15</v>
      </c>
      <c r="AK1" s="179">
        <v>16</v>
      </c>
      <c r="AL1" s="179">
        <v>17</v>
      </c>
      <c r="AM1" s="397">
        <v>18</v>
      </c>
      <c r="AN1" s="179">
        <v>20</v>
      </c>
      <c r="AO1" s="179">
        <v>21</v>
      </c>
      <c r="AP1" s="179">
        <v>22</v>
      </c>
      <c r="AQ1" s="179">
        <v>23</v>
      </c>
      <c r="AR1" s="179">
        <v>24</v>
      </c>
      <c r="AS1" s="397">
        <v>25</v>
      </c>
      <c r="AT1" s="179">
        <v>27</v>
      </c>
      <c r="AU1" s="179">
        <v>28</v>
      </c>
      <c r="AV1" s="179">
        <v>29</v>
      </c>
      <c r="AW1" s="179">
        <v>30</v>
      </c>
      <c r="AX1" s="179">
        <v>31</v>
      </c>
      <c r="AY1" s="397">
        <v>1</v>
      </c>
      <c r="AZ1" s="179">
        <v>3</v>
      </c>
      <c r="BA1" s="179">
        <v>4</v>
      </c>
      <c r="BB1" s="179">
        <v>5</v>
      </c>
      <c r="BC1" s="179">
        <v>6</v>
      </c>
      <c r="BD1" s="179">
        <v>7</v>
      </c>
      <c r="BE1" s="179">
        <v>8</v>
      </c>
      <c r="BF1" s="587" t="s">
        <v>1033</v>
      </c>
      <c r="BG1" s="588"/>
      <c r="BH1" s="180"/>
      <c r="BI1" s="589" t="s">
        <v>1034</v>
      </c>
      <c r="BJ1" s="590"/>
      <c r="BK1" s="590"/>
      <c r="BL1" s="590"/>
      <c r="BM1" s="590"/>
      <c r="BN1" s="590"/>
      <c r="BO1" s="590"/>
      <c r="BP1" s="590"/>
      <c r="BQ1" s="590"/>
      <c r="BR1" s="591"/>
      <c r="BS1" s="626" t="s">
        <v>240</v>
      </c>
      <c r="BT1" s="181" t="s">
        <v>20</v>
      </c>
      <c r="BU1" s="594" t="s">
        <v>1060</v>
      </c>
      <c r="BV1" s="594" t="s">
        <v>1062</v>
      </c>
      <c r="BW1" s="594" t="s">
        <v>1075</v>
      </c>
      <c r="BX1" s="584" t="s">
        <v>1123</v>
      </c>
      <c r="BY1" s="582" t="s">
        <v>1127</v>
      </c>
      <c r="BZ1" s="618" t="s">
        <v>21</v>
      </c>
      <c r="CA1" s="174"/>
      <c r="CB1" s="174"/>
    </row>
    <row r="2" spans="1:80" s="175" customFormat="1" ht="55.8" customHeight="1" x14ac:dyDescent="0.25">
      <c r="B2" s="586"/>
      <c r="C2" s="176"/>
      <c r="D2" s="177">
        <f>16*6</f>
        <v>96</v>
      </c>
      <c r="E2" s="437"/>
      <c r="F2" s="4"/>
      <c r="G2" s="597"/>
      <c r="H2" s="599"/>
      <c r="I2" s="602"/>
      <c r="J2" s="603"/>
      <c r="K2" s="599"/>
      <c r="L2" s="629"/>
      <c r="M2" s="186" t="s">
        <v>22</v>
      </c>
      <c r="N2" s="176" t="s">
        <v>23</v>
      </c>
      <c r="O2" s="635"/>
      <c r="P2" s="432" t="s">
        <v>25</v>
      </c>
      <c r="Q2" s="187" t="s">
        <v>26</v>
      </c>
      <c r="R2" s="431" t="s">
        <v>27</v>
      </c>
      <c r="S2" s="188" t="s">
        <v>28</v>
      </c>
      <c r="T2" s="66" t="s">
        <v>26</v>
      </c>
      <c r="U2" s="431" t="s">
        <v>27</v>
      </c>
      <c r="V2" s="188" t="s">
        <v>28</v>
      </c>
      <c r="W2" s="189" t="s">
        <v>29</v>
      </c>
      <c r="X2" s="189" t="s">
        <v>30</v>
      </c>
      <c r="Y2" s="189" t="s">
        <v>31</v>
      </c>
      <c r="Z2" s="617"/>
      <c r="AA2" s="617"/>
      <c r="AB2" s="633"/>
      <c r="AC2" s="608"/>
      <c r="AD2" s="608"/>
      <c r="AE2" s="608"/>
      <c r="AF2" s="191" t="s">
        <v>38</v>
      </c>
      <c r="AG2" s="398" t="s">
        <v>39</v>
      </c>
      <c r="AH2" s="191" t="s">
        <v>34</v>
      </c>
      <c r="AI2" s="191" t="s">
        <v>35</v>
      </c>
      <c r="AJ2" s="191" t="s">
        <v>36</v>
      </c>
      <c r="AK2" s="191" t="s">
        <v>37</v>
      </c>
      <c r="AL2" s="191" t="s">
        <v>38</v>
      </c>
      <c r="AM2" s="398" t="s">
        <v>39</v>
      </c>
      <c r="AN2" s="191" t="s">
        <v>34</v>
      </c>
      <c r="AO2" s="191" t="s">
        <v>35</v>
      </c>
      <c r="AP2" s="191" t="s">
        <v>36</v>
      </c>
      <c r="AQ2" s="191" t="s">
        <v>37</v>
      </c>
      <c r="AR2" s="191" t="s">
        <v>38</v>
      </c>
      <c r="AS2" s="398" t="s">
        <v>39</v>
      </c>
      <c r="AT2" s="191" t="s">
        <v>34</v>
      </c>
      <c r="AU2" s="191" t="s">
        <v>35</v>
      </c>
      <c r="AV2" s="191" t="s">
        <v>36</v>
      </c>
      <c r="AW2" s="191" t="s">
        <v>37</v>
      </c>
      <c r="AX2" s="191" t="s">
        <v>38</v>
      </c>
      <c r="AY2" s="398" t="s">
        <v>39</v>
      </c>
      <c r="AZ2" s="191" t="s">
        <v>34</v>
      </c>
      <c r="BA2" s="191" t="s">
        <v>35</v>
      </c>
      <c r="BB2" s="191" t="s">
        <v>36</v>
      </c>
      <c r="BC2" s="191" t="s">
        <v>37</v>
      </c>
      <c r="BD2" s="191" t="s">
        <v>38</v>
      </c>
      <c r="BE2" s="191" t="s">
        <v>39</v>
      </c>
      <c r="BF2" s="437" t="s">
        <v>40</v>
      </c>
      <c r="BG2" s="65" t="s">
        <v>41</v>
      </c>
      <c r="BH2" s="192" t="s">
        <v>42</v>
      </c>
      <c r="BI2" s="193" t="s">
        <v>1050</v>
      </c>
      <c r="BJ2" s="65" t="s">
        <v>1036</v>
      </c>
      <c r="BK2" s="65" t="s">
        <v>730</v>
      </c>
      <c r="BL2" s="65" t="s">
        <v>729</v>
      </c>
      <c r="BM2" s="194" t="s">
        <v>462</v>
      </c>
      <c r="BN2" s="369" t="s">
        <v>463</v>
      </c>
      <c r="BO2" s="437" t="s">
        <v>44</v>
      </c>
      <c r="BP2" s="193" t="s">
        <v>43</v>
      </c>
      <c r="BQ2" s="65" t="s">
        <v>410</v>
      </c>
      <c r="BR2" s="195" t="s">
        <v>1058</v>
      </c>
      <c r="BS2" s="627"/>
      <c r="BT2" s="196" t="s">
        <v>1038</v>
      </c>
      <c r="BU2" s="595"/>
      <c r="BV2" s="595"/>
      <c r="BW2" s="595"/>
      <c r="BX2" s="585"/>
      <c r="BY2" s="583"/>
      <c r="BZ2" s="619"/>
      <c r="CA2" s="184"/>
      <c r="CB2" s="184"/>
    </row>
    <row r="3" spans="1:80" s="175" customFormat="1" ht="34.5" customHeight="1" x14ac:dyDescent="0.3">
      <c r="A3" s="185"/>
      <c r="B3" s="586"/>
      <c r="C3" s="281"/>
      <c r="D3" s="177"/>
      <c r="E3" s="437"/>
      <c r="F3" s="1"/>
      <c r="G3" s="373"/>
      <c r="H3" s="436"/>
      <c r="I3" s="436"/>
      <c r="J3" s="436"/>
      <c r="K3" s="436"/>
      <c r="L3" s="282"/>
      <c r="M3" s="283"/>
      <c r="N3" s="284"/>
      <c r="O3" s="285"/>
      <c r="P3" s="433"/>
      <c r="Q3" s="286"/>
      <c r="R3" s="287"/>
      <c r="S3" s="288"/>
      <c r="T3" s="289"/>
      <c r="U3" s="287"/>
      <c r="V3" s="288"/>
      <c r="W3" s="290"/>
      <c r="X3" s="290"/>
      <c r="Y3" s="290"/>
      <c r="Z3" s="433"/>
      <c r="AA3" s="433"/>
      <c r="AB3" s="434"/>
      <c r="AC3" s="291"/>
      <c r="AD3" s="291"/>
      <c r="AE3" s="2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292"/>
      <c r="BC3" s="292"/>
      <c r="BD3" s="292"/>
      <c r="BE3" s="292"/>
      <c r="BF3" s="437"/>
      <c r="BG3" s="65"/>
      <c r="BH3" s="192"/>
      <c r="BI3" s="193"/>
      <c r="BK3" s="65"/>
      <c r="BL3" s="65"/>
      <c r="BM3" s="194"/>
      <c r="BN3" s="194"/>
      <c r="BO3" s="193"/>
      <c r="BP3" s="437"/>
      <c r="BQ3" s="65"/>
      <c r="BR3" s="195"/>
      <c r="BS3" s="435"/>
      <c r="BT3" s="293"/>
      <c r="BU3" s="182"/>
      <c r="BV3" s="294"/>
      <c r="BW3" s="294"/>
      <c r="BX3" s="262"/>
      <c r="BY3" s="197"/>
      <c r="BZ3" s="295"/>
      <c r="CA3" s="184"/>
      <c r="CB3" s="184"/>
    </row>
    <row r="4" spans="1:80" s="175" customFormat="1" ht="21.75" customHeight="1" x14ac:dyDescent="0.3">
      <c r="A4" s="185"/>
      <c r="B4" s="34"/>
      <c r="C4" s="296" t="s">
        <v>1052</v>
      </c>
      <c r="D4" s="78" t="s">
        <v>286</v>
      </c>
      <c r="E4" s="333" t="s">
        <v>287</v>
      </c>
      <c r="F4" s="1" t="s">
        <v>262</v>
      </c>
      <c r="G4" s="1"/>
      <c r="H4" s="1" t="s">
        <v>288</v>
      </c>
      <c r="I4" s="1" t="s">
        <v>695</v>
      </c>
      <c r="J4" s="1" t="s">
        <v>696</v>
      </c>
      <c r="K4" s="1"/>
      <c r="L4" s="268">
        <v>2018</v>
      </c>
      <c r="M4" s="2"/>
      <c r="N4" s="2" t="s">
        <v>45</v>
      </c>
      <c r="O4" s="270"/>
      <c r="P4" s="271" t="s">
        <v>114</v>
      </c>
      <c r="Q4" s="271" t="s">
        <v>289</v>
      </c>
      <c r="R4" s="273">
        <v>1983</v>
      </c>
      <c r="S4" s="274" t="s">
        <v>123</v>
      </c>
      <c r="T4" s="1" t="s">
        <v>290</v>
      </c>
      <c r="U4" s="268">
        <v>1991</v>
      </c>
      <c r="V4" s="1" t="s">
        <v>291</v>
      </c>
      <c r="W4" s="1" t="s">
        <v>292</v>
      </c>
      <c r="X4" s="1" t="s">
        <v>293</v>
      </c>
      <c r="Y4" s="1" t="s">
        <v>294</v>
      </c>
      <c r="Z4" s="122" t="s">
        <v>242</v>
      </c>
      <c r="AA4" s="276"/>
      <c r="AB4" s="297"/>
      <c r="AC4" s="277"/>
      <c r="AD4" s="277"/>
      <c r="AE4" s="278"/>
      <c r="AF4" s="128">
        <v>1</v>
      </c>
      <c r="AG4" s="128">
        <v>1</v>
      </c>
      <c r="AH4" s="128" t="s">
        <v>4</v>
      </c>
      <c r="AI4" s="128" t="s">
        <v>4</v>
      </c>
      <c r="AJ4" s="128" t="s">
        <v>4</v>
      </c>
      <c r="AK4" s="128" t="s">
        <v>4</v>
      </c>
      <c r="AL4" s="128" t="s">
        <v>4</v>
      </c>
      <c r="AM4" s="128" t="s">
        <v>4</v>
      </c>
      <c r="AN4" s="128" t="s">
        <v>4</v>
      </c>
      <c r="AO4" s="128" t="s">
        <v>4</v>
      </c>
      <c r="AP4" s="128" t="s">
        <v>4</v>
      </c>
      <c r="AQ4" s="128" t="s">
        <v>4</v>
      </c>
      <c r="AR4" s="128" t="s">
        <v>4</v>
      </c>
      <c r="AS4" s="128" t="s">
        <v>4</v>
      </c>
      <c r="AT4" s="128" t="s">
        <v>4</v>
      </c>
      <c r="AU4" s="128">
        <v>1</v>
      </c>
      <c r="AV4" s="128">
        <v>1</v>
      </c>
      <c r="AW4" s="128">
        <v>1</v>
      </c>
      <c r="AX4" s="128">
        <v>1</v>
      </c>
      <c r="AY4" s="128">
        <v>1</v>
      </c>
      <c r="AZ4" s="128" t="s">
        <v>4</v>
      </c>
      <c r="BA4" s="128">
        <v>1</v>
      </c>
      <c r="BB4" s="128">
        <v>1</v>
      </c>
      <c r="BC4" s="128">
        <v>1</v>
      </c>
      <c r="BD4" s="128">
        <v>1</v>
      </c>
      <c r="BE4" s="128">
        <v>1</v>
      </c>
      <c r="BF4" s="69"/>
      <c r="BG4" s="128"/>
      <c r="BH4" s="298">
        <f>COUNTIF(AF4:BE4,"P")</f>
        <v>14</v>
      </c>
      <c r="BI4" s="84">
        <v>0</v>
      </c>
      <c r="BJ4" s="203">
        <f>+BF4*10+BG4*10</f>
        <v>0</v>
      </c>
      <c r="BK4" s="201"/>
      <c r="BL4" s="201"/>
      <c r="BM4" s="202"/>
      <c r="BN4" s="202"/>
      <c r="BO4" s="203">
        <v>150</v>
      </c>
      <c r="BP4" s="203">
        <v>80</v>
      </c>
      <c r="BQ4" s="239">
        <v>780</v>
      </c>
      <c r="BR4" s="202">
        <v>780</v>
      </c>
      <c r="BS4" s="299">
        <f t="shared" ref="BS4:BS34" si="0">+BH4*30</f>
        <v>420</v>
      </c>
      <c r="BT4" s="279">
        <f t="shared" ref="BT4:BT34" si="1">SUM(BI4:BR4)-BS4</f>
        <v>1370</v>
      </c>
      <c r="BU4" s="209"/>
      <c r="BV4" s="209">
        <v>1370</v>
      </c>
      <c r="BW4" s="209"/>
      <c r="BX4" s="240">
        <f t="shared" ref="BX4:BX34" si="2">SUM(BU4:BW4)</f>
        <v>1370</v>
      </c>
      <c r="BY4" s="241">
        <f t="shared" ref="BY4:BY34" si="3">BT4-BX4</f>
        <v>0</v>
      </c>
      <c r="BZ4" s="78"/>
      <c r="CA4" s="300"/>
      <c r="CB4" s="300"/>
    </row>
    <row r="5" spans="1:80" ht="18.75" customHeight="1" x14ac:dyDescent="0.25">
      <c r="B5" s="73"/>
      <c r="C5" s="296" t="s">
        <v>1052</v>
      </c>
      <c r="D5" s="78" t="s">
        <v>390</v>
      </c>
      <c r="E5" s="130" t="s">
        <v>1</v>
      </c>
      <c r="F5" s="4" t="s">
        <v>391</v>
      </c>
      <c r="G5" s="4"/>
      <c r="H5" s="4" t="s">
        <v>449</v>
      </c>
      <c r="I5" s="4" t="s">
        <v>681</v>
      </c>
      <c r="J5" s="4" t="s">
        <v>682</v>
      </c>
      <c r="K5" s="4"/>
      <c r="L5" s="144">
        <v>2018</v>
      </c>
      <c r="M5" s="3"/>
      <c r="N5" s="3" t="s">
        <v>45</v>
      </c>
      <c r="O5" s="160" t="s">
        <v>199</v>
      </c>
      <c r="P5" s="163" t="s">
        <v>676</v>
      </c>
      <c r="Q5" s="163" t="s">
        <v>677</v>
      </c>
      <c r="R5" s="157">
        <v>1991</v>
      </c>
      <c r="S5" s="274" t="s">
        <v>487</v>
      </c>
      <c r="T5" s="4" t="s">
        <v>678</v>
      </c>
      <c r="U5" s="144">
        <v>1993</v>
      </c>
      <c r="V5" s="4" t="s">
        <v>487</v>
      </c>
      <c r="W5" s="4" t="s">
        <v>676</v>
      </c>
      <c r="X5" s="4" t="s">
        <v>679</v>
      </c>
      <c r="Y5" s="4" t="s">
        <v>680</v>
      </c>
      <c r="Z5" s="122" t="s">
        <v>242</v>
      </c>
      <c r="AA5" s="152"/>
      <c r="AB5" s="153"/>
      <c r="AC5" s="153"/>
      <c r="AD5" s="153"/>
      <c r="AE5" s="207"/>
      <c r="AF5" s="128">
        <v>1</v>
      </c>
      <c r="AG5" s="128">
        <v>1</v>
      </c>
      <c r="AH5" s="128">
        <v>1</v>
      </c>
      <c r="AI5" s="128">
        <v>1</v>
      </c>
      <c r="AJ5" s="128">
        <v>1</v>
      </c>
      <c r="AK5" s="128">
        <v>1</v>
      </c>
      <c r="AL5" s="128">
        <v>1</v>
      </c>
      <c r="AM5" s="128">
        <v>1</v>
      </c>
      <c r="AN5" s="128">
        <v>1</v>
      </c>
      <c r="AO5" s="128">
        <v>1</v>
      </c>
      <c r="AP5" s="128">
        <v>1</v>
      </c>
      <c r="AQ5" s="128">
        <v>1</v>
      </c>
      <c r="AR5" s="128">
        <v>1</v>
      </c>
      <c r="AS5" s="128">
        <v>1</v>
      </c>
      <c r="AT5" s="128">
        <v>1</v>
      </c>
      <c r="AU5" s="128">
        <v>1</v>
      </c>
      <c r="AV5" s="128">
        <v>1</v>
      </c>
      <c r="AW5" s="128">
        <v>1</v>
      </c>
      <c r="AX5" s="128">
        <v>1</v>
      </c>
      <c r="AY5" s="128">
        <v>1</v>
      </c>
      <c r="AZ5" s="128">
        <v>1</v>
      </c>
      <c r="BA5" s="128">
        <v>1</v>
      </c>
      <c r="BB5" s="128">
        <v>1</v>
      </c>
      <c r="BC5" s="128">
        <v>1</v>
      </c>
      <c r="BD5" s="128">
        <v>1</v>
      </c>
      <c r="BE5" s="128" t="s">
        <v>4</v>
      </c>
      <c r="BF5" s="69"/>
      <c r="BG5" s="128"/>
      <c r="BH5" s="298">
        <f t="shared" ref="BH5:BH67" si="4">COUNTIF(AF5:BE5,"P")</f>
        <v>1</v>
      </c>
      <c r="BI5" s="84">
        <v>0</v>
      </c>
      <c r="BJ5" s="203">
        <f t="shared" ref="BJ5:BJ67" si="5">+BF5*10+BG5*10</f>
        <v>0</v>
      </c>
      <c r="BK5" s="201"/>
      <c r="BL5" s="201"/>
      <c r="BM5" s="202">
        <v>150</v>
      </c>
      <c r="BN5" s="202"/>
      <c r="BO5" s="203">
        <v>150</v>
      </c>
      <c r="BP5" s="203">
        <v>80</v>
      </c>
      <c r="BQ5" s="239">
        <v>780</v>
      </c>
      <c r="BR5" s="202">
        <v>780</v>
      </c>
      <c r="BS5" s="299">
        <f t="shared" si="0"/>
        <v>30</v>
      </c>
      <c r="BT5" s="279">
        <f t="shared" si="1"/>
        <v>1910</v>
      </c>
      <c r="BU5" s="205"/>
      <c r="BV5" s="205">
        <v>1910</v>
      </c>
      <c r="BW5" s="209"/>
      <c r="BX5" s="240">
        <f t="shared" si="2"/>
        <v>1910</v>
      </c>
      <c r="BY5" s="241">
        <f t="shared" si="3"/>
        <v>0</v>
      </c>
      <c r="BZ5" s="78"/>
      <c r="CA5" s="300"/>
      <c r="CB5" s="300"/>
    </row>
    <row r="6" spans="1:80" ht="15.75" hidden="1" customHeight="1" x14ac:dyDescent="0.25">
      <c r="A6" s="301" t="s">
        <v>520</v>
      </c>
      <c r="B6" s="30"/>
      <c r="C6" s="296" t="s">
        <v>1052</v>
      </c>
      <c r="D6" s="244" t="s">
        <v>427</v>
      </c>
      <c r="E6" s="243" t="s">
        <v>428</v>
      </c>
      <c r="F6" s="4" t="s">
        <v>429</v>
      </c>
      <c r="G6" s="4"/>
      <c r="H6" s="4" t="s">
        <v>443</v>
      </c>
      <c r="I6" s="4" t="s">
        <v>699</v>
      </c>
      <c r="J6" s="4" t="s">
        <v>700</v>
      </c>
      <c r="K6" s="4"/>
      <c r="L6" s="144">
        <v>2018</v>
      </c>
      <c r="M6" s="3"/>
      <c r="N6" s="3" t="s">
        <v>45</v>
      </c>
      <c r="O6" s="160" t="s">
        <v>199</v>
      </c>
      <c r="P6" s="163" t="s">
        <v>65</v>
      </c>
      <c r="Q6" s="163" t="s">
        <v>697</v>
      </c>
      <c r="R6" s="157">
        <v>1993</v>
      </c>
      <c r="S6" s="158" t="s">
        <v>487</v>
      </c>
      <c r="T6" s="4" t="s">
        <v>698</v>
      </c>
      <c r="U6" s="144">
        <v>1994</v>
      </c>
      <c r="V6" s="4" t="s">
        <v>333</v>
      </c>
      <c r="W6" s="4" t="s">
        <v>200</v>
      </c>
      <c r="X6" s="4" t="s">
        <v>201</v>
      </c>
      <c r="Y6" s="4" t="s">
        <v>202</v>
      </c>
      <c r="Z6" s="151" t="s">
        <v>124</v>
      </c>
      <c r="AA6" s="152"/>
      <c r="AB6" s="153"/>
      <c r="AC6" s="153"/>
      <c r="AD6" s="153"/>
      <c r="AE6" s="401"/>
      <c r="AF6" s="128">
        <v>1</v>
      </c>
      <c r="AG6" s="128">
        <v>1</v>
      </c>
      <c r="AH6" s="128">
        <v>1</v>
      </c>
      <c r="AI6" s="128">
        <v>1</v>
      </c>
      <c r="AJ6" s="128">
        <v>1</v>
      </c>
      <c r="AK6" s="128">
        <v>1</v>
      </c>
      <c r="AL6" s="128">
        <v>1</v>
      </c>
      <c r="AM6" s="128">
        <v>1</v>
      </c>
      <c r="AN6" s="128">
        <v>1</v>
      </c>
      <c r="AO6" s="128">
        <v>1</v>
      </c>
      <c r="AP6" s="128">
        <v>1</v>
      </c>
      <c r="AQ6" s="128">
        <v>1</v>
      </c>
      <c r="AR6" s="128">
        <v>1</v>
      </c>
      <c r="AS6" s="128">
        <v>1</v>
      </c>
      <c r="AT6" s="128">
        <v>1</v>
      </c>
      <c r="AU6" s="128">
        <v>1</v>
      </c>
      <c r="AV6" s="128">
        <v>1</v>
      </c>
      <c r="AW6" s="128">
        <v>1</v>
      </c>
      <c r="AX6" s="128">
        <v>1</v>
      </c>
      <c r="AY6" s="128">
        <v>1</v>
      </c>
      <c r="AZ6" s="128">
        <v>1</v>
      </c>
      <c r="BA6" s="128">
        <v>1</v>
      </c>
      <c r="BB6" s="128">
        <v>1</v>
      </c>
      <c r="BC6" s="128">
        <v>1</v>
      </c>
      <c r="BD6" s="128">
        <v>1</v>
      </c>
      <c r="BE6" s="128">
        <v>1</v>
      </c>
      <c r="BF6" s="69"/>
      <c r="BG6" s="128"/>
      <c r="BH6" s="298">
        <f t="shared" si="4"/>
        <v>0</v>
      </c>
      <c r="BI6" s="241">
        <v>2810</v>
      </c>
      <c r="BJ6" s="203">
        <f t="shared" si="5"/>
        <v>0</v>
      </c>
      <c r="BK6" s="201"/>
      <c r="BL6" s="201"/>
      <c r="BM6" s="202"/>
      <c r="BN6" s="202"/>
      <c r="BO6" s="203">
        <v>150</v>
      </c>
      <c r="BP6" s="203">
        <v>80</v>
      </c>
      <c r="BQ6" s="239">
        <v>780</v>
      </c>
      <c r="BR6" s="202">
        <v>780</v>
      </c>
      <c r="BS6" s="299">
        <f t="shared" si="0"/>
        <v>0</v>
      </c>
      <c r="BT6" s="279">
        <f t="shared" si="1"/>
        <v>4600</v>
      </c>
      <c r="BU6" s="205"/>
      <c r="BV6" s="205"/>
      <c r="BW6" s="209"/>
      <c r="BX6" s="240">
        <f t="shared" si="2"/>
        <v>0</v>
      </c>
      <c r="BY6" s="241">
        <f t="shared" si="3"/>
        <v>4600</v>
      </c>
      <c r="BZ6" s="78"/>
      <c r="CA6" s="300"/>
      <c r="CB6" s="300"/>
    </row>
    <row r="7" spans="1:80" s="220" customFormat="1" ht="15.75" hidden="1" customHeight="1" x14ac:dyDescent="0.25">
      <c r="B7" s="232"/>
      <c r="C7" s="296" t="s">
        <v>1052</v>
      </c>
      <c r="D7" s="265" t="s">
        <v>247</v>
      </c>
      <c r="E7" s="264" t="s">
        <v>248</v>
      </c>
      <c r="F7" s="266" t="s">
        <v>249</v>
      </c>
      <c r="G7" s="266"/>
      <c r="H7" s="4" t="s">
        <v>250</v>
      </c>
      <c r="I7" s="4" t="s">
        <v>683</v>
      </c>
      <c r="J7" s="4" t="s">
        <v>684</v>
      </c>
      <c r="K7" s="4"/>
      <c r="L7" s="144">
        <v>2018</v>
      </c>
      <c r="M7" s="3" t="s">
        <v>45</v>
      </c>
      <c r="N7" s="3"/>
      <c r="O7" s="160"/>
      <c r="P7" s="163" t="s">
        <v>68</v>
      </c>
      <c r="Q7" s="163" t="s">
        <v>251</v>
      </c>
      <c r="R7" s="157">
        <v>1995</v>
      </c>
      <c r="S7" s="158" t="s">
        <v>171</v>
      </c>
      <c r="T7" s="4" t="s">
        <v>252</v>
      </c>
      <c r="U7" s="144">
        <v>1997</v>
      </c>
      <c r="V7" s="4" t="s">
        <v>171</v>
      </c>
      <c r="W7" s="4" t="s">
        <v>68</v>
      </c>
      <c r="X7" s="4" t="s">
        <v>253</v>
      </c>
      <c r="Y7" s="4" t="s">
        <v>254</v>
      </c>
      <c r="Z7" s="122" t="s">
        <v>242</v>
      </c>
      <c r="AA7" s="152"/>
      <c r="AB7" s="153"/>
      <c r="AC7" s="153"/>
      <c r="AD7" s="153"/>
      <c r="AE7" s="401"/>
      <c r="AF7" s="128">
        <v>1</v>
      </c>
      <c r="AG7" s="128">
        <v>1</v>
      </c>
      <c r="AH7" s="128">
        <v>1</v>
      </c>
      <c r="AI7" s="128">
        <v>1</v>
      </c>
      <c r="AJ7" s="128">
        <v>1</v>
      </c>
      <c r="AK7" s="128">
        <v>1</v>
      </c>
      <c r="AL7" s="128">
        <v>1</v>
      </c>
      <c r="AM7" s="128">
        <v>1</v>
      </c>
      <c r="AN7" s="128">
        <v>1</v>
      </c>
      <c r="AO7" s="128">
        <v>1</v>
      </c>
      <c r="AP7" s="128">
        <v>1</v>
      </c>
      <c r="AQ7" s="128">
        <v>1</v>
      </c>
      <c r="AR7" s="128">
        <v>1</v>
      </c>
      <c r="AS7" s="128">
        <v>1</v>
      </c>
      <c r="AT7" s="128">
        <v>1</v>
      </c>
      <c r="AU7" s="128">
        <v>1</v>
      </c>
      <c r="AV7" s="128">
        <v>1</v>
      </c>
      <c r="AW7" s="128">
        <v>1</v>
      </c>
      <c r="AX7" s="128">
        <v>1</v>
      </c>
      <c r="AY7" s="128">
        <v>1</v>
      </c>
      <c r="AZ7" s="128">
        <v>1</v>
      </c>
      <c r="BA7" s="128">
        <v>1</v>
      </c>
      <c r="BB7" s="128">
        <v>1</v>
      </c>
      <c r="BC7" s="128">
        <v>1</v>
      </c>
      <c r="BD7" s="128">
        <v>1</v>
      </c>
      <c r="BE7" s="128">
        <v>1</v>
      </c>
      <c r="BF7" s="69"/>
      <c r="BG7" s="128"/>
      <c r="BH7" s="298">
        <f t="shared" si="4"/>
        <v>0</v>
      </c>
      <c r="BI7" s="241">
        <v>9620</v>
      </c>
      <c r="BJ7" s="203">
        <f t="shared" si="5"/>
        <v>0</v>
      </c>
      <c r="BK7" s="201"/>
      <c r="BL7" s="201"/>
      <c r="BM7" s="202"/>
      <c r="BN7" s="202"/>
      <c r="BO7" s="203">
        <v>150</v>
      </c>
      <c r="BP7" s="203">
        <v>80</v>
      </c>
      <c r="BQ7" s="239">
        <v>780</v>
      </c>
      <c r="BR7" s="202">
        <v>780</v>
      </c>
      <c r="BS7" s="299">
        <f t="shared" si="0"/>
        <v>0</v>
      </c>
      <c r="BT7" s="279">
        <f t="shared" si="1"/>
        <v>11410</v>
      </c>
      <c r="BU7" s="234"/>
      <c r="BV7" s="205"/>
      <c r="BW7" s="209"/>
      <c r="BX7" s="240">
        <f t="shared" si="2"/>
        <v>0</v>
      </c>
      <c r="BY7" s="241">
        <f t="shared" si="3"/>
        <v>11410</v>
      </c>
      <c r="BZ7" s="78"/>
      <c r="CA7" s="300"/>
      <c r="CB7" s="300"/>
    </row>
    <row r="8" spans="1:80" ht="15.75" customHeight="1" x14ac:dyDescent="0.25">
      <c r="A8" s="173">
        <v>1280</v>
      </c>
      <c r="B8" s="30"/>
      <c r="C8" s="296" t="s">
        <v>1052</v>
      </c>
      <c r="D8" s="78" t="s">
        <v>976</v>
      </c>
      <c r="E8" s="130" t="s">
        <v>1061</v>
      </c>
      <c r="F8" s="4" t="s">
        <v>975</v>
      </c>
      <c r="G8" s="4"/>
      <c r="H8" s="4"/>
      <c r="I8" s="4"/>
      <c r="J8" s="4"/>
      <c r="K8" s="4"/>
      <c r="L8" s="144"/>
      <c r="M8" s="3"/>
      <c r="N8" s="3"/>
      <c r="O8" s="160"/>
      <c r="P8" s="163"/>
      <c r="Q8" s="163"/>
      <c r="R8" s="157"/>
      <c r="S8" s="158"/>
      <c r="T8" s="4"/>
      <c r="U8" s="144"/>
      <c r="V8" s="4"/>
      <c r="W8" s="4"/>
      <c r="X8" s="4"/>
      <c r="Y8" s="4"/>
      <c r="Z8" s="122"/>
      <c r="AA8" s="152"/>
      <c r="AB8" s="153"/>
      <c r="AC8" s="153"/>
      <c r="AD8" s="153"/>
      <c r="AE8" s="401"/>
      <c r="AF8" s="128">
        <v>1</v>
      </c>
      <c r="AG8" s="128">
        <v>1</v>
      </c>
      <c r="AH8" s="128">
        <v>1</v>
      </c>
      <c r="AI8" s="128">
        <v>1</v>
      </c>
      <c r="AJ8" s="128">
        <v>1</v>
      </c>
      <c r="AK8" s="128">
        <v>1</v>
      </c>
      <c r="AL8" s="128">
        <v>1</v>
      </c>
      <c r="AM8" s="128">
        <v>1</v>
      </c>
      <c r="AN8" s="128">
        <v>1</v>
      </c>
      <c r="AO8" s="128">
        <v>1</v>
      </c>
      <c r="AP8" s="128">
        <v>1</v>
      </c>
      <c r="AQ8" s="128">
        <v>1</v>
      </c>
      <c r="AR8" s="128">
        <v>1</v>
      </c>
      <c r="AS8" s="128">
        <v>1</v>
      </c>
      <c r="AT8" s="128">
        <v>1</v>
      </c>
      <c r="AU8" s="128">
        <v>1</v>
      </c>
      <c r="AV8" s="128" t="s">
        <v>4</v>
      </c>
      <c r="AW8" s="128">
        <v>1</v>
      </c>
      <c r="AX8" s="128">
        <v>1</v>
      </c>
      <c r="AY8" s="128">
        <v>1</v>
      </c>
      <c r="AZ8" s="128">
        <v>1</v>
      </c>
      <c r="BA8" s="128">
        <v>1</v>
      </c>
      <c r="BB8" s="128">
        <v>1</v>
      </c>
      <c r="BC8" s="128">
        <v>1</v>
      </c>
      <c r="BD8" s="128">
        <v>1</v>
      </c>
      <c r="BE8" s="128">
        <v>1</v>
      </c>
      <c r="BF8" s="69"/>
      <c r="BG8" s="128"/>
      <c r="BH8" s="298">
        <f t="shared" si="4"/>
        <v>1</v>
      </c>
      <c r="BI8" s="84">
        <v>0</v>
      </c>
      <c r="BJ8" s="203">
        <f t="shared" si="5"/>
        <v>0</v>
      </c>
      <c r="BK8" s="201"/>
      <c r="BL8" s="201"/>
      <c r="BM8" s="202"/>
      <c r="BN8" s="202"/>
      <c r="BO8" s="203">
        <v>150</v>
      </c>
      <c r="BP8" s="203">
        <v>80</v>
      </c>
      <c r="BQ8" s="239">
        <v>780</v>
      </c>
      <c r="BR8" s="202">
        <v>780</v>
      </c>
      <c r="BS8" s="299">
        <f t="shared" si="0"/>
        <v>30</v>
      </c>
      <c r="BT8" s="367">
        <f t="shared" si="1"/>
        <v>1760</v>
      </c>
      <c r="BU8" s="245"/>
      <c r="BV8" s="205"/>
      <c r="BW8" s="209"/>
      <c r="BX8" s="240">
        <f t="shared" si="2"/>
        <v>0</v>
      </c>
      <c r="BY8" s="241">
        <f t="shared" si="3"/>
        <v>1760</v>
      </c>
      <c r="BZ8" s="78"/>
      <c r="CA8" s="300"/>
      <c r="CB8" s="300"/>
    </row>
    <row r="9" spans="1:80" ht="15.75" customHeight="1" x14ac:dyDescent="0.25">
      <c r="B9" s="30"/>
      <c r="C9" s="296" t="s">
        <v>1052</v>
      </c>
      <c r="D9" s="78" t="s">
        <v>455</v>
      </c>
      <c r="E9" s="130" t="s">
        <v>156</v>
      </c>
      <c r="F9" s="4" t="s">
        <v>460</v>
      </c>
      <c r="G9" s="4"/>
      <c r="H9" s="4" t="s">
        <v>582</v>
      </c>
      <c r="I9" s="4" t="s">
        <v>585</v>
      </c>
      <c r="J9" s="4" t="s">
        <v>586</v>
      </c>
      <c r="K9" s="4"/>
      <c r="L9" s="144">
        <v>2018</v>
      </c>
      <c r="M9" s="3" t="s">
        <v>45</v>
      </c>
      <c r="N9" s="3"/>
      <c r="O9" s="160" t="s">
        <v>46</v>
      </c>
      <c r="P9" s="163" t="s">
        <v>65</v>
      </c>
      <c r="Q9" s="163" t="s">
        <v>583</v>
      </c>
      <c r="R9" s="157">
        <v>1984</v>
      </c>
      <c r="S9" s="158" t="s">
        <v>118</v>
      </c>
      <c r="T9" s="4" t="s">
        <v>584</v>
      </c>
      <c r="U9" s="144">
        <v>1982</v>
      </c>
      <c r="V9" s="4" t="s">
        <v>118</v>
      </c>
      <c r="W9" s="4" t="s">
        <v>65</v>
      </c>
      <c r="X9" s="4" t="s">
        <v>59</v>
      </c>
      <c r="Y9" s="4" t="s">
        <v>76</v>
      </c>
      <c r="Z9" s="122"/>
      <c r="AA9" s="152"/>
      <c r="AB9" s="153"/>
      <c r="AC9" s="153"/>
      <c r="AD9" s="153"/>
      <c r="AE9" s="401"/>
      <c r="AF9" s="128">
        <v>1</v>
      </c>
      <c r="AG9" s="128" t="s">
        <v>4</v>
      </c>
      <c r="AH9" s="128">
        <v>1</v>
      </c>
      <c r="AI9" s="128">
        <v>1</v>
      </c>
      <c r="AJ9" s="128">
        <v>1</v>
      </c>
      <c r="AK9" s="128">
        <v>1</v>
      </c>
      <c r="AL9" s="128">
        <v>1</v>
      </c>
      <c r="AM9" s="128">
        <v>1</v>
      </c>
      <c r="AN9" s="128">
        <v>1</v>
      </c>
      <c r="AO9" s="128">
        <v>1</v>
      </c>
      <c r="AP9" s="128">
        <v>1</v>
      </c>
      <c r="AQ9" s="128">
        <v>1</v>
      </c>
      <c r="AR9" s="128">
        <v>1</v>
      </c>
      <c r="AS9" s="128">
        <v>1</v>
      </c>
      <c r="AT9" s="128">
        <v>1</v>
      </c>
      <c r="AU9" s="128">
        <v>1</v>
      </c>
      <c r="AV9" s="128">
        <v>1</v>
      </c>
      <c r="AW9" s="128">
        <v>1</v>
      </c>
      <c r="AX9" s="128">
        <v>1</v>
      </c>
      <c r="AY9" s="128">
        <v>1</v>
      </c>
      <c r="AZ9" s="128">
        <v>1</v>
      </c>
      <c r="BA9" s="128">
        <v>1</v>
      </c>
      <c r="BB9" s="128">
        <v>1</v>
      </c>
      <c r="BC9" s="128">
        <v>1</v>
      </c>
      <c r="BD9" s="128">
        <v>1</v>
      </c>
      <c r="BE9" s="128">
        <v>1</v>
      </c>
      <c r="BF9" s="69"/>
      <c r="BG9" s="128"/>
      <c r="BH9" s="298">
        <f t="shared" si="4"/>
        <v>1</v>
      </c>
      <c r="BI9" s="84">
        <v>0</v>
      </c>
      <c r="BJ9" s="203">
        <f t="shared" si="5"/>
        <v>0</v>
      </c>
      <c r="BK9" s="201"/>
      <c r="BL9" s="201"/>
      <c r="BM9" s="202">
        <v>150</v>
      </c>
      <c r="BN9" s="202"/>
      <c r="BO9" s="203">
        <v>150</v>
      </c>
      <c r="BP9" s="203">
        <v>80</v>
      </c>
      <c r="BQ9" s="239">
        <v>780</v>
      </c>
      <c r="BR9" s="6">
        <v>780</v>
      </c>
      <c r="BS9" s="299">
        <f t="shared" si="0"/>
        <v>30</v>
      </c>
      <c r="BT9" s="279">
        <f t="shared" si="1"/>
        <v>1910</v>
      </c>
      <c r="BU9" s="205"/>
      <c r="BV9" s="205"/>
      <c r="BW9" s="209"/>
      <c r="BX9" s="240">
        <f t="shared" si="2"/>
        <v>0</v>
      </c>
      <c r="BY9" s="241">
        <f t="shared" si="3"/>
        <v>1910</v>
      </c>
      <c r="BZ9" s="78"/>
      <c r="CA9" s="300"/>
      <c r="CB9" s="300"/>
    </row>
    <row r="10" spans="1:80" ht="15.75" customHeight="1" x14ac:dyDescent="0.4">
      <c r="A10" s="173">
        <v>60</v>
      </c>
      <c r="B10" s="30"/>
      <c r="C10" s="296" t="s">
        <v>1052</v>
      </c>
      <c r="D10" s="146" t="s">
        <v>182</v>
      </c>
      <c r="E10" s="147" t="s">
        <v>230</v>
      </c>
      <c r="F10" s="8" t="s">
        <v>161</v>
      </c>
      <c r="G10" s="8"/>
      <c r="H10" s="8" t="s">
        <v>447</v>
      </c>
      <c r="I10" s="8"/>
      <c r="J10" s="8"/>
      <c r="K10" s="8"/>
      <c r="L10" s="250">
        <v>2018</v>
      </c>
      <c r="M10" s="251"/>
      <c r="N10" s="251" t="s">
        <v>45</v>
      </c>
      <c r="O10" s="252" t="s">
        <v>46</v>
      </c>
      <c r="P10" s="163" t="s">
        <v>65</v>
      </c>
      <c r="Q10" s="253" t="s">
        <v>665</v>
      </c>
      <c r="R10" s="252">
        <v>1984</v>
      </c>
      <c r="S10" s="251" t="s">
        <v>47</v>
      </c>
      <c r="T10" s="251" t="s">
        <v>666</v>
      </c>
      <c r="U10" s="252">
        <v>1983</v>
      </c>
      <c r="V10" s="251" t="s">
        <v>386</v>
      </c>
      <c r="W10" s="251" t="s">
        <v>65</v>
      </c>
      <c r="X10" s="251" t="s">
        <v>59</v>
      </c>
      <c r="Y10" s="251" t="s">
        <v>667</v>
      </c>
      <c r="Z10" s="122" t="s">
        <v>124</v>
      </c>
      <c r="AA10" s="251"/>
      <c r="AB10" s="254"/>
      <c r="AC10" s="234"/>
      <c r="AD10" s="234"/>
      <c r="AE10" s="346"/>
      <c r="AF10" s="128">
        <v>1</v>
      </c>
      <c r="AG10" s="128">
        <v>1</v>
      </c>
      <c r="AH10" s="128">
        <v>1</v>
      </c>
      <c r="AI10" s="128">
        <v>1</v>
      </c>
      <c r="AJ10" s="128">
        <v>1</v>
      </c>
      <c r="AK10" s="128">
        <v>1</v>
      </c>
      <c r="AL10" s="128">
        <v>1</v>
      </c>
      <c r="AM10" s="128">
        <v>1</v>
      </c>
      <c r="AN10" s="128">
        <v>1</v>
      </c>
      <c r="AO10" s="128">
        <v>1</v>
      </c>
      <c r="AP10" s="128">
        <v>1</v>
      </c>
      <c r="AQ10" s="128">
        <v>1</v>
      </c>
      <c r="AR10" s="128">
        <v>1</v>
      </c>
      <c r="AS10" s="128">
        <v>1</v>
      </c>
      <c r="AT10" s="128">
        <v>1</v>
      </c>
      <c r="AU10" s="128">
        <v>1</v>
      </c>
      <c r="AV10" s="128">
        <v>1</v>
      </c>
      <c r="AW10" s="128">
        <v>1</v>
      </c>
      <c r="AX10" s="128">
        <v>1</v>
      </c>
      <c r="AY10" s="128">
        <v>1</v>
      </c>
      <c r="AZ10" s="128">
        <v>1</v>
      </c>
      <c r="BA10" s="128">
        <v>1</v>
      </c>
      <c r="BB10" s="128">
        <v>1</v>
      </c>
      <c r="BC10" s="128">
        <v>1</v>
      </c>
      <c r="BD10" s="128">
        <v>1</v>
      </c>
      <c r="BE10" s="128">
        <v>1</v>
      </c>
      <c r="BF10" s="255"/>
      <c r="BG10" s="128"/>
      <c r="BH10" s="298">
        <f t="shared" si="4"/>
        <v>0</v>
      </c>
      <c r="BI10" s="238">
        <v>0</v>
      </c>
      <c r="BJ10" s="203">
        <f t="shared" si="5"/>
        <v>0</v>
      </c>
      <c r="BK10" s="201"/>
      <c r="BL10" s="201"/>
      <c r="BM10" s="202"/>
      <c r="BN10" s="203">
        <v>200</v>
      </c>
      <c r="BO10" s="203"/>
      <c r="BP10" s="203"/>
      <c r="BQ10" s="239"/>
      <c r="BR10" s="202">
        <v>800</v>
      </c>
      <c r="BS10" s="299">
        <f t="shared" si="0"/>
        <v>0</v>
      </c>
      <c r="BT10" s="279">
        <f t="shared" si="1"/>
        <v>1000</v>
      </c>
      <c r="BU10" s="205"/>
      <c r="BV10" s="205"/>
      <c r="BW10" s="209">
        <v>1000</v>
      </c>
      <c r="BX10" s="240">
        <f t="shared" si="2"/>
        <v>1000</v>
      </c>
      <c r="BY10" s="241">
        <f t="shared" si="3"/>
        <v>0</v>
      </c>
      <c r="BZ10" s="214" t="s">
        <v>180</v>
      </c>
      <c r="CA10" s="300"/>
      <c r="CB10" s="300"/>
    </row>
    <row r="11" spans="1:80" ht="15.75" customHeight="1" x14ac:dyDescent="0.25">
      <c r="B11" s="30"/>
      <c r="C11" s="296" t="s">
        <v>1052</v>
      </c>
      <c r="D11" s="78" t="s">
        <v>399</v>
      </c>
      <c r="E11" s="130" t="s">
        <v>230</v>
      </c>
      <c r="F11" s="4" t="s">
        <v>398</v>
      </c>
      <c r="G11" s="4"/>
      <c r="H11" s="4" t="s">
        <v>446</v>
      </c>
      <c r="I11" s="4" t="s">
        <v>663</v>
      </c>
      <c r="J11" s="4" t="s">
        <v>664</v>
      </c>
      <c r="K11" s="4"/>
      <c r="L11" s="144">
        <v>2018</v>
      </c>
      <c r="M11" s="3"/>
      <c r="N11" s="3" t="s">
        <v>45</v>
      </c>
      <c r="O11" s="160" t="s">
        <v>46</v>
      </c>
      <c r="P11" s="163" t="s">
        <v>65</v>
      </c>
      <c r="Q11" s="163" t="s">
        <v>661</v>
      </c>
      <c r="R11" s="157">
        <v>1984</v>
      </c>
      <c r="S11" s="158" t="s">
        <v>118</v>
      </c>
      <c r="T11" s="4" t="s">
        <v>662</v>
      </c>
      <c r="U11" s="144">
        <v>1984</v>
      </c>
      <c r="V11" s="4" t="s">
        <v>118</v>
      </c>
      <c r="W11" s="4" t="s">
        <v>65</v>
      </c>
      <c r="X11" s="4" t="s">
        <v>59</v>
      </c>
      <c r="Y11" s="4" t="s">
        <v>76</v>
      </c>
      <c r="Z11" s="122"/>
      <c r="AA11" s="152"/>
      <c r="AB11" s="153"/>
      <c r="AC11" s="153"/>
      <c r="AD11" s="153"/>
      <c r="AE11" s="401"/>
      <c r="AF11" s="128">
        <v>1</v>
      </c>
      <c r="AG11" s="128">
        <v>1</v>
      </c>
      <c r="AH11" s="128">
        <v>1</v>
      </c>
      <c r="AI11" s="128">
        <v>1</v>
      </c>
      <c r="AJ11" s="128">
        <v>1</v>
      </c>
      <c r="AK11" s="128">
        <v>1</v>
      </c>
      <c r="AL11" s="128">
        <v>1</v>
      </c>
      <c r="AM11" s="128">
        <v>1</v>
      </c>
      <c r="AN11" s="128">
        <v>1</v>
      </c>
      <c r="AO11" s="128">
        <v>1</v>
      </c>
      <c r="AP11" s="128">
        <v>1</v>
      </c>
      <c r="AQ11" s="128">
        <v>1</v>
      </c>
      <c r="AR11" s="128">
        <v>1</v>
      </c>
      <c r="AS11" s="128">
        <v>1</v>
      </c>
      <c r="AT11" s="128">
        <v>1</v>
      </c>
      <c r="AU11" s="128">
        <v>1</v>
      </c>
      <c r="AV11" s="128">
        <v>1</v>
      </c>
      <c r="AW11" s="128">
        <v>1</v>
      </c>
      <c r="AX11" s="128">
        <v>1</v>
      </c>
      <c r="AY11" s="128">
        <v>1</v>
      </c>
      <c r="AZ11" s="128">
        <v>1</v>
      </c>
      <c r="BA11" s="128">
        <v>1</v>
      </c>
      <c r="BB11" s="128">
        <v>1</v>
      </c>
      <c r="BC11" s="128">
        <v>1</v>
      </c>
      <c r="BD11" s="128">
        <v>1</v>
      </c>
      <c r="BE11" s="128">
        <v>1</v>
      </c>
      <c r="BF11" s="69"/>
      <c r="BG11" s="128"/>
      <c r="BH11" s="298">
        <f t="shared" si="4"/>
        <v>0</v>
      </c>
      <c r="BI11" s="84">
        <v>0</v>
      </c>
      <c r="BJ11" s="203">
        <f t="shared" si="5"/>
        <v>0</v>
      </c>
      <c r="BK11" s="201"/>
      <c r="BL11" s="201"/>
      <c r="BM11" s="202">
        <v>150</v>
      </c>
      <c r="BN11" s="202"/>
      <c r="BO11" s="203">
        <v>150</v>
      </c>
      <c r="BP11" s="203">
        <v>80</v>
      </c>
      <c r="BQ11" s="239">
        <v>780</v>
      </c>
      <c r="BR11" s="202">
        <v>780</v>
      </c>
      <c r="BS11" s="299">
        <f t="shared" si="0"/>
        <v>0</v>
      </c>
      <c r="BT11" s="279">
        <f t="shared" si="1"/>
        <v>1940</v>
      </c>
      <c r="BU11" s="209"/>
      <c r="BV11" s="205"/>
      <c r="BW11" s="209">
        <v>1940</v>
      </c>
      <c r="BX11" s="240">
        <f t="shared" si="2"/>
        <v>1940</v>
      </c>
      <c r="BY11" s="241">
        <f t="shared" si="3"/>
        <v>0</v>
      </c>
      <c r="BZ11" s="78"/>
      <c r="CA11" s="300"/>
      <c r="CB11" s="300"/>
    </row>
    <row r="12" spans="1:80" ht="15.75" customHeight="1" x14ac:dyDescent="0.3">
      <c r="A12" s="173">
        <v>1520</v>
      </c>
      <c r="B12" s="30"/>
      <c r="C12" s="296" t="s">
        <v>1052</v>
      </c>
      <c r="D12" s="78" t="s">
        <v>996</v>
      </c>
      <c r="E12" s="130" t="s">
        <v>997</v>
      </c>
      <c r="F12" s="4"/>
      <c r="G12" s="4"/>
      <c r="H12" s="4"/>
      <c r="I12" s="4"/>
      <c r="J12" s="4"/>
      <c r="K12" s="4"/>
      <c r="L12" s="144"/>
      <c r="M12" s="3"/>
      <c r="N12" s="3"/>
      <c r="O12" s="160"/>
      <c r="P12" s="163"/>
      <c r="Q12" s="163"/>
      <c r="R12" s="157"/>
      <c r="S12" s="158"/>
      <c r="T12" s="4"/>
      <c r="U12" s="144"/>
      <c r="V12" s="4"/>
      <c r="W12" s="4"/>
      <c r="X12" s="4"/>
      <c r="Y12" s="4"/>
      <c r="Z12" s="122"/>
      <c r="AA12" s="152"/>
      <c r="AB12" s="153"/>
      <c r="AC12" s="153"/>
      <c r="AD12" s="153"/>
      <c r="AE12" s="401"/>
      <c r="AF12" s="128">
        <v>1</v>
      </c>
      <c r="AG12" s="128">
        <v>1</v>
      </c>
      <c r="AH12" s="128">
        <v>1</v>
      </c>
      <c r="AI12" s="128">
        <v>1</v>
      </c>
      <c r="AJ12" s="128">
        <v>1</v>
      </c>
      <c r="AK12" s="128">
        <v>1</v>
      </c>
      <c r="AL12" s="128">
        <v>1</v>
      </c>
      <c r="AM12" s="128">
        <v>1</v>
      </c>
      <c r="AN12" s="128">
        <v>1</v>
      </c>
      <c r="AO12" s="128">
        <v>1</v>
      </c>
      <c r="AP12" s="128">
        <v>1</v>
      </c>
      <c r="AQ12" s="128">
        <v>1</v>
      </c>
      <c r="AR12" s="128">
        <v>1</v>
      </c>
      <c r="AS12" s="128">
        <v>1</v>
      </c>
      <c r="AT12" s="128">
        <v>1</v>
      </c>
      <c r="AU12" s="128">
        <v>1</v>
      </c>
      <c r="AV12" s="128">
        <v>1</v>
      </c>
      <c r="AW12" s="128">
        <v>1</v>
      </c>
      <c r="AX12" s="128">
        <v>1</v>
      </c>
      <c r="AY12" s="128">
        <v>1</v>
      </c>
      <c r="AZ12" s="128">
        <v>1</v>
      </c>
      <c r="BA12" s="128">
        <v>1</v>
      </c>
      <c r="BB12" s="128">
        <v>1</v>
      </c>
      <c r="BC12" s="128">
        <v>1</v>
      </c>
      <c r="BD12" s="128">
        <v>1</v>
      </c>
      <c r="BE12" s="128">
        <v>1</v>
      </c>
      <c r="BF12" s="69"/>
      <c r="BG12" s="128"/>
      <c r="BH12" s="298">
        <f t="shared" si="4"/>
        <v>0</v>
      </c>
      <c r="BI12" s="84">
        <v>230</v>
      </c>
      <c r="BJ12" s="203">
        <f t="shared" si="5"/>
        <v>0</v>
      </c>
      <c r="BK12" s="201"/>
      <c r="BL12" s="201"/>
      <c r="BM12" s="441"/>
      <c r="BN12" s="202"/>
      <c r="BO12" s="203">
        <v>150</v>
      </c>
      <c r="BP12" s="203">
        <v>80</v>
      </c>
      <c r="BQ12" s="239">
        <v>780</v>
      </c>
      <c r="BR12" s="6">
        <v>780</v>
      </c>
      <c r="BS12" s="299">
        <f t="shared" si="0"/>
        <v>0</v>
      </c>
      <c r="BT12" s="279">
        <f t="shared" si="1"/>
        <v>2020</v>
      </c>
      <c r="BU12" s="209"/>
      <c r="BV12" s="205"/>
      <c r="BW12" s="209">
        <v>230</v>
      </c>
      <c r="BX12" s="240">
        <f t="shared" si="2"/>
        <v>230</v>
      </c>
      <c r="BY12" s="241">
        <f t="shared" si="3"/>
        <v>1790</v>
      </c>
      <c r="BZ12" s="78"/>
      <c r="CA12" s="300"/>
      <c r="CB12" s="300"/>
    </row>
    <row r="13" spans="1:80" ht="15.75" customHeight="1" x14ac:dyDescent="0.25">
      <c r="B13" s="30"/>
      <c r="C13" s="296" t="s">
        <v>1052</v>
      </c>
      <c r="D13" s="120" t="s">
        <v>858</v>
      </c>
      <c r="E13" s="411" t="s">
        <v>859</v>
      </c>
      <c r="F13" s="344" t="s">
        <v>860</v>
      </c>
      <c r="G13" s="344"/>
      <c r="H13" s="335"/>
      <c r="I13" s="335"/>
      <c r="J13" s="335"/>
      <c r="K13" s="335"/>
      <c r="L13" s="336"/>
      <c r="M13" s="337"/>
      <c r="N13" s="208"/>
      <c r="O13" s="260"/>
      <c r="P13" s="208"/>
      <c r="Q13" s="338"/>
      <c r="R13" s="260"/>
      <c r="S13" s="13"/>
      <c r="T13" s="208"/>
      <c r="U13" s="260"/>
      <c r="V13" s="208"/>
      <c r="W13" s="208"/>
      <c r="X13" s="208"/>
      <c r="Y13" s="208"/>
      <c r="Z13" s="208"/>
      <c r="AA13" s="208"/>
      <c r="AB13" s="208"/>
      <c r="AC13" s="208"/>
      <c r="AD13" s="208"/>
      <c r="AE13" s="402"/>
      <c r="AF13" s="128">
        <v>1</v>
      </c>
      <c r="AG13" s="128">
        <v>1</v>
      </c>
      <c r="AH13" s="128">
        <v>1</v>
      </c>
      <c r="AI13" s="128">
        <v>1</v>
      </c>
      <c r="AJ13" s="128">
        <v>1</v>
      </c>
      <c r="AK13" s="128">
        <v>1</v>
      </c>
      <c r="AL13" s="128">
        <v>1</v>
      </c>
      <c r="AM13" s="128">
        <v>1</v>
      </c>
      <c r="AN13" s="128">
        <v>1</v>
      </c>
      <c r="AO13" s="128">
        <v>1</v>
      </c>
      <c r="AP13" s="128">
        <v>1</v>
      </c>
      <c r="AQ13" s="128">
        <v>1</v>
      </c>
      <c r="AR13" s="128" t="s">
        <v>4</v>
      </c>
      <c r="AS13" s="128">
        <v>1</v>
      </c>
      <c r="AT13" s="128" t="s">
        <v>4</v>
      </c>
      <c r="AU13" s="128">
        <v>1</v>
      </c>
      <c r="AV13" s="128">
        <v>1</v>
      </c>
      <c r="AW13" s="128">
        <v>1</v>
      </c>
      <c r="AX13" s="128">
        <v>1</v>
      </c>
      <c r="AY13" s="128">
        <v>1</v>
      </c>
      <c r="AZ13" s="128">
        <v>1</v>
      </c>
      <c r="BA13" s="128">
        <v>1</v>
      </c>
      <c r="BB13" s="128" t="s">
        <v>4</v>
      </c>
      <c r="BC13" s="128">
        <v>1</v>
      </c>
      <c r="BD13" s="128" t="s">
        <v>4</v>
      </c>
      <c r="BE13" s="128" t="s">
        <v>4</v>
      </c>
      <c r="BF13" s="339"/>
      <c r="BG13" s="128"/>
      <c r="BH13" s="298">
        <f t="shared" si="4"/>
        <v>5</v>
      </c>
      <c r="BI13" s="84">
        <v>0</v>
      </c>
      <c r="BJ13" s="203">
        <f t="shared" si="5"/>
        <v>0</v>
      </c>
      <c r="BK13" s="202"/>
      <c r="BL13" s="202"/>
      <c r="BM13" s="202">
        <v>150</v>
      </c>
      <c r="BN13" s="202"/>
      <c r="BO13" s="203">
        <v>150</v>
      </c>
      <c r="BP13" s="203">
        <v>80</v>
      </c>
      <c r="BQ13" s="239">
        <v>780</v>
      </c>
      <c r="BR13" s="202">
        <v>780</v>
      </c>
      <c r="BS13" s="299">
        <f t="shared" si="0"/>
        <v>150</v>
      </c>
      <c r="BT13" s="367">
        <f t="shared" si="1"/>
        <v>1790</v>
      </c>
      <c r="BU13" s="245">
        <v>1790</v>
      </c>
      <c r="BV13" s="205"/>
      <c r="BW13" s="209"/>
      <c r="BX13" s="240">
        <f t="shared" si="2"/>
        <v>1790</v>
      </c>
      <c r="BY13" s="241">
        <f t="shared" si="3"/>
        <v>0</v>
      </c>
      <c r="BZ13" s="206"/>
      <c r="CA13" s="300"/>
      <c r="CB13" s="300"/>
    </row>
    <row r="14" spans="1:80" ht="15.75" customHeight="1" x14ac:dyDescent="0.25">
      <c r="A14" s="301" t="s">
        <v>500</v>
      </c>
      <c r="B14" s="30"/>
      <c r="C14" s="296" t="s">
        <v>1052</v>
      </c>
      <c r="D14" s="78" t="s">
        <v>1016</v>
      </c>
      <c r="E14" s="130" t="s">
        <v>859</v>
      </c>
      <c r="F14" s="4"/>
      <c r="G14" s="4"/>
      <c r="H14" s="4"/>
      <c r="I14" s="4"/>
      <c r="J14" s="4"/>
      <c r="K14" s="4"/>
      <c r="L14" s="144"/>
      <c r="M14" s="3"/>
      <c r="N14" s="3"/>
      <c r="O14" s="160"/>
      <c r="P14" s="163"/>
      <c r="Q14" s="163"/>
      <c r="R14" s="157"/>
      <c r="S14" s="158"/>
      <c r="T14" s="4"/>
      <c r="U14" s="144"/>
      <c r="V14" s="4"/>
      <c r="W14" s="4"/>
      <c r="X14" s="4"/>
      <c r="Y14" s="4"/>
      <c r="Z14" s="122"/>
      <c r="AA14" s="152"/>
      <c r="AB14" s="153"/>
      <c r="AC14" s="153"/>
      <c r="AD14" s="153"/>
      <c r="AE14" s="401"/>
      <c r="AF14" s="128">
        <v>1</v>
      </c>
      <c r="AG14" s="128">
        <v>1</v>
      </c>
      <c r="AH14" s="128">
        <v>1</v>
      </c>
      <c r="AI14" s="128">
        <v>1</v>
      </c>
      <c r="AJ14" s="128" t="s">
        <v>4</v>
      </c>
      <c r="AK14" s="128">
        <v>1</v>
      </c>
      <c r="AL14" s="128">
        <v>1</v>
      </c>
      <c r="AM14" s="128">
        <v>1</v>
      </c>
      <c r="AN14" s="128">
        <v>1</v>
      </c>
      <c r="AO14" s="128">
        <v>1</v>
      </c>
      <c r="AP14" s="128">
        <v>1</v>
      </c>
      <c r="AQ14" s="128">
        <v>1</v>
      </c>
      <c r="AR14" s="128">
        <v>1</v>
      </c>
      <c r="AS14" s="128">
        <v>1</v>
      </c>
      <c r="AT14" s="128">
        <v>1</v>
      </c>
      <c r="AU14" s="128">
        <v>1</v>
      </c>
      <c r="AV14" s="128">
        <v>1</v>
      </c>
      <c r="AW14" s="128">
        <v>1</v>
      </c>
      <c r="AX14" s="128" t="s">
        <v>4</v>
      </c>
      <c r="AY14" s="128">
        <v>1</v>
      </c>
      <c r="AZ14" s="128">
        <v>1</v>
      </c>
      <c r="BA14" s="128">
        <v>1</v>
      </c>
      <c r="BB14" s="128">
        <v>1</v>
      </c>
      <c r="BC14" s="128">
        <v>1</v>
      </c>
      <c r="BD14" s="128">
        <v>1</v>
      </c>
      <c r="BE14" s="128">
        <v>1</v>
      </c>
      <c r="BF14" s="69"/>
      <c r="BG14" s="128"/>
      <c r="BH14" s="298">
        <f t="shared" si="4"/>
        <v>2</v>
      </c>
      <c r="BI14" s="84">
        <v>0</v>
      </c>
      <c r="BJ14" s="203">
        <f t="shared" si="5"/>
        <v>0</v>
      </c>
      <c r="BK14" s="201"/>
      <c r="BL14" s="201"/>
      <c r="BM14" s="202"/>
      <c r="BN14" s="202"/>
      <c r="BO14" s="203">
        <v>150</v>
      </c>
      <c r="BP14" s="203">
        <v>80</v>
      </c>
      <c r="BQ14" s="239">
        <v>780</v>
      </c>
      <c r="BR14" s="202">
        <v>780</v>
      </c>
      <c r="BS14" s="299">
        <f t="shared" si="0"/>
        <v>60</v>
      </c>
      <c r="BT14" s="279">
        <f t="shared" si="1"/>
        <v>1730</v>
      </c>
      <c r="BU14" s="209">
        <v>1730</v>
      </c>
      <c r="BV14" s="205"/>
      <c r="BW14" s="209"/>
      <c r="BX14" s="240">
        <f t="shared" si="2"/>
        <v>1730</v>
      </c>
      <c r="BY14" s="241">
        <f t="shared" si="3"/>
        <v>0</v>
      </c>
      <c r="BZ14" s="78"/>
      <c r="CA14" s="300"/>
      <c r="CB14" s="300"/>
    </row>
    <row r="15" spans="1:80" ht="15.75" customHeight="1" x14ac:dyDescent="0.25">
      <c r="B15" s="30"/>
      <c r="C15" s="296" t="s">
        <v>1052</v>
      </c>
      <c r="D15" s="78" t="s">
        <v>435</v>
      </c>
      <c r="E15" s="130" t="s">
        <v>157</v>
      </c>
      <c r="F15" s="4" t="s">
        <v>378</v>
      </c>
      <c r="G15" s="4"/>
      <c r="H15" s="4" t="s">
        <v>451</v>
      </c>
      <c r="I15" s="4" t="s">
        <v>655</v>
      </c>
      <c r="J15" s="4" t="s">
        <v>656</v>
      </c>
      <c r="K15" s="4"/>
      <c r="L15" s="144">
        <v>2018</v>
      </c>
      <c r="M15" s="3" t="s">
        <v>45</v>
      </c>
      <c r="N15" s="3"/>
      <c r="O15" s="160" t="s">
        <v>46</v>
      </c>
      <c r="P15" s="163" t="s">
        <v>65</v>
      </c>
      <c r="Q15" s="163" t="s">
        <v>650</v>
      </c>
      <c r="R15" s="157">
        <v>1991</v>
      </c>
      <c r="S15" s="158" t="s">
        <v>651</v>
      </c>
      <c r="T15" s="4" t="s">
        <v>652</v>
      </c>
      <c r="U15" s="144">
        <v>1991</v>
      </c>
      <c r="V15" s="4" t="s">
        <v>190</v>
      </c>
      <c r="W15" s="4" t="s">
        <v>65</v>
      </c>
      <c r="X15" s="4" t="s">
        <v>653</v>
      </c>
      <c r="Y15" s="4" t="s">
        <v>654</v>
      </c>
      <c r="Z15" s="122"/>
      <c r="AA15" s="152"/>
      <c r="AB15" s="153"/>
      <c r="AC15" s="153"/>
      <c r="AD15" s="153"/>
      <c r="AE15" s="401"/>
      <c r="AF15" s="128">
        <v>1</v>
      </c>
      <c r="AG15" s="128">
        <v>1</v>
      </c>
      <c r="AH15" s="128">
        <v>1</v>
      </c>
      <c r="AI15" s="128">
        <v>1</v>
      </c>
      <c r="AJ15" s="128">
        <v>1</v>
      </c>
      <c r="AK15" s="128">
        <v>1</v>
      </c>
      <c r="AL15" s="128">
        <v>1</v>
      </c>
      <c r="AM15" s="128" t="s">
        <v>4</v>
      </c>
      <c r="AN15" s="128">
        <v>1</v>
      </c>
      <c r="AO15" s="128">
        <v>1</v>
      </c>
      <c r="AP15" s="128">
        <v>1</v>
      </c>
      <c r="AQ15" s="128">
        <v>1</v>
      </c>
      <c r="AR15" s="128">
        <v>1</v>
      </c>
      <c r="AS15" s="128" t="s">
        <v>4</v>
      </c>
      <c r="AT15" s="128">
        <v>1</v>
      </c>
      <c r="AU15" s="128">
        <v>1</v>
      </c>
      <c r="AV15" s="128" t="s">
        <v>4</v>
      </c>
      <c r="AW15" s="128">
        <v>1</v>
      </c>
      <c r="AX15" s="128">
        <v>1</v>
      </c>
      <c r="AY15" s="128">
        <v>1</v>
      </c>
      <c r="AZ15" s="128">
        <v>1</v>
      </c>
      <c r="BA15" s="128">
        <v>1</v>
      </c>
      <c r="BB15" s="128">
        <v>1</v>
      </c>
      <c r="BC15" s="128">
        <v>1</v>
      </c>
      <c r="BD15" s="128">
        <v>1</v>
      </c>
      <c r="BE15" s="128">
        <v>1</v>
      </c>
      <c r="BF15" s="69"/>
      <c r="BG15" s="128"/>
      <c r="BH15" s="298">
        <f t="shared" si="4"/>
        <v>3</v>
      </c>
      <c r="BI15" s="84">
        <v>0</v>
      </c>
      <c r="BJ15" s="203">
        <f t="shared" si="5"/>
        <v>0</v>
      </c>
      <c r="BK15" s="201"/>
      <c r="BL15" s="201"/>
      <c r="BM15" s="202">
        <v>150</v>
      </c>
      <c r="BN15" s="202"/>
      <c r="BO15" s="203">
        <v>150</v>
      </c>
      <c r="BP15" s="203">
        <v>80</v>
      </c>
      <c r="BQ15" s="239">
        <v>780</v>
      </c>
      <c r="BR15" s="202">
        <v>780</v>
      </c>
      <c r="BS15" s="299">
        <f t="shared" si="0"/>
        <v>90</v>
      </c>
      <c r="BT15" s="279">
        <f t="shared" si="1"/>
        <v>1850</v>
      </c>
      <c r="BU15" s="209"/>
      <c r="BV15" s="205">
        <v>1850</v>
      </c>
      <c r="BW15" s="209"/>
      <c r="BX15" s="240">
        <f t="shared" si="2"/>
        <v>1850</v>
      </c>
      <c r="BY15" s="241">
        <f t="shared" si="3"/>
        <v>0</v>
      </c>
      <c r="BZ15" s="78"/>
      <c r="CA15" s="300"/>
      <c r="CB15" s="300"/>
    </row>
    <row r="16" spans="1:80" ht="15.75" customHeight="1" x14ac:dyDescent="0.25">
      <c r="B16" s="30"/>
      <c r="C16" s="296" t="s">
        <v>1052</v>
      </c>
      <c r="D16" s="78" t="s">
        <v>280</v>
      </c>
      <c r="E16" s="333" t="s">
        <v>157</v>
      </c>
      <c r="F16" s="4" t="s">
        <v>246</v>
      </c>
      <c r="G16" s="4"/>
      <c r="H16" s="4" t="s">
        <v>282</v>
      </c>
      <c r="I16" s="4" t="s">
        <v>691</v>
      </c>
      <c r="J16" s="4"/>
      <c r="K16" s="4"/>
      <c r="L16" s="144">
        <v>2018</v>
      </c>
      <c r="M16" s="3" t="s">
        <v>45</v>
      </c>
      <c r="N16" s="3"/>
      <c r="O16" s="160"/>
      <c r="P16" s="163" t="s">
        <v>65</v>
      </c>
      <c r="Q16" s="163" t="s">
        <v>283</v>
      </c>
      <c r="R16" s="157"/>
      <c r="S16" s="158" t="s">
        <v>171</v>
      </c>
      <c r="T16" s="4" t="s">
        <v>284</v>
      </c>
      <c r="U16" s="144">
        <v>1987</v>
      </c>
      <c r="V16" s="4" t="s">
        <v>171</v>
      </c>
      <c r="W16" s="4" t="s">
        <v>64</v>
      </c>
      <c r="X16" s="4" t="s">
        <v>71</v>
      </c>
      <c r="Y16" s="4" t="s">
        <v>285</v>
      </c>
      <c r="Z16" s="122" t="s">
        <v>242</v>
      </c>
      <c r="AA16" s="152"/>
      <c r="AB16" s="153"/>
      <c r="AC16" s="153"/>
      <c r="AD16" s="153"/>
      <c r="AE16" s="401"/>
      <c r="AF16" s="128">
        <v>1</v>
      </c>
      <c r="AG16" s="128" t="s">
        <v>4</v>
      </c>
      <c r="AH16" s="128">
        <v>1</v>
      </c>
      <c r="AI16" s="128">
        <v>1</v>
      </c>
      <c r="AJ16" s="128">
        <v>1</v>
      </c>
      <c r="AK16" s="128">
        <v>1</v>
      </c>
      <c r="AL16" s="128">
        <v>1</v>
      </c>
      <c r="AM16" s="128">
        <v>1</v>
      </c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69"/>
      <c r="BG16" s="128"/>
      <c r="BH16" s="298">
        <f t="shared" si="4"/>
        <v>1</v>
      </c>
      <c r="BI16" s="84">
        <v>510</v>
      </c>
      <c r="BJ16" s="203">
        <f t="shared" si="5"/>
        <v>0</v>
      </c>
      <c r="BK16" s="201"/>
      <c r="BL16" s="201"/>
      <c r="BM16" s="202"/>
      <c r="BN16" s="202"/>
      <c r="BO16" s="203"/>
      <c r="BP16" s="203">
        <v>80</v>
      </c>
      <c r="BQ16" s="239">
        <v>600</v>
      </c>
      <c r="BR16" s="202">
        <v>780</v>
      </c>
      <c r="BS16" s="299">
        <f t="shared" si="0"/>
        <v>30</v>
      </c>
      <c r="BT16" s="367">
        <f t="shared" si="1"/>
        <v>1940</v>
      </c>
      <c r="BU16" s="245"/>
      <c r="BV16" s="209"/>
      <c r="BW16" s="209">
        <v>1940</v>
      </c>
      <c r="BX16" s="240">
        <f t="shared" si="2"/>
        <v>1940</v>
      </c>
      <c r="BY16" s="241">
        <f t="shared" si="3"/>
        <v>0</v>
      </c>
      <c r="BZ16" s="78"/>
      <c r="CA16" s="300"/>
      <c r="CB16" s="300"/>
    </row>
    <row r="17" spans="1:80" ht="15.75" customHeight="1" x14ac:dyDescent="0.25">
      <c r="B17" s="30"/>
      <c r="C17" s="296" t="s">
        <v>1052</v>
      </c>
      <c r="D17" s="78" t="s">
        <v>1021</v>
      </c>
      <c r="E17" s="130" t="s">
        <v>1022</v>
      </c>
      <c r="F17" s="4"/>
      <c r="G17" s="4"/>
      <c r="H17" s="4"/>
      <c r="I17" s="4"/>
      <c r="J17" s="4"/>
      <c r="K17" s="4"/>
      <c r="L17" s="144"/>
      <c r="M17" s="3"/>
      <c r="N17" s="3"/>
      <c r="O17" s="160"/>
      <c r="P17" s="163"/>
      <c r="Q17" s="163"/>
      <c r="R17" s="157"/>
      <c r="S17" s="158"/>
      <c r="T17" s="4"/>
      <c r="U17" s="144"/>
      <c r="V17" s="4"/>
      <c r="W17" s="4"/>
      <c r="X17" s="4"/>
      <c r="Y17" s="4"/>
      <c r="Z17" s="122"/>
      <c r="AA17" s="152"/>
      <c r="AB17" s="153"/>
      <c r="AC17" s="153"/>
      <c r="AD17" s="153"/>
      <c r="AE17" s="401"/>
      <c r="AF17" s="128">
        <v>1</v>
      </c>
      <c r="AG17" s="128">
        <v>1</v>
      </c>
      <c r="AH17" s="128">
        <v>1</v>
      </c>
      <c r="AI17" s="128">
        <v>1</v>
      </c>
      <c r="AJ17" s="128">
        <v>1</v>
      </c>
      <c r="AK17" s="128">
        <v>1</v>
      </c>
      <c r="AL17" s="128">
        <v>1</v>
      </c>
      <c r="AM17" s="128">
        <v>1</v>
      </c>
      <c r="AN17" s="128" t="s">
        <v>179</v>
      </c>
      <c r="AO17" s="128">
        <v>1</v>
      </c>
      <c r="AP17" s="128">
        <v>1</v>
      </c>
      <c r="AQ17" s="128">
        <v>1</v>
      </c>
      <c r="AR17" s="128">
        <v>1</v>
      </c>
      <c r="AS17" s="128">
        <v>1</v>
      </c>
      <c r="AT17" s="128">
        <v>1</v>
      </c>
      <c r="AU17" s="128">
        <v>1</v>
      </c>
      <c r="AV17" s="128">
        <v>1</v>
      </c>
      <c r="AW17" s="128" t="s">
        <v>179</v>
      </c>
      <c r="AX17" s="128">
        <v>1</v>
      </c>
      <c r="AY17" s="128">
        <v>1</v>
      </c>
      <c r="AZ17" s="128">
        <v>1</v>
      </c>
      <c r="BA17" s="128">
        <v>1</v>
      </c>
      <c r="BB17" s="128">
        <v>1</v>
      </c>
      <c r="BC17" s="128">
        <v>1</v>
      </c>
      <c r="BD17" s="128">
        <v>1</v>
      </c>
      <c r="BE17" s="128">
        <v>1</v>
      </c>
      <c r="BF17" s="69">
        <v>6</v>
      </c>
      <c r="BG17" s="128">
        <v>1</v>
      </c>
      <c r="BH17" s="298">
        <f t="shared" si="4"/>
        <v>0</v>
      </c>
      <c r="BI17" s="84">
        <v>0</v>
      </c>
      <c r="BJ17" s="203">
        <f t="shared" si="5"/>
        <v>70</v>
      </c>
      <c r="BK17" s="201"/>
      <c r="BL17" s="201"/>
      <c r="BM17" s="202"/>
      <c r="BN17" s="202"/>
      <c r="BO17" s="203">
        <v>150</v>
      </c>
      <c r="BP17" s="203">
        <v>80</v>
      </c>
      <c r="BQ17" s="239">
        <v>780</v>
      </c>
      <c r="BR17" s="202">
        <v>780</v>
      </c>
      <c r="BS17" s="299">
        <f t="shared" si="0"/>
        <v>0</v>
      </c>
      <c r="BT17" s="279">
        <f t="shared" si="1"/>
        <v>1860</v>
      </c>
      <c r="BU17" s="209"/>
      <c r="BV17" s="208">
        <v>1860</v>
      </c>
      <c r="BW17" s="209"/>
      <c r="BX17" s="240">
        <f t="shared" si="2"/>
        <v>1860</v>
      </c>
      <c r="BY17" s="241">
        <f t="shared" si="3"/>
        <v>0</v>
      </c>
      <c r="BZ17" s="78"/>
      <c r="CA17" s="300"/>
      <c r="CB17" s="300"/>
    </row>
    <row r="18" spans="1:80" ht="15.75" customHeight="1" x14ac:dyDescent="0.25">
      <c r="B18" s="30"/>
      <c r="C18" s="296" t="s">
        <v>1052</v>
      </c>
      <c r="D18" s="78" t="s">
        <v>382</v>
      </c>
      <c r="E18" s="128" t="s">
        <v>384</v>
      </c>
      <c r="F18" s="4" t="s">
        <v>383</v>
      </c>
      <c r="G18" s="4"/>
      <c r="H18" s="4" t="s">
        <v>448</v>
      </c>
      <c r="I18" s="4" t="s">
        <v>674</v>
      </c>
      <c r="J18" s="4" t="s">
        <v>675</v>
      </c>
      <c r="K18" s="4"/>
      <c r="L18" s="144">
        <v>2018</v>
      </c>
      <c r="M18" s="3" t="s">
        <v>45</v>
      </c>
      <c r="N18" s="3"/>
      <c r="O18" s="160" t="s">
        <v>668</v>
      </c>
      <c r="P18" s="163" t="s">
        <v>66</v>
      </c>
      <c r="Q18" s="163" t="s">
        <v>669</v>
      </c>
      <c r="R18" s="157">
        <v>1999</v>
      </c>
      <c r="S18" s="158" t="s">
        <v>670</v>
      </c>
      <c r="T18" s="4" t="s">
        <v>671</v>
      </c>
      <c r="U18" s="144">
        <v>2000</v>
      </c>
      <c r="V18" s="4" t="s">
        <v>333</v>
      </c>
      <c r="W18" s="4" t="s">
        <v>66</v>
      </c>
      <c r="X18" s="4" t="s">
        <v>672</v>
      </c>
      <c r="Y18" s="4" t="s">
        <v>673</v>
      </c>
      <c r="Z18" s="122" t="s">
        <v>242</v>
      </c>
      <c r="AA18" s="152"/>
      <c r="AB18" s="153"/>
      <c r="AC18" s="153"/>
      <c r="AD18" s="153"/>
      <c r="AE18" s="401"/>
      <c r="AF18" s="128">
        <v>1</v>
      </c>
      <c r="AG18" s="128">
        <v>1</v>
      </c>
      <c r="AH18" s="128">
        <v>1</v>
      </c>
      <c r="AI18" s="128">
        <v>1</v>
      </c>
      <c r="AJ18" s="128">
        <v>1</v>
      </c>
      <c r="AK18" s="128">
        <v>1</v>
      </c>
      <c r="AL18" s="128">
        <v>1</v>
      </c>
      <c r="AM18" s="128">
        <v>1</v>
      </c>
      <c r="AN18" s="128">
        <v>1</v>
      </c>
      <c r="AO18" s="128">
        <v>1</v>
      </c>
      <c r="AP18" s="128">
        <v>1</v>
      </c>
      <c r="AQ18" s="128">
        <v>1</v>
      </c>
      <c r="AR18" s="128">
        <v>1</v>
      </c>
      <c r="AS18" s="128">
        <v>1</v>
      </c>
      <c r="AT18" s="128">
        <v>1</v>
      </c>
      <c r="AU18" s="128">
        <v>1</v>
      </c>
      <c r="AV18" s="128">
        <v>1</v>
      </c>
      <c r="AW18" s="128">
        <v>1</v>
      </c>
      <c r="AX18" s="128">
        <v>1</v>
      </c>
      <c r="AY18" s="128">
        <v>1</v>
      </c>
      <c r="AZ18" s="128">
        <v>1</v>
      </c>
      <c r="BA18" s="128">
        <v>1</v>
      </c>
      <c r="BB18" s="128">
        <v>1</v>
      </c>
      <c r="BC18" s="128">
        <v>1</v>
      </c>
      <c r="BD18" s="128">
        <v>1</v>
      </c>
      <c r="BE18" s="128">
        <v>1</v>
      </c>
      <c r="BF18" s="69"/>
      <c r="BG18" s="128"/>
      <c r="BH18" s="298">
        <f t="shared" si="4"/>
        <v>0</v>
      </c>
      <c r="BI18" s="84">
        <v>910</v>
      </c>
      <c r="BJ18" s="203">
        <f t="shared" si="5"/>
        <v>0</v>
      </c>
      <c r="BK18" s="201"/>
      <c r="BL18" s="201"/>
      <c r="BM18" s="202">
        <v>150</v>
      </c>
      <c r="BN18" s="202"/>
      <c r="BO18" s="203">
        <v>150</v>
      </c>
      <c r="BP18" s="203">
        <v>80</v>
      </c>
      <c r="BQ18" s="239">
        <v>780</v>
      </c>
      <c r="BR18" s="202">
        <v>780</v>
      </c>
      <c r="BS18" s="299">
        <f t="shared" si="0"/>
        <v>0</v>
      </c>
      <c r="BT18" s="279">
        <f t="shared" si="1"/>
        <v>2850</v>
      </c>
      <c r="BU18" s="416"/>
      <c r="BV18" s="234">
        <v>2850</v>
      </c>
      <c r="BW18" s="209"/>
      <c r="BX18" s="240">
        <f t="shared" si="2"/>
        <v>2850</v>
      </c>
      <c r="BY18" s="241">
        <f t="shared" si="3"/>
        <v>0</v>
      </c>
      <c r="BZ18" s="78"/>
      <c r="CA18" s="300"/>
      <c r="CB18" s="300"/>
    </row>
    <row r="19" spans="1:80" s="17" customFormat="1" ht="15.75" customHeight="1" x14ac:dyDescent="0.25">
      <c r="B19" s="30"/>
      <c r="C19" s="296" t="s">
        <v>1052</v>
      </c>
      <c r="D19" s="78" t="s">
        <v>931</v>
      </c>
      <c r="E19" s="130" t="s">
        <v>264</v>
      </c>
      <c r="F19" s="4" t="s">
        <v>932</v>
      </c>
      <c r="G19" s="4"/>
      <c r="H19" s="4" t="s">
        <v>943</v>
      </c>
      <c r="I19" s="4"/>
      <c r="J19" s="4"/>
      <c r="K19" s="4"/>
      <c r="L19" s="144"/>
      <c r="M19" s="3"/>
      <c r="N19" s="3"/>
      <c r="O19" s="160"/>
      <c r="P19" s="163"/>
      <c r="Q19" s="163"/>
      <c r="R19" s="157"/>
      <c r="S19" s="158"/>
      <c r="T19" s="4"/>
      <c r="U19" s="144"/>
      <c r="V19" s="4"/>
      <c r="W19" s="4"/>
      <c r="X19" s="4"/>
      <c r="Y19" s="4"/>
      <c r="Z19" s="122"/>
      <c r="AA19" s="152"/>
      <c r="AB19" s="153"/>
      <c r="AC19" s="153"/>
      <c r="AD19" s="153"/>
      <c r="AE19" s="401"/>
      <c r="AF19" s="128">
        <v>1</v>
      </c>
      <c r="AG19" s="128">
        <v>1</v>
      </c>
      <c r="AH19" s="128">
        <v>1</v>
      </c>
      <c r="AI19" s="128">
        <v>1</v>
      </c>
      <c r="AJ19" s="128">
        <v>1</v>
      </c>
      <c r="AK19" s="128">
        <v>1</v>
      </c>
      <c r="AL19" s="128">
        <v>1</v>
      </c>
      <c r="AM19" s="128">
        <v>1</v>
      </c>
      <c r="AN19" s="128" t="s">
        <v>4</v>
      </c>
      <c r="AO19" s="128">
        <v>1</v>
      </c>
      <c r="AP19" s="128">
        <v>1</v>
      </c>
      <c r="AQ19" s="128">
        <v>1</v>
      </c>
      <c r="AR19" s="128">
        <v>1</v>
      </c>
      <c r="AS19" s="128">
        <v>1</v>
      </c>
      <c r="AT19" s="128">
        <v>1</v>
      </c>
      <c r="AU19" s="128">
        <v>1</v>
      </c>
      <c r="AV19" s="128">
        <v>1</v>
      </c>
      <c r="AW19" s="128">
        <v>1</v>
      </c>
      <c r="AX19" s="128">
        <v>1</v>
      </c>
      <c r="AY19" s="128">
        <v>1</v>
      </c>
      <c r="AZ19" s="128">
        <v>1</v>
      </c>
      <c r="BA19" s="128">
        <v>1</v>
      </c>
      <c r="BB19" s="128">
        <v>1</v>
      </c>
      <c r="BC19" s="128">
        <v>1</v>
      </c>
      <c r="BD19" s="128">
        <v>1</v>
      </c>
      <c r="BE19" s="128">
        <v>1</v>
      </c>
      <c r="BF19" s="69">
        <v>3</v>
      </c>
      <c r="BG19" s="128"/>
      <c r="BH19" s="298">
        <f t="shared" si="4"/>
        <v>1</v>
      </c>
      <c r="BI19" s="84">
        <v>0</v>
      </c>
      <c r="BJ19" s="203">
        <f t="shared" si="5"/>
        <v>30</v>
      </c>
      <c r="BK19" s="201"/>
      <c r="BL19" s="201"/>
      <c r="BM19" s="202">
        <v>150</v>
      </c>
      <c r="BN19" s="202">
        <v>200</v>
      </c>
      <c r="BO19" s="203">
        <v>150</v>
      </c>
      <c r="BP19" s="203">
        <v>80</v>
      </c>
      <c r="BQ19" s="239">
        <v>780</v>
      </c>
      <c r="BR19" s="202">
        <v>780</v>
      </c>
      <c r="BS19" s="299">
        <f t="shared" si="0"/>
        <v>30</v>
      </c>
      <c r="BT19" s="279">
        <f t="shared" si="1"/>
        <v>2140</v>
      </c>
      <c r="BU19" s="209"/>
      <c r="BV19" s="205">
        <v>2140</v>
      </c>
      <c r="BW19" s="209"/>
      <c r="BX19" s="240">
        <f t="shared" si="2"/>
        <v>2140</v>
      </c>
      <c r="BY19" s="241">
        <f t="shared" si="3"/>
        <v>0</v>
      </c>
      <c r="BZ19" s="78"/>
      <c r="CA19" s="300"/>
      <c r="CB19" s="300"/>
    </row>
    <row r="20" spans="1:80" ht="15.75" customHeight="1" x14ac:dyDescent="0.25">
      <c r="C20" s="296" t="s">
        <v>1052</v>
      </c>
      <c r="D20" s="120" t="s">
        <v>121</v>
      </c>
      <c r="E20" s="3" t="s">
        <v>0</v>
      </c>
      <c r="F20" s="4" t="s">
        <v>144</v>
      </c>
      <c r="G20" s="4"/>
      <c r="H20" s="4">
        <v>43189</v>
      </c>
      <c r="I20" s="4" t="s">
        <v>129</v>
      </c>
      <c r="J20" s="4" t="s">
        <v>130</v>
      </c>
      <c r="K20" s="4"/>
      <c r="L20" s="144">
        <v>2018</v>
      </c>
      <c r="M20" s="3"/>
      <c r="N20" s="3" t="s">
        <v>45</v>
      </c>
      <c r="O20" s="3" t="s">
        <v>46</v>
      </c>
      <c r="P20" s="149" t="s">
        <v>65</v>
      </c>
      <c r="Q20" s="150" t="s">
        <v>122</v>
      </c>
      <c r="R20" s="78">
        <v>1991</v>
      </c>
      <c r="S20" s="120" t="s">
        <v>123</v>
      </c>
      <c r="T20" s="3" t="s">
        <v>133</v>
      </c>
      <c r="U20" s="144">
        <v>1991</v>
      </c>
      <c r="V20" s="3" t="s">
        <v>47</v>
      </c>
      <c r="W20" s="3" t="s">
        <v>65</v>
      </c>
      <c r="X20" s="3" t="s">
        <v>59</v>
      </c>
      <c r="Y20" s="3" t="s">
        <v>76</v>
      </c>
      <c r="Z20" s="151"/>
      <c r="AA20" s="152"/>
      <c r="AB20" s="13"/>
      <c r="AC20" s="13" t="s">
        <v>45</v>
      </c>
      <c r="AD20" s="13"/>
      <c r="AE20" s="403"/>
      <c r="AF20" s="128">
        <v>1</v>
      </c>
      <c r="AG20" s="128">
        <v>1</v>
      </c>
      <c r="AH20" s="128">
        <v>1</v>
      </c>
      <c r="AI20" s="128">
        <v>1</v>
      </c>
      <c r="AJ20" s="128">
        <v>1</v>
      </c>
      <c r="AK20" s="128" t="s">
        <v>4</v>
      </c>
      <c r="AL20" s="128" t="s">
        <v>4</v>
      </c>
      <c r="AM20" s="128">
        <v>1</v>
      </c>
      <c r="AN20" s="128">
        <v>1</v>
      </c>
      <c r="AO20" s="128">
        <v>1</v>
      </c>
      <c r="AP20" s="128" t="s">
        <v>4</v>
      </c>
      <c r="AQ20" s="128" t="s">
        <v>4</v>
      </c>
      <c r="AR20" s="128">
        <v>1</v>
      </c>
      <c r="AS20" s="128">
        <v>1</v>
      </c>
      <c r="AT20" s="128">
        <v>1</v>
      </c>
      <c r="AU20" s="128">
        <v>1</v>
      </c>
      <c r="AV20" s="128">
        <v>1</v>
      </c>
      <c r="AW20" s="128">
        <v>1</v>
      </c>
      <c r="AX20" s="128">
        <v>1</v>
      </c>
      <c r="AY20" s="128">
        <v>1</v>
      </c>
      <c r="AZ20" s="128" t="s">
        <v>4</v>
      </c>
      <c r="BA20" s="128" t="s">
        <v>4</v>
      </c>
      <c r="BB20" s="128">
        <v>1</v>
      </c>
      <c r="BC20" s="128">
        <v>1</v>
      </c>
      <c r="BD20" s="128">
        <v>1</v>
      </c>
      <c r="BE20" s="128" t="s">
        <v>179</v>
      </c>
      <c r="BF20" s="84"/>
      <c r="BG20" s="128"/>
      <c r="BH20" s="298">
        <f t="shared" si="4"/>
        <v>6</v>
      </c>
      <c r="BI20" s="201">
        <v>0</v>
      </c>
      <c r="BJ20" s="203">
        <f t="shared" si="5"/>
        <v>0</v>
      </c>
      <c r="BK20" s="201"/>
      <c r="BL20" s="201"/>
      <c r="BM20" s="203"/>
      <c r="BN20" s="203"/>
      <c r="BO20" s="203">
        <v>150</v>
      </c>
      <c r="BP20" s="203">
        <v>80</v>
      </c>
      <c r="BQ20" s="239">
        <v>780</v>
      </c>
      <c r="BR20" s="202">
        <v>780</v>
      </c>
      <c r="BS20" s="299">
        <f t="shared" si="0"/>
        <v>180</v>
      </c>
      <c r="BT20" s="279">
        <f t="shared" si="1"/>
        <v>1610</v>
      </c>
      <c r="BU20" s="205"/>
      <c r="BV20" s="205"/>
      <c r="BW20" s="209">
        <v>1610</v>
      </c>
      <c r="BX20" s="240">
        <f t="shared" si="2"/>
        <v>1610</v>
      </c>
      <c r="BY20" s="241">
        <f t="shared" si="3"/>
        <v>0</v>
      </c>
      <c r="BZ20" s="206"/>
      <c r="CA20" s="300"/>
      <c r="CB20" s="300"/>
    </row>
    <row r="21" spans="1:80" ht="15.75" customHeight="1" x14ac:dyDescent="0.25">
      <c r="A21" s="261" t="s">
        <v>405</v>
      </c>
      <c r="C21" s="296" t="s">
        <v>1052</v>
      </c>
      <c r="D21" s="332" t="s">
        <v>138</v>
      </c>
      <c r="E21" s="84" t="s">
        <v>134</v>
      </c>
      <c r="F21" s="3"/>
      <c r="G21" s="3"/>
      <c r="H21" s="3"/>
      <c r="I21" s="3"/>
      <c r="J21" s="3"/>
      <c r="K21" s="3"/>
      <c r="L21" s="144">
        <v>2018</v>
      </c>
      <c r="M21" s="269"/>
      <c r="N21" s="3" t="s">
        <v>45</v>
      </c>
      <c r="O21" s="160" t="s">
        <v>46</v>
      </c>
      <c r="P21" s="163" t="s">
        <v>65</v>
      </c>
      <c r="Q21" s="272"/>
      <c r="R21" s="269"/>
      <c r="S21" s="269"/>
      <c r="T21" s="269"/>
      <c r="U21" s="269"/>
      <c r="V21" s="269"/>
      <c r="W21" s="275"/>
      <c r="X21" s="275"/>
      <c r="Y21" s="275"/>
      <c r="Z21" s="275"/>
      <c r="AA21" s="275"/>
      <c r="AB21" s="275"/>
      <c r="AC21" s="269"/>
      <c r="AD21" s="269"/>
      <c r="AE21" s="404"/>
      <c r="AF21" s="128">
        <v>1</v>
      </c>
      <c r="AG21" s="128" t="s">
        <v>4</v>
      </c>
      <c r="AH21" s="128">
        <v>1</v>
      </c>
      <c r="AI21" s="128">
        <v>1</v>
      </c>
      <c r="AJ21" s="128">
        <v>1</v>
      </c>
      <c r="AK21" s="128">
        <v>1</v>
      </c>
      <c r="AL21" s="128">
        <v>1</v>
      </c>
      <c r="AM21" s="128" t="s">
        <v>4</v>
      </c>
      <c r="AN21" s="128" t="s">
        <v>179</v>
      </c>
      <c r="AO21" s="128">
        <v>1</v>
      </c>
      <c r="AP21" s="128">
        <v>1</v>
      </c>
      <c r="AQ21" s="128">
        <v>1</v>
      </c>
      <c r="AR21" s="128" t="s">
        <v>4</v>
      </c>
      <c r="AS21" s="128" t="s">
        <v>4</v>
      </c>
      <c r="AT21" s="128">
        <v>1</v>
      </c>
      <c r="AU21" s="128">
        <v>1</v>
      </c>
      <c r="AV21" s="128">
        <v>1</v>
      </c>
      <c r="AW21" s="128">
        <v>1</v>
      </c>
      <c r="AX21" s="128">
        <v>1</v>
      </c>
      <c r="AY21" s="128" t="s">
        <v>4</v>
      </c>
      <c r="AZ21" s="128">
        <v>1</v>
      </c>
      <c r="BA21" s="128">
        <v>1</v>
      </c>
      <c r="BB21" s="128">
        <v>1</v>
      </c>
      <c r="BC21" s="128">
        <v>1</v>
      </c>
      <c r="BD21" s="128">
        <v>1</v>
      </c>
      <c r="BE21" s="128" t="s">
        <v>4</v>
      </c>
      <c r="BF21" s="84"/>
      <c r="BG21" s="128"/>
      <c r="BH21" s="298">
        <f t="shared" si="4"/>
        <v>6</v>
      </c>
      <c r="BI21" s="84">
        <v>0</v>
      </c>
      <c r="BJ21" s="203">
        <f t="shared" si="5"/>
        <v>0</v>
      </c>
      <c r="BK21" s="201"/>
      <c r="BL21" s="201"/>
      <c r="BM21" s="202">
        <v>150</v>
      </c>
      <c r="BN21" s="256">
        <v>400</v>
      </c>
      <c r="BO21" s="203">
        <v>150</v>
      </c>
      <c r="BP21" s="203">
        <v>80</v>
      </c>
      <c r="BQ21" s="239">
        <v>780</v>
      </c>
      <c r="BR21" s="202">
        <v>780</v>
      </c>
      <c r="BS21" s="299">
        <f t="shared" si="0"/>
        <v>180</v>
      </c>
      <c r="BT21" s="279">
        <f t="shared" si="1"/>
        <v>2160</v>
      </c>
      <c r="BU21" s="280"/>
      <c r="BV21" s="280"/>
      <c r="BW21" s="209">
        <v>2160</v>
      </c>
      <c r="BX21" s="240">
        <f t="shared" si="2"/>
        <v>2160</v>
      </c>
      <c r="BY21" s="241">
        <f t="shared" si="3"/>
        <v>0</v>
      </c>
      <c r="BZ21" s="199"/>
      <c r="CA21" s="300"/>
      <c r="CB21" s="300"/>
    </row>
    <row r="22" spans="1:80" ht="15.75" customHeight="1" x14ac:dyDescent="0.25">
      <c r="C22" s="296" t="s">
        <v>1052</v>
      </c>
      <c r="D22" s="332" t="s">
        <v>247</v>
      </c>
      <c r="E22" s="84" t="s">
        <v>134</v>
      </c>
      <c r="F22" s="3"/>
      <c r="G22" s="3"/>
      <c r="H22" s="4" t="s">
        <v>845</v>
      </c>
      <c r="I22" s="4" t="s">
        <v>850</v>
      </c>
      <c r="J22" s="4" t="s">
        <v>851</v>
      </c>
      <c r="K22" s="4"/>
      <c r="L22" s="144">
        <v>2018</v>
      </c>
      <c r="M22" s="269"/>
      <c r="N22" s="3" t="s">
        <v>45</v>
      </c>
      <c r="O22" s="160" t="s">
        <v>46</v>
      </c>
      <c r="P22" s="163" t="s">
        <v>65</v>
      </c>
      <c r="Q22" s="272" t="s">
        <v>846</v>
      </c>
      <c r="R22" s="331" t="s">
        <v>847</v>
      </c>
      <c r="S22" s="269" t="s">
        <v>594</v>
      </c>
      <c r="T22" s="269" t="s">
        <v>848</v>
      </c>
      <c r="U22" s="331" t="s">
        <v>849</v>
      </c>
      <c r="V22" s="269" t="s">
        <v>608</v>
      </c>
      <c r="W22" s="4" t="s">
        <v>65</v>
      </c>
      <c r="X22" s="4" t="s">
        <v>59</v>
      </c>
      <c r="Y22" s="4" t="s">
        <v>76</v>
      </c>
      <c r="Z22" s="275"/>
      <c r="AA22" s="275"/>
      <c r="AB22" s="275"/>
      <c r="AC22" s="269"/>
      <c r="AD22" s="269"/>
      <c r="AE22" s="404"/>
      <c r="AF22" s="128">
        <v>1</v>
      </c>
      <c r="AG22" s="128">
        <v>1</v>
      </c>
      <c r="AH22" s="128">
        <v>1</v>
      </c>
      <c r="AI22" s="128">
        <v>1</v>
      </c>
      <c r="AJ22" s="128">
        <v>1</v>
      </c>
      <c r="AK22" s="128">
        <v>1</v>
      </c>
      <c r="AL22" s="128">
        <v>1</v>
      </c>
      <c r="AM22" s="128">
        <v>1</v>
      </c>
      <c r="AN22" s="128">
        <v>1</v>
      </c>
      <c r="AO22" s="128">
        <v>1</v>
      </c>
      <c r="AP22" s="128">
        <v>1</v>
      </c>
      <c r="AQ22" s="128">
        <v>1</v>
      </c>
      <c r="AR22" s="128">
        <v>1</v>
      </c>
      <c r="AS22" s="128" t="s">
        <v>4</v>
      </c>
      <c r="AT22" s="128">
        <v>1</v>
      </c>
      <c r="AU22" s="128">
        <v>1</v>
      </c>
      <c r="AV22" s="128">
        <v>1</v>
      </c>
      <c r="AW22" s="128">
        <v>1</v>
      </c>
      <c r="AX22" s="128">
        <v>1</v>
      </c>
      <c r="AY22" s="128" t="s">
        <v>4</v>
      </c>
      <c r="AZ22" s="128">
        <v>1</v>
      </c>
      <c r="BA22" s="128">
        <v>1</v>
      </c>
      <c r="BB22" s="128">
        <v>1</v>
      </c>
      <c r="BC22" s="128">
        <v>1</v>
      </c>
      <c r="BD22" s="128">
        <v>1</v>
      </c>
      <c r="BE22" s="128">
        <v>1</v>
      </c>
      <c r="BF22" s="84"/>
      <c r="BG22" s="128"/>
      <c r="BH22" s="298">
        <f t="shared" si="4"/>
        <v>2</v>
      </c>
      <c r="BI22" s="84">
        <v>0</v>
      </c>
      <c r="BJ22" s="203">
        <f t="shared" si="5"/>
        <v>0</v>
      </c>
      <c r="BK22" s="201"/>
      <c r="BL22" s="201"/>
      <c r="BM22" s="202"/>
      <c r="BN22" s="256"/>
      <c r="BO22" s="203">
        <v>150</v>
      </c>
      <c r="BP22" s="203">
        <v>80</v>
      </c>
      <c r="BQ22" s="239">
        <v>780</v>
      </c>
      <c r="BR22" s="202">
        <v>780</v>
      </c>
      <c r="BS22" s="299">
        <f t="shared" si="0"/>
        <v>60</v>
      </c>
      <c r="BT22" s="279">
        <f t="shared" si="1"/>
        <v>1730</v>
      </c>
      <c r="BU22" s="280">
        <v>1730</v>
      </c>
      <c r="BV22" s="280"/>
      <c r="BW22" s="209"/>
      <c r="BX22" s="240">
        <f t="shared" si="2"/>
        <v>1730</v>
      </c>
      <c r="BY22" s="241">
        <f t="shared" si="3"/>
        <v>0</v>
      </c>
      <c r="BZ22" s="199"/>
      <c r="CA22" s="300"/>
      <c r="CB22" s="300"/>
    </row>
    <row r="23" spans="1:80" ht="15.75" customHeight="1" x14ac:dyDescent="0.25">
      <c r="C23" s="296" t="s">
        <v>1052</v>
      </c>
      <c r="D23" s="78" t="s">
        <v>815</v>
      </c>
      <c r="E23" s="128" t="s">
        <v>380</v>
      </c>
      <c r="F23" s="1" t="s">
        <v>562</v>
      </c>
      <c r="G23" s="1"/>
      <c r="H23" s="4" t="s">
        <v>563</v>
      </c>
      <c r="I23" s="4" t="s">
        <v>567</v>
      </c>
      <c r="J23" s="4" t="s">
        <v>568</v>
      </c>
      <c r="K23" s="4"/>
      <c r="L23" s="144">
        <v>2018</v>
      </c>
      <c r="M23" s="3" t="s">
        <v>45</v>
      </c>
      <c r="N23" s="3"/>
      <c r="O23" s="160" t="s">
        <v>46</v>
      </c>
      <c r="P23" s="163" t="s">
        <v>530</v>
      </c>
      <c r="Q23" s="163" t="s">
        <v>564</v>
      </c>
      <c r="R23" s="157">
        <v>1996</v>
      </c>
      <c r="S23" s="158" t="s">
        <v>47</v>
      </c>
      <c r="T23" s="4" t="s">
        <v>565</v>
      </c>
      <c r="U23" s="144">
        <v>1996</v>
      </c>
      <c r="V23" s="4" t="s">
        <v>47</v>
      </c>
      <c r="W23" s="4" t="s">
        <v>70</v>
      </c>
      <c r="X23" s="4" t="s">
        <v>259</v>
      </c>
      <c r="Y23" s="4" t="s">
        <v>566</v>
      </c>
      <c r="Z23" s="122"/>
      <c r="AA23" s="152"/>
      <c r="AB23" s="153"/>
      <c r="AC23" s="153"/>
      <c r="AD23" s="153"/>
      <c r="AE23" s="401"/>
      <c r="AF23" s="128">
        <v>1</v>
      </c>
      <c r="AG23" s="128">
        <v>1</v>
      </c>
      <c r="AH23" s="128">
        <v>1</v>
      </c>
      <c r="AI23" s="128">
        <v>1</v>
      </c>
      <c r="AJ23" s="128">
        <v>1</v>
      </c>
      <c r="AK23" s="128">
        <v>1</v>
      </c>
      <c r="AL23" s="128">
        <v>1</v>
      </c>
      <c r="AM23" s="128">
        <v>1</v>
      </c>
      <c r="AN23" s="128">
        <v>1</v>
      </c>
      <c r="AO23" s="128">
        <v>1</v>
      </c>
      <c r="AP23" s="128">
        <v>1</v>
      </c>
      <c r="AQ23" s="128">
        <v>1</v>
      </c>
      <c r="AR23" s="128">
        <v>1</v>
      </c>
      <c r="AS23" s="128">
        <v>1</v>
      </c>
      <c r="AT23" s="128">
        <v>1</v>
      </c>
      <c r="AU23" s="128">
        <v>1</v>
      </c>
      <c r="AV23" s="128">
        <v>1</v>
      </c>
      <c r="AW23" s="128">
        <v>1</v>
      </c>
      <c r="AX23" s="128">
        <v>1</v>
      </c>
      <c r="AY23" s="128">
        <v>1</v>
      </c>
      <c r="AZ23" s="128">
        <v>1</v>
      </c>
      <c r="BA23" s="128">
        <v>1</v>
      </c>
      <c r="BB23" s="128">
        <v>1</v>
      </c>
      <c r="BC23" s="128">
        <v>1</v>
      </c>
      <c r="BD23" s="128">
        <v>1</v>
      </c>
      <c r="BE23" s="128">
        <v>1</v>
      </c>
      <c r="BF23" s="69"/>
      <c r="BG23" s="128"/>
      <c r="BH23" s="298">
        <f t="shared" si="4"/>
        <v>0</v>
      </c>
      <c r="BI23" s="84">
        <v>0</v>
      </c>
      <c r="BJ23" s="203">
        <f t="shared" si="5"/>
        <v>0</v>
      </c>
      <c r="BK23" s="201"/>
      <c r="BL23" s="201"/>
      <c r="BM23" s="202"/>
      <c r="BN23" s="202"/>
      <c r="BO23" s="203">
        <v>150</v>
      </c>
      <c r="BP23" s="203">
        <v>80</v>
      </c>
      <c r="BQ23" s="239">
        <v>780</v>
      </c>
      <c r="BR23" s="202">
        <v>780</v>
      </c>
      <c r="BS23" s="299">
        <f t="shared" si="0"/>
        <v>0</v>
      </c>
      <c r="BT23" s="279">
        <f t="shared" si="1"/>
        <v>1790</v>
      </c>
      <c r="BU23" s="205">
        <v>1790</v>
      </c>
      <c r="BV23" s="205"/>
      <c r="BW23" s="209"/>
      <c r="BX23" s="240">
        <f t="shared" si="2"/>
        <v>1790</v>
      </c>
      <c r="BY23" s="241">
        <f t="shared" si="3"/>
        <v>0</v>
      </c>
      <c r="BZ23" s="78"/>
      <c r="CA23" s="300"/>
      <c r="CB23" s="300"/>
    </row>
    <row r="24" spans="1:80" ht="15.75" customHeight="1" x14ac:dyDescent="0.25">
      <c r="C24" s="296" t="s">
        <v>1052</v>
      </c>
      <c r="D24" s="78" t="s">
        <v>1008</v>
      </c>
      <c r="E24" s="128" t="s">
        <v>380</v>
      </c>
      <c r="F24" s="1"/>
      <c r="G24" s="1"/>
      <c r="H24" s="4"/>
      <c r="I24" s="4"/>
      <c r="J24" s="4"/>
      <c r="K24" s="4"/>
      <c r="L24" s="144"/>
      <c r="M24" s="3"/>
      <c r="N24" s="3"/>
      <c r="O24" s="160"/>
      <c r="P24" s="163"/>
      <c r="Q24" s="163"/>
      <c r="R24" s="157"/>
      <c r="S24" s="158"/>
      <c r="T24" s="4"/>
      <c r="U24" s="144"/>
      <c r="V24" s="4"/>
      <c r="W24" s="4"/>
      <c r="X24" s="4"/>
      <c r="Y24" s="4"/>
      <c r="Z24" s="122"/>
      <c r="AA24" s="152"/>
      <c r="AB24" s="153"/>
      <c r="AC24" s="153"/>
      <c r="AD24" s="153"/>
      <c r="AE24" s="401"/>
      <c r="AF24" s="128">
        <v>1</v>
      </c>
      <c r="AG24" s="128">
        <v>1</v>
      </c>
      <c r="AH24" s="128">
        <v>1</v>
      </c>
      <c r="AI24" s="128">
        <v>1</v>
      </c>
      <c r="AJ24" s="128">
        <v>1</v>
      </c>
      <c r="AK24" s="128">
        <v>1</v>
      </c>
      <c r="AL24" s="128">
        <v>1</v>
      </c>
      <c r="AM24" s="128">
        <v>1</v>
      </c>
      <c r="AN24" s="128">
        <v>1</v>
      </c>
      <c r="AO24" s="128">
        <v>1</v>
      </c>
      <c r="AP24" s="128">
        <v>1</v>
      </c>
      <c r="AQ24" s="128">
        <v>1</v>
      </c>
      <c r="AR24" s="128">
        <v>1</v>
      </c>
      <c r="AS24" s="128">
        <v>1</v>
      </c>
      <c r="AT24" s="128">
        <v>1</v>
      </c>
      <c r="AU24" s="128">
        <v>1</v>
      </c>
      <c r="AV24" s="128">
        <v>1</v>
      </c>
      <c r="AW24" s="128">
        <v>1</v>
      </c>
      <c r="AX24" s="128">
        <v>1</v>
      </c>
      <c r="AY24" s="128">
        <v>1</v>
      </c>
      <c r="AZ24" s="128">
        <v>1</v>
      </c>
      <c r="BA24" s="128" t="s">
        <v>179</v>
      </c>
      <c r="BB24" s="128" t="s">
        <v>179</v>
      </c>
      <c r="BC24" s="128" t="s">
        <v>179</v>
      </c>
      <c r="BD24" s="128" t="s">
        <v>4</v>
      </c>
      <c r="BE24" s="128" t="s">
        <v>4</v>
      </c>
      <c r="BF24" s="69">
        <v>1</v>
      </c>
      <c r="BG24" s="128"/>
      <c r="BH24" s="298">
        <f t="shared" si="4"/>
        <v>2</v>
      </c>
      <c r="BI24" s="84">
        <v>0</v>
      </c>
      <c r="BJ24" s="203">
        <f t="shared" si="5"/>
        <v>10</v>
      </c>
      <c r="BK24" s="201"/>
      <c r="BL24" s="201"/>
      <c r="BM24" s="202"/>
      <c r="BN24" s="202"/>
      <c r="BO24" s="203">
        <v>150</v>
      </c>
      <c r="BP24" s="203">
        <v>80</v>
      </c>
      <c r="BQ24" s="239">
        <v>780</v>
      </c>
      <c r="BR24" s="202">
        <v>780</v>
      </c>
      <c r="BS24" s="299">
        <f t="shared" si="0"/>
        <v>60</v>
      </c>
      <c r="BT24" s="279">
        <f t="shared" si="1"/>
        <v>1740</v>
      </c>
      <c r="BU24" s="205"/>
      <c r="BV24" s="205"/>
      <c r="BW24" s="209"/>
      <c r="BX24" s="240">
        <f t="shared" si="2"/>
        <v>0</v>
      </c>
      <c r="BY24" s="241">
        <f t="shared" si="3"/>
        <v>1740</v>
      </c>
      <c r="BZ24" s="78"/>
      <c r="CA24" s="300"/>
      <c r="CB24" s="300"/>
    </row>
    <row r="25" spans="1:80" ht="15.75" customHeight="1" x14ac:dyDescent="0.25">
      <c r="C25" s="296" t="s">
        <v>1052</v>
      </c>
      <c r="D25" s="78" t="s">
        <v>1012</v>
      </c>
      <c r="E25" s="130" t="s">
        <v>167</v>
      </c>
      <c r="F25" s="1"/>
      <c r="G25" s="1"/>
      <c r="H25" s="4"/>
      <c r="I25" s="4"/>
      <c r="J25" s="4"/>
      <c r="K25" s="4"/>
      <c r="L25" s="144"/>
      <c r="M25" s="3"/>
      <c r="N25" s="3"/>
      <c r="O25" s="160"/>
      <c r="P25" s="163"/>
      <c r="Q25" s="163"/>
      <c r="R25" s="157"/>
      <c r="S25" s="158"/>
      <c r="T25" s="4"/>
      <c r="U25" s="144"/>
      <c r="V25" s="4"/>
      <c r="W25" s="4"/>
      <c r="X25" s="4"/>
      <c r="Y25" s="4"/>
      <c r="Z25" s="122"/>
      <c r="AA25" s="152"/>
      <c r="AB25" s="153"/>
      <c r="AC25" s="153"/>
      <c r="AD25" s="153"/>
      <c r="AE25" s="401"/>
      <c r="AF25" s="128">
        <v>1</v>
      </c>
      <c r="AG25" s="128">
        <v>1</v>
      </c>
      <c r="AH25" s="128">
        <v>1</v>
      </c>
      <c r="AI25" s="128">
        <v>1</v>
      </c>
      <c r="AJ25" s="128">
        <v>1</v>
      </c>
      <c r="AK25" s="128">
        <v>1</v>
      </c>
      <c r="AL25" s="128">
        <v>1</v>
      </c>
      <c r="AM25" s="128">
        <v>1</v>
      </c>
      <c r="AN25" s="128">
        <v>1</v>
      </c>
      <c r="AO25" s="128">
        <v>1</v>
      </c>
      <c r="AP25" s="128">
        <v>1</v>
      </c>
      <c r="AQ25" s="128" t="s">
        <v>4</v>
      </c>
      <c r="AR25" s="128">
        <v>1</v>
      </c>
      <c r="AS25" s="128">
        <v>1</v>
      </c>
      <c r="AT25" s="128">
        <v>1</v>
      </c>
      <c r="AU25" s="128">
        <v>1</v>
      </c>
      <c r="AV25" s="128">
        <v>1</v>
      </c>
      <c r="AW25" s="128" t="s">
        <v>4</v>
      </c>
      <c r="AX25" s="128">
        <v>1</v>
      </c>
      <c r="AY25" s="128">
        <v>1</v>
      </c>
      <c r="AZ25" s="128">
        <v>1</v>
      </c>
      <c r="BA25" s="128">
        <v>1</v>
      </c>
      <c r="BB25" s="128">
        <v>1</v>
      </c>
      <c r="BC25" s="128">
        <v>1</v>
      </c>
      <c r="BD25" s="128">
        <v>1</v>
      </c>
      <c r="BE25" s="128">
        <v>1</v>
      </c>
      <c r="BF25" s="69">
        <v>4</v>
      </c>
      <c r="BG25" s="128"/>
      <c r="BH25" s="298">
        <f t="shared" si="4"/>
        <v>2</v>
      </c>
      <c r="BI25" s="84">
        <v>0</v>
      </c>
      <c r="BJ25" s="203">
        <f t="shared" si="5"/>
        <v>40</v>
      </c>
      <c r="BK25" s="201"/>
      <c r="BL25" s="201"/>
      <c r="BM25" s="202"/>
      <c r="BN25" s="202"/>
      <c r="BO25" s="203">
        <v>150</v>
      </c>
      <c r="BP25" s="203">
        <v>80</v>
      </c>
      <c r="BQ25" s="239">
        <v>780</v>
      </c>
      <c r="BR25" s="202">
        <v>780</v>
      </c>
      <c r="BS25" s="299">
        <f t="shared" si="0"/>
        <v>60</v>
      </c>
      <c r="BT25" s="279">
        <f t="shared" si="1"/>
        <v>1770</v>
      </c>
      <c r="BU25" s="205">
        <v>1770</v>
      </c>
      <c r="BV25" s="205"/>
      <c r="BW25" s="209"/>
      <c r="BX25" s="240">
        <f t="shared" si="2"/>
        <v>1770</v>
      </c>
      <c r="BY25" s="241">
        <f t="shared" si="3"/>
        <v>0</v>
      </c>
      <c r="BZ25" s="78"/>
      <c r="CA25" s="300"/>
      <c r="CB25" s="300"/>
    </row>
    <row r="26" spans="1:80" ht="15.75" customHeight="1" x14ac:dyDescent="0.25">
      <c r="C26" s="296" t="s">
        <v>1052</v>
      </c>
      <c r="D26" s="78" t="s">
        <v>981</v>
      </c>
      <c r="E26" s="130" t="s">
        <v>982</v>
      </c>
      <c r="F26" s="1" t="s">
        <v>980</v>
      </c>
      <c r="G26" s="1"/>
      <c r="H26" s="4"/>
      <c r="I26" s="4"/>
      <c r="J26" s="4"/>
      <c r="K26" s="4"/>
      <c r="L26" s="144"/>
      <c r="M26" s="3"/>
      <c r="N26" s="3"/>
      <c r="O26" s="160"/>
      <c r="P26" s="163"/>
      <c r="Q26" s="163"/>
      <c r="R26" s="157"/>
      <c r="S26" s="158"/>
      <c r="T26" s="4"/>
      <c r="U26" s="144"/>
      <c r="V26" s="4"/>
      <c r="W26" s="4"/>
      <c r="X26" s="4"/>
      <c r="Y26" s="4"/>
      <c r="Z26" s="122"/>
      <c r="AA26" s="152"/>
      <c r="AB26" s="153"/>
      <c r="AC26" s="153"/>
      <c r="AD26" s="153"/>
      <c r="AE26" s="401"/>
      <c r="AF26" s="128">
        <v>1</v>
      </c>
      <c r="AG26" s="128">
        <v>1</v>
      </c>
      <c r="AH26" s="128">
        <v>1</v>
      </c>
      <c r="AI26" s="128">
        <v>1</v>
      </c>
      <c r="AJ26" s="128">
        <v>1</v>
      </c>
      <c r="AK26" s="128">
        <v>1</v>
      </c>
      <c r="AL26" s="128">
        <v>1</v>
      </c>
      <c r="AM26" s="128">
        <v>1</v>
      </c>
      <c r="AN26" s="128">
        <v>1</v>
      </c>
      <c r="AO26" s="128">
        <v>1</v>
      </c>
      <c r="AP26" s="128">
        <v>1</v>
      </c>
      <c r="AQ26" s="128" t="s">
        <v>4</v>
      </c>
      <c r="AR26" s="128">
        <v>1</v>
      </c>
      <c r="AS26" s="128">
        <v>1</v>
      </c>
      <c r="AT26" s="128">
        <v>1</v>
      </c>
      <c r="AU26" s="128">
        <v>1</v>
      </c>
      <c r="AV26" s="128">
        <v>1</v>
      </c>
      <c r="AW26" s="128">
        <v>1</v>
      </c>
      <c r="AX26" s="128">
        <v>1</v>
      </c>
      <c r="AY26" s="128">
        <v>1</v>
      </c>
      <c r="AZ26" s="128">
        <v>1</v>
      </c>
      <c r="BA26" s="128">
        <v>1</v>
      </c>
      <c r="BB26" s="128">
        <v>1</v>
      </c>
      <c r="BC26" s="128">
        <v>1</v>
      </c>
      <c r="BD26" s="128">
        <v>1</v>
      </c>
      <c r="BE26" s="128">
        <v>1</v>
      </c>
      <c r="BF26" s="69">
        <v>22</v>
      </c>
      <c r="BG26" s="128">
        <v>7</v>
      </c>
      <c r="BH26" s="298">
        <f t="shared" si="4"/>
        <v>1</v>
      </c>
      <c r="BI26" s="208">
        <v>0</v>
      </c>
      <c r="BJ26" s="203">
        <f t="shared" si="5"/>
        <v>290</v>
      </c>
      <c r="BK26" s="201"/>
      <c r="BL26" s="201"/>
      <c r="BM26" s="202"/>
      <c r="BN26" s="202"/>
      <c r="BO26" s="203">
        <v>150</v>
      </c>
      <c r="BP26" s="203">
        <v>80</v>
      </c>
      <c r="BQ26" s="239">
        <v>780</v>
      </c>
      <c r="BR26" s="6">
        <v>780</v>
      </c>
      <c r="BS26" s="299">
        <f t="shared" si="0"/>
        <v>30</v>
      </c>
      <c r="BT26" s="279">
        <f t="shared" si="1"/>
        <v>2050</v>
      </c>
      <c r="BU26" s="245"/>
      <c r="BV26" s="205">
        <v>2050</v>
      </c>
      <c r="BW26" s="209"/>
      <c r="BX26" s="240">
        <f t="shared" si="2"/>
        <v>2050</v>
      </c>
      <c r="BY26" s="241">
        <f t="shared" si="3"/>
        <v>0</v>
      </c>
      <c r="BZ26" s="78"/>
      <c r="CA26" s="300"/>
      <c r="CB26" s="300"/>
    </row>
    <row r="27" spans="1:80" s="503" customFormat="1" ht="15.75" customHeight="1" x14ac:dyDescent="0.25">
      <c r="C27" s="504" t="s">
        <v>1052</v>
      </c>
      <c r="D27" s="244" t="s">
        <v>995</v>
      </c>
      <c r="E27" s="243" t="s">
        <v>967</v>
      </c>
      <c r="F27" s="505"/>
      <c r="G27" s="505"/>
      <c r="H27" s="506"/>
      <c r="I27" s="506"/>
      <c r="J27" s="506"/>
      <c r="K27" s="506"/>
      <c r="L27" s="507"/>
      <c r="M27" s="508"/>
      <c r="N27" s="508"/>
      <c r="O27" s="509"/>
      <c r="P27" s="510"/>
      <c r="Q27" s="510"/>
      <c r="R27" s="511"/>
      <c r="S27" s="512"/>
      <c r="T27" s="506"/>
      <c r="U27" s="507"/>
      <c r="V27" s="506"/>
      <c r="W27" s="506"/>
      <c r="X27" s="506"/>
      <c r="Y27" s="506"/>
      <c r="Z27" s="513"/>
      <c r="AA27" s="514"/>
      <c r="AB27" s="515"/>
      <c r="AC27" s="515"/>
      <c r="AD27" s="515"/>
      <c r="AE27" s="516"/>
      <c r="AF27" s="243">
        <v>1</v>
      </c>
      <c r="AG27" s="243">
        <v>1</v>
      </c>
      <c r="AH27" s="243">
        <v>1</v>
      </c>
      <c r="AI27" s="243">
        <v>1</v>
      </c>
      <c r="AJ27" s="243">
        <v>1</v>
      </c>
      <c r="AK27" s="243">
        <v>1</v>
      </c>
      <c r="AL27" s="243">
        <v>1</v>
      </c>
      <c r="AM27" s="243">
        <v>1</v>
      </c>
      <c r="AN27" s="243">
        <v>1</v>
      </c>
      <c r="AO27" s="243">
        <v>1</v>
      </c>
      <c r="AP27" s="243">
        <v>1</v>
      </c>
      <c r="AQ27" s="243">
        <v>1</v>
      </c>
      <c r="AR27" s="243">
        <v>1</v>
      </c>
      <c r="AS27" s="243">
        <v>1</v>
      </c>
      <c r="AT27" s="243">
        <v>1</v>
      </c>
      <c r="AU27" s="243">
        <v>1</v>
      </c>
      <c r="AV27" s="243">
        <v>1</v>
      </c>
      <c r="AW27" s="243">
        <v>1</v>
      </c>
      <c r="AX27" s="243">
        <v>1</v>
      </c>
      <c r="AY27" s="243">
        <v>1</v>
      </c>
      <c r="AZ27" s="243">
        <v>1</v>
      </c>
      <c r="BA27" s="243">
        <v>1</v>
      </c>
      <c r="BB27" s="243">
        <v>1</v>
      </c>
      <c r="BC27" s="243">
        <v>1</v>
      </c>
      <c r="BD27" s="243">
        <v>1</v>
      </c>
      <c r="BE27" s="243">
        <v>1</v>
      </c>
      <c r="BF27" s="517"/>
      <c r="BG27" s="243"/>
      <c r="BH27" s="518">
        <f t="shared" si="4"/>
        <v>0</v>
      </c>
      <c r="BI27" s="517">
        <v>0</v>
      </c>
      <c r="BJ27" s="519">
        <f t="shared" si="5"/>
        <v>0</v>
      </c>
      <c r="BK27" s="520"/>
      <c r="BL27" s="520"/>
      <c r="BM27" s="519"/>
      <c r="BN27" s="519"/>
      <c r="BO27" s="519"/>
      <c r="BP27" s="519"/>
      <c r="BQ27" s="521"/>
      <c r="BR27" s="522"/>
      <c r="BS27" s="523">
        <f t="shared" si="0"/>
        <v>0</v>
      </c>
      <c r="BT27" s="524">
        <f t="shared" si="1"/>
        <v>0</v>
      </c>
      <c r="BU27" s="525"/>
      <c r="BV27" s="525"/>
      <c r="BW27" s="526"/>
      <c r="BX27" s="527">
        <f t="shared" si="2"/>
        <v>0</v>
      </c>
      <c r="BY27" s="528">
        <f t="shared" si="3"/>
        <v>0</v>
      </c>
      <c r="BZ27" s="244" t="s">
        <v>1115</v>
      </c>
      <c r="CA27" s="300"/>
      <c r="CB27" s="300"/>
    </row>
    <row r="28" spans="1:80" ht="15.75" customHeight="1" x14ac:dyDescent="0.25">
      <c r="C28" s="296" t="s">
        <v>1052</v>
      </c>
      <c r="D28" s="78" t="s">
        <v>993</v>
      </c>
      <c r="E28" s="130" t="s">
        <v>1001</v>
      </c>
      <c r="F28" s="1" t="s">
        <v>973</v>
      </c>
      <c r="G28" s="1"/>
      <c r="H28" s="4"/>
      <c r="I28" s="4"/>
      <c r="J28" s="4"/>
      <c r="K28" s="4"/>
      <c r="L28" s="144"/>
      <c r="M28" s="3"/>
      <c r="N28" s="3"/>
      <c r="O28" s="160"/>
      <c r="P28" s="163"/>
      <c r="Q28" s="163"/>
      <c r="R28" s="157"/>
      <c r="S28" s="158"/>
      <c r="T28" s="4"/>
      <c r="U28" s="144"/>
      <c r="V28" s="4"/>
      <c r="W28" s="4"/>
      <c r="X28" s="4"/>
      <c r="Y28" s="4"/>
      <c r="Z28" s="122"/>
      <c r="AA28" s="152"/>
      <c r="AB28" s="153"/>
      <c r="AC28" s="153"/>
      <c r="AD28" s="153"/>
      <c r="AE28" s="401"/>
      <c r="AF28" s="128">
        <v>1</v>
      </c>
      <c r="AG28" s="128">
        <v>1</v>
      </c>
      <c r="AH28" s="128">
        <v>1</v>
      </c>
      <c r="AI28" s="128">
        <v>1</v>
      </c>
      <c r="AJ28" s="128">
        <v>1</v>
      </c>
      <c r="AK28" s="128">
        <v>1</v>
      </c>
      <c r="AL28" s="128">
        <v>1</v>
      </c>
      <c r="AM28" s="128">
        <v>1</v>
      </c>
      <c r="AN28" s="128">
        <v>1</v>
      </c>
      <c r="AO28" s="128">
        <v>1</v>
      </c>
      <c r="AP28" s="128">
        <v>1</v>
      </c>
      <c r="AQ28" s="128">
        <v>1</v>
      </c>
      <c r="AR28" s="128">
        <v>1</v>
      </c>
      <c r="AS28" s="128">
        <v>1</v>
      </c>
      <c r="AT28" s="128">
        <v>1</v>
      </c>
      <c r="AU28" s="128">
        <v>1</v>
      </c>
      <c r="AV28" s="128">
        <v>1</v>
      </c>
      <c r="AW28" s="128">
        <v>1</v>
      </c>
      <c r="AX28" s="128">
        <v>1</v>
      </c>
      <c r="AY28" s="128">
        <v>1</v>
      </c>
      <c r="AZ28" s="128">
        <v>1</v>
      </c>
      <c r="BA28" s="128" t="s">
        <v>4</v>
      </c>
      <c r="BB28" s="128">
        <v>1</v>
      </c>
      <c r="BC28" s="128">
        <v>1</v>
      </c>
      <c r="BD28" s="128">
        <v>1</v>
      </c>
      <c r="BE28" s="128">
        <v>1</v>
      </c>
      <c r="BF28" s="69"/>
      <c r="BG28" s="128"/>
      <c r="BH28" s="298">
        <f t="shared" si="4"/>
        <v>1</v>
      </c>
      <c r="BI28" s="84">
        <v>0</v>
      </c>
      <c r="BJ28" s="203">
        <f t="shared" si="5"/>
        <v>0</v>
      </c>
      <c r="BK28" s="201"/>
      <c r="BL28" s="201"/>
      <c r="BM28" s="202"/>
      <c r="BN28" s="202"/>
      <c r="BO28" s="203">
        <v>150</v>
      </c>
      <c r="BP28" s="203">
        <v>80</v>
      </c>
      <c r="BQ28" s="239">
        <v>780</v>
      </c>
      <c r="BR28" s="6">
        <v>780</v>
      </c>
      <c r="BS28" s="299">
        <f t="shared" si="0"/>
        <v>30</v>
      </c>
      <c r="BT28" s="279">
        <f t="shared" si="1"/>
        <v>1760</v>
      </c>
      <c r="BU28" s="245"/>
      <c r="BV28" s="205">
        <v>1760</v>
      </c>
      <c r="BW28" s="209"/>
      <c r="BX28" s="240">
        <f t="shared" si="2"/>
        <v>1760</v>
      </c>
      <c r="BY28" s="241">
        <f t="shared" si="3"/>
        <v>0</v>
      </c>
      <c r="BZ28" s="78"/>
      <c r="CA28" s="300"/>
      <c r="CB28" s="300"/>
    </row>
    <row r="29" spans="1:80" ht="15.75" customHeight="1" x14ac:dyDescent="0.25">
      <c r="C29" s="296" t="s">
        <v>1052</v>
      </c>
      <c r="D29" s="78" t="s">
        <v>185</v>
      </c>
      <c r="E29" s="130" t="s">
        <v>50</v>
      </c>
      <c r="F29" s="1" t="s">
        <v>186</v>
      </c>
      <c r="G29" s="1"/>
      <c r="H29" s="4" t="s">
        <v>187</v>
      </c>
      <c r="I29" s="4" t="s">
        <v>648</v>
      </c>
      <c r="J29" s="4" t="s">
        <v>649</v>
      </c>
      <c r="K29" s="4"/>
      <c r="L29" s="144">
        <v>2018</v>
      </c>
      <c r="M29" s="3" t="s">
        <v>45</v>
      </c>
      <c r="N29" s="3"/>
      <c r="O29" s="3" t="s">
        <v>46</v>
      </c>
      <c r="P29" s="163" t="s">
        <v>69</v>
      </c>
      <c r="Q29" s="163" t="s">
        <v>188</v>
      </c>
      <c r="R29" s="157">
        <v>1989</v>
      </c>
      <c r="S29" s="158" t="s">
        <v>189</v>
      </c>
      <c r="T29" s="4" t="s">
        <v>852</v>
      </c>
      <c r="U29" s="144">
        <v>1996</v>
      </c>
      <c r="V29" s="4" t="s">
        <v>190</v>
      </c>
      <c r="W29" s="4" t="s">
        <v>65</v>
      </c>
      <c r="X29" s="4" t="s">
        <v>59</v>
      </c>
      <c r="Y29" s="4" t="s">
        <v>76</v>
      </c>
      <c r="Z29" s="122"/>
      <c r="AA29" s="152"/>
      <c r="AB29" s="153"/>
      <c r="AC29" s="153"/>
      <c r="AD29" s="153"/>
      <c r="AE29" s="401"/>
      <c r="AF29" s="128">
        <v>1</v>
      </c>
      <c r="AG29" s="128">
        <v>1</v>
      </c>
      <c r="AH29" s="128">
        <v>1</v>
      </c>
      <c r="AI29" s="128">
        <v>1</v>
      </c>
      <c r="AJ29" s="128" t="s">
        <v>179</v>
      </c>
      <c r="AK29" s="128" t="s">
        <v>179</v>
      </c>
      <c r="AL29" s="128">
        <v>1</v>
      </c>
      <c r="AM29" s="128">
        <v>1</v>
      </c>
      <c r="AN29" s="128">
        <v>1</v>
      </c>
      <c r="AO29" s="128">
        <v>1</v>
      </c>
      <c r="AP29" s="128">
        <v>1</v>
      </c>
      <c r="AQ29" s="128">
        <v>1</v>
      </c>
      <c r="AR29" s="128">
        <v>1</v>
      </c>
      <c r="AS29" s="128">
        <v>1</v>
      </c>
      <c r="AT29" s="128">
        <v>1</v>
      </c>
      <c r="AU29" s="128">
        <v>1</v>
      </c>
      <c r="AV29" s="128">
        <v>1</v>
      </c>
      <c r="AW29" s="128">
        <v>1</v>
      </c>
      <c r="AX29" s="128">
        <v>1</v>
      </c>
      <c r="AY29" s="128">
        <v>1</v>
      </c>
      <c r="AZ29" s="128">
        <v>1</v>
      </c>
      <c r="BA29" s="128">
        <v>1</v>
      </c>
      <c r="BB29" s="128">
        <v>1</v>
      </c>
      <c r="BC29" s="128">
        <v>1</v>
      </c>
      <c r="BD29" s="128">
        <v>1</v>
      </c>
      <c r="BE29" s="128">
        <v>1</v>
      </c>
      <c r="BF29" s="69"/>
      <c r="BG29" s="128"/>
      <c r="BH29" s="298">
        <f t="shared" si="4"/>
        <v>0</v>
      </c>
      <c r="BI29" s="84">
        <v>0</v>
      </c>
      <c r="BJ29" s="203">
        <f t="shared" si="5"/>
        <v>0</v>
      </c>
      <c r="BK29" s="201"/>
      <c r="BL29" s="201"/>
      <c r="BM29" s="203"/>
      <c r="BN29" s="202">
        <v>200</v>
      </c>
      <c r="BO29" s="203">
        <v>150</v>
      </c>
      <c r="BP29" s="203">
        <v>80</v>
      </c>
      <c r="BQ29" s="239">
        <v>780</v>
      </c>
      <c r="BR29" s="6">
        <v>780</v>
      </c>
      <c r="BS29" s="299">
        <f t="shared" si="0"/>
        <v>0</v>
      </c>
      <c r="BT29" s="279">
        <f t="shared" si="1"/>
        <v>1990</v>
      </c>
      <c r="BU29" s="205"/>
      <c r="BV29" s="205">
        <v>1990</v>
      </c>
      <c r="BW29" s="209"/>
      <c r="BX29" s="240">
        <f t="shared" si="2"/>
        <v>1990</v>
      </c>
      <c r="BY29" s="241">
        <f t="shared" si="3"/>
        <v>0</v>
      </c>
      <c r="BZ29" s="78"/>
      <c r="CA29" s="300"/>
      <c r="CB29" s="300"/>
    </row>
    <row r="30" spans="1:80" ht="20.25" customHeight="1" x14ac:dyDescent="0.25">
      <c r="C30" s="296" t="s">
        <v>1052</v>
      </c>
      <c r="D30" s="78" t="s">
        <v>141</v>
      </c>
      <c r="E30" s="130" t="s">
        <v>142</v>
      </c>
      <c r="F30" s="1" t="s">
        <v>243</v>
      </c>
      <c r="G30" s="1"/>
      <c r="H30" s="4" t="s">
        <v>269</v>
      </c>
      <c r="I30" s="4"/>
      <c r="J30" s="4"/>
      <c r="K30" s="4"/>
      <c r="L30" s="144">
        <v>2018</v>
      </c>
      <c r="M30" s="3"/>
      <c r="N30" s="3" t="s">
        <v>45</v>
      </c>
      <c r="O30" s="160"/>
      <c r="P30" s="163" t="s">
        <v>65</v>
      </c>
      <c r="Q30" s="163"/>
      <c r="R30" s="157"/>
      <c r="S30" s="158"/>
      <c r="T30" s="4" t="s">
        <v>270</v>
      </c>
      <c r="U30" s="144">
        <v>1987</v>
      </c>
      <c r="V30" s="4" t="s">
        <v>171</v>
      </c>
      <c r="W30" s="4" t="s">
        <v>67</v>
      </c>
      <c r="X30" s="4" t="s">
        <v>271</v>
      </c>
      <c r="Y30" s="4"/>
      <c r="Z30" s="122"/>
      <c r="AA30" s="152"/>
      <c r="AB30" s="153"/>
      <c r="AC30" s="153"/>
      <c r="AD30" s="153"/>
      <c r="AE30" s="401"/>
      <c r="AF30" s="128">
        <v>1</v>
      </c>
      <c r="AG30" s="128">
        <v>1</v>
      </c>
      <c r="AH30" s="128">
        <v>1</v>
      </c>
      <c r="AI30" s="128">
        <v>1</v>
      </c>
      <c r="AJ30" s="128">
        <v>1</v>
      </c>
      <c r="AK30" s="128">
        <v>1</v>
      </c>
      <c r="AL30" s="128">
        <v>1</v>
      </c>
      <c r="AM30" s="128">
        <v>1</v>
      </c>
      <c r="AN30" s="128">
        <v>1</v>
      </c>
      <c r="AO30" s="128">
        <v>1</v>
      </c>
      <c r="AP30" s="128">
        <v>1</v>
      </c>
      <c r="AQ30" s="128">
        <v>1</v>
      </c>
      <c r="AR30" s="128">
        <v>1</v>
      </c>
      <c r="AS30" s="128">
        <v>1</v>
      </c>
      <c r="AT30" s="128">
        <v>1</v>
      </c>
      <c r="AU30" s="128">
        <v>1</v>
      </c>
      <c r="AV30" s="128">
        <v>1</v>
      </c>
      <c r="AW30" s="128">
        <v>1</v>
      </c>
      <c r="AX30" s="128">
        <v>1</v>
      </c>
      <c r="AY30" s="128">
        <v>1</v>
      </c>
      <c r="AZ30" s="128">
        <v>1</v>
      </c>
      <c r="BA30" s="128">
        <v>1</v>
      </c>
      <c r="BB30" s="128">
        <v>1</v>
      </c>
      <c r="BC30" s="128">
        <v>1</v>
      </c>
      <c r="BD30" s="128">
        <v>1</v>
      </c>
      <c r="BE30" s="128">
        <v>1</v>
      </c>
      <c r="BF30" s="69">
        <v>4</v>
      </c>
      <c r="BG30" s="128"/>
      <c r="BH30" s="298">
        <f t="shared" si="4"/>
        <v>0</v>
      </c>
      <c r="BI30" s="84">
        <v>5110</v>
      </c>
      <c r="BJ30" s="203">
        <f t="shared" si="5"/>
        <v>40</v>
      </c>
      <c r="BK30" s="201"/>
      <c r="BL30" s="201"/>
      <c r="BM30" s="202"/>
      <c r="BN30" s="202"/>
      <c r="BO30" s="203">
        <v>50</v>
      </c>
      <c r="BP30" s="203">
        <v>80</v>
      </c>
      <c r="BQ30" s="239">
        <v>780</v>
      </c>
      <c r="BR30" s="202">
        <v>780</v>
      </c>
      <c r="BS30" s="299">
        <f t="shared" si="0"/>
        <v>0</v>
      </c>
      <c r="BT30" s="279">
        <f t="shared" si="1"/>
        <v>6840</v>
      </c>
      <c r="BU30" s="205"/>
      <c r="BV30" s="205"/>
      <c r="BW30" s="209">
        <v>2000</v>
      </c>
      <c r="BX30" s="240">
        <f t="shared" si="2"/>
        <v>2000</v>
      </c>
      <c r="BY30" s="241">
        <f t="shared" si="3"/>
        <v>4840</v>
      </c>
      <c r="BZ30" s="78"/>
      <c r="CA30" s="300"/>
      <c r="CB30" s="300"/>
    </row>
    <row r="31" spans="1:80" ht="20.25" customHeight="1" x14ac:dyDescent="0.25">
      <c r="C31" s="296" t="s">
        <v>1052</v>
      </c>
      <c r="D31" s="78" t="s">
        <v>1000</v>
      </c>
      <c r="E31" s="130" t="s">
        <v>994</v>
      </c>
      <c r="F31" s="1" t="s">
        <v>956</v>
      </c>
      <c r="G31" s="1"/>
      <c r="H31" s="4"/>
      <c r="I31" s="4"/>
      <c r="J31" s="4"/>
      <c r="K31" s="4"/>
      <c r="L31" s="144"/>
      <c r="M31" s="3"/>
      <c r="N31" s="3"/>
      <c r="O31" s="160"/>
      <c r="P31" s="163"/>
      <c r="Q31" s="163"/>
      <c r="R31" s="157"/>
      <c r="S31" s="158"/>
      <c r="T31" s="4"/>
      <c r="U31" s="144"/>
      <c r="V31" s="4"/>
      <c r="W31" s="4"/>
      <c r="X31" s="4"/>
      <c r="Y31" s="4"/>
      <c r="Z31" s="122"/>
      <c r="AA31" s="152"/>
      <c r="AB31" s="153"/>
      <c r="AC31" s="153"/>
      <c r="AD31" s="153"/>
      <c r="AE31" s="401"/>
      <c r="AF31" s="128">
        <v>1</v>
      </c>
      <c r="AG31" s="128">
        <v>1</v>
      </c>
      <c r="AH31" s="128">
        <v>1</v>
      </c>
      <c r="AI31" s="128">
        <v>1</v>
      </c>
      <c r="AJ31" s="128">
        <v>1</v>
      </c>
      <c r="AK31" s="128">
        <v>1</v>
      </c>
      <c r="AL31" s="128">
        <v>1</v>
      </c>
      <c r="AM31" s="128">
        <v>1</v>
      </c>
      <c r="AN31" s="128">
        <v>1</v>
      </c>
      <c r="AO31" s="128">
        <v>1</v>
      </c>
      <c r="AP31" s="128">
        <v>1</v>
      </c>
      <c r="AQ31" s="128">
        <v>1</v>
      </c>
      <c r="AR31" s="128">
        <v>1</v>
      </c>
      <c r="AS31" s="128">
        <v>1</v>
      </c>
      <c r="AT31" s="128">
        <v>1</v>
      </c>
      <c r="AU31" s="128">
        <v>1</v>
      </c>
      <c r="AV31" s="128">
        <v>1</v>
      </c>
      <c r="AW31" s="128">
        <v>1</v>
      </c>
      <c r="AX31" s="128">
        <v>1</v>
      </c>
      <c r="AY31" s="128">
        <v>1</v>
      </c>
      <c r="AZ31" s="128">
        <v>1</v>
      </c>
      <c r="BA31" s="128">
        <v>1</v>
      </c>
      <c r="BB31" s="128">
        <v>1</v>
      </c>
      <c r="BC31" s="128">
        <v>1</v>
      </c>
      <c r="BD31" s="128">
        <v>1</v>
      </c>
      <c r="BE31" s="128">
        <v>1</v>
      </c>
      <c r="BF31" s="69"/>
      <c r="BG31" s="128"/>
      <c r="BH31" s="298">
        <f t="shared" si="4"/>
        <v>0</v>
      </c>
      <c r="BI31" s="84">
        <v>0</v>
      </c>
      <c r="BJ31" s="203">
        <f t="shared" si="5"/>
        <v>0</v>
      </c>
      <c r="BK31" s="201"/>
      <c r="BL31" s="201"/>
      <c r="BM31" s="202"/>
      <c r="BN31" s="202"/>
      <c r="BO31" s="203">
        <v>150</v>
      </c>
      <c r="BP31" s="203">
        <v>80</v>
      </c>
      <c r="BQ31" s="239">
        <v>780</v>
      </c>
      <c r="BR31" s="6">
        <v>780</v>
      </c>
      <c r="BS31" s="299">
        <f t="shared" si="0"/>
        <v>0</v>
      </c>
      <c r="BT31" s="279">
        <f t="shared" si="1"/>
        <v>1790</v>
      </c>
      <c r="BU31" s="205"/>
      <c r="BV31" s="209">
        <v>1790</v>
      </c>
      <c r="BW31" s="209"/>
      <c r="BX31" s="240">
        <f t="shared" si="2"/>
        <v>1790</v>
      </c>
      <c r="BY31" s="241">
        <f t="shared" si="3"/>
        <v>0</v>
      </c>
      <c r="BZ31" s="78"/>
      <c r="CA31" s="300"/>
      <c r="CB31" s="300"/>
    </row>
    <row r="32" spans="1:80" ht="15.75" customHeight="1" x14ac:dyDescent="0.25">
      <c r="C32" s="296" t="s">
        <v>1052</v>
      </c>
      <c r="D32" s="78" t="s">
        <v>301</v>
      </c>
      <c r="E32" s="130" t="s">
        <v>52</v>
      </c>
      <c r="F32" s="1" t="s">
        <v>246</v>
      </c>
      <c r="G32" s="1"/>
      <c r="H32" s="4" t="s">
        <v>302</v>
      </c>
      <c r="I32" s="4" t="s">
        <v>514</v>
      </c>
      <c r="J32" s="4" t="s">
        <v>515</v>
      </c>
      <c r="K32" s="4"/>
      <c r="L32" s="144">
        <v>2018</v>
      </c>
      <c r="M32" s="3" t="s">
        <v>45</v>
      </c>
      <c r="N32" s="3"/>
      <c r="O32" s="160"/>
      <c r="P32" s="163" t="s">
        <v>238</v>
      </c>
      <c r="Q32" s="163" t="s">
        <v>297</v>
      </c>
      <c r="R32" s="157">
        <v>1989</v>
      </c>
      <c r="S32" s="158" t="s">
        <v>171</v>
      </c>
      <c r="T32" s="4" t="s">
        <v>298</v>
      </c>
      <c r="U32" s="144">
        <v>1991</v>
      </c>
      <c r="V32" s="4" t="s">
        <v>171</v>
      </c>
      <c r="W32" s="4" t="s">
        <v>238</v>
      </c>
      <c r="X32" s="4" t="s">
        <v>239</v>
      </c>
      <c r="Y32" s="4" t="s">
        <v>299</v>
      </c>
      <c r="Z32" s="122" t="s">
        <v>242</v>
      </c>
      <c r="AA32" s="152"/>
      <c r="AB32" s="153"/>
      <c r="AC32" s="153"/>
      <c r="AD32" s="153"/>
      <c r="AE32" s="401"/>
      <c r="AF32" s="128">
        <v>1</v>
      </c>
      <c r="AG32" s="128">
        <v>1</v>
      </c>
      <c r="AH32" s="128">
        <v>1</v>
      </c>
      <c r="AI32" s="128">
        <v>1</v>
      </c>
      <c r="AJ32" s="128">
        <v>1</v>
      </c>
      <c r="AK32" s="128">
        <v>1</v>
      </c>
      <c r="AL32" s="128">
        <v>1</v>
      </c>
      <c r="AM32" s="128">
        <v>1</v>
      </c>
      <c r="AN32" s="128">
        <v>1</v>
      </c>
      <c r="AO32" s="128">
        <v>1</v>
      </c>
      <c r="AP32" s="128">
        <v>1</v>
      </c>
      <c r="AQ32" s="128">
        <v>1</v>
      </c>
      <c r="AR32" s="128">
        <v>1</v>
      </c>
      <c r="AS32" s="128">
        <v>1</v>
      </c>
      <c r="AT32" s="128">
        <v>1</v>
      </c>
      <c r="AU32" s="128">
        <v>1</v>
      </c>
      <c r="AV32" s="128">
        <v>1</v>
      </c>
      <c r="AW32" s="128">
        <v>1</v>
      </c>
      <c r="AX32" s="128">
        <v>1</v>
      </c>
      <c r="AY32" s="128">
        <v>1</v>
      </c>
      <c r="AZ32" s="128">
        <v>1</v>
      </c>
      <c r="BA32" s="128">
        <v>1</v>
      </c>
      <c r="BB32" s="128">
        <v>1</v>
      </c>
      <c r="BC32" s="128">
        <v>1</v>
      </c>
      <c r="BD32" s="128">
        <v>1</v>
      </c>
      <c r="BE32" s="128">
        <v>1</v>
      </c>
      <c r="BF32" s="69"/>
      <c r="BG32" s="128"/>
      <c r="BH32" s="298">
        <f t="shared" si="4"/>
        <v>0</v>
      </c>
      <c r="BI32" s="84">
        <v>0</v>
      </c>
      <c r="BJ32" s="203">
        <f t="shared" si="5"/>
        <v>0</v>
      </c>
      <c r="BK32" s="201"/>
      <c r="BL32" s="201"/>
      <c r="BM32" s="202"/>
      <c r="BN32" s="202"/>
      <c r="BO32" s="203">
        <v>150</v>
      </c>
      <c r="BP32" s="203">
        <v>80</v>
      </c>
      <c r="BQ32" s="239">
        <v>780</v>
      </c>
      <c r="BR32" s="231">
        <v>710</v>
      </c>
      <c r="BS32" s="299">
        <f t="shared" si="0"/>
        <v>0</v>
      </c>
      <c r="BT32" s="279">
        <f t="shared" si="1"/>
        <v>1720</v>
      </c>
      <c r="BU32" s="245"/>
      <c r="BV32" s="205">
        <v>1720</v>
      </c>
      <c r="BW32" s="205"/>
      <c r="BX32" s="240">
        <f t="shared" si="2"/>
        <v>1720</v>
      </c>
      <c r="BY32" s="241">
        <f t="shared" si="3"/>
        <v>0</v>
      </c>
      <c r="BZ32" s="242" t="s">
        <v>373</v>
      </c>
      <c r="CA32" s="300"/>
      <c r="CB32" s="300"/>
    </row>
    <row r="33" spans="3:80" s="380" customFormat="1" ht="15.75" customHeight="1" x14ac:dyDescent="0.25">
      <c r="C33" s="296" t="s">
        <v>1052</v>
      </c>
      <c r="D33" s="78" t="s">
        <v>990</v>
      </c>
      <c r="E33" s="130" t="s">
        <v>52</v>
      </c>
      <c r="F33" s="1" t="s">
        <v>956</v>
      </c>
      <c r="G33" s="1"/>
      <c r="H33" s="4"/>
      <c r="I33" s="4"/>
      <c r="J33" s="4"/>
      <c r="K33" s="4"/>
      <c r="L33" s="144"/>
      <c r="M33" s="3"/>
      <c r="N33" s="3"/>
      <c r="O33" s="160"/>
      <c r="P33" s="163"/>
      <c r="Q33" s="163"/>
      <c r="R33" s="157"/>
      <c r="S33" s="158"/>
      <c r="T33" s="4"/>
      <c r="U33" s="144"/>
      <c r="V33" s="4"/>
      <c r="W33" s="4"/>
      <c r="X33" s="4"/>
      <c r="Y33" s="4"/>
      <c r="Z33" s="122"/>
      <c r="AA33" s="152"/>
      <c r="AB33" s="153"/>
      <c r="AC33" s="153"/>
      <c r="AD33" s="153"/>
      <c r="AE33" s="401"/>
      <c r="AF33" s="128">
        <v>1</v>
      </c>
      <c r="AG33" s="128">
        <v>1</v>
      </c>
      <c r="AH33" s="128">
        <v>1</v>
      </c>
      <c r="AI33" s="128">
        <v>1</v>
      </c>
      <c r="AJ33" s="128">
        <v>1</v>
      </c>
      <c r="AK33" s="128">
        <v>1</v>
      </c>
      <c r="AL33" s="128">
        <v>1</v>
      </c>
      <c r="AM33" s="128">
        <v>1</v>
      </c>
      <c r="AN33" s="128">
        <v>1</v>
      </c>
      <c r="AO33" s="128">
        <v>1</v>
      </c>
      <c r="AP33" s="128">
        <v>1</v>
      </c>
      <c r="AQ33" s="128">
        <v>1</v>
      </c>
      <c r="AR33" s="128">
        <v>1</v>
      </c>
      <c r="AS33" s="128">
        <v>1</v>
      </c>
      <c r="AT33" s="128">
        <v>1</v>
      </c>
      <c r="AU33" s="128">
        <v>1</v>
      </c>
      <c r="AV33" s="128">
        <v>1</v>
      </c>
      <c r="AW33" s="128">
        <v>1</v>
      </c>
      <c r="AX33" s="128">
        <v>1</v>
      </c>
      <c r="AY33" s="128">
        <v>1</v>
      </c>
      <c r="AZ33" s="128">
        <v>1</v>
      </c>
      <c r="BA33" s="128">
        <v>1</v>
      </c>
      <c r="BB33" s="128">
        <v>1</v>
      </c>
      <c r="BC33" s="128">
        <v>1</v>
      </c>
      <c r="BD33" s="128">
        <v>1</v>
      </c>
      <c r="BE33" s="128">
        <v>1</v>
      </c>
      <c r="BF33" s="69"/>
      <c r="BG33" s="128"/>
      <c r="BH33" s="298">
        <f t="shared" si="4"/>
        <v>0</v>
      </c>
      <c r="BI33" s="84">
        <v>0</v>
      </c>
      <c r="BJ33" s="203">
        <f t="shared" si="5"/>
        <v>0</v>
      </c>
      <c r="BK33" s="201"/>
      <c r="BL33" s="201"/>
      <c r="BM33" s="202"/>
      <c r="BN33" s="202"/>
      <c r="BO33" s="203">
        <v>150</v>
      </c>
      <c r="BP33" s="203">
        <v>80</v>
      </c>
      <c r="BQ33" s="239">
        <v>780</v>
      </c>
      <c r="BR33" s="6">
        <v>780</v>
      </c>
      <c r="BS33" s="299">
        <f t="shared" si="0"/>
        <v>0</v>
      </c>
      <c r="BT33" s="279">
        <f t="shared" si="1"/>
        <v>1790</v>
      </c>
      <c r="BU33" s="205">
        <v>1790</v>
      </c>
      <c r="BV33" s="205"/>
      <c r="BW33" s="205"/>
      <c r="BX33" s="240">
        <f t="shared" si="2"/>
        <v>1790</v>
      </c>
      <c r="BY33" s="241">
        <f t="shared" si="3"/>
        <v>0</v>
      </c>
      <c r="BZ33" s="78"/>
      <c r="CA33" s="300"/>
      <c r="CB33" s="300"/>
    </row>
    <row r="34" spans="3:80" ht="15.75" customHeight="1" x14ac:dyDescent="0.25">
      <c r="C34" s="296" t="s">
        <v>1052</v>
      </c>
      <c r="D34" s="78" t="s">
        <v>412</v>
      </c>
      <c r="E34" s="130" t="s">
        <v>5</v>
      </c>
      <c r="F34" s="1" t="s">
        <v>434</v>
      </c>
      <c r="G34" s="1"/>
      <c r="H34" s="4" t="s">
        <v>444</v>
      </c>
      <c r="I34" s="4" t="s">
        <v>843</v>
      </c>
      <c r="J34" s="4" t="s">
        <v>844</v>
      </c>
      <c r="K34" s="4"/>
      <c r="L34" s="144">
        <v>2018</v>
      </c>
      <c r="M34" s="3"/>
      <c r="N34" s="3" t="s">
        <v>45</v>
      </c>
      <c r="O34" s="160" t="s">
        <v>46</v>
      </c>
      <c r="P34" s="163" t="s">
        <v>200</v>
      </c>
      <c r="Q34" s="163" t="s">
        <v>657</v>
      </c>
      <c r="R34" s="157">
        <v>1985</v>
      </c>
      <c r="S34" s="158" t="s">
        <v>47</v>
      </c>
      <c r="T34" s="4" t="s">
        <v>658</v>
      </c>
      <c r="U34" s="144">
        <v>1992</v>
      </c>
      <c r="V34" s="4" t="s">
        <v>333</v>
      </c>
      <c r="W34" s="4" t="s">
        <v>200</v>
      </c>
      <c r="X34" s="4" t="s">
        <v>659</v>
      </c>
      <c r="Y34" s="4" t="s">
        <v>660</v>
      </c>
      <c r="Z34" s="122" t="s">
        <v>618</v>
      </c>
      <c r="AA34" s="152"/>
      <c r="AB34" s="153"/>
      <c r="AC34" s="153"/>
      <c r="AD34" s="153"/>
      <c r="AE34" s="401"/>
      <c r="AF34" s="128">
        <v>1</v>
      </c>
      <c r="AG34" s="128">
        <v>1</v>
      </c>
      <c r="AH34" s="128">
        <v>1</v>
      </c>
      <c r="AI34" s="128">
        <v>1</v>
      </c>
      <c r="AJ34" s="128">
        <v>1</v>
      </c>
      <c r="AK34" s="128">
        <v>1</v>
      </c>
      <c r="AL34" s="128">
        <v>1</v>
      </c>
      <c r="AM34" s="128">
        <v>1</v>
      </c>
      <c r="AN34" s="128">
        <v>1</v>
      </c>
      <c r="AO34" s="128">
        <v>1</v>
      </c>
      <c r="AP34" s="128">
        <v>1</v>
      </c>
      <c r="AQ34" s="128">
        <v>1</v>
      </c>
      <c r="AR34" s="128">
        <v>1</v>
      </c>
      <c r="AS34" s="128">
        <v>1</v>
      </c>
      <c r="AT34" s="128">
        <v>1</v>
      </c>
      <c r="AU34" s="128">
        <v>1</v>
      </c>
      <c r="AV34" s="128">
        <v>1</v>
      </c>
      <c r="AW34" s="128">
        <v>1</v>
      </c>
      <c r="AX34" s="128">
        <v>1</v>
      </c>
      <c r="AY34" s="128">
        <v>1</v>
      </c>
      <c r="AZ34" s="128">
        <v>1</v>
      </c>
      <c r="BA34" s="128">
        <v>1</v>
      </c>
      <c r="BB34" s="128">
        <v>1</v>
      </c>
      <c r="BC34" s="128">
        <v>1</v>
      </c>
      <c r="BD34" s="128">
        <v>1</v>
      </c>
      <c r="BE34" s="128">
        <v>1</v>
      </c>
      <c r="BF34" s="69"/>
      <c r="BG34" s="128"/>
      <c r="BH34" s="298">
        <f t="shared" si="4"/>
        <v>0</v>
      </c>
      <c r="BI34" s="84">
        <v>0</v>
      </c>
      <c r="BJ34" s="203">
        <f t="shared" si="5"/>
        <v>0</v>
      </c>
      <c r="BK34" s="201"/>
      <c r="BL34" s="201"/>
      <c r="BM34" s="202">
        <v>150</v>
      </c>
      <c r="BN34" s="203">
        <v>200</v>
      </c>
      <c r="BO34" s="203">
        <v>150</v>
      </c>
      <c r="BP34" s="203">
        <v>80</v>
      </c>
      <c r="BQ34" s="239">
        <v>780</v>
      </c>
      <c r="BR34" s="202">
        <v>780</v>
      </c>
      <c r="BS34" s="299">
        <f t="shared" si="0"/>
        <v>0</v>
      </c>
      <c r="BT34" s="279">
        <f t="shared" si="1"/>
        <v>2140</v>
      </c>
      <c r="BU34" s="234"/>
      <c r="BV34" s="205">
        <v>2140</v>
      </c>
      <c r="BW34" s="205"/>
      <c r="BX34" s="240">
        <f t="shared" si="2"/>
        <v>2140</v>
      </c>
      <c r="BY34" s="241">
        <f t="shared" si="3"/>
        <v>0</v>
      </c>
      <c r="BZ34" s="78"/>
      <c r="CA34" s="300"/>
      <c r="CB34" s="300"/>
    </row>
    <row r="35" spans="3:80" ht="15.75" customHeight="1" x14ac:dyDescent="0.25">
      <c r="C35" s="296" t="s">
        <v>1052</v>
      </c>
      <c r="D35" s="78" t="s">
        <v>1047</v>
      </c>
      <c r="E35" s="130" t="s">
        <v>972</v>
      </c>
      <c r="F35" s="1"/>
      <c r="G35" s="1"/>
      <c r="H35" s="4"/>
      <c r="I35" s="4"/>
      <c r="J35" s="4"/>
      <c r="K35" s="4"/>
      <c r="L35" s="144"/>
      <c r="M35" s="3"/>
      <c r="N35" s="3"/>
      <c r="O35" s="160"/>
      <c r="P35" s="163"/>
      <c r="Q35" s="163"/>
      <c r="R35" s="157"/>
      <c r="S35" s="158"/>
      <c r="T35" s="4"/>
      <c r="U35" s="144"/>
      <c r="V35" s="4"/>
      <c r="W35" s="4"/>
      <c r="X35" s="4"/>
      <c r="Y35" s="4"/>
      <c r="Z35" s="122"/>
      <c r="AA35" s="152"/>
      <c r="AB35" s="153"/>
      <c r="AC35" s="153"/>
      <c r="AD35" s="153"/>
      <c r="AE35" s="401"/>
      <c r="AF35" s="128">
        <v>1</v>
      </c>
      <c r="AG35" s="128">
        <v>1</v>
      </c>
      <c r="AH35" s="128">
        <v>1</v>
      </c>
      <c r="AI35" s="128">
        <v>1</v>
      </c>
      <c r="AJ35" s="128">
        <v>1</v>
      </c>
      <c r="AK35" s="128">
        <v>1</v>
      </c>
      <c r="AL35" s="128">
        <v>1</v>
      </c>
      <c r="AM35" s="128" t="s">
        <v>4</v>
      </c>
      <c r="AN35" s="128">
        <v>1</v>
      </c>
      <c r="AO35" s="128">
        <v>1</v>
      </c>
      <c r="AP35" s="128">
        <v>1</v>
      </c>
      <c r="AQ35" s="128">
        <v>1</v>
      </c>
      <c r="AR35" s="128">
        <v>1</v>
      </c>
      <c r="AS35" s="128">
        <v>1</v>
      </c>
      <c r="AT35" s="128">
        <v>1</v>
      </c>
      <c r="AU35" s="128">
        <v>1</v>
      </c>
      <c r="AV35" s="128">
        <v>1</v>
      </c>
      <c r="AW35" s="128">
        <v>1</v>
      </c>
      <c r="AX35" s="128">
        <v>1</v>
      </c>
      <c r="AY35" s="128">
        <v>1</v>
      </c>
      <c r="AZ35" s="128">
        <v>1</v>
      </c>
      <c r="BA35" s="128">
        <v>1</v>
      </c>
      <c r="BB35" s="128">
        <v>1</v>
      </c>
      <c r="BC35" s="128">
        <v>1</v>
      </c>
      <c r="BD35" s="128">
        <v>1</v>
      </c>
      <c r="BE35" s="128">
        <v>1</v>
      </c>
      <c r="BF35" s="69"/>
      <c r="BG35" s="128"/>
      <c r="BH35" s="298">
        <f t="shared" si="4"/>
        <v>1</v>
      </c>
      <c r="BI35" s="84">
        <v>0</v>
      </c>
      <c r="BJ35" s="203">
        <f t="shared" si="5"/>
        <v>0</v>
      </c>
      <c r="BK35" s="201"/>
      <c r="BL35" s="201"/>
      <c r="BM35" s="202"/>
      <c r="BN35" s="202"/>
      <c r="BO35" s="202"/>
      <c r="BP35" s="204"/>
      <c r="BQ35" s="239"/>
      <c r="BR35" s="202">
        <v>800</v>
      </c>
      <c r="BS35" s="299">
        <f t="shared" ref="BS35:BS66" si="6">+BH35*30</f>
        <v>30</v>
      </c>
      <c r="BT35" s="279">
        <f t="shared" ref="BT35:BT66" si="7">SUM(BI35:BR35)-BS35</f>
        <v>770</v>
      </c>
      <c r="BU35" s="205"/>
      <c r="BV35" s="205"/>
      <c r="BW35" s="205">
        <v>770</v>
      </c>
      <c r="BX35" s="240">
        <f t="shared" ref="BX35:BX66" si="8">SUM(BU35:BW35)</f>
        <v>770</v>
      </c>
      <c r="BY35" s="241">
        <f t="shared" ref="BY35:BY66" si="9">BT35-BX35</f>
        <v>0</v>
      </c>
      <c r="BZ35" s="242" t="s">
        <v>1051</v>
      </c>
      <c r="CA35" s="300"/>
      <c r="CB35" s="300"/>
    </row>
    <row r="36" spans="3:80" ht="15.75" customHeight="1" x14ac:dyDescent="0.25">
      <c r="C36" s="296" t="s">
        <v>1052</v>
      </c>
      <c r="D36" s="78" t="s">
        <v>1048</v>
      </c>
      <c r="E36" s="130" t="s">
        <v>48</v>
      </c>
      <c r="F36" s="1" t="s">
        <v>1049</v>
      </c>
      <c r="G36" s="1"/>
      <c r="H36" s="4"/>
      <c r="I36" s="4"/>
      <c r="J36" s="4"/>
      <c r="K36" s="4"/>
      <c r="L36" s="144"/>
      <c r="M36" s="3"/>
      <c r="N36" s="3"/>
      <c r="O36" s="160"/>
      <c r="P36" s="163"/>
      <c r="Q36" s="163"/>
      <c r="R36" s="157"/>
      <c r="S36" s="158"/>
      <c r="T36" s="4"/>
      <c r="U36" s="144"/>
      <c r="V36" s="4"/>
      <c r="W36" s="4"/>
      <c r="X36" s="4"/>
      <c r="Y36" s="4"/>
      <c r="Z36" s="122"/>
      <c r="AA36" s="152"/>
      <c r="AB36" s="153"/>
      <c r="AC36" s="153"/>
      <c r="AD36" s="153"/>
      <c r="AE36" s="401"/>
      <c r="AF36" s="467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>
        <v>1</v>
      </c>
      <c r="BA36" s="128">
        <v>1</v>
      </c>
      <c r="BB36" s="128">
        <v>1</v>
      </c>
      <c r="BC36" s="128">
        <v>1</v>
      </c>
      <c r="BD36" s="128">
        <v>1</v>
      </c>
      <c r="BE36" s="128">
        <v>1</v>
      </c>
      <c r="BF36" s="69"/>
      <c r="BG36" s="84"/>
      <c r="BH36" s="298">
        <f t="shared" si="4"/>
        <v>0</v>
      </c>
      <c r="BI36" s="84">
        <v>685</v>
      </c>
      <c r="BJ36" s="203">
        <f t="shared" si="5"/>
        <v>0</v>
      </c>
      <c r="BK36" s="201"/>
      <c r="BL36" s="201"/>
      <c r="BM36" s="202"/>
      <c r="BN36" s="202"/>
      <c r="BO36" s="202">
        <v>150</v>
      </c>
      <c r="BP36" s="204">
        <v>80</v>
      </c>
      <c r="BQ36" s="239">
        <v>780</v>
      </c>
      <c r="BR36" s="202">
        <v>780</v>
      </c>
      <c r="BS36" s="299">
        <f t="shared" si="6"/>
        <v>0</v>
      </c>
      <c r="BT36" s="279">
        <f t="shared" si="7"/>
        <v>2475</v>
      </c>
      <c r="BU36" s="205"/>
      <c r="BV36" s="205">
        <v>2475</v>
      </c>
      <c r="BW36" s="205"/>
      <c r="BX36" s="240">
        <f t="shared" si="8"/>
        <v>2475</v>
      </c>
      <c r="BY36" s="241">
        <f t="shared" si="9"/>
        <v>0</v>
      </c>
      <c r="BZ36" s="78"/>
      <c r="CA36" s="300"/>
      <c r="CB36" s="300"/>
    </row>
    <row r="37" spans="3:80" ht="15.75" customHeight="1" x14ac:dyDescent="0.25">
      <c r="C37" s="296" t="s">
        <v>1053</v>
      </c>
      <c r="D37" s="332" t="s">
        <v>141</v>
      </c>
      <c r="E37" s="84" t="s">
        <v>131</v>
      </c>
      <c r="F37" s="2"/>
      <c r="G37" s="2"/>
      <c r="H37" s="3" t="s">
        <v>750</v>
      </c>
      <c r="I37" s="3" t="s">
        <v>797</v>
      </c>
      <c r="J37" s="3"/>
      <c r="K37" s="3"/>
      <c r="L37" s="144">
        <v>2019</v>
      </c>
      <c r="M37" s="269" t="s">
        <v>45</v>
      </c>
      <c r="N37" s="269"/>
      <c r="O37" s="269" t="s">
        <v>199</v>
      </c>
      <c r="P37" s="269" t="s">
        <v>65</v>
      </c>
      <c r="Q37" s="272" t="s">
        <v>765</v>
      </c>
      <c r="R37" s="157">
        <v>1976</v>
      </c>
      <c r="S37" s="269" t="s">
        <v>47</v>
      </c>
      <c r="T37" s="269" t="s">
        <v>766</v>
      </c>
      <c r="U37" s="144">
        <v>1984</v>
      </c>
      <c r="V37" s="269" t="s">
        <v>47</v>
      </c>
      <c r="W37" s="3" t="s">
        <v>233</v>
      </c>
      <c r="X37" s="3" t="s">
        <v>767</v>
      </c>
      <c r="Y37" s="3" t="s">
        <v>768</v>
      </c>
      <c r="Z37" s="151" t="s">
        <v>125</v>
      </c>
      <c r="AA37" s="275"/>
      <c r="AB37" s="275"/>
      <c r="AC37" s="269"/>
      <c r="AD37" s="269"/>
      <c r="AE37" s="404"/>
      <c r="AF37" s="128">
        <v>1</v>
      </c>
      <c r="AG37" s="128">
        <v>1</v>
      </c>
      <c r="AH37" s="128">
        <v>1</v>
      </c>
      <c r="AI37" s="128">
        <v>1</v>
      </c>
      <c r="AJ37" s="128">
        <v>1</v>
      </c>
      <c r="AK37" s="128">
        <v>1</v>
      </c>
      <c r="AL37" s="128">
        <v>1</v>
      </c>
      <c r="AM37" s="128">
        <v>1</v>
      </c>
      <c r="AN37" s="128">
        <v>1</v>
      </c>
      <c r="AO37" s="128">
        <v>1</v>
      </c>
      <c r="AP37" s="128">
        <v>1</v>
      </c>
      <c r="AQ37" s="128">
        <v>1</v>
      </c>
      <c r="AR37" s="128">
        <v>1</v>
      </c>
      <c r="AS37" s="128">
        <v>1</v>
      </c>
      <c r="AT37" s="128">
        <v>1</v>
      </c>
      <c r="AU37" s="128">
        <v>1</v>
      </c>
      <c r="AV37" s="128">
        <v>1</v>
      </c>
      <c r="AW37" s="128">
        <v>1</v>
      </c>
      <c r="AX37" s="128" t="s">
        <v>4</v>
      </c>
      <c r="AY37" s="128" t="s">
        <v>4</v>
      </c>
      <c r="AZ37" s="128">
        <v>1</v>
      </c>
      <c r="BA37" s="128">
        <v>1</v>
      </c>
      <c r="BB37" s="128">
        <v>1</v>
      </c>
      <c r="BC37" s="128">
        <v>1</v>
      </c>
      <c r="BD37" s="128" t="s">
        <v>179</v>
      </c>
      <c r="BE37" s="128">
        <v>1</v>
      </c>
      <c r="BF37" s="84"/>
      <c r="BG37" s="128"/>
      <c r="BH37" s="298">
        <f t="shared" si="4"/>
        <v>2</v>
      </c>
      <c r="BI37" s="84">
        <v>0</v>
      </c>
      <c r="BJ37" s="203">
        <f t="shared" si="5"/>
        <v>0</v>
      </c>
      <c r="BK37" s="201"/>
      <c r="BL37" s="201"/>
      <c r="BM37" s="256"/>
      <c r="BN37" s="256"/>
      <c r="BO37" s="203">
        <v>150</v>
      </c>
      <c r="BP37" s="203">
        <v>80</v>
      </c>
      <c r="BQ37" s="239">
        <v>780</v>
      </c>
      <c r="BR37" s="202">
        <v>680</v>
      </c>
      <c r="BS37" s="299">
        <f t="shared" si="6"/>
        <v>60</v>
      </c>
      <c r="BT37" s="279">
        <f t="shared" si="7"/>
        <v>1630</v>
      </c>
      <c r="BU37" s="280">
        <v>1630</v>
      </c>
      <c r="BV37" s="280"/>
      <c r="BW37" s="205"/>
      <c r="BX37" s="240">
        <f t="shared" si="8"/>
        <v>1630</v>
      </c>
      <c r="BY37" s="241">
        <f t="shared" si="9"/>
        <v>0</v>
      </c>
      <c r="BZ37" s="199"/>
      <c r="CA37" s="300"/>
      <c r="CB37" s="300"/>
    </row>
    <row r="38" spans="3:80" ht="15.75" customHeight="1" x14ac:dyDescent="0.25">
      <c r="C38" s="296" t="s">
        <v>1053</v>
      </c>
      <c r="D38" s="78" t="s">
        <v>467</v>
      </c>
      <c r="E38" s="130" t="s">
        <v>157</v>
      </c>
      <c r="F38" s="1" t="s">
        <v>474</v>
      </c>
      <c r="G38" s="1"/>
      <c r="H38" s="4" t="s">
        <v>644</v>
      </c>
      <c r="I38" s="4" t="s">
        <v>647</v>
      </c>
      <c r="J38" s="4"/>
      <c r="K38" s="4"/>
      <c r="L38" s="144">
        <v>2019</v>
      </c>
      <c r="M38" s="3" t="s">
        <v>45</v>
      </c>
      <c r="N38" s="3"/>
      <c r="O38" s="160" t="s">
        <v>46</v>
      </c>
      <c r="P38" s="163" t="s">
        <v>65</v>
      </c>
      <c r="Q38" s="163" t="s">
        <v>645</v>
      </c>
      <c r="R38" s="157">
        <v>1994</v>
      </c>
      <c r="S38" s="158" t="s">
        <v>47</v>
      </c>
      <c r="T38" s="4" t="s">
        <v>607</v>
      </c>
      <c r="U38" s="144">
        <v>1990</v>
      </c>
      <c r="V38" s="4" t="s">
        <v>646</v>
      </c>
      <c r="W38" s="4" t="s">
        <v>65</v>
      </c>
      <c r="X38" s="4" t="s">
        <v>59</v>
      </c>
      <c r="Y38" s="4" t="s">
        <v>76</v>
      </c>
      <c r="Z38" s="122"/>
      <c r="AA38" s="152"/>
      <c r="AB38" s="153"/>
      <c r="AC38" s="153"/>
      <c r="AD38" s="153"/>
      <c r="AE38" s="401"/>
      <c r="AF38" s="128">
        <v>1</v>
      </c>
      <c r="AG38" s="128">
        <v>1</v>
      </c>
      <c r="AH38" s="128">
        <v>1</v>
      </c>
      <c r="AI38" s="128">
        <v>1</v>
      </c>
      <c r="AJ38" s="128">
        <v>1</v>
      </c>
      <c r="AK38" s="128">
        <v>1</v>
      </c>
      <c r="AL38" s="128">
        <v>1</v>
      </c>
      <c r="AM38" s="128">
        <v>1</v>
      </c>
      <c r="AN38" s="128">
        <v>1</v>
      </c>
      <c r="AO38" s="128">
        <v>1</v>
      </c>
      <c r="AP38" s="128">
        <v>1</v>
      </c>
      <c r="AQ38" s="128">
        <v>1</v>
      </c>
      <c r="AR38" s="128" t="s">
        <v>4</v>
      </c>
      <c r="AS38" s="128" t="s">
        <v>4</v>
      </c>
      <c r="AT38" s="128">
        <v>1</v>
      </c>
      <c r="AU38" s="128">
        <v>1</v>
      </c>
      <c r="AV38" s="128">
        <v>1</v>
      </c>
      <c r="AW38" s="128">
        <v>1</v>
      </c>
      <c r="AX38" s="128">
        <v>1</v>
      </c>
      <c r="AY38" s="128" t="s">
        <v>4</v>
      </c>
      <c r="AZ38" s="128" t="s">
        <v>4</v>
      </c>
      <c r="BA38" s="128">
        <v>1</v>
      </c>
      <c r="BB38" s="128">
        <v>1</v>
      </c>
      <c r="BC38" s="128">
        <v>1</v>
      </c>
      <c r="BD38" s="128">
        <v>1</v>
      </c>
      <c r="BE38" s="128">
        <v>1</v>
      </c>
      <c r="BF38" s="69">
        <v>1.5</v>
      </c>
      <c r="BG38" s="128"/>
      <c r="BH38" s="298">
        <f t="shared" si="4"/>
        <v>4</v>
      </c>
      <c r="BI38" s="84">
        <v>0</v>
      </c>
      <c r="BJ38" s="203">
        <f t="shared" si="5"/>
        <v>15</v>
      </c>
      <c r="BK38" s="201"/>
      <c r="BL38" s="201"/>
      <c r="BM38" s="202"/>
      <c r="BN38" s="202"/>
      <c r="BO38" s="203">
        <v>150</v>
      </c>
      <c r="BP38" s="203">
        <v>80</v>
      </c>
      <c r="BQ38" s="239">
        <v>780</v>
      </c>
      <c r="BR38" s="202">
        <v>780</v>
      </c>
      <c r="BS38" s="299">
        <f t="shared" si="6"/>
        <v>120</v>
      </c>
      <c r="BT38" s="279">
        <f t="shared" si="7"/>
        <v>1685</v>
      </c>
      <c r="BU38" s="205"/>
      <c r="BV38" s="205"/>
      <c r="BW38" s="205">
        <v>1685</v>
      </c>
      <c r="BX38" s="240">
        <f t="shared" si="8"/>
        <v>1685</v>
      </c>
      <c r="BY38" s="241">
        <f t="shared" si="9"/>
        <v>0</v>
      </c>
      <c r="BZ38" s="78"/>
      <c r="CA38" s="300"/>
      <c r="CB38" s="300"/>
    </row>
    <row r="39" spans="3:80" ht="15.75" customHeight="1" x14ac:dyDescent="0.25">
      <c r="C39" s="296" t="s">
        <v>1053</v>
      </c>
      <c r="D39" s="78" t="s">
        <v>738</v>
      </c>
      <c r="E39" s="130" t="s">
        <v>465</v>
      </c>
      <c r="F39" s="1"/>
      <c r="G39" s="1"/>
      <c r="H39" s="4" t="s">
        <v>749</v>
      </c>
      <c r="I39" s="4" t="s">
        <v>775</v>
      </c>
      <c r="J39" s="4" t="s">
        <v>776</v>
      </c>
      <c r="K39" s="4"/>
      <c r="L39" s="144">
        <v>2019</v>
      </c>
      <c r="M39" s="3" t="s">
        <v>45</v>
      </c>
      <c r="N39" s="3"/>
      <c r="O39" s="160" t="s">
        <v>46</v>
      </c>
      <c r="P39" s="163" t="s">
        <v>769</v>
      </c>
      <c r="Q39" s="163" t="s">
        <v>770</v>
      </c>
      <c r="R39" s="157">
        <v>1990</v>
      </c>
      <c r="S39" s="158" t="s">
        <v>63</v>
      </c>
      <c r="T39" s="4" t="s">
        <v>771</v>
      </c>
      <c r="U39" s="144">
        <v>1991</v>
      </c>
      <c r="V39" s="4" t="s">
        <v>47</v>
      </c>
      <c r="W39" s="4" t="s">
        <v>72</v>
      </c>
      <c r="X39" s="4" t="s">
        <v>772</v>
      </c>
      <c r="Y39" s="4" t="s">
        <v>773</v>
      </c>
      <c r="Z39" s="122" t="s">
        <v>774</v>
      </c>
      <c r="AA39" s="152"/>
      <c r="AB39" s="153"/>
      <c r="AC39" s="153"/>
      <c r="AD39" s="153"/>
      <c r="AE39" s="401"/>
      <c r="AF39" s="128">
        <v>1</v>
      </c>
      <c r="AG39" s="128">
        <v>1</v>
      </c>
      <c r="AH39" s="128">
        <v>1</v>
      </c>
      <c r="AI39" s="128">
        <v>1</v>
      </c>
      <c r="AJ39" s="128">
        <v>1</v>
      </c>
      <c r="AK39" s="128">
        <v>1</v>
      </c>
      <c r="AL39" s="128">
        <v>1</v>
      </c>
      <c r="AM39" s="128">
        <v>1</v>
      </c>
      <c r="AN39" s="128">
        <v>1</v>
      </c>
      <c r="AO39" s="128">
        <v>1</v>
      </c>
      <c r="AP39" s="128">
        <v>1</v>
      </c>
      <c r="AQ39" s="128">
        <v>1</v>
      </c>
      <c r="AR39" s="128">
        <v>1</v>
      </c>
      <c r="AS39" s="128">
        <v>1</v>
      </c>
      <c r="AT39" s="128">
        <v>1</v>
      </c>
      <c r="AU39" s="128">
        <v>1</v>
      </c>
      <c r="AV39" s="128">
        <v>1</v>
      </c>
      <c r="AW39" s="128">
        <v>1</v>
      </c>
      <c r="AX39" s="128">
        <v>1</v>
      </c>
      <c r="AY39" s="128">
        <v>1</v>
      </c>
      <c r="AZ39" s="128">
        <v>1</v>
      </c>
      <c r="BA39" s="128">
        <v>1</v>
      </c>
      <c r="BB39" s="128">
        <v>1</v>
      </c>
      <c r="BC39" s="128">
        <v>1</v>
      </c>
      <c r="BD39" s="128">
        <v>1</v>
      </c>
      <c r="BE39" s="128">
        <v>1</v>
      </c>
      <c r="BF39" s="69"/>
      <c r="BG39" s="128"/>
      <c r="BH39" s="298">
        <f t="shared" si="4"/>
        <v>0</v>
      </c>
      <c r="BI39" s="84">
        <v>0</v>
      </c>
      <c r="BJ39" s="203">
        <f t="shared" si="5"/>
        <v>0</v>
      </c>
      <c r="BK39" s="201"/>
      <c r="BL39" s="201"/>
      <c r="BM39" s="202"/>
      <c r="BN39" s="202"/>
      <c r="BO39" s="203">
        <v>150</v>
      </c>
      <c r="BP39" s="203">
        <v>80</v>
      </c>
      <c r="BQ39" s="202">
        <v>780</v>
      </c>
      <c r="BR39" s="202">
        <v>780</v>
      </c>
      <c r="BS39" s="299">
        <f t="shared" si="6"/>
        <v>0</v>
      </c>
      <c r="BT39" s="279">
        <f t="shared" si="7"/>
        <v>1790</v>
      </c>
      <c r="BU39" s="234"/>
      <c r="BV39" s="205">
        <v>1790</v>
      </c>
      <c r="BW39" s="205"/>
      <c r="BX39" s="240">
        <f>SUM(BV39:BW39)</f>
        <v>1790</v>
      </c>
      <c r="BY39" s="241">
        <f t="shared" si="9"/>
        <v>0</v>
      </c>
      <c r="BZ39" s="78"/>
      <c r="CA39" s="300"/>
      <c r="CB39" s="300"/>
    </row>
    <row r="40" spans="3:80" ht="15.75" customHeight="1" x14ac:dyDescent="0.25">
      <c r="C40" s="296" t="s">
        <v>1053</v>
      </c>
      <c r="D40" s="120" t="s">
        <v>113</v>
      </c>
      <c r="E40" s="3" t="s">
        <v>51</v>
      </c>
      <c r="F40" s="1" t="s">
        <v>147</v>
      </c>
      <c r="G40" s="1"/>
      <c r="H40" s="159" t="s">
        <v>831</v>
      </c>
      <c r="I40" s="159" t="s">
        <v>126</v>
      </c>
      <c r="J40" s="159"/>
      <c r="K40" s="159"/>
      <c r="L40" s="144">
        <v>2019</v>
      </c>
      <c r="M40" s="3"/>
      <c r="N40" s="3" t="s">
        <v>45</v>
      </c>
      <c r="O40" s="3"/>
      <c r="P40" s="149" t="s">
        <v>114</v>
      </c>
      <c r="Q40" s="150" t="s">
        <v>115</v>
      </c>
      <c r="R40" s="78">
        <v>1990</v>
      </c>
      <c r="S40" s="120" t="s">
        <v>63</v>
      </c>
      <c r="T40" s="3" t="s">
        <v>132</v>
      </c>
      <c r="U40" s="161">
        <v>1993</v>
      </c>
      <c r="V40" s="3" t="s">
        <v>63</v>
      </c>
      <c r="W40" s="3" t="s">
        <v>114</v>
      </c>
      <c r="X40" s="3" t="s">
        <v>75</v>
      </c>
      <c r="Y40" s="3" t="s">
        <v>116</v>
      </c>
      <c r="Z40" s="162" t="s">
        <v>117</v>
      </c>
      <c r="AA40" s="152"/>
      <c r="AB40" s="200"/>
      <c r="AC40" s="200"/>
      <c r="AD40" s="200"/>
      <c r="AE40" s="408"/>
      <c r="AF40" s="128">
        <v>1</v>
      </c>
      <c r="AG40" s="128">
        <v>1</v>
      </c>
      <c r="AH40" s="128">
        <v>1</v>
      </c>
      <c r="AI40" s="128">
        <v>1</v>
      </c>
      <c r="AJ40" s="128">
        <v>1</v>
      </c>
      <c r="AK40" s="128">
        <v>1</v>
      </c>
      <c r="AL40" s="128">
        <v>1</v>
      </c>
      <c r="AM40" s="128">
        <v>1</v>
      </c>
      <c r="AN40" s="128">
        <v>1</v>
      </c>
      <c r="AO40" s="128">
        <v>1</v>
      </c>
      <c r="AP40" s="128">
        <v>1</v>
      </c>
      <c r="AQ40" s="128">
        <v>1</v>
      </c>
      <c r="AR40" s="128">
        <v>1</v>
      </c>
      <c r="AS40" s="128">
        <v>1</v>
      </c>
      <c r="AT40" s="128">
        <v>1</v>
      </c>
      <c r="AU40" s="128">
        <v>1</v>
      </c>
      <c r="AV40" s="128">
        <v>1</v>
      </c>
      <c r="AW40" s="128">
        <v>1</v>
      </c>
      <c r="AX40" s="128">
        <v>1</v>
      </c>
      <c r="AY40" s="128">
        <v>1</v>
      </c>
      <c r="AZ40" s="128">
        <v>1</v>
      </c>
      <c r="BA40" s="128">
        <v>1</v>
      </c>
      <c r="BB40" s="128">
        <v>1</v>
      </c>
      <c r="BC40" s="128">
        <v>1</v>
      </c>
      <c r="BD40" s="128">
        <v>1</v>
      </c>
      <c r="BE40" s="128">
        <v>1</v>
      </c>
      <c r="BF40" s="84">
        <v>20</v>
      </c>
      <c r="BG40" s="128">
        <v>8</v>
      </c>
      <c r="BH40" s="298">
        <f t="shared" si="4"/>
        <v>0</v>
      </c>
      <c r="BI40" s="201">
        <v>0</v>
      </c>
      <c r="BJ40" s="203">
        <f t="shared" si="5"/>
        <v>280</v>
      </c>
      <c r="BK40" s="201"/>
      <c r="BL40" s="201"/>
      <c r="BM40" s="203"/>
      <c r="BN40" s="202"/>
      <c r="BO40" s="203">
        <v>150</v>
      </c>
      <c r="BP40" s="203">
        <v>80</v>
      </c>
      <c r="BQ40" s="239">
        <v>780</v>
      </c>
      <c r="BR40" s="202">
        <v>780</v>
      </c>
      <c r="BS40" s="299">
        <f t="shared" si="6"/>
        <v>0</v>
      </c>
      <c r="BT40" s="279">
        <f t="shared" si="7"/>
        <v>2070</v>
      </c>
      <c r="BU40" s="205">
        <v>2070</v>
      </c>
      <c r="BV40" s="234"/>
      <c r="BW40" s="205"/>
      <c r="BX40" s="240">
        <f t="shared" si="8"/>
        <v>2070</v>
      </c>
      <c r="BY40" s="241">
        <f t="shared" si="9"/>
        <v>0</v>
      </c>
      <c r="BZ40" s="206"/>
      <c r="CA40" s="300"/>
      <c r="CB40" s="300"/>
    </row>
    <row r="41" spans="3:80" s="220" customFormat="1" ht="15.75" customHeight="1" x14ac:dyDescent="0.25">
      <c r="C41" s="468" t="s">
        <v>1053</v>
      </c>
      <c r="D41" s="148" t="s">
        <v>471</v>
      </c>
      <c r="E41" s="128" t="s">
        <v>0</v>
      </c>
      <c r="F41" s="267" t="s">
        <v>538</v>
      </c>
      <c r="G41" s="267"/>
      <c r="H41" s="8" t="s">
        <v>539</v>
      </c>
      <c r="I41" s="8" t="s">
        <v>545</v>
      </c>
      <c r="J41" s="8" t="s">
        <v>546</v>
      </c>
      <c r="K41" s="8"/>
      <c r="L41" s="233">
        <v>2019</v>
      </c>
      <c r="M41" s="147"/>
      <c r="N41" s="147" t="s">
        <v>45</v>
      </c>
      <c r="O41" s="256" t="s">
        <v>46</v>
      </c>
      <c r="P41" s="246" t="s">
        <v>72</v>
      </c>
      <c r="Q41" s="246" t="s">
        <v>540</v>
      </c>
      <c r="R41" s="247">
        <v>1978</v>
      </c>
      <c r="S41" s="248" t="s">
        <v>541</v>
      </c>
      <c r="T41" s="8" t="s">
        <v>542</v>
      </c>
      <c r="U41" s="233">
        <v>1987</v>
      </c>
      <c r="V41" s="8" t="s">
        <v>333</v>
      </c>
      <c r="W41" s="8" t="s">
        <v>72</v>
      </c>
      <c r="X41" s="8" t="s">
        <v>543</v>
      </c>
      <c r="Y41" s="8" t="s">
        <v>544</v>
      </c>
      <c r="Z41" s="412"/>
      <c r="AA41" s="236"/>
      <c r="AB41" s="235"/>
      <c r="AC41" s="235"/>
      <c r="AD41" s="235"/>
      <c r="AE41" s="407"/>
      <c r="AF41" s="128" t="s">
        <v>4</v>
      </c>
      <c r="AG41" s="128" t="s">
        <v>4</v>
      </c>
      <c r="AH41" s="128">
        <v>1</v>
      </c>
      <c r="AI41" s="128">
        <v>1</v>
      </c>
      <c r="AJ41" s="128">
        <v>1</v>
      </c>
      <c r="AK41" s="128">
        <v>1</v>
      </c>
      <c r="AL41" s="128">
        <v>1</v>
      </c>
      <c r="AM41" s="128">
        <v>1</v>
      </c>
      <c r="AN41" s="128">
        <v>1</v>
      </c>
      <c r="AO41" s="128">
        <v>1</v>
      </c>
      <c r="AP41" s="128">
        <v>1</v>
      </c>
      <c r="AQ41" s="128" t="s">
        <v>4</v>
      </c>
      <c r="AR41" s="128" t="s">
        <v>4</v>
      </c>
      <c r="AS41" s="128" t="s">
        <v>4</v>
      </c>
      <c r="AT41" s="128">
        <v>1</v>
      </c>
      <c r="AU41" s="128">
        <v>1</v>
      </c>
      <c r="AV41" s="128">
        <v>1</v>
      </c>
      <c r="AW41" s="128">
        <v>1</v>
      </c>
      <c r="AX41" s="128">
        <v>1</v>
      </c>
      <c r="AY41" s="128">
        <v>1</v>
      </c>
      <c r="AZ41" s="128">
        <v>1</v>
      </c>
      <c r="BA41" s="128">
        <v>1</v>
      </c>
      <c r="BB41" s="128">
        <v>1</v>
      </c>
      <c r="BC41" s="128">
        <v>1</v>
      </c>
      <c r="BD41" s="128">
        <v>1</v>
      </c>
      <c r="BE41" s="128">
        <v>1</v>
      </c>
      <c r="BF41" s="69"/>
      <c r="BG41" s="128"/>
      <c r="BH41" s="298">
        <f t="shared" si="4"/>
        <v>5</v>
      </c>
      <c r="BI41" s="69">
        <v>0</v>
      </c>
      <c r="BJ41" s="203">
        <f t="shared" si="5"/>
        <v>0</v>
      </c>
      <c r="BK41" s="238"/>
      <c r="BL41" s="238"/>
      <c r="BM41" s="203">
        <v>250</v>
      </c>
      <c r="BN41" s="203">
        <v>200</v>
      </c>
      <c r="BO41" s="203">
        <v>150</v>
      </c>
      <c r="BP41" s="203">
        <v>80</v>
      </c>
      <c r="BQ41" s="239">
        <v>780</v>
      </c>
      <c r="BR41" s="203">
        <v>780</v>
      </c>
      <c r="BS41" s="299">
        <f t="shared" si="6"/>
        <v>150</v>
      </c>
      <c r="BT41" s="279">
        <f t="shared" si="7"/>
        <v>2090</v>
      </c>
      <c r="BU41" s="205"/>
      <c r="BV41" s="205"/>
      <c r="BW41" s="205">
        <v>2090</v>
      </c>
      <c r="BX41" s="240">
        <f t="shared" si="8"/>
        <v>2090</v>
      </c>
      <c r="BY41" s="241">
        <f t="shared" si="9"/>
        <v>0</v>
      </c>
      <c r="BZ41" s="148"/>
      <c r="CA41" s="377"/>
      <c r="CB41" s="377"/>
    </row>
    <row r="42" spans="3:80" ht="15.75" customHeight="1" x14ac:dyDescent="0.25">
      <c r="C42" s="296" t="s">
        <v>1053</v>
      </c>
      <c r="D42" s="120" t="s">
        <v>211</v>
      </c>
      <c r="E42" s="3" t="s">
        <v>135</v>
      </c>
      <c r="F42" s="1" t="s">
        <v>148</v>
      </c>
      <c r="G42" s="1"/>
      <c r="H42" s="4">
        <v>43680</v>
      </c>
      <c r="I42" s="4" t="s">
        <v>804</v>
      </c>
      <c r="J42" s="4" t="s">
        <v>805</v>
      </c>
      <c r="K42" s="4"/>
      <c r="L42" s="144">
        <v>2019</v>
      </c>
      <c r="M42" s="3"/>
      <c r="N42" s="3" t="s">
        <v>45</v>
      </c>
      <c r="O42" s="5" t="s">
        <v>199</v>
      </c>
      <c r="P42" s="121" t="s">
        <v>65</v>
      </c>
      <c r="Q42" s="152" t="s">
        <v>212</v>
      </c>
      <c r="R42" s="166" t="s">
        <v>213</v>
      </c>
      <c r="S42" s="166" t="s">
        <v>47</v>
      </c>
      <c r="T42" s="3" t="s">
        <v>214</v>
      </c>
      <c r="U42" s="121" t="s">
        <v>215</v>
      </c>
      <c r="V42" s="4" t="s">
        <v>63</v>
      </c>
      <c r="W42" s="4" t="s">
        <v>65</v>
      </c>
      <c r="X42" s="121" t="s">
        <v>59</v>
      </c>
      <c r="Y42" s="166" t="s">
        <v>76</v>
      </c>
      <c r="Z42" s="121"/>
      <c r="AA42" s="152"/>
      <c r="AB42" s="3"/>
      <c r="AC42" s="3"/>
      <c r="AD42" s="3"/>
      <c r="AE42" s="405"/>
      <c r="AF42" s="128">
        <v>1</v>
      </c>
      <c r="AG42" s="128">
        <v>1</v>
      </c>
      <c r="AH42" s="128">
        <v>1</v>
      </c>
      <c r="AI42" s="128">
        <v>1</v>
      </c>
      <c r="AJ42" s="128">
        <v>1</v>
      </c>
      <c r="AK42" s="128" t="s">
        <v>4</v>
      </c>
      <c r="AL42" s="128">
        <v>1</v>
      </c>
      <c r="AM42" s="128">
        <v>1</v>
      </c>
      <c r="AN42" s="128">
        <v>1</v>
      </c>
      <c r="AO42" s="128">
        <v>1</v>
      </c>
      <c r="AP42" s="128">
        <v>1</v>
      </c>
      <c r="AQ42" s="128" t="s">
        <v>4</v>
      </c>
      <c r="AR42" s="128">
        <v>1</v>
      </c>
      <c r="AS42" s="128">
        <v>1</v>
      </c>
      <c r="AT42" s="128">
        <v>1</v>
      </c>
      <c r="AU42" s="128">
        <v>1</v>
      </c>
      <c r="AV42" s="128">
        <v>1</v>
      </c>
      <c r="AW42" s="128">
        <v>1</v>
      </c>
      <c r="AX42" s="128">
        <v>1</v>
      </c>
      <c r="AY42" s="128">
        <v>1</v>
      </c>
      <c r="AZ42" s="128">
        <v>1</v>
      </c>
      <c r="BA42" s="128">
        <v>1</v>
      </c>
      <c r="BB42" s="128">
        <v>1</v>
      </c>
      <c r="BC42" s="128">
        <v>1</v>
      </c>
      <c r="BD42" s="128">
        <v>1</v>
      </c>
      <c r="BE42" s="128">
        <v>1</v>
      </c>
      <c r="BF42" s="84"/>
      <c r="BG42" s="128"/>
      <c r="BH42" s="298">
        <f t="shared" si="4"/>
        <v>2</v>
      </c>
      <c r="BI42" s="201">
        <v>0</v>
      </c>
      <c r="BJ42" s="203">
        <f t="shared" si="5"/>
        <v>0</v>
      </c>
      <c r="BK42" s="201"/>
      <c r="BL42" s="201"/>
      <c r="BM42" s="203"/>
      <c r="BN42" s="203"/>
      <c r="BO42" s="203">
        <v>150</v>
      </c>
      <c r="BP42" s="203">
        <v>80</v>
      </c>
      <c r="BQ42" s="239">
        <v>780</v>
      </c>
      <c r="BR42" s="202">
        <v>780</v>
      </c>
      <c r="BS42" s="299">
        <f t="shared" si="6"/>
        <v>60</v>
      </c>
      <c r="BT42" s="279">
        <f t="shared" si="7"/>
        <v>1730</v>
      </c>
      <c r="BU42" s="205"/>
      <c r="BW42" s="205">
        <v>1730</v>
      </c>
      <c r="BX42" s="240">
        <f t="shared" si="8"/>
        <v>1730</v>
      </c>
      <c r="BY42" s="241">
        <f t="shared" si="9"/>
        <v>0</v>
      </c>
      <c r="BZ42" s="206"/>
      <c r="CA42" s="300"/>
      <c r="CB42" s="300"/>
    </row>
    <row r="43" spans="3:80" ht="15.75" customHeight="1" x14ac:dyDescent="0.25">
      <c r="C43" s="296" t="s">
        <v>1053</v>
      </c>
      <c r="D43" s="78" t="s">
        <v>731</v>
      </c>
      <c r="E43" s="130" t="s">
        <v>142</v>
      </c>
      <c r="F43" s="1"/>
      <c r="G43" s="1"/>
      <c r="H43" s="4" t="s">
        <v>746</v>
      </c>
      <c r="I43" s="4" t="s">
        <v>791</v>
      </c>
      <c r="J43" s="4" t="s">
        <v>792</v>
      </c>
      <c r="K43" s="4"/>
      <c r="L43" s="144">
        <v>2019</v>
      </c>
      <c r="M43" s="3"/>
      <c r="N43" s="3" t="s">
        <v>45</v>
      </c>
      <c r="O43" s="160" t="s">
        <v>46</v>
      </c>
      <c r="P43" s="163" t="s">
        <v>72</v>
      </c>
      <c r="Q43" s="163" t="s">
        <v>785</v>
      </c>
      <c r="R43" s="157">
        <v>1988</v>
      </c>
      <c r="S43" s="158" t="s">
        <v>786</v>
      </c>
      <c r="T43" s="4" t="s">
        <v>787</v>
      </c>
      <c r="U43" s="144">
        <v>1993</v>
      </c>
      <c r="V43" s="4" t="s">
        <v>788</v>
      </c>
      <c r="W43" s="4" t="s">
        <v>789</v>
      </c>
      <c r="X43" s="4" t="s">
        <v>543</v>
      </c>
      <c r="Y43" s="4" t="s">
        <v>790</v>
      </c>
      <c r="Z43" s="122"/>
      <c r="AA43" s="152"/>
      <c r="AB43" s="153"/>
      <c r="AC43" s="153"/>
      <c r="AD43" s="153"/>
      <c r="AE43" s="401"/>
      <c r="AF43" s="128">
        <v>1</v>
      </c>
      <c r="AG43" s="128">
        <v>1</v>
      </c>
      <c r="AH43" s="128">
        <v>1</v>
      </c>
      <c r="AI43" s="128">
        <v>1</v>
      </c>
      <c r="AJ43" s="128">
        <v>1</v>
      </c>
      <c r="AK43" s="128">
        <v>1</v>
      </c>
      <c r="AL43" s="128">
        <v>1</v>
      </c>
      <c r="AM43" s="128">
        <v>1</v>
      </c>
      <c r="AN43" s="128">
        <v>1</v>
      </c>
      <c r="AO43" s="128">
        <v>1</v>
      </c>
      <c r="AP43" s="128">
        <v>1</v>
      </c>
      <c r="AQ43" s="128" t="s">
        <v>4</v>
      </c>
      <c r="AR43" s="128">
        <v>1</v>
      </c>
      <c r="AS43" s="128">
        <v>1</v>
      </c>
      <c r="AT43" s="128">
        <v>1</v>
      </c>
      <c r="AU43" s="128">
        <v>1</v>
      </c>
      <c r="AV43" s="128">
        <v>1</v>
      </c>
      <c r="AW43" s="128">
        <v>1</v>
      </c>
      <c r="AX43" s="128">
        <v>1</v>
      </c>
      <c r="AY43" s="128">
        <v>1</v>
      </c>
      <c r="AZ43" s="128">
        <v>1</v>
      </c>
      <c r="BA43" s="128">
        <v>1</v>
      </c>
      <c r="BB43" s="128">
        <v>1</v>
      </c>
      <c r="BC43" s="128">
        <v>1</v>
      </c>
      <c r="BD43" s="128">
        <v>1</v>
      </c>
      <c r="BE43" s="128">
        <v>1</v>
      </c>
      <c r="BF43" s="69"/>
      <c r="BG43" s="128"/>
      <c r="BH43" s="298">
        <f t="shared" si="4"/>
        <v>1</v>
      </c>
      <c r="BI43" s="84">
        <v>0</v>
      </c>
      <c r="BJ43" s="203">
        <f t="shared" si="5"/>
        <v>0</v>
      </c>
      <c r="BK43" s="201"/>
      <c r="BL43" s="201"/>
      <c r="BM43" s="202">
        <v>250</v>
      </c>
      <c r="BN43" s="202">
        <v>200</v>
      </c>
      <c r="BO43" s="203">
        <v>150</v>
      </c>
      <c r="BP43" s="203">
        <v>80</v>
      </c>
      <c r="BQ43" s="202">
        <v>780</v>
      </c>
      <c r="BR43" s="202">
        <v>780</v>
      </c>
      <c r="BS43" s="299">
        <f t="shared" si="6"/>
        <v>30</v>
      </c>
      <c r="BT43" s="279">
        <f t="shared" si="7"/>
        <v>2210</v>
      </c>
      <c r="BU43" s="205"/>
      <c r="BV43" s="205">
        <v>2260</v>
      </c>
      <c r="BW43" s="205"/>
      <c r="BX43" s="240">
        <f t="shared" si="8"/>
        <v>2260</v>
      </c>
      <c r="BY43" s="241">
        <f t="shared" si="9"/>
        <v>-50</v>
      </c>
      <c r="BZ43" s="78"/>
      <c r="CA43" s="300"/>
      <c r="CB43" s="300"/>
    </row>
    <row r="44" spans="3:80" ht="15.75" customHeight="1" x14ac:dyDescent="0.25">
      <c r="C44" s="296" t="s">
        <v>1053</v>
      </c>
      <c r="D44" s="78" t="s">
        <v>403</v>
      </c>
      <c r="E44" s="130" t="s">
        <v>381</v>
      </c>
      <c r="F44" s="1" t="s">
        <v>404</v>
      </c>
      <c r="G44" s="1"/>
      <c r="H44" s="4"/>
      <c r="I44" s="4"/>
      <c r="J44" s="4"/>
      <c r="K44" s="4"/>
      <c r="L44" s="144">
        <v>2019</v>
      </c>
      <c r="M44" s="143"/>
      <c r="N44" s="143" t="s">
        <v>45</v>
      </c>
      <c r="O44" s="164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52"/>
      <c r="AB44" s="153"/>
      <c r="AC44" s="153"/>
      <c r="AD44" s="153"/>
      <c r="AE44" s="401"/>
      <c r="AF44" s="128"/>
      <c r="AG44" s="128"/>
      <c r="AH44" s="128"/>
      <c r="AI44" s="128"/>
      <c r="AJ44" s="128"/>
      <c r="AK44" s="128"/>
      <c r="AL44" s="128"/>
      <c r="AM44" s="128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298">
        <f t="shared" si="4"/>
        <v>0</v>
      </c>
      <c r="BI44" s="84">
        <v>-120</v>
      </c>
      <c r="BJ44" s="203">
        <f t="shared" si="5"/>
        <v>0</v>
      </c>
      <c r="BK44" s="201"/>
      <c r="BL44" s="201"/>
      <c r="BM44" s="202"/>
      <c r="BN44" s="202"/>
      <c r="BO44" s="203"/>
      <c r="BP44" s="203"/>
      <c r="BQ44" s="239"/>
      <c r="BR44" s="202"/>
      <c r="BS44" s="299">
        <f t="shared" si="6"/>
        <v>0</v>
      </c>
      <c r="BT44" s="279">
        <f t="shared" si="7"/>
        <v>-120</v>
      </c>
      <c r="BU44" s="205"/>
      <c r="BV44" s="245"/>
      <c r="BW44" s="205"/>
      <c r="BX44" s="240">
        <f t="shared" si="8"/>
        <v>0</v>
      </c>
      <c r="BY44" s="241">
        <f t="shared" si="9"/>
        <v>-120</v>
      </c>
      <c r="BZ44" s="242" t="s">
        <v>407</v>
      </c>
      <c r="CA44" s="300"/>
      <c r="CB44" s="300"/>
    </row>
    <row r="45" spans="3:80" ht="15.75" customHeight="1" x14ac:dyDescent="0.25">
      <c r="C45" s="296" t="s">
        <v>1053</v>
      </c>
      <c r="D45" s="78" t="s">
        <v>374</v>
      </c>
      <c r="E45" s="130" t="s">
        <v>5</v>
      </c>
      <c r="F45" s="1" t="s">
        <v>375</v>
      </c>
      <c r="G45" s="1"/>
      <c r="H45" s="4" t="s">
        <v>414</v>
      </c>
      <c r="I45" s="4" t="s">
        <v>809</v>
      </c>
      <c r="J45" s="4"/>
      <c r="K45" s="4"/>
      <c r="L45" s="144">
        <v>2019</v>
      </c>
      <c r="M45" s="3"/>
      <c r="N45" s="3" t="s">
        <v>45</v>
      </c>
      <c r="O45" s="160" t="s">
        <v>199</v>
      </c>
      <c r="P45" s="163" t="s">
        <v>415</v>
      </c>
      <c r="Q45" s="163" t="s">
        <v>205</v>
      </c>
      <c r="R45" s="157">
        <v>1990</v>
      </c>
      <c r="S45" s="158" t="s">
        <v>171</v>
      </c>
      <c r="T45" s="4" t="s">
        <v>207</v>
      </c>
      <c r="U45" s="144">
        <v>1989</v>
      </c>
      <c r="V45" s="4" t="s">
        <v>416</v>
      </c>
      <c r="W45" s="4" t="s">
        <v>65</v>
      </c>
      <c r="X45" s="4" t="s">
        <v>59</v>
      </c>
      <c r="Y45" s="4" t="s">
        <v>417</v>
      </c>
      <c r="Z45" s="122" t="s">
        <v>418</v>
      </c>
      <c r="AA45" s="152"/>
      <c r="AB45" s="153"/>
      <c r="AC45" s="153"/>
      <c r="AD45" s="153"/>
      <c r="AE45" s="401"/>
      <c r="AF45" s="128">
        <v>1</v>
      </c>
      <c r="AG45" s="128" t="s">
        <v>4</v>
      </c>
      <c r="AH45" s="128">
        <v>1</v>
      </c>
      <c r="AI45" s="128">
        <v>1</v>
      </c>
      <c r="AJ45" s="128">
        <v>1</v>
      </c>
      <c r="AK45" s="128">
        <v>1</v>
      </c>
      <c r="AL45" s="128">
        <v>1</v>
      </c>
      <c r="AM45" s="128" t="s">
        <v>4</v>
      </c>
      <c r="AN45" s="128">
        <v>1</v>
      </c>
      <c r="AO45" s="128">
        <v>1</v>
      </c>
      <c r="AP45" s="128">
        <v>1</v>
      </c>
      <c r="AQ45" s="128">
        <v>1</v>
      </c>
      <c r="AR45" s="128">
        <v>1</v>
      </c>
      <c r="AS45" s="128">
        <v>1</v>
      </c>
      <c r="AT45" s="128">
        <v>1</v>
      </c>
      <c r="AU45" s="128">
        <v>1</v>
      </c>
      <c r="AV45" s="128">
        <v>1</v>
      </c>
      <c r="AW45" s="128">
        <v>1</v>
      </c>
      <c r="AX45" s="128">
        <v>1</v>
      </c>
      <c r="AY45" s="128">
        <v>1</v>
      </c>
      <c r="AZ45" s="128">
        <v>1</v>
      </c>
      <c r="BA45" s="128">
        <v>1</v>
      </c>
      <c r="BB45" s="128">
        <v>1</v>
      </c>
      <c r="BC45" s="128">
        <v>1</v>
      </c>
      <c r="BD45" s="128">
        <v>1</v>
      </c>
      <c r="BE45" s="128">
        <v>1</v>
      </c>
      <c r="BF45" s="69">
        <v>4</v>
      </c>
      <c r="BG45" s="128"/>
      <c r="BH45" s="298">
        <f t="shared" si="4"/>
        <v>2</v>
      </c>
      <c r="BI45" s="84">
        <v>0</v>
      </c>
      <c r="BJ45" s="203">
        <f t="shared" si="5"/>
        <v>40</v>
      </c>
      <c r="BK45" s="201"/>
      <c r="BL45" s="201"/>
      <c r="BM45" s="202"/>
      <c r="BN45" s="202"/>
      <c r="BO45" s="203">
        <v>150</v>
      </c>
      <c r="BP45" s="203">
        <v>80</v>
      </c>
      <c r="BQ45" s="239">
        <v>780</v>
      </c>
      <c r="BR45" s="231">
        <v>710</v>
      </c>
      <c r="BS45" s="299">
        <f t="shared" si="6"/>
        <v>60</v>
      </c>
      <c r="BT45" s="279">
        <f t="shared" si="7"/>
        <v>1700</v>
      </c>
      <c r="BU45" s="234"/>
      <c r="BV45" s="205">
        <v>1700</v>
      </c>
      <c r="BW45" s="205"/>
      <c r="BX45" s="240">
        <f t="shared" si="8"/>
        <v>1700</v>
      </c>
      <c r="BY45" s="241">
        <f t="shared" si="9"/>
        <v>0</v>
      </c>
      <c r="BZ45" s="242" t="s">
        <v>945</v>
      </c>
      <c r="CA45" s="300"/>
      <c r="CB45" s="300"/>
    </row>
    <row r="46" spans="3:80" ht="15.75" customHeight="1" x14ac:dyDescent="0.25">
      <c r="C46" s="260" t="s">
        <v>1054</v>
      </c>
      <c r="D46" s="78" t="s">
        <v>867</v>
      </c>
      <c r="E46" s="130" t="s">
        <v>178</v>
      </c>
      <c r="F46" s="1" t="s">
        <v>528</v>
      </c>
      <c r="G46" s="1"/>
      <c r="H46" s="4" t="s">
        <v>926</v>
      </c>
      <c r="I46" s="4" t="s">
        <v>535</v>
      </c>
      <c r="J46" s="4" t="s">
        <v>536</v>
      </c>
      <c r="K46" s="4"/>
      <c r="L46" s="144">
        <v>2017</v>
      </c>
      <c r="M46" s="3"/>
      <c r="N46" s="3" t="s">
        <v>45</v>
      </c>
      <c r="O46" s="160" t="s">
        <v>46</v>
      </c>
      <c r="P46" s="163" t="s">
        <v>530</v>
      </c>
      <c r="Q46" s="163" t="s">
        <v>531</v>
      </c>
      <c r="R46" s="157">
        <v>1986</v>
      </c>
      <c r="S46" s="158" t="s">
        <v>118</v>
      </c>
      <c r="T46" s="4" t="s">
        <v>532</v>
      </c>
      <c r="U46" s="144">
        <v>1988</v>
      </c>
      <c r="V46" s="158" t="s">
        <v>118</v>
      </c>
      <c r="W46" s="4" t="s">
        <v>530</v>
      </c>
      <c r="X46" s="4" t="s">
        <v>533</v>
      </c>
      <c r="Y46" s="4" t="s">
        <v>534</v>
      </c>
      <c r="Z46" s="122" t="s">
        <v>124</v>
      </c>
      <c r="AA46" s="152"/>
      <c r="AB46" s="153"/>
      <c r="AC46" s="153"/>
      <c r="AD46" s="153"/>
      <c r="AE46" s="401"/>
      <c r="AF46" s="128">
        <v>1</v>
      </c>
      <c r="AG46" s="128">
        <v>1</v>
      </c>
      <c r="AH46" s="128">
        <v>1</v>
      </c>
      <c r="AI46" s="128">
        <v>1</v>
      </c>
      <c r="AJ46" s="128">
        <v>1</v>
      </c>
      <c r="AK46" s="128">
        <v>1</v>
      </c>
      <c r="AL46" s="128" t="s">
        <v>4</v>
      </c>
      <c r="AM46" s="128">
        <v>1</v>
      </c>
      <c r="AN46" s="128">
        <v>1</v>
      </c>
      <c r="AO46" s="128">
        <v>1</v>
      </c>
      <c r="AP46" s="128">
        <v>1</v>
      </c>
      <c r="AQ46" s="128">
        <v>1</v>
      </c>
      <c r="AR46" s="128">
        <v>1</v>
      </c>
      <c r="AS46" s="128">
        <v>1</v>
      </c>
      <c r="AT46" s="128">
        <v>1</v>
      </c>
      <c r="AU46" s="128">
        <v>1</v>
      </c>
      <c r="AV46" s="128">
        <v>1</v>
      </c>
      <c r="AW46" s="128">
        <v>1</v>
      </c>
      <c r="AX46" s="128">
        <v>1</v>
      </c>
      <c r="AY46" s="128">
        <v>1</v>
      </c>
      <c r="AZ46" s="128">
        <v>1</v>
      </c>
      <c r="BA46" s="128">
        <v>1</v>
      </c>
      <c r="BB46" s="128">
        <v>1</v>
      </c>
      <c r="BC46" s="128">
        <v>1</v>
      </c>
      <c r="BD46" s="128">
        <v>1</v>
      </c>
      <c r="BE46" s="128">
        <v>1</v>
      </c>
      <c r="BF46" s="69"/>
      <c r="BG46" s="128"/>
      <c r="BH46" s="298">
        <f t="shared" si="4"/>
        <v>1</v>
      </c>
      <c r="BI46" s="84">
        <v>0</v>
      </c>
      <c r="BJ46" s="203">
        <f t="shared" si="5"/>
        <v>0</v>
      </c>
      <c r="BK46" s="201"/>
      <c r="BL46" s="201"/>
      <c r="BM46" s="202">
        <v>150</v>
      </c>
      <c r="BN46" s="202"/>
      <c r="BO46" s="203">
        <v>150</v>
      </c>
      <c r="BP46" s="203">
        <v>80</v>
      </c>
      <c r="BQ46" s="239">
        <v>780</v>
      </c>
      <c r="BR46" s="202">
        <v>930</v>
      </c>
      <c r="BS46" s="299">
        <f t="shared" si="6"/>
        <v>30</v>
      </c>
      <c r="BT46" s="279">
        <f t="shared" si="7"/>
        <v>2060</v>
      </c>
      <c r="BU46" s="205"/>
      <c r="BV46" s="205"/>
      <c r="BW46" s="205">
        <v>2060</v>
      </c>
      <c r="BX46" s="240">
        <f t="shared" si="8"/>
        <v>2060</v>
      </c>
      <c r="BY46" s="241">
        <f t="shared" si="9"/>
        <v>0</v>
      </c>
      <c r="BZ46" s="78"/>
      <c r="CA46" s="300"/>
      <c r="CB46" s="300"/>
    </row>
    <row r="47" spans="3:80" ht="15.75" customHeight="1" x14ac:dyDescent="0.25">
      <c r="C47" s="260" t="s">
        <v>1054</v>
      </c>
      <c r="D47" s="78" t="s">
        <v>966</v>
      </c>
      <c r="E47" s="130" t="s">
        <v>178</v>
      </c>
      <c r="F47" s="1"/>
      <c r="G47" s="1"/>
      <c r="H47" s="4"/>
      <c r="I47" s="4"/>
      <c r="J47" s="4"/>
      <c r="K47" s="4"/>
      <c r="L47" s="144"/>
      <c r="M47" s="3"/>
      <c r="N47" s="3"/>
      <c r="O47" s="160"/>
      <c r="P47" s="163"/>
      <c r="Q47" s="163"/>
      <c r="R47" s="157"/>
      <c r="S47" s="158"/>
      <c r="T47" s="4"/>
      <c r="U47" s="144"/>
      <c r="V47" s="4"/>
      <c r="W47" s="4"/>
      <c r="X47" s="4"/>
      <c r="Y47" s="4"/>
      <c r="Z47" s="122"/>
      <c r="AA47" s="152"/>
      <c r="AB47" s="153"/>
      <c r="AC47" s="153"/>
      <c r="AD47" s="153"/>
      <c r="AE47" s="401"/>
      <c r="AF47" s="128">
        <v>1</v>
      </c>
      <c r="AG47" s="128">
        <v>1</v>
      </c>
      <c r="AH47" s="128">
        <v>1</v>
      </c>
      <c r="AI47" s="128">
        <v>1</v>
      </c>
      <c r="AJ47" s="128">
        <v>1</v>
      </c>
      <c r="AK47" s="128">
        <v>1</v>
      </c>
      <c r="AL47" s="128">
        <v>1</v>
      </c>
      <c r="AM47" s="128">
        <v>1</v>
      </c>
      <c r="AN47" s="128">
        <v>1</v>
      </c>
      <c r="AO47" s="128">
        <v>1</v>
      </c>
      <c r="AP47" s="128">
        <v>1</v>
      </c>
      <c r="AQ47" s="128">
        <v>1</v>
      </c>
      <c r="AR47" s="128">
        <v>1</v>
      </c>
      <c r="AS47" s="128">
        <v>1</v>
      </c>
      <c r="AT47" s="128">
        <v>1</v>
      </c>
      <c r="AU47" s="128">
        <v>1</v>
      </c>
      <c r="AV47" s="128">
        <v>1</v>
      </c>
      <c r="AW47" s="128">
        <v>1</v>
      </c>
      <c r="AX47" s="128">
        <v>1</v>
      </c>
      <c r="AY47" s="128">
        <v>1</v>
      </c>
      <c r="AZ47" s="128">
        <v>1</v>
      </c>
      <c r="BA47" s="128">
        <v>1</v>
      </c>
      <c r="BB47" s="128">
        <v>1</v>
      </c>
      <c r="BC47" s="128">
        <v>1</v>
      </c>
      <c r="BD47" s="128">
        <v>1</v>
      </c>
      <c r="BE47" s="128">
        <v>1</v>
      </c>
      <c r="BF47" s="69">
        <v>50</v>
      </c>
      <c r="BG47" s="128">
        <v>16</v>
      </c>
      <c r="BH47" s="298">
        <f t="shared" si="4"/>
        <v>0</v>
      </c>
      <c r="BI47" s="84">
        <v>0</v>
      </c>
      <c r="BJ47" s="203">
        <f t="shared" si="5"/>
        <v>660</v>
      </c>
      <c r="BK47" s="201"/>
      <c r="BL47" s="201"/>
      <c r="BM47" s="202"/>
      <c r="BN47" s="202"/>
      <c r="BO47" s="203">
        <v>150</v>
      </c>
      <c r="BP47" s="203">
        <v>80</v>
      </c>
      <c r="BQ47" s="239">
        <v>780</v>
      </c>
      <c r="BR47" s="202">
        <v>930</v>
      </c>
      <c r="BS47" s="299">
        <f t="shared" si="6"/>
        <v>0</v>
      </c>
      <c r="BT47" s="279">
        <f t="shared" si="7"/>
        <v>2600</v>
      </c>
      <c r="BU47" s="205">
        <v>2600</v>
      </c>
      <c r="BV47" s="205"/>
      <c r="BW47" s="205"/>
      <c r="BX47" s="240">
        <f t="shared" si="8"/>
        <v>2600</v>
      </c>
      <c r="BY47" s="241">
        <f t="shared" si="9"/>
        <v>0</v>
      </c>
      <c r="BZ47" s="78"/>
      <c r="CA47" s="300"/>
      <c r="CB47" s="300"/>
    </row>
    <row r="48" spans="3:80" ht="15.75" customHeight="1" x14ac:dyDescent="0.25">
      <c r="C48" s="260" t="s">
        <v>1054</v>
      </c>
      <c r="D48" s="146" t="s">
        <v>155</v>
      </c>
      <c r="E48" s="147" t="s">
        <v>1</v>
      </c>
      <c r="F48" s="1" t="s">
        <v>160</v>
      </c>
      <c r="G48" s="1"/>
      <c r="H48" s="4" t="s">
        <v>493</v>
      </c>
      <c r="I48" s="4" t="s">
        <v>496</v>
      </c>
      <c r="J48" s="4" t="s">
        <v>497</v>
      </c>
      <c r="K48" s="4"/>
      <c r="L48" s="18">
        <v>2017</v>
      </c>
      <c r="M48" s="4"/>
      <c r="N48" s="130" t="s">
        <v>45</v>
      </c>
      <c r="O48" s="129" t="s">
        <v>199</v>
      </c>
      <c r="P48" s="78" t="s">
        <v>69</v>
      </c>
      <c r="Q48" s="154" t="s">
        <v>494</v>
      </c>
      <c r="R48" s="155">
        <v>1980</v>
      </c>
      <c r="S48" s="158" t="s">
        <v>123</v>
      </c>
      <c r="T48" s="156" t="s">
        <v>495</v>
      </c>
      <c r="U48" s="157">
        <v>1985</v>
      </c>
      <c r="V48" s="3" t="s">
        <v>118</v>
      </c>
      <c r="W48" s="3"/>
      <c r="X48" s="3"/>
      <c r="Y48" s="3"/>
      <c r="Z48" s="121"/>
      <c r="AA48" s="154"/>
      <c r="AB48" s="152"/>
      <c r="AC48" s="3"/>
      <c r="AD48" s="3"/>
      <c r="AE48" s="405"/>
      <c r="AF48" s="128">
        <v>1</v>
      </c>
      <c r="AG48" s="128">
        <v>1</v>
      </c>
      <c r="AH48" s="128">
        <v>1</v>
      </c>
      <c r="AI48" s="128">
        <v>1</v>
      </c>
      <c r="AJ48" s="128">
        <v>1</v>
      </c>
      <c r="AK48" s="128">
        <v>1</v>
      </c>
      <c r="AL48" s="128">
        <v>1</v>
      </c>
      <c r="AM48" s="128">
        <v>1</v>
      </c>
      <c r="AN48" s="128">
        <v>1</v>
      </c>
      <c r="AO48" s="128">
        <v>1</v>
      </c>
      <c r="AP48" s="128">
        <v>1</v>
      </c>
      <c r="AQ48" s="128">
        <v>1</v>
      </c>
      <c r="AR48" s="128">
        <v>1</v>
      </c>
      <c r="AS48" s="128">
        <v>1</v>
      </c>
      <c r="AT48" s="128">
        <v>1</v>
      </c>
      <c r="AU48" s="128">
        <v>1</v>
      </c>
      <c r="AV48" s="128">
        <v>1</v>
      </c>
      <c r="AW48" s="128">
        <v>1</v>
      </c>
      <c r="AX48" s="128">
        <v>1</v>
      </c>
      <c r="AY48" s="128">
        <v>1</v>
      </c>
      <c r="AZ48" s="128">
        <v>1</v>
      </c>
      <c r="BA48" s="128">
        <v>1</v>
      </c>
      <c r="BB48" s="128">
        <v>1</v>
      </c>
      <c r="BC48" s="128">
        <v>1</v>
      </c>
      <c r="BD48" s="128">
        <v>1</v>
      </c>
      <c r="BE48" s="128">
        <v>1</v>
      </c>
      <c r="BF48" s="128"/>
      <c r="BG48" s="128"/>
      <c r="BH48" s="298">
        <f t="shared" si="4"/>
        <v>0</v>
      </c>
      <c r="BI48" s="201">
        <v>0</v>
      </c>
      <c r="BJ48" s="203">
        <f t="shared" si="5"/>
        <v>0</v>
      </c>
      <c r="BK48" s="201"/>
      <c r="BL48" s="201"/>
      <c r="BM48" s="202">
        <v>150</v>
      </c>
      <c r="BN48" s="203">
        <v>200</v>
      </c>
      <c r="BO48" s="203">
        <v>150</v>
      </c>
      <c r="BP48" s="203">
        <v>80</v>
      </c>
      <c r="BQ48" s="239">
        <v>780</v>
      </c>
      <c r="BR48" s="6">
        <v>930</v>
      </c>
      <c r="BS48" s="299">
        <f t="shared" si="6"/>
        <v>0</v>
      </c>
      <c r="BT48" s="279">
        <f t="shared" si="7"/>
        <v>2290</v>
      </c>
      <c r="BU48" s="205"/>
      <c r="BV48" s="205">
        <v>2290</v>
      </c>
      <c r="BW48" s="205"/>
      <c r="BX48" s="240">
        <f t="shared" si="8"/>
        <v>2290</v>
      </c>
      <c r="BY48" s="241">
        <f t="shared" si="9"/>
        <v>0</v>
      </c>
      <c r="BZ48" s="206"/>
      <c r="CA48" s="300"/>
      <c r="CB48" s="300"/>
    </row>
    <row r="49" spans="3:80" ht="15.75" customHeight="1" x14ac:dyDescent="0.25">
      <c r="C49" s="260" t="s">
        <v>1054</v>
      </c>
      <c r="D49" s="146" t="s">
        <v>138</v>
      </c>
      <c r="E49" s="147" t="s">
        <v>1</v>
      </c>
      <c r="F49" s="267" t="s">
        <v>145</v>
      </c>
      <c r="G49" s="267"/>
      <c r="H49" s="8">
        <v>42988</v>
      </c>
      <c r="I49" s="8" t="s">
        <v>119</v>
      </c>
      <c r="J49" s="8" t="s">
        <v>120</v>
      </c>
      <c r="K49" s="8"/>
      <c r="L49" s="233">
        <v>2017</v>
      </c>
      <c r="M49" s="147" t="s">
        <v>45</v>
      </c>
      <c r="N49" s="147"/>
      <c r="O49" s="147" t="s">
        <v>46</v>
      </c>
      <c r="P49" s="234" t="s">
        <v>65</v>
      </c>
      <c r="Q49" s="147" t="s">
        <v>205</v>
      </c>
      <c r="R49" s="235">
        <v>1990</v>
      </c>
      <c r="S49" s="146" t="s">
        <v>206</v>
      </c>
      <c r="T49" s="147" t="s">
        <v>207</v>
      </c>
      <c r="U49" s="235">
        <v>1989</v>
      </c>
      <c r="V49" s="147" t="s">
        <v>206</v>
      </c>
      <c r="W49" s="234"/>
      <c r="X49" s="234"/>
      <c r="Y49" s="234"/>
      <c r="Z49" s="234" t="s">
        <v>198</v>
      </c>
      <c r="AA49" s="236"/>
      <c r="AB49" s="237"/>
      <c r="AC49" s="237" t="s">
        <v>45</v>
      </c>
      <c r="AD49" s="237" t="s">
        <v>45</v>
      </c>
      <c r="AE49" s="406"/>
      <c r="AF49" s="128">
        <v>1</v>
      </c>
      <c r="AG49" s="128" t="s">
        <v>4</v>
      </c>
      <c r="AH49" s="128">
        <v>1</v>
      </c>
      <c r="AI49" s="128">
        <v>1</v>
      </c>
      <c r="AJ49" s="128">
        <v>1</v>
      </c>
      <c r="AK49" s="128">
        <v>1</v>
      </c>
      <c r="AL49" s="128">
        <v>1</v>
      </c>
      <c r="AM49" s="128" t="s">
        <v>4</v>
      </c>
      <c r="AN49" s="128">
        <v>1</v>
      </c>
      <c r="AO49" s="128">
        <v>1</v>
      </c>
      <c r="AP49" s="128">
        <v>1</v>
      </c>
      <c r="AQ49" s="128">
        <v>1</v>
      </c>
      <c r="AR49" s="128">
        <v>1</v>
      </c>
      <c r="AS49" s="128">
        <v>1</v>
      </c>
      <c r="AT49" s="128">
        <v>1</v>
      </c>
      <c r="AU49" s="128">
        <v>1</v>
      </c>
      <c r="AV49" s="128">
        <v>1</v>
      </c>
      <c r="AW49" s="128">
        <v>1</v>
      </c>
      <c r="AX49" s="128">
        <v>1</v>
      </c>
      <c r="AY49" s="128">
        <v>1</v>
      </c>
      <c r="AZ49" s="128">
        <v>1</v>
      </c>
      <c r="BA49" s="128">
        <v>1</v>
      </c>
      <c r="BB49" s="128">
        <v>1</v>
      </c>
      <c r="BC49" s="128">
        <v>1</v>
      </c>
      <c r="BD49" s="128">
        <v>1</v>
      </c>
      <c r="BE49" s="128">
        <v>1</v>
      </c>
      <c r="BF49" s="128">
        <v>4</v>
      </c>
      <c r="BG49" s="128"/>
      <c r="BH49" s="298">
        <f t="shared" si="4"/>
        <v>2</v>
      </c>
      <c r="BI49" s="238">
        <v>0</v>
      </c>
      <c r="BJ49" s="203">
        <f t="shared" si="5"/>
        <v>40</v>
      </c>
      <c r="BK49" s="201"/>
      <c r="BL49" s="201"/>
      <c r="BM49" s="202">
        <v>150</v>
      </c>
      <c r="BN49" s="203"/>
      <c r="BO49" s="203">
        <v>150</v>
      </c>
      <c r="BP49" s="203">
        <v>80</v>
      </c>
      <c r="BQ49" s="239">
        <v>780</v>
      </c>
      <c r="BR49" s="6">
        <v>930</v>
      </c>
      <c r="BS49" s="299">
        <f t="shared" si="6"/>
        <v>60</v>
      </c>
      <c r="BT49" s="279">
        <f t="shared" si="7"/>
        <v>2070</v>
      </c>
      <c r="BU49" s="234"/>
      <c r="BV49" s="205">
        <v>2070</v>
      </c>
      <c r="BW49" s="205"/>
      <c r="BX49" s="240">
        <f t="shared" si="8"/>
        <v>2070</v>
      </c>
      <c r="BY49" s="241">
        <f t="shared" si="9"/>
        <v>0</v>
      </c>
      <c r="BZ49" s="211"/>
      <c r="CA49" s="300"/>
      <c r="CB49" s="300"/>
    </row>
    <row r="50" spans="3:80" ht="15.75" customHeight="1" x14ac:dyDescent="0.25">
      <c r="C50" s="260" t="s">
        <v>1054</v>
      </c>
      <c r="D50" s="78" t="s">
        <v>454</v>
      </c>
      <c r="E50" s="130" t="s">
        <v>1</v>
      </c>
      <c r="F50" s="1" t="s">
        <v>460</v>
      </c>
      <c r="G50" s="1"/>
      <c r="H50" s="4" t="s">
        <v>919</v>
      </c>
      <c r="I50" s="4" t="s">
        <v>592</v>
      </c>
      <c r="J50" s="4" t="s">
        <v>593</v>
      </c>
      <c r="K50" s="4"/>
      <c r="L50" s="144">
        <v>2017</v>
      </c>
      <c r="M50" s="3"/>
      <c r="N50" s="3" t="s">
        <v>45</v>
      </c>
      <c r="O50" s="160" t="s">
        <v>46</v>
      </c>
      <c r="P50" s="163" t="s">
        <v>65</v>
      </c>
      <c r="Q50" s="163" t="s">
        <v>590</v>
      </c>
      <c r="R50" s="157">
        <v>1982</v>
      </c>
      <c r="S50" s="158" t="s">
        <v>47</v>
      </c>
      <c r="T50" s="4" t="s">
        <v>591</v>
      </c>
      <c r="U50" s="144">
        <v>1998</v>
      </c>
      <c r="V50" s="4" t="s">
        <v>47</v>
      </c>
      <c r="W50" s="4" t="s">
        <v>65</v>
      </c>
      <c r="X50" s="4" t="s">
        <v>59</v>
      </c>
      <c r="Y50" s="4" t="s">
        <v>482</v>
      </c>
      <c r="Z50" s="122"/>
      <c r="AA50" s="152"/>
      <c r="AB50" s="153"/>
      <c r="AC50" s="153"/>
      <c r="AD50" s="153"/>
      <c r="AE50" s="401"/>
      <c r="AF50" s="128">
        <v>1</v>
      </c>
      <c r="AG50" s="128">
        <v>1</v>
      </c>
      <c r="AH50" s="128">
        <v>1</v>
      </c>
      <c r="AI50" s="128">
        <v>1</v>
      </c>
      <c r="AJ50" s="128">
        <v>1</v>
      </c>
      <c r="AK50" s="128">
        <v>1</v>
      </c>
      <c r="AL50" s="128">
        <v>1</v>
      </c>
      <c r="AM50" s="128">
        <v>1</v>
      </c>
      <c r="AN50" s="128">
        <v>1</v>
      </c>
      <c r="AO50" s="128">
        <v>1</v>
      </c>
      <c r="AP50" s="128">
        <v>1</v>
      </c>
      <c r="AQ50" s="128">
        <v>1</v>
      </c>
      <c r="AR50" s="128">
        <v>1</v>
      </c>
      <c r="AS50" s="128">
        <v>1</v>
      </c>
      <c r="AT50" s="128">
        <v>1</v>
      </c>
      <c r="AU50" s="128">
        <v>1</v>
      </c>
      <c r="AV50" s="128">
        <v>1</v>
      </c>
      <c r="AW50" s="128">
        <v>1</v>
      </c>
      <c r="AX50" s="128">
        <v>1</v>
      </c>
      <c r="AY50" s="128">
        <v>1</v>
      </c>
      <c r="AZ50" s="128">
        <v>1</v>
      </c>
      <c r="BA50" s="128">
        <v>1</v>
      </c>
      <c r="BB50" s="128">
        <v>1</v>
      </c>
      <c r="BC50" s="128">
        <v>1</v>
      </c>
      <c r="BD50" s="128">
        <v>1</v>
      </c>
      <c r="BE50" s="128">
        <v>1</v>
      </c>
      <c r="BF50" s="69"/>
      <c r="BG50" s="128"/>
      <c r="BH50" s="298">
        <f t="shared" si="4"/>
        <v>0</v>
      </c>
      <c r="BI50" s="84">
        <v>0</v>
      </c>
      <c r="BJ50" s="203">
        <f t="shared" si="5"/>
        <v>0</v>
      </c>
      <c r="BK50" s="201"/>
      <c r="BL50" s="201"/>
      <c r="BM50" s="202">
        <v>150</v>
      </c>
      <c r="BN50" s="202"/>
      <c r="BO50" s="203">
        <v>150</v>
      </c>
      <c r="BP50" s="203">
        <v>80</v>
      </c>
      <c r="BQ50" s="239">
        <v>780</v>
      </c>
      <c r="BR50" s="6">
        <v>930</v>
      </c>
      <c r="BS50" s="299">
        <f t="shared" si="6"/>
        <v>0</v>
      </c>
      <c r="BT50" s="279">
        <f t="shared" si="7"/>
        <v>2090</v>
      </c>
      <c r="BU50" s="205"/>
      <c r="BV50" s="205"/>
      <c r="BW50" s="205">
        <v>2090</v>
      </c>
      <c r="BX50" s="240">
        <f t="shared" si="8"/>
        <v>2090</v>
      </c>
      <c r="BY50" s="241">
        <f t="shared" si="9"/>
        <v>0</v>
      </c>
      <c r="BZ50" s="78"/>
      <c r="CA50" s="300"/>
      <c r="CB50" s="300">
        <f>BW50+950</f>
        <v>3040</v>
      </c>
    </row>
    <row r="51" spans="3:80" ht="39.6" x14ac:dyDescent="0.25">
      <c r="C51" s="260" t="s">
        <v>1054</v>
      </c>
      <c r="D51" s="148" t="s">
        <v>220</v>
      </c>
      <c r="E51" s="128" t="s">
        <v>221</v>
      </c>
      <c r="F51" s="267" t="s">
        <v>224</v>
      </c>
      <c r="G51" s="267"/>
      <c r="H51" s="8">
        <v>42957</v>
      </c>
      <c r="I51" s="8" t="s">
        <v>521</v>
      </c>
      <c r="J51" s="8" t="s">
        <v>522</v>
      </c>
      <c r="K51" s="8"/>
      <c r="L51" s="233">
        <v>2017</v>
      </c>
      <c r="M51" s="147" t="s">
        <v>45</v>
      </c>
      <c r="N51" s="147"/>
      <c r="O51" s="147" t="s">
        <v>46</v>
      </c>
      <c r="P51" s="246" t="s">
        <v>225</v>
      </c>
      <c r="Q51" s="246" t="s">
        <v>226</v>
      </c>
      <c r="R51" s="247">
        <v>1980</v>
      </c>
      <c r="S51" s="248" t="s">
        <v>171</v>
      </c>
      <c r="T51" s="8" t="s">
        <v>227</v>
      </c>
      <c r="U51" s="233">
        <v>1982</v>
      </c>
      <c r="V51" s="8" t="s">
        <v>171</v>
      </c>
      <c r="W51" s="8" t="s">
        <v>66</v>
      </c>
      <c r="X51" s="8" t="s">
        <v>228</v>
      </c>
      <c r="Y51" s="8" t="s">
        <v>229</v>
      </c>
      <c r="Z51" s="249" t="s">
        <v>124</v>
      </c>
      <c r="AA51" s="236"/>
      <c r="AB51" s="235"/>
      <c r="AC51" s="235"/>
      <c r="AD51" s="235"/>
      <c r="AE51" s="407"/>
      <c r="AF51" s="128">
        <v>1</v>
      </c>
      <c r="AG51" s="128">
        <v>1</v>
      </c>
      <c r="AH51" s="128">
        <v>1</v>
      </c>
      <c r="AI51" s="128">
        <v>1</v>
      </c>
      <c r="AJ51" s="128">
        <v>1</v>
      </c>
      <c r="AK51" s="128">
        <v>1</v>
      </c>
      <c r="AL51" s="128">
        <v>1</v>
      </c>
      <c r="AM51" s="128">
        <v>1</v>
      </c>
      <c r="AN51" s="128">
        <v>1</v>
      </c>
      <c r="AO51" s="128">
        <v>1</v>
      </c>
      <c r="AP51" s="128">
        <v>1</v>
      </c>
      <c r="AQ51" s="128">
        <v>1</v>
      </c>
      <c r="AR51" s="128">
        <v>1</v>
      </c>
      <c r="AS51" s="128">
        <v>1</v>
      </c>
      <c r="AT51" s="128">
        <v>1</v>
      </c>
      <c r="AU51" s="128">
        <v>1</v>
      </c>
      <c r="AV51" s="128">
        <v>1</v>
      </c>
      <c r="AW51" s="128">
        <v>1</v>
      </c>
      <c r="AX51" s="128">
        <v>1</v>
      </c>
      <c r="AY51" s="128">
        <v>1</v>
      </c>
      <c r="AZ51" s="128">
        <v>1</v>
      </c>
      <c r="BA51" s="128">
        <v>1</v>
      </c>
      <c r="BB51" s="128">
        <v>1</v>
      </c>
      <c r="BC51" s="128">
        <v>1</v>
      </c>
      <c r="BD51" s="128">
        <v>1</v>
      </c>
      <c r="BE51" s="128">
        <v>1</v>
      </c>
      <c r="BF51" s="128">
        <v>38.5</v>
      </c>
      <c r="BG51" s="128">
        <v>23</v>
      </c>
      <c r="BH51" s="298">
        <f t="shared" si="4"/>
        <v>0</v>
      </c>
      <c r="BI51" s="69">
        <v>0</v>
      </c>
      <c r="BJ51" s="203">
        <f t="shared" si="5"/>
        <v>615</v>
      </c>
      <c r="BK51" s="201"/>
      <c r="BL51" s="201"/>
      <c r="BM51" s="202"/>
      <c r="BN51" s="203"/>
      <c r="BO51" s="203">
        <v>150</v>
      </c>
      <c r="BP51" s="203">
        <v>80</v>
      </c>
      <c r="BQ51" s="239">
        <v>780</v>
      </c>
      <c r="BR51" s="6">
        <v>930</v>
      </c>
      <c r="BS51" s="299">
        <f t="shared" si="6"/>
        <v>0</v>
      </c>
      <c r="BT51" s="279">
        <f t="shared" si="7"/>
        <v>2555</v>
      </c>
      <c r="BU51" s="205"/>
      <c r="BV51" s="205"/>
      <c r="BW51" s="205">
        <v>2555</v>
      </c>
      <c r="BX51" s="240">
        <f t="shared" si="8"/>
        <v>2555</v>
      </c>
      <c r="BY51" s="241">
        <f t="shared" si="9"/>
        <v>0</v>
      </c>
      <c r="BZ51" s="148"/>
      <c r="CA51" s="300"/>
      <c r="CB51" s="300"/>
    </row>
    <row r="52" spans="3:80" ht="15.75" customHeight="1" x14ac:dyDescent="0.25">
      <c r="C52" s="260" t="s">
        <v>1054</v>
      </c>
      <c r="D52" s="148" t="s">
        <v>141</v>
      </c>
      <c r="E52" s="128" t="s">
        <v>394</v>
      </c>
      <c r="F52" s="267" t="s">
        <v>395</v>
      </c>
      <c r="G52" s="267"/>
      <c r="H52" s="8" t="s">
        <v>485</v>
      </c>
      <c r="I52" s="8" t="s">
        <v>490</v>
      </c>
      <c r="J52" s="8" t="s">
        <v>491</v>
      </c>
      <c r="K52" s="8"/>
      <c r="L52" s="233">
        <v>2017</v>
      </c>
      <c r="M52" s="147" t="s">
        <v>45</v>
      </c>
      <c r="N52" s="147"/>
      <c r="O52" s="256" t="s">
        <v>46</v>
      </c>
      <c r="P52" s="246" t="s">
        <v>334</v>
      </c>
      <c r="Q52" s="246" t="s">
        <v>486</v>
      </c>
      <c r="R52" s="247">
        <v>1997</v>
      </c>
      <c r="S52" s="248" t="s">
        <v>487</v>
      </c>
      <c r="T52" s="8" t="s">
        <v>488</v>
      </c>
      <c r="U52" s="233">
        <v>1996</v>
      </c>
      <c r="V52" s="8" t="s">
        <v>258</v>
      </c>
      <c r="W52" s="8" t="s">
        <v>65</v>
      </c>
      <c r="X52" s="8" t="s">
        <v>59</v>
      </c>
      <c r="Y52" s="8" t="s">
        <v>489</v>
      </c>
      <c r="Z52" s="379"/>
      <c r="AA52" s="236"/>
      <c r="AB52" s="235"/>
      <c r="AC52" s="235"/>
      <c r="AD52" s="235"/>
      <c r="AE52" s="407"/>
      <c r="AF52" s="128">
        <v>1</v>
      </c>
      <c r="AG52" s="128">
        <v>1</v>
      </c>
      <c r="AH52" s="128">
        <v>1</v>
      </c>
      <c r="AI52" s="128">
        <v>1</v>
      </c>
      <c r="AJ52" s="128">
        <v>1</v>
      </c>
      <c r="AK52" s="128">
        <v>1</v>
      </c>
      <c r="AL52" s="128">
        <v>1</v>
      </c>
      <c r="AM52" s="128">
        <v>1</v>
      </c>
      <c r="AN52" s="128">
        <v>1</v>
      </c>
      <c r="AO52" s="128">
        <v>1</v>
      </c>
      <c r="AP52" s="128">
        <v>1</v>
      </c>
      <c r="AQ52" s="128">
        <v>1</v>
      </c>
      <c r="AR52" s="128">
        <v>1</v>
      </c>
      <c r="AS52" s="128">
        <v>1</v>
      </c>
      <c r="AT52" s="128">
        <v>1</v>
      </c>
      <c r="AU52" s="128">
        <v>1</v>
      </c>
      <c r="AV52" s="128">
        <v>1</v>
      </c>
      <c r="AW52" s="128">
        <v>1</v>
      </c>
      <c r="AX52" s="128">
        <v>1</v>
      </c>
      <c r="AY52" s="128">
        <v>1</v>
      </c>
      <c r="AZ52" s="128">
        <v>1</v>
      </c>
      <c r="BA52" s="128">
        <v>1</v>
      </c>
      <c r="BB52" s="128">
        <v>1</v>
      </c>
      <c r="BC52" s="128">
        <v>1</v>
      </c>
      <c r="BD52" s="128">
        <v>1</v>
      </c>
      <c r="BE52" s="128">
        <v>1</v>
      </c>
      <c r="BF52" s="128"/>
      <c r="BG52" s="128"/>
      <c r="BH52" s="298">
        <f t="shared" si="4"/>
        <v>0</v>
      </c>
      <c r="BI52" s="69">
        <v>1960</v>
      </c>
      <c r="BJ52" s="203">
        <f t="shared" si="5"/>
        <v>0</v>
      </c>
      <c r="BK52" s="238"/>
      <c r="BL52" s="238"/>
      <c r="BM52" s="202">
        <v>150</v>
      </c>
      <c r="BN52" s="203"/>
      <c r="BO52" s="203">
        <v>150</v>
      </c>
      <c r="BP52" s="203">
        <v>80</v>
      </c>
      <c r="BQ52" s="239">
        <v>780</v>
      </c>
      <c r="BR52" s="6">
        <v>930</v>
      </c>
      <c r="BS52" s="299">
        <f t="shared" si="6"/>
        <v>0</v>
      </c>
      <c r="BT52" s="279">
        <f t="shared" si="7"/>
        <v>4050</v>
      </c>
      <c r="BU52" s="205"/>
      <c r="BV52" s="205"/>
      <c r="BW52" s="205"/>
      <c r="BX52" s="240">
        <f t="shared" si="8"/>
        <v>0</v>
      </c>
      <c r="BY52" s="241">
        <f t="shared" si="9"/>
        <v>4050</v>
      </c>
      <c r="BZ52" s="148"/>
      <c r="CA52" s="300"/>
      <c r="CB52" s="300"/>
    </row>
    <row r="53" spans="3:80" ht="15.75" customHeight="1" x14ac:dyDescent="0.25">
      <c r="C53" s="260" t="s">
        <v>1054</v>
      </c>
      <c r="D53" s="78" t="s">
        <v>965</v>
      </c>
      <c r="E53" s="130" t="s">
        <v>859</v>
      </c>
      <c r="F53" s="1"/>
      <c r="G53" s="1"/>
      <c r="H53" s="4"/>
      <c r="I53" s="4"/>
      <c r="J53" s="4"/>
      <c r="K53" s="4"/>
      <c r="L53" s="144"/>
      <c r="M53" s="3"/>
      <c r="N53" s="3"/>
      <c r="O53" s="160"/>
      <c r="P53" s="163"/>
      <c r="Q53" s="163"/>
      <c r="R53" s="157"/>
      <c r="S53" s="158"/>
      <c r="T53" s="4"/>
      <c r="U53" s="144"/>
      <c r="V53" s="4"/>
      <c r="W53" s="4"/>
      <c r="X53" s="4"/>
      <c r="Y53" s="4"/>
      <c r="Z53" s="122"/>
      <c r="AA53" s="152"/>
      <c r="AB53" s="153"/>
      <c r="AC53" s="153"/>
      <c r="AD53" s="153"/>
      <c r="AE53" s="401"/>
      <c r="AF53" s="128" t="s">
        <v>4</v>
      </c>
      <c r="AG53" s="128" t="s">
        <v>4</v>
      </c>
      <c r="AH53" s="128">
        <v>1</v>
      </c>
      <c r="AI53" s="128">
        <v>1</v>
      </c>
      <c r="AJ53" s="128" t="s">
        <v>4</v>
      </c>
      <c r="AK53" s="128" t="s">
        <v>4</v>
      </c>
      <c r="AL53" s="128" t="s">
        <v>4</v>
      </c>
      <c r="AM53" s="128" t="s">
        <v>4</v>
      </c>
      <c r="AN53" s="128" t="s">
        <v>4</v>
      </c>
      <c r="AO53" s="128" t="s">
        <v>4</v>
      </c>
      <c r="AP53" s="128" t="s">
        <v>4</v>
      </c>
      <c r="AQ53" s="128" t="s">
        <v>4</v>
      </c>
      <c r="AR53" s="128" t="s">
        <v>4</v>
      </c>
      <c r="AS53" s="128" t="s">
        <v>4</v>
      </c>
      <c r="AT53" s="128">
        <v>1</v>
      </c>
      <c r="AU53" s="128">
        <v>1</v>
      </c>
      <c r="AV53" s="128" t="s">
        <v>4</v>
      </c>
      <c r="AW53" s="128">
        <v>1</v>
      </c>
      <c r="AX53" s="128">
        <v>1</v>
      </c>
      <c r="AY53" s="128" t="s">
        <v>4</v>
      </c>
      <c r="AZ53" s="128">
        <v>1</v>
      </c>
      <c r="BA53" s="128">
        <v>1</v>
      </c>
      <c r="BB53" s="128">
        <v>1</v>
      </c>
      <c r="BC53" s="128">
        <v>1</v>
      </c>
      <c r="BD53" s="128">
        <v>1</v>
      </c>
      <c r="BE53" s="128">
        <v>1</v>
      </c>
      <c r="BF53" s="69"/>
      <c r="BG53" s="128"/>
      <c r="BH53" s="298">
        <f t="shared" si="4"/>
        <v>14</v>
      </c>
      <c r="BI53" s="84">
        <v>0</v>
      </c>
      <c r="BJ53" s="203">
        <f t="shared" si="5"/>
        <v>0</v>
      </c>
      <c r="BK53" s="201"/>
      <c r="BL53" s="201"/>
      <c r="BM53" s="202"/>
      <c r="BN53" s="202"/>
      <c r="BO53" s="203">
        <v>150</v>
      </c>
      <c r="BP53" s="203">
        <v>80</v>
      </c>
      <c r="BQ53" s="239">
        <v>780</v>
      </c>
      <c r="BR53" s="6">
        <v>930</v>
      </c>
      <c r="BS53" s="299">
        <f t="shared" si="6"/>
        <v>420</v>
      </c>
      <c r="BT53" s="279">
        <f t="shared" si="7"/>
        <v>1520</v>
      </c>
      <c r="BU53" s="205"/>
      <c r="BV53" s="205">
        <v>1520</v>
      </c>
      <c r="BW53" s="205"/>
      <c r="BX53" s="240">
        <f t="shared" si="8"/>
        <v>1520</v>
      </c>
      <c r="BY53" s="241">
        <f t="shared" si="9"/>
        <v>0</v>
      </c>
      <c r="BZ53" s="78"/>
      <c r="CA53" s="300"/>
      <c r="CB53" s="300"/>
    </row>
    <row r="54" spans="3:80" ht="15.75" customHeight="1" x14ac:dyDescent="0.25">
      <c r="C54" s="260" t="s">
        <v>1054</v>
      </c>
      <c r="D54" s="78" t="s">
        <v>727</v>
      </c>
      <c r="E54" s="130" t="s">
        <v>728</v>
      </c>
      <c r="F54" s="1"/>
      <c r="G54" s="1"/>
      <c r="H54" s="4" t="s">
        <v>920</v>
      </c>
      <c r="I54" s="4" t="s">
        <v>924</v>
      </c>
      <c r="J54" s="4" t="s">
        <v>925</v>
      </c>
      <c r="K54" s="4"/>
      <c r="L54" s="144">
        <v>2017</v>
      </c>
      <c r="M54" s="3" t="s">
        <v>45</v>
      </c>
      <c r="N54" s="3"/>
      <c r="O54" s="160" t="s">
        <v>46</v>
      </c>
      <c r="P54" s="163" t="s">
        <v>65</v>
      </c>
      <c r="Q54" s="163" t="s">
        <v>921</v>
      </c>
      <c r="R54" s="157">
        <v>1993</v>
      </c>
      <c r="S54" s="158" t="s">
        <v>47</v>
      </c>
      <c r="T54" s="4" t="s">
        <v>922</v>
      </c>
      <c r="U54" s="144">
        <v>1996</v>
      </c>
      <c r="V54" s="4" t="s">
        <v>47</v>
      </c>
      <c r="W54" s="4" t="s">
        <v>66</v>
      </c>
      <c r="X54" s="4" t="s">
        <v>228</v>
      </c>
      <c r="Y54" s="4" t="s">
        <v>923</v>
      </c>
      <c r="Z54" s="122" t="s">
        <v>242</v>
      </c>
      <c r="AA54" s="152"/>
      <c r="AB54" s="153"/>
      <c r="AC54" s="153"/>
      <c r="AD54" s="153"/>
      <c r="AE54" s="401"/>
      <c r="AF54" s="128">
        <v>1</v>
      </c>
      <c r="AG54" s="128">
        <v>1</v>
      </c>
      <c r="AH54" s="128">
        <v>1</v>
      </c>
      <c r="AI54" s="128">
        <v>1</v>
      </c>
      <c r="AJ54" s="128" t="s">
        <v>4</v>
      </c>
      <c r="AK54" s="128">
        <v>1</v>
      </c>
      <c r="AL54" s="128">
        <v>1</v>
      </c>
      <c r="AM54" s="128">
        <v>1</v>
      </c>
      <c r="AN54" s="128">
        <v>1</v>
      </c>
      <c r="AO54" s="128">
        <v>1</v>
      </c>
      <c r="AP54" s="128">
        <v>1</v>
      </c>
      <c r="AQ54" s="128">
        <v>1</v>
      </c>
      <c r="AR54" s="128">
        <v>1</v>
      </c>
      <c r="AS54" s="128">
        <v>1</v>
      </c>
      <c r="AT54" s="128">
        <v>1</v>
      </c>
      <c r="AU54" s="128">
        <v>1</v>
      </c>
      <c r="AV54" s="128">
        <v>1</v>
      </c>
      <c r="AW54" s="128">
        <v>1</v>
      </c>
      <c r="AX54" s="128">
        <v>1</v>
      </c>
      <c r="AY54" s="128">
        <v>1</v>
      </c>
      <c r="AZ54" s="128">
        <v>1</v>
      </c>
      <c r="BA54" s="128">
        <v>1</v>
      </c>
      <c r="BB54" s="128">
        <v>1</v>
      </c>
      <c r="BC54" s="128">
        <v>1</v>
      </c>
      <c r="BD54" s="128">
        <v>1</v>
      </c>
      <c r="BE54" s="128">
        <v>1</v>
      </c>
      <c r="BF54" s="69"/>
      <c r="BG54" s="128"/>
      <c r="BH54" s="298">
        <f t="shared" si="4"/>
        <v>1</v>
      </c>
      <c r="BI54" s="84">
        <v>0</v>
      </c>
      <c r="BJ54" s="203">
        <f t="shared" si="5"/>
        <v>0</v>
      </c>
      <c r="BK54" s="201"/>
      <c r="BL54" s="201"/>
      <c r="BM54" s="202">
        <v>150</v>
      </c>
      <c r="BN54" s="202"/>
      <c r="BO54" s="203">
        <v>150</v>
      </c>
      <c r="BP54" s="203">
        <v>80</v>
      </c>
      <c r="BQ54" s="239">
        <v>780</v>
      </c>
      <c r="BR54" s="202">
        <v>930</v>
      </c>
      <c r="BS54" s="299">
        <f t="shared" si="6"/>
        <v>30</v>
      </c>
      <c r="BT54" s="279">
        <f t="shared" si="7"/>
        <v>2060</v>
      </c>
      <c r="BU54" s="205">
        <v>2060</v>
      </c>
      <c r="BV54" s="205"/>
      <c r="BW54" s="205"/>
      <c r="BX54" s="240">
        <f t="shared" si="8"/>
        <v>2060</v>
      </c>
      <c r="BY54" s="241">
        <f t="shared" si="9"/>
        <v>0</v>
      </c>
      <c r="BZ54" s="78"/>
      <c r="CA54" s="300"/>
      <c r="CB54" s="300"/>
    </row>
    <row r="55" spans="3:80" ht="15.75" customHeight="1" x14ac:dyDescent="0.25">
      <c r="C55" s="260" t="s">
        <v>1054</v>
      </c>
      <c r="D55" s="78" t="s">
        <v>472</v>
      </c>
      <c r="E55" s="130" t="s">
        <v>465</v>
      </c>
      <c r="F55" s="1"/>
      <c r="G55" s="1"/>
      <c r="H55" s="4" t="s">
        <v>547</v>
      </c>
      <c r="I55" s="4" t="s">
        <v>552</v>
      </c>
      <c r="J55" s="4" t="s">
        <v>553</v>
      </c>
      <c r="K55" s="4"/>
      <c r="L55" s="144">
        <v>2017</v>
      </c>
      <c r="M55" s="3" t="s">
        <v>45</v>
      </c>
      <c r="N55" s="3"/>
      <c r="O55" s="160" t="s">
        <v>46</v>
      </c>
      <c r="P55" s="163" t="s">
        <v>65</v>
      </c>
      <c r="Q55" s="163" t="s">
        <v>548</v>
      </c>
      <c r="R55" s="157">
        <v>1985</v>
      </c>
      <c r="S55" s="158" t="s">
        <v>549</v>
      </c>
      <c r="T55" s="4" t="s">
        <v>550</v>
      </c>
      <c r="U55" s="144">
        <v>1991</v>
      </c>
      <c r="V55" s="4" t="s">
        <v>118</v>
      </c>
      <c r="W55" s="4" t="s">
        <v>66</v>
      </c>
      <c r="X55" s="4" t="s">
        <v>228</v>
      </c>
      <c r="Y55" s="4" t="s">
        <v>551</v>
      </c>
      <c r="Z55" s="3" t="s">
        <v>193</v>
      </c>
      <c r="AA55" s="152"/>
      <c r="AB55" s="153"/>
      <c r="AC55" s="153"/>
      <c r="AD55" s="153"/>
      <c r="AE55" s="401"/>
      <c r="AF55" s="128">
        <v>1</v>
      </c>
      <c r="AG55" s="128">
        <v>1</v>
      </c>
      <c r="AH55" s="128" t="s">
        <v>4</v>
      </c>
      <c r="AI55" s="128">
        <v>1</v>
      </c>
      <c r="AJ55" s="128">
        <v>1</v>
      </c>
      <c r="AK55" s="128">
        <v>1</v>
      </c>
      <c r="AL55" s="128">
        <v>1</v>
      </c>
      <c r="AM55" s="128">
        <v>1</v>
      </c>
      <c r="AN55" s="128" t="s">
        <v>4</v>
      </c>
      <c r="AO55" s="128" t="s">
        <v>4</v>
      </c>
      <c r="AP55" s="128">
        <v>1</v>
      </c>
      <c r="AQ55" s="128">
        <v>1</v>
      </c>
      <c r="AR55" s="128">
        <v>1</v>
      </c>
      <c r="AS55" s="128">
        <v>1</v>
      </c>
      <c r="AT55" s="128">
        <v>1</v>
      </c>
      <c r="AU55" s="128">
        <v>1</v>
      </c>
      <c r="AV55" s="128">
        <v>1</v>
      </c>
      <c r="AW55" s="128">
        <v>1</v>
      </c>
      <c r="AX55" s="128">
        <v>1</v>
      </c>
      <c r="AY55" s="128" t="s">
        <v>4</v>
      </c>
      <c r="AZ55" s="128">
        <v>1</v>
      </c>
      <c r="BA55" s="128">
        <v>1</v>
      </c>
      <c r="BB55" s="128">
        <v>1</v>
      </c>
      <c r="BC55" s="128">
        <v>1</v>
      </c>
      <c r="BD55" s="128">
        <v>1</v>
      </c>
      <c r="BE55" s="128">
        <v>1</v>
      </c>
      <c r="BF55" s="69"/>
      <c r="BG55" s="128"/>
      <c r="BH55" s="298">
        <f t="shared" si="4"/>
        <v>4</v>
      </c>
      <c r="BI55" s="84">
        <v>0</v>
      </c>
      <c r="BJ55" s="203">
        <f t="shared" si="5"/>
        <v>0</v>
      </c>
      <c r="BK55" s="201"/>
      <c r="BL55" s="201"/>
      <c r="BM55" s="202">
        <v>150</v>
      </c>
      <c r="BN55" s="202"/>
      <c r="BO55" s="203">
        <v>150</v>
      </c>
      <c r="BP55" s="203">
        <v>80</v>
      </c>
      <c r="BQ55" s="239">
        <v>780</v>
      </c>
      <c r="BR55" s="202">
        <v>930</v>
      </c>
      <c r="BS55" s="299">
        <f t="shared" si="6"/>
        <v>120</v>
      </c>
      <c r="BT55" s="279">
        <f t="shared" si="7"/>
        <v>1970</v>
      </c>
      <c r="BU55" s="205"/>
      <c r="BV55" s="205"/>
      <c r="BW55" s="205">
        <v>1970</v>
      </c>
      <c r="BX55" s="240">
        <f t="shared" si="8"/>
        <v>1970</v>
      </c>
      <c r="BY55" s="241">
        <f t="shared" si="9"/>
        <v>0</v>
      </c>
      <c r="BZ55" s="78"/>
      <c r="CA55" s="300"/>
      <c r="CB55" s="300"/>
    </row>
    <row r="56" spans="3:80" s="220" customFormat="1" ht="15.75" customHeight="1" x14ac:dyDescent="0.25">
      <c r="C56" s="260" t="s">
        <v>1054</v>
      </c>
      <c r="D56" s="120" t="s">
        <v>154</v>
      </c>
      <c r="E56" s="3" t="s">
        <v>135</v>
      </c>
      <c r="F56" s="1" t="s">
        <v>159</v>
      </c>
      <c r="G56" s="1"/>
      <c r="H56" s="4">
        <v>42984</v>
      </c>
      <c r="I56" s="4" t="s">
        <v>518</v>
      </c>
      <c r="J56" s="4" t="s">
        <v>519</v>
      </c>
      <c r="K56" s="4"/>
      <c r="L56" s="18">
        <v>2017</v>
      </c>
      <c r="M56" s="4" t="s">
        <v>45</v>
      </c>
      <c r="N56" s="130"/>
      <c r="O56" s="129" t="s">
        <v>199</v>
      </c>
      <c r="P56" s="78" t="s">
        <v>65</v>
      </c>
      <c r="Q56" s="156" t="s">
        <v>203</v>
      </c>
      <c r="R56" s="155">
        <v>1986</v>
      </c>
      <c r="S56" s="158" t="s">
        <v>204</v>
      </c>
      <c r="T56" s="208" t="s">
        <v>737</v>
      </c>
      <c r="U56" s="157">
        <v>1997</v>
      </c>
      <c r="V56" s="158" t="s">
        <v>63</v>
      </c>
      <c r="W56" s="3" t="s">
        <v>65</v>
      </c>
      <c r="X56" s="3" t="s">
        <v>59</v>
      </c>
      <c r="Y56" s="3" t="s">
        <v>76</v>
      </c>
      <c r="Z56" s="21"/>
      <c r="AA56" s="154"/>
      <c r="AB56" s="152"/>
      <c r="AC56" s="3"/>
      <c r="AD56" s="3"/>
      <c r="AE56" s="405"/>
      <c r="AF56" s="128">
        <v>1</v>
      </c>
      <c r="AG56" s="128">
        <v>1</v>
      </c>
      <c r="AH56" s="128">
        <v>1</v>
      </c>
      <c r="AI56" s="128">
        <v>1</v>
      </c>
      <c r="AJ56" s="128" t="s">
        <v>4</v>
      </c>
      <c r="AK56" s="128" t="s">
        <v>4</v>
      </c>
      <c r="AL56" s="128">
        <v>1</v>
      </c>
      <c r="AM56" s="128">
        <v>1</v>
      </c>
      <c r="AN56" s="128">
        <v>1</v>
      </c>
      <c r="AO56" s="128">
        <v>1</v>
      </c>
      <c r="AP56" s="128">
        <v>1</v>
      </c>
      <c r="AQ56" s="128">
        <v>1</v>
      </c>
      <c r="AR56" s="128">
        <v>1</v>
      </c>
      <c r="AS56" s="128" t="s">
        <v>4</v>
      </c>
      <c r="AT56" s="128" t="s">
        <v>4</v>
      </c>
      <c r="AU56" s="128" t="s">
        <v>4</v>
      </c>
      <c r="AV56" s="128">
        <v>1</v>
      </c>
      <c r="AW56" s="128">
        <v>1</v>
      </c>
      <c r="AX56" s="128" t="s">
        <v>4</v>
      </c>
      <c r="AY56" s="128">
        <v>1</v>
      </c>
      <c r="AZ56" s="128" t="s">
        <v>4</v>
      </c>
      <c r="BA56" s="128" t="s">
        <v>4</v>
      </c>
      <c r="BB56" s="128" t="s">
        <v>4</v>
      </c>
      <c r="BC56" s="128" t="s">
        <v>4</v>
      </c>
      <c r="BD56" s="128" t="s">
        <v>4</v>
      </c>
      <c r="BE56" s="128" t="s">
        <v>4</v>
      </c>
      <c r="BF56" s="69"/>
      <c r="BG56" s="128"/>
      <c r="BH56" s="298">
        <f t="shared" si="4"/>
        <v>12</v>
      </c>
      <c r="BI56" s="84">
        <v>0</v>
      </c>
      <c r="BJ56" s="203">
        <f t="shared" si="5"/>
        <v>0</v>
      </c>
      <c r="BK56" s="201"/>
      <c r="BL56" s="201"/>
      <c r="BM56" s="202"/>
      <c r="BN56" s="202"/>
      <c r="BO56" s="203">
        <v>150</v>
      </c>
      <c r="BP56" s="203">
        <v>80</v>
      </c>
      <c r="BQ56" s="239">
        <v>780</v>
      </c>
      <c r="BR56" s="6">
        <v>930</v>
      </c>
      <c r="BS56" s="299">
        <f t="shared" si="6"/>
        <v>360</v>
      </c>
      <c r="BT56" s="279">
        <f t="shared" si="7"/>
        <v>1580</v>
      </c>
      <c r="BU56" s="205">
        <v>1580</v>
      </c>
      <c r="BV56" s="205"/>
      <c r="BW56" s="205"/>
      <c r="BX56" s="240">
        <f t="shared" si="8"/>
        <v>1580</v>
      </c>
      <c r="BY56" s="241">
        <f t="shared" si="9"/>
        <v>0</v>
      </c>
      <c r="BZ56" s="78"/>
      <c r="CA56" s="377"/>
      <c r="CB56" s="377"/>
    </row>
    <row r="57" spans="3:80" ht="15.75" customHeight="1" x14ac:dyDescent="0.25">
      <c r="C57" s="260" t="s">
        <v>1054</v>
      </c>
      <c r="D57" s="78" t="s">
        <v>955</v>
      </c>
      <c r="E57" s="130" t="s">
        <v>175</v>
      </c>
      <c r="F57" s="1" t="s">
        <v>956</v>
      </c>
      <c r="G57" s="1"/>
      <c r="H57" s="4" t="s">
        <v>957</v>
      </c>
      <c r="I57" s="4" t="s">
        <v>958</v>
      </c>
      <c r="J57" s="4" t="s">
        <v>959</v>
      </c>
      <c r="K57" s="4"/>
      <c r="L57" s="144">
        <v>2017</v>
      </c>
      <c r="M57" s="3"/>
      <c r="N57" s="3" t="s">
        <v>45</v>
      </c>
      <c r="O57" s="160" t="s">
        <v>199</v>
      </c>
      <c r="P57" s="163" t="s">
        <v>960</v>
      </c>
      <c r="Q57" s="163" t="s">
        <v>961</v>
      </c>
      <c r="R57" s="157">
        <v>1980</v>
      </c>
      <c r="S57" s="158" t="s">
        <v>171</v>
      </c>
      <c r="T57" s="4" t="s">
        <v>962</v>
      </c>
      <c r="U57" s="144">
        <v>1984</v>
      </c>
      <c r="V57" s="4" t="s">
        <v>171</v>
      </c>
      <c r="W57" s="4" t="s">
        <v>960</v>
      </c>
      <c r="X57" s="4" t="s">
        <v>963</v>
      </c>
      <c r="Y57" s="4" t="s">
        <v>964</v>
      </c>
      <c r="Z57" s="122" t="s">
        <v>193</v>
      </c>
      <c r="AA57" s="152"/>
      <c r="AB57" s="153"/>
      <c r="AC57" s="153"/>
      <c r="AD57" s="153"/>
      <c r="AE57" s="401"/>
      <c r="AF57" s="128">
        <v>1</v>
      </c>
      <c r="AG57" s="128">
        <v>1</v>
      </c>
      <c r="AH57" s="128">
        <v>1</v>
      </c>
      <c r="AI57" s="128">
        <v>1</v>
      </c>
      <c r="AJ57" s="128">
        <v>1</v>
      </c>
      <c r="AK57" s="128">
        <v>1</v>
      </c>
      <c r="AL57" s="128">
        <v>1</v>
      </c>
      <c r="AM57" s="128">
        <v>1</v>
      </c>
      <c r="AN57" s="128">
        <v>1</v>
      </c>
      <c r="AO57" s="128">
        <v>1</v>
      </c>
      <c r="AP57" s="128">
        <v>1</v>
      </c>
      <c r="AQ57" s="128">
        <v>1</v>
      </c>
      <c r="AR57" s="128">
        <v>1</v>
      </c>
      <c r="AS57" s="128">
        <v>1</v>
      </c>
      <c r="AT57" s="128">
        <v>1</v>
      </c>
      <c r="AU57" s="128">
        <v>1</v>
      </c>
      <c r="AV57" s="128">
        <v>1</v>
      </c>
      <c r="AW57" s="128">
        <v>1</v>
      </c>
      <c r="AX57" s="128">
        <v>1</v>
      </c>
      <c r="AY57" s="128">
        <v>1</v>
      </c>
      <c r="AZ57" s="128">
        <v>1</v>
      </c>
      <c r="BA57" s="128">
        <v>1</v>
      </c>
      <c r="BB57" s="128">
        <v>1</v>
      </c>
      <c r="BC57" s="128">
        <v>1</v>
      </c>
      <c r="BD57" s="128">
        <v>1</v>
      </c>
      <c r="BE57" s="128">
        <v>1</v>
      </c>
      <c r="BF57" s="69"/>
      <c r="BG57" s="128"/>
      <c r="BH57" s="298">
        <f t="shared" si="4"/>
        <v>0</v>
      </c>
      <c r="BI57" s="84">
        <v>0</v>
      </c>
      <c r="BJ57" s="203">
        <f t="shared" si="5"/>
        <v>0</v>
      </c>
      <c r="BK57" s="201"/>
      <c r="BL57" s="201"/>
      <c r="BM57" s="202"/>
      <c r="BN57" s="202"/>
      <c r="BO57" s="203">
        <v>150</v>
      </c>
      <c r="BP57" s="203">
        <v>80</v>
      </c>
      <c r="BQ57" s="239">
        <v>780</v>
      </c>
      <c r="BR57" s="6">
        <v>930</v>
      </c>
      <c r="BS57" s="299">
        <f t="shared" si="6"/>
        <v>0</v>
      </c>
      <c r="BT57" s="279">
        <f t="shared" si="7"/>
        <v>1940</v>
      </c>
      <c r="BU57" s="205"/>
      <c r="BV57" s="205"/>
      <c r="BW57" s="205">
        <v>1940</v>
      </c>
      <c r="BX57" s="240">
        <f t="shared" si="8"/>
        <v>1940</v>
      </c>
      <c r="BY57" s="241">
        <f t="shared" si="9"/>
        <v>0</v>
      </c>
      <c r="BZ57" s="78"/>
      <c r="CA57" s="300"/>
      <c r="CB57" s="300"/>
    </row>
    <row r="58" spans="3:80" ht="15.75" customHeight="1" x14ac:dyDescent="0.25">
      <c r="C58" s="260" t="s">
        <v>1054</v>
      </c>
      <c r="D58" s="148" t="s">
        <v>181</v>
      </c>
      <c r="E58" s="128" t="s">
        <v>139</v>
      </c>
      <c r="F58" s="267" t="s">
        <v>143</v>
      </c>
      <c r="G58" s="267"/>
      <c r="H58" s="8" t="s">
        <v>911</v>
      </c>
      <c r="I58" s="8" t="s">
        <v>498</v>
      </c>
      <c r="J58" s="8" t="s">
        <v>499</v>
      </c>
      <c r="K58" s="8"/>
      <c r="L58" s="464">
        <v>2017</v>
      </c>
      <c r="M58" s="147" t="s">
        <v>45</v>
      </c>
      <c r="N58" s="147"/>
      <c r="O58" s="147" t="s">
        <v>46</v>
      </c>
      <c r="P58" s="147" t="s">
        <v>65</v>
      </c>
      <c r="Q58" s="236" t="s">
        <v>194</v>
      </c>
      <c r="R58" s="235">
        <v>1985</v>
      </c>
      <c r="S58" s="147" t="s">
        <v>195</v>
      </c>
      <c r="T58" s="147" t="s">
        <v>196</v>
      </c>
      <c r="U58" s="235">
        <v>1986</v>
      </c>
      <c r="V58" s="147" t="s">
        <v>197</v>
      </c>
      <c r="W58" s="147" t="s">
        <v>170</v>
      </c>
      <c r="X58" s="147"/>
      <c r="Y58" s="147"/>
      <c r="Z58" s="465" t="s">
        <v>198</v>
      </c>
      <c r="AA58" s="236"/>
      <c r="AB58" s="147"/>
      <c r="AC58" s="147"/>
      <c r="AD58" s="147"/>
      <c r="AE58" s="466"/>
      <c r="AF58" s="128">
        <v>1</v>
      </c>
      <c r="AG58" s="128">
        <v>1</v>
      </c>
      <c r="AH58" s="128">
        <v>1</v>
      </c>
      <c r="AI58" s="128">
        <v>1</v>
      </c>
      <c r="AJ58" s="128">
        <v>1</v>
      </c>
      <c r="AK58" s="128">
        <v>1</v>
      </c>
      <c r="AL58" s="128" t="s">
        <v>4</v>
      </c>
      <c r="AM58" s="128" t="s">
        <v>4</v>
      </c>
      <c r="AN58" s="128">
        <v>1</v>
      </c>
      <c r="AO58" s="128">
        <v>1</v>
      </c>
      <c r="AP58" s="128">
        <v>1</v>
      </c>
      <c r="AQ58" s="128">
        <v>1</v>
      </c>
      <c r="AR58" s="128">
        <v>1</v>
      </c>
      <c r="AS58" s="128">
        <v>1</v>
      </c>
      <c r="AT58" s="128">
        <v>1</v>
      </c>
      <c r="AU58" s="128">
        <v>1</v>
      </c>
      <c r="AV58" s="128">
        <v>1</v>
      </c>
      <c r="AW58" s="128">
        <v>1</v>
      </c>
      <c r="AX58" s="128">
        <v>1</v>
      </c>
      <c r="AY58" s="128">
        <v>1</v>
      </c>
      <c r="AZ58" s="128">
        <v>1</v>
      </c>
      <c r="BA58" s="128">
        <v>1</v>
      </c>
      <c r="BB58" s="128">
        <v>1</v>
      </c>
      <c r="BC58" s="128">
        <v>1</v>
      </c>
      <c r="BD58" s="128">
        <v>1</v>
      </c>
      <c r="BE58" s="128">
        <v>1</v>
      </c>
      <c r="BF58" s="69"/>
      <c r="BG58" s="128"/>
      <c r="BH58" s="298">
        <f t="shared" si="4"/>
        <v>2</v>
      </c>
      <c r="BI58" s="210">
        <v>0</v>
      </c>
      <c r="BJ58" s="203">
        <f t="shared" si="5"/>
        <v>0</v>
      </c>
      <c r="BK58" s="238"/>
      <c r="BL58" s="238"/>
      <c r="BM58" s="203">
        <v>150</v>
      </c>
      <c r="BN58" s="203"/>
      <c r="BO58" s="203">
        <v>150</v>
      </c>
      <c r="BP58" s="203">
        <v>80</v>
      </c>
      <c r="BQ58" s="239">
        <v>780</v>
      </c>
      <c r="BR58" s="6">
        <v>930</v>
      </c>
      <c r="BS58" s="299">
        <f t="shared" si="6"/>
        <v>60</v>
      </c>
      <c r="BT58" s="279">
        <f t="shared" si="7"/>
        <v>2030</v>
      </c>
      <c r="BU58" s="205"/>
      <c r="BV58" s="205"/>
      <c r="BW58" s="205">
        <v>2030</v>
      </c>
      <c r="BX58" s="240">
        <f t="shared" si="8"/>
        <v>2030</v>
      </c>
      <c r="BY58" s="241">
        <f t="shared" si="9"/>
        <v>0</v>
      </c>
      <c r="BZ58" s="211"/>
      <c r="CA58" s="300"/>
      <c r="CB58" s="300"/>
    </row>
    <row r="59" spans="3:80" ht="15.75" customHeight="1" x14ac:dyDescent="0.25">
      <c r="C59" s="260" t="s">
        <v>1054</v>
      </c>
      <c r="D59" s="78" t="s">
        <v>347</v>
      </c>
      <c r="E59" s="130" t="s">
        <v>49</v>
      </c>
      <c r="F59" s="1" t="s">
        <v>348</v>
      </c>
      <c r="G59" s="1"/>
      <c r="H59" s="4" t="s">
        <v>349</v>
      </c>
      <c r="I59" s="4" t="s">
        <v>362</v>
      </c>
      <c r="J59" s="4"/>
      <c r="K59" s="4"/>
      <c r="L59" s="144">
        <v>2017</v>
      </c>
      <c r="M59" s="3" t="s">
        <v>45</v>
      </c>
      <c r="N59" s="3"/>
      <c r="O59" s="3" t="s">
        <v>46</v>
      </c>
      <c r="P59" s="163" t="s">
        <v>350</v>
      </c>
      <c r="Q59" s="163"/>
      <c r="R59" s="157"/>
      <c r="S59" s="158"/>
      <c r="T59" s="4" t="s">
        <v>351</v>
      </c>
      <c r="U59" s="144">
        <v>1997</v>
      </c>
      <c r="V59" s="4" t="s">
        <v>171</v>
      </c>
      <c r="W59" s="4" t="s">
        <v>170</v>
      </c>
      <c r="X59" s="4" t="s">
        <v>352</v>
      </c>
      <c r="Y59" s="4" t="s">
        <v>353</v>
      </c>
      <c r="Z59" s="122"/>
      <c r="AA59" s="152"/>
      <c r="AB59" s="153"/>
      <c r="AC59" s="153"/>
      <c r="AD59" s="153"/>
      <c r="AE59" s="401"/>
      <c r="AF59" s="128">
        <v>1</v>
      </c>
      <c r="AG59" s="128">
        <v>1</v>
      </c>
      <c r="AH59" s="128">
        <v>1</v>
      </c>
      <c r="AI59" s="128">
        <v>1</v>
      </c>
      <c r="AJ59" s="128">
        <v>1</v>
      </c>
      <c r="AK59" s="128">
        <v>1</v>
      </c>
      <c r="AL59" s="128">
        <v>1</v>
      </c>
      <c r="AM59" s="128">
        <v>1</v>
      </c>
      <c r="AN59" s="128">
        <v>1</v>
      </c>
      <c r="AO59" s="128">
        <v>1</v>
      </c>
      <c r="AP59" s="128">
        <v>1</v>
      </c>
      <c r="AQ59" s="128">
        <v>1</v>
      </c>
      <c r="AR59" s="128">
        <v>1</v>
      </c>
      <c r="AS59" s="128">
        <v>1</v>
      </c>
      <c r="AT59" s="128">
        <v>1</v>
      </c>
      <c r="AU59" s="128">
        <v>1</v>
      </c>
      <c r="AV59" s="128">
        <v>1</v>
      </c>
      <c r="AW59" s="128">
        <v>1</v>
      </c>
      <c r="AX59" s="128">
        <v>1</v>
      </c>
      <c r="AY59" s="128">
        <v>1</v>
      </c>
      <c r="AZ59" s="128">
        <v>1</v>
      </c>
      <c r="BA59" s="128">
        <v>1</v>
      </c>
      <c r="BB59" s="128">
        <v>1</v>
      </c>
      <c r="BC59" s="128">
        <v>1</v>
      </c>
      <c r="BD59" s="128">
        <v>1</v>
      </c>
      <c r="BE59" s="128">
        <v>1</v>
      </c>
      <c r="BF59" s="69"/>
      <c r="BG59" s="128"/>
      <c r="BH59" s="298">
        <f t="shared" si="4"/>
        <v>0</v>
      </c>
      <c r="BI59" s="84">
        <v>0</v>
      </c>
      <c r="BJ59" s="203">
        <f t="shared" si="5"/>
        <v>0</v>
      </c>
      <c r="BK59" s="201"/>
      <c r="BL59" s="201"/>
      <c r="BM59" s="202">
        <v>150</v>
      </c>
      <c r="BN59" s="203"/>
      <c r="BO59" s="203">
        <v>150</v>
      </c>
      <c r="BP59" s="203">
        <v>80</v>
      </c>
      <c r="BQ59" s="239">
        <v>780</v>
      </c>
      <c r="BR59" s="202">
        <v>930</v>
      </c>
      <c r="BS59" s="299">
        <f t="shared" si="6"/>
        <v>0</v>
      </c>
      <c r="BT59" s="279">
        <f t="shared" si="7"/>
        <v>2090</v>
      </c>
      <c r="BU59" s="205"/>
      <c r="BV59" s="205">
        <v>2090</v>
      </c>
      <c r="BW59" s="205"/>
      <c r="BX59" s="240">
        <f t="shared" si="8"/>
        <v>2090</v>
      </c>
      <c r="BY59" s="241">
        <f t="shared" si="9"/>
        <v>0</v>
      </c>
      <c r="BZ59" s="78"/>
      <c r="CA59" s="300"/>
      <c r="CB59" s="300"/>
    </row>
    <row r="60" spans="3:80" ht="15.75" customHeight="1" x14ac:dyDescent="0.25">
      <c r="C60" s="260" t="s">
        <v>1054</v>
      </c>
      <c r="D60" s="78" t="s">
        <v>732</v>
      </c>
      <c r="E60" s="130" t="s">
        <v>260</v>
      </c>
      <c r="F60" s="1"/>
      <c r="G60" s="1"/>
      <c r="H60" s="4" t="s">
        <v>912</v>
      </c>
      <c r="I60" s="4" t="s">
        <v>916</v>
      </c>
      <c r="J60" s="4" t="s">
        <v>917</v>
      </c>
      <c r="K60" s="4"/>
      <c r="L60" s="144">
        <v>2017</v>
      </c>
      <c r="M60" s="3"/>
      <c r="N60" s="3" t="s">
        <v>45</v>
      </c>
      <c r="O60" s="3" t="s">
        <v>46</v>
      </c>
      <c r="P60" s="163" t="s">
        <v>422</v>
      </c>
      <c r="Q60" s="163" t="s">
        <v>913</v>
      </c>
      <c r="R60" s="157">
        <v>1988</v>
      </c>
      <c r="S60" s="158" t="s">
        <v>914</v>
      </c>
      <c r="T60" s="4" t="s">
        <v>915</v>
      </c>
      <c r="U60" s="144">
        <v>1993</v>
      </c>
      <c r="V60" s="4" t="s">
        <v>333</v>
      </c>
      <c r="W60" s="4" t="s">
        <v>65</v>
      </c>
      <c r="X60" s="4" t="s">
        <v>59</v>
      </c>
      <c r="Y60" s="4" t="s">
        <v>76</v>
      </c>
      <c r="Z60" s="122"/>
      <c r="AA60" s="152"/>
      <c r="AB60" s="153"/>
      <c r="AC60" s="153"/>
      <c r="AD60" s="153"/>
      <c r="AE60" s="401"/>
      <c r="AF60" s="128">
        <v>1</v>
      </c>
      <c r="AG60" s="128" t="s">
        <v>4</v>
      </c>
      <c r="AH60" s="128">
        <v>1</v>
      </c>
      <c r="AI60" s="128">
        <v>1</v>
      </c>
      <c r="AJ60" s="128">
        <v>1</v>
      </c>
      <c r="AK60" s="128">
        <v>1</v>
      </c>
      <c r="AL60" s="128">
        <v>1</v>
      </c>
      <c r="AM60" s="128" t="s">
        <v>4</v>
      </c>
      <c r="AN60" s="128">
        <v>1</v>
      </c>
      <c r="AO60" s="128">
        <v>1</v>
      </c>
      <c r="AP60" s="128">
        <v>1</v>
      </c>
      <c r="AQ60" s="128">
        <v>1</v>
      </c>
      <c r="AR60" s="128">
        <v>1</v>
      </c>
      <c r="AS60" s="128" t="s">
        <v>4</v>
      </c>
      <c r="AT60" s="128">
        <v>1</v>
      </c>
      <c r="AU60" s="128">
        <v>1</v>
      </c>
      <c r="AV60" s="128">
        <v>1</v>
      </c>
      <c r="AW60" s="128">
        <v>1</v>
      </c>
      <c r="AX60" s="128">
        <v>1</v>
      </c>
      <c r="AY60" s="128" t="s">
        <v>4</v>
      </c>
      <c r="AZ60" s="128">
        <v>1</v>
      </c>
      <c r="BA60" s="128">
        <v>1</v>
      </c>
      <c r="BB60" s="128">
        <v>1</v>
      </c>
      <c r="BC60" s="128">
        <v>1</v>
      </c>
      <c r="BD60" s="128">
        <v>1</v>
      </c>
      <c r="BE60" s="128" t="s">
        <v>4</v>
      </c>
      <c r="BF60" s="69"/>
      <c r="BG60" s="128"/>
      <c r="BH60" s="298">
        <f t="shared" si="4"/>
        <v>5</v>
      </c>
      <c r="BI60" s="84">
        <v>0</v>
      </c>
      <c r="BJ60" s="203">
        <f t="shared" si="5"/>
        <v>0</v>
      </c>
      <c r="BK60" s="201"/>
      <c r="BL60" s="201"/>
      <c r="BM60" s="202">
        <v>150</v>
      </c>
      <c r="BN60" s="202"/>
      <c r="BO60" s="203">
        <v>150</v>
      </c>
      <c r="BP60" s="203">
        <v>80</v>
      </c>
      <c r="BQ60" s="239">
        <v>780</v>
      </c>
      <c r="BR60" s="202">
        <v>930</v>
      </c>
      <c r="BS60" s="299">
        <f t="shared" si="6"/>
        <v>150</v>
      </c>
      <c r="BT60" s="279">
        <f t="shared" si="7"/>
        <v>1940</v>
      </c>
      <c r="BU60" s="205"/>
      <c r="BV60" s="205">
        <v>1940</v>
      </c>
      <c r="BW60" s="205"/>
      <c r="BX60" s="240">
        <f t="shared" si="8"/>
        <v>1940</v>
      </c>
      <c r="BY60" s="241">
        <f t="shared" si="9"/>
        <v>0</v>
      </c>
      <c r="BZ60" s="78"/>
      <c r="CA60" s="300"/>
      <c r="CB60" s="300"/>
    </row>
    <row r="61" spans="3:80" ht="15.75" customHeight="1" x14ac:dyDescent="0.25">
      <c r="C61" s="260" t="s">
        <v>1054</v>
      </c>
      <c r="D61" s="78" t="s">
        <v>733</v>
      </c>
      <c r="E61" s="130" t="s">
        <v>176</v>
      </c>
      <c r="F61" s="1" t="s">
        <v>398</v>
      </c>
      <c r="G61" s="1"/>
      <c r="H61" s="4" t="s">
        <v>506</v>
      </c>
      <c r="I61" s="4" t="s">
        <v>512</v>
      </c>
      <c r="J61" s="4" t="s">
        <v>513</v>
      </c>
      <c r="K61" s="4"/>
      <c r="L61" s="144">
        <v>2017</v>
      </c>
      <c r="M61" s="3"/>
      <c r="N61" s="3" t="s">
        <v>45</v>
      </c>
      <c r="O61" s="160" t="s">
        <v>199</v>
      </c>
      <c r="P61" s="163" t="s">
        <v>72</v>
      </c>
      <c r="Q61" s="163" t="s">
        <v>507</v>
      </c>
      <c r="R61" s="157">
        <v>1988</v>
      </c>
      <c r="S61" s="158" t="s">
        <v>508</v>
      </c>
      <c r="T61" s="4" t="s">
        <v>509</v>
      </c>
      <c r="U61" s="144">
        <v>1988</v>
      </c>
      <c r="V61" s="4" t="s">
        <v>47</v>
      </c>
      <c r="W61" s="4" t="s">
        <v>70</v>
      </c>
      <c r="X61" s="4" t="s">
        <v>510</v>
      </c>
      <c r="Y61" s="4" t="s">
        <v>511</v>
      </c>
      <c r="Z61" s="122" t="s">
        <v>124</v>
      </c>
      <c r="AA61" s="152"/>
      <c r="AB61" s="153"/>
      <c r="AC61" s="153"/>
      <c r="AD61" s="153"/>
      <c r="AE61" s="401"/>
      <c r="AF61" s="128">
        <v>1</v>
      </c>
      <c r="AG61" s="128">
        <v>1</v>
      </c>
      <c r="AH61" s="128">
        <v>1</v>
      </c>
      <c r="AI61" s="128">
        <v>1</v>
      </c>
      <c r="AJ61" s="128">
        <v>1</v>
      </c>
      <c r="AK61" s="128">
        <v>1</v>
      </c>
      <c r="AL61" s="128">
        <v>1</v>
      </c>
      <c r="AM61" s="128">
        <v>1</v>
      </c>
      <c r="AN61" s="128">
        <v>1</v>
      </c>
      <c r="AO61" s="128">
        <v>1</v>
      </c>
      <c r="AP61" s="128">
        <v>1</v>
      </c>
      <c r="AQ61" s="128">
        <v>1</v>
      </c>
      <c r="AR61" s="128">
        <v>1</v>
      </c>
      <c r="AS61" s="128">
        <v>1</v>
      </c>
      <c r="AT61" s="128">
        <v>1</v>
      </c>
      <c r="AU61" s="128">
        <v>1</v>
      </c>
      <c r="AV61" s="128">
        <v>1</v>
      </c>
      <c r="AW61" s="128">
        <v>1</v>
      </c>
      <c r="AX61" s="128">
        <v>1</v>
      </c>
      <c r="AY61" s="128">
        <v>1</v>
      </c>
      <c r="AZ61" s="128">
        <v>1</v>
      </c>
      <c r="BA61" s="128">
        <v>1</v>
      </c>
      <c r="BB61" s="128">
        <v>1</v>
      </c>
      <c r="BC61" s="128">
        <v>1</v>
      </c>
      <c r="BD61" s="128">
        <v>1</v>
      </c>
      <c r="BE61" s="128">
        <v>1</v>
      </c>
      <c r="BF61" s="69"/>
      <c r="BG61" s="128"/>
      <c r="BH61" s="298">
        <f t="shared" si="4"/>
        <v>0</v>
      </c>
      <c r="BI61" s="84">
        <v>0</v>
      </c>
      <c r="BJ61" s="203">
        <f t="shared" si="5"/>
        <v>0</v>
      </c>
      <c r="BK61" s="201"/>
      <c r="BL61" s="201"/>
      <c r="BM61" s="202">
        <v>150</v>
      </c>
      <c r="BN61" s="203">
        <v>200</v>
      </c>
      <c r="BO61" s="203">
        <v>150</v>
      </c>
      <c r="BP61" s="203">
        <v>80</v>
      </c>
      <c r="BQ61" s="239">
        <v>780</v>
      </c>
      <c r="BR61" s="202">
        <v>930</v>
      </c>
      <c r="BS61" s="299">
        <f t="shared" si="6"/>
        <v>0</v>
      </c>
      <c r="BT61" s="279">
        <f t="shared" si="7"/>
        <v>2290</v>
      </c>
      <c r="BU61" s="205"/>
      <c r="BV61" s="205"/>
      <c r="BW61" s="205">
        <v>2290</v>
      </c>
      <c r="BX61" s="240">
        <f t="shared" si="8"/>
        <v>2290</v>
      </c>
      <c r="BY61" s="241">
        <f t="shared" si="9"/>
        <v>0</v>
      </c>
      <c r="BZ61" s="78"/>
      <c r="CA61" s="300"/>
      <c r="CB61" s="300"/>
    </row>
    <row r="62" spans="3:80" ht="15.75" customHeight="1" x14ac:dyDescent="0.25">
      <c r="C62" s="260" t="s">
        <v>1054</v>
      </c>
      <c r="D62" s="340" t="s">
        <v>742</v>
      </c>
      <c r="E62" s="215" t="s">
        <v>743</v>
      </c>
      <c r="F62" s="1">
        <v>44751</v>
      </c>
      <c r="G62" s="1"/>
      <c r="H62" s="4" t="s">
        <v>927</v>
      </c>
      <c r="I62" s="4" t="s">
        <v>930</v>
      </c>
      <c r="J62" s="4" t="s">
        <v>891</v>
      </c>
      <c r="K62" s="4"/>
      <c r="L62" s="144">
        <v>2018</v>
      </c>
      <c r="M62" s="3" t="s">
        <v>45</v>
      </c>
      <c r="N62" s="3"/>
      <c r="O62" s="3" t="s">
        <v>199</v>
      </c>
      <c r="P62" s="163" t="s">
        <v>65</v>
      </c>
      <c r="Q62" s="163" t="s">
        <v>886</v>
      </c>
      <c r="R62" s="157">
        <v>1984</v>
      </c>
      <c r="S62" s="158" t="s">
        <v>258</v>
      </c>
      <c r="T62" s="4" t="s">
        <v>887</v>
      </c>
      <c r="U62" s="144">
        <v>1985</v>
      </c>
      <c r="V62" s="4" t="s">
        <v>291</v>
      </c>
      <c r="W62" s="4" t="s">
        <v>888</v>
      </c>
      <c r="X62" s="4" t="s">
        <v>928</v>
      </c>
      <c r="Y62" s="4" t="s">
        <v>890</v>
      </c>
      <c r="Z62" s="122" t="s">
        <v>929</v>
      </c>
      <c r="AA62" s="152"/>
      <c r="AB62" s="153"/>
      <c r="AC62" s="153"/>
      <c r="AD62" s="153"/>
      <c r="AE62" s="401"/>
      <c r="AF62" s="128">
        <v>1</v>
      </c>
      <c r="AG62" s="128">
        <v>1</v>
      </c>
      <c r="AH62" s="128">
        <v>1</v>
      </c>
      <c r="AI62" s="128">
        <v>1</v>
      </c>
      <c r="AJ62" s="128">
        <v>1</v>
      </c>
      <c r="AK62" s="128">
        <v>1</v>
      </c>
      <c r="AL62" s="128">
        <v>1</v>
      </c>
      <c r="AM62" s="128">
        <v>1</v>
      </c>
      <c r="AN62" s="128">
        <v>1</v>
      </c>
      <c r="AO62" s="128">
        <v>1</v>
      </c>
      <c r="AP62" s="128">
        <v>1</v>
      </c>
      <c r="AQ62" s="128">
        <v>1</v>
      </c>
      <c r="AR62" s="128">
        <v>1</v>
      </c>
      <c r="AS62" s="128">
        <v>1</v>
      </c>
      <c r="AT62" s="128">
        <v>1</v>
      </c>
      <c r="AU62" s="128">
        <v>1</v>
      </c>
      <c r="AV62" s="128">
        <v>1</v>
      </c>
      <c r="AW62" s="128">
        <v>1</v>
      </c>
      <c r="AX62" s="128">
        <v>1</v>
      </c>
      <c r="AY62" s="128">
        <v>1</v>
      </c>
      <c r="AZ62" s="128">
        <v>1</v>
      </c>
      <c r="BA62" s="128">
        <v>1</v>
      </c>
      <c r="BB62" s="128">
        <v>1</v>
      </c>
      <c r="BC62" s="128">
        <v>1</v>
      </c>
      <c r="BD62" s="128">
        <v>1</v>
      </c>
      <c r="BE62" s="128">
        <v>1</v>
      </c>
      <c r="BF62" s="69"/>
      <c r="BG62" s="128"/>
      <c r="BH62" s="298">
        <f t="shared" si="4"/>
        <v>0</v>
      </c>
      <c r="BI62" s="84">
        <v>0</v>
      </c>
      <c r="BJ62" s="203">
        <f t="shared" si="5"/>
        <v>0</v>
      </c>
      <c r="BK62" s="201"/>
      <c r="BL62" s="201"/>
      <c r="BM62" s="202">
        <v>150</v>
      </c>
      <c r="BN62" s="202">
        <v>200</v>
      </c>
      <c r="BO62" s="203">
        <v>150</v>
      </c>
      <c r="BP62" s="203">
        <v>80</v>
      </c>
      <c r="BQ62" s="202">
        <v>780</v>
      </c>
      <c r="BR62" s="201">
        <v>930</v>
      </c>
      <c r="BS62" s="299">
        <f t="shared" si="6"/>
        <v>0</v>
      </c>
      <c r="BT62" s="279">
        <f t="shared" si="7"/>
        <v>2290</v>
      </c>
      <c r="BU62" s="205"/>
      <c r="BV62" s="205">
        <v>2290</v>
      </c>
      <c r="BW62" s="205"/>
      <c r="BX62" s="240">
        <f t="shared" si="8"/>
        <v>2290</v>
      </c>
      <c r="BY62" s="241">
        <f t="shared" si="9"/>
        <v>0</v>
      </c>
      <c r="BZ62" s="78"/>
      <c r="CA62" s="300"/>
      <c r="CB62" s="300"/>
    </row>
    <row r="63" spans="3:80" ht="15.75" customHeight="1" x14ac:dyDescent="0.25">
      <c r="C63" s="260" t="s">
        <v>1054</v>
      </c>
      <c r="D63" s="148" t="s">
        <v>466</v>
      </c>
      <c r="E63" s="128" t="s">
        <v>261</v>
      </c>
      <c r="F63" s="267" t="s">
        <v>587</v>
      </c>
      <c r="G63" s="267"/>
      <c r="H63" s="8" t="s">
        <v>588</v>
      </c>
      <c r="I63" s="8"/>
      <c r="J63" s="8"/>
      <c r="K63" s="8"/>
      <c r="L63" s="233">
        <v>2016</v>
      </c>
      <c r="M63" s="147"/>
      <c r="N63" s="147" t="s">
        <v>45</v>
      </c>
      <c r="O63" s="256" t="s">
        <v>199</v>
      </c>
      <c r="P63" s="246" t="s">
        <v>67</v>
      </c>
      <c r="Q63" s="246" t="s">
        <v>589</v>
      </c>
      <c r="R63" s="247">
        <v>1982</v>
      </c>
      <c r="S63" s="248" t="s">
        <v>47</v>
      </c>
      <c r="T63" s="8" t="s">
        <v>529</v>
      </c>
      <c r="U63" s="233"/>
      <c r="V63" s="8"/>
      <c r="W63" s="8"/>
      <c r="X63" s="8"/>
      <c r="Y63" s="8"/>
      <c r="Z63" s="412"/>
      <c r="AA63" s="236"/>
      <c r="AB63" s="235"/>
      <c r="AC63" s="235"/>
      <c r="AD63" s="235"/>
      <c r="AE63" s="407"/>
      <c r="AF63" s="128">
        <v>1</v>
      </c>
      <c r="AG63" s="128">
        <v>1</v>
      </c>
      <c r="AH63" s="128">
        <v>1</v>
      </c>
      <c r="AI63" s="128">
        <v>1</v>
      </c>
      <c r="AJ63" s="128">
        <v>1</v>
      </c>
      <c r="AK63" s="128">
        <v>1</v>
      </c>
      <c r="AL63" s="128">
        <v>1</v>
      </c>
      <c r="AM63" s="128">
        <v>1</v>
      </c>
      <c r="AN63" s="128">
        <v>1</v>
      </c>
      <c r="AO63" s="128">
        <v>1</v>
      </c>
      <c r="AP63" s="128">
        <v>1</v>
      </c>
      <c r="AQ63" s="128">
        <v>1</v>
      </c>
      <c r="AR63" s="128">
        <v>1</v>
      </c>
      <c r="AS63" s="128">
        <v>1</v>
      </c>
      <c r="AT63" s="128">
        <v>1</v>
      </c>
      <c r="AU63" s="128">
        <v>1</v>
      </c>
      <c r="AV63" s="128">
        <v>1</v>
      </c>
      <c r="AW63" s="128">
        <v>1</v>
      </c>
      <c r="AX63" s="128">
        <v>1</v>
      </c>
      <c r="AY63" s="128">
        <v>1</v>
      </c>
      <c r="AZ63" s="128">
        <v>1</v>
      </c>
      <c r="BA63" s="128">
        <v>1</v>
      </c>
      <c r="BB63" s="128">
        <v>1</v>
      </c>
      <c r="BC63" s="128" t="s">
        <v>4</v>
      </c>
      <c r="BD63" s="128" t="s">
        <v>4</v>
      </c>
      <c r="BE63" s="128" t="s">
        <v>4</v>
      </c>
      <c r="BF63" s="69"/>
      <c r="BG63" s="128"/>
      <c r="BH63" s="298">
        <f t="shared" si="4"/>
        <v>3</v>
      </c>
      <c r="BI63" s="69">
        <v>0</v>
      </c>
      <c r="BJ63" s="203">
        <f t="shared" si="5"/>
        <v>0</v>
      </c>
      <c r="BK63" s="238"/>
      <c r="BL63" s="238"/>
      <c r="BM63" s="203"/>
      <c r="BN63" s="203"/>
      <c r="BO63" s="203">
        <v>150</v>
      </c>
      <c r="BP63" s="203">
        <v>80</v>
      </c>
      <c r="BQ63" s="239">
        <v>780</v>
      </c>
      <c r="BR63" s="203">
        <v>930</v>
      </c>
      <c r="BS63" s="299">
        <f t="shared" si="6"/>
        <v>90</v>
      </c>
      <c r="BT63" s="279">
        <f t="shared" si="7"/>
        <v>1850</v>
      </c>
      <c r="BU63" s="205"/>
      <c r="BV63" s="205"/>
      <c r="BW63" s="205"/>
      <c r="BX63" s="240">
        <f t="shared" si="8"/>
        <v>0</v>
      </c>
      <c r="BY63" s="241">
        <f t="shared" si="9"/>
        <v>1850</v>
      </c>
      <c r="BZ63" s="148"/>
      <c r="CA63" s="300"/>
      <c r="CB63" s="300"/>
    </row>
    <row r="64" spans="3:80" ht="15.75" customHeight="1" x14ac:dyDescent="0.25">
      <c r="C64" s="260" t="s">
        <v>1054</v>
      </c>
      <c r="D64" s="146" t="s">
        <v>136</v>
      </c>
      <c r="E64" s="165" t="s">
        <v>136</v>
      </c>
      <c r="F64" s="1" t="s">
        <v>146</v>
      </c>
      <c r="G64" s="1"/>
      <c r="H64" s="4">
        <v>42738</v>
      </c>
      <c r="I64" s="4" t="s">
        <v>492</v>
      </c>
      <c r="J64" s="4"/>
      <c r="K64" s="4"/>
      <c r="L64" s="144">
        <v>2017</v>
      </c>
      <c r="M64" s="3"/>
      <c r="N64" s="3" t="s">
        <v>45</v>
      </c>
      <c r="O64" s="3" t="s">
        <v>46</v>
      </c>
      <c r="P64" s="208" t="s">
        <v>72</v>
      </c>
      <c r="Q64" s="3" t="s">
        <v>208</v>
      </c>
      <c r="R64" s="208"/>
      <c r="S64" s="208"/>
      <c r="T64" s="3" t="s">
        <v>209</v>
      </c>
      <c r="U64" s="208">
        <v>1989</v>
      </c>
      <c r="V64" s="208" t="s">
        <v>210</v>
      </c>
      <c r="W64" s="3" t="s">
        <v>65</v>
      </c>
      <c r="X64" s="3" t="s">
        <v>59</v>
      </c>
      <c r="Y64" s="3" t="s">
        <v>76</v>
      </c>
      <c r="Z64" s="208"/>
      <c r="AA64" s="152"/>
      <c r="AB64" s="200"/>
      <c r="AC64" s="200" t="s">
        <v>45</v>
      </c>
      <c r="AD64" s="200" t="s">
        <v>45</v>
      </c>
      <c r="AE64" s="408"/>
      <c r="AF64" s="128">
        <v>1</v>
      </c>
      <c r="AG64" s="128" t="s">
        <v>4</v>
      </c>
      <c r="AH64" s="128">
        <v>1</v>
      </c>
      <c r="AI64" s="128">
        <v>1</v>
      </c>
      <c r="AJ64" s="128">
        <v>1</v>
      </c>
      <c r="AK64" s="128">
        <v>1</v>
      </c>
      <c r="AL64" s="128">
        <v>1</v>
      </c>
      <c r="AM64" s="128" t="s">
        <v>4</v>
      </c>
      <c r="AN64" s="128">
        <v>1</v>
      </c>
      <c r="AO64" s="128">
        <v>1</v>
      </c>
      <c r="AP64" s="128">
        <v>1</v>
      </c>
      <c r="AQ64" s="128">
        <v>1</v>
      </c>
      <c r="AR64" s="128">
        <v>1</v>
      </c>
      <c r="AS64" s="128" t="s">
        <v>4</v>
      </c>
      <c r="AT64" s="128" t="s">
        <v>4</v>
      </c>
      <c r="AU64" s="128">
        <v>1</v>
      </c>
      <c r="AV64" s="128">
        <v>1</v>
      </c>
      <c r="AW64" s="128">
        <v>1</v>
      </c>
      <c r="AX64" s="128">
        <v>1</v>
      </c>
      <c r="AY64" s="128" t="s">
        <v>4</v>
      </c>
      <c r="AZ64" s="128">
        <v>1</v>
      </c>
      <c r="BA64" s="128">
        <v>1</v>
      </c>
      <c r="BB64" s="128">
        <v>1</v>
      </c>
      <c r="BC64" s="128">
        <v>1</v>
      </c>
      <c r="BD64" s="128">
        <v>1</v>
      </c>
      <c r="BE64" s="128" t="s">
        <v>4</v>
      </c>
      <c r="BF64" s="84"/>
      <c r="BG64" s="128"/>
      <c r="BH64" s="298">
        <f t="shared" si="4"/>
        <v>6</v>
      </c>
      <c r="BI64" s="201">
        <v>0</v>
      </c>
      <c r="BJ64" s="203">
        <f t="shared" si="5"/>
        <v>0</v>
      </c>
      <c r="BK64" s="201"/>
      <c r="BL64" s="201"/>
      <c r="BM64" s="202">
        <v>150</v>
      </c>
      <c r="BN64" s="203">
        <v>200</v>
      </c>
      <c r="BO64" s="203">
        <v>150</v>
      </c>
      <c r="BP64" s="203">
        <v>80</v>
      </c>
      <c r="BQ64" s="239">
        <v>780</v>
      </c>
      <c r="BR64" s="202">
        <v>930</v>
      </c>
      <c r="BS64" s="299">
        <f t="shared" si="6"/>
        <v>180</v>
      </c>
      <c r="BT64" s="279">
        <f t="shared" si="7"/>
        <v>2110</v>
      </c>
      <c r="BU64" s="205"/>
      <c r="BV64" s="205"/>
      <c r="BW64" s="205">
        <v>2110</v>
      </c>
      <c r="BX64" s="240">
        <f t="shared" si="8"/>
        <v>2110</v>
      </c>
      <c r="BY64" s="241">
        <f t="shared" si="9"/>
        <v>0</v>
      </c>
      <c r="BZ64" s="206"/>
      <c r="CA64" s="300"/>
      <c r="CB64" s="300"/>
    </row>
    <row r="65" spans="3:80" ht="15.75" customHeight="1" x14ac:dyDescent="0.25">
      <c r="C65" s="260" t="s">
        <v>1054</v>
      </c>
      <c r="D65" s="120" t="s">
        <v>136</v>
      </c>
      <c r="E65" s="3" t="s">
        <v>137</v>
      </c>
      <c r="F65" s="1" t="s">
        <v>146</v>
      </c>
      <c r="G65" s="1"/>
      <c r="H65" s="4">
        <v>42738</v>
      </c>
      <c r="I65" s="4" t="s">
        <v>492</v>
      </c>
      <c r="J65" s="4"/>
      <c r="K65" s="4"/>
      <c r="L65" s="144">
        <v>2017</v>
      </c>
      <c r="M65" s="3"/>
      <c r="N65" s="3" t="s">
        <v>45</v>
      </c>
      <c r="O65" s="3" t="s">
        <v>46</v>
      </c>
      <c r="P65" s="208" t="s">
        <v>72</v>
      </c>
      <c r="Q65" s="3" t="s">
        <v>208</v>
      </c>
      <c r="R65" s="208"/>
      <c r="S65" s="208"/>
      <c r="T65" s="3" t="s">
        <v>209</v>
      </c>
      <c r="U65" s="208">
        <v>1990</v>
      </c>
      <c r="V65" s="208" t="s">
        <v>210</v>
      </c>
      <c r="W65" s="3" t="s">
        <v>65</v>
      </c>
      <c r="X65" s="3" t="s">
        <v>59</v>
      </c>
      <c r="Y65" s="3" t="s">
        <v>76</v>
      </c>
      <c r="Z65" s="3"/>
      <c r="AA65" s="152"/>
      <c r="AB65" s="3"/>
      <c r="AC65" s="3"/>
      <c r="AD65" s="3"/>
      <c r="AE65" s="405"/>
      <c r="AF65" s="128">
        <v>1</v>
      </c>
      <c r="AG65" s="128" t="s">
        <v>4</v>
      </c>
      <c r="AH65" s="128">
        <v>1</v>
      </c>
      <c r="AI65" s="128">
        <v>1</v>
      </c>
      <c r="AJ65" s="128">
        <v>1</v>
      </c>
      <c r="AK65" s="128">
        <v>1</v>
      </c>
      <c r="AL65" s="128">
        <v>1</v>
      </c>
      <c r="AM65" s="128" t="s">
        <v>4</v>
      </c>
      <c r="AN65" s="128">
        <v>1</v>
      </c>
      <c r="AO65" s="128">
        <v>1</v>
      </c>
      <c r="AP65" s="128">
        <v>1</v>
      </c>
      <c r="AQ65" s="128">
        <v>1</v>
      </c>
      <c r="AR65" s="128">
        <v>1</v>
      </c>
      <c r="AS65" s="128" t="s">
        <v>4</v>
      </c>
      <c r="AT65" s="128" t="s">
        <v>4</v>
      </c>
      <c r="AU65" s="128">
        <v>1</v>
      </c>
      <c r="AV65" s="128">
        <v>1</v>
      </c>
      <c r="AW65" s="128">
        <v>1</v>
      </c>
      <c r="AX65" s="128">
        <v>1</v>
      </c>
      <c r="AY65" s="128" t="s">
        <v>4</v>
      </c>
      <c r="AZ65" s="128">
        <v>1</v>
      </c>
      <c r="BA65" s="128">
        <v>1</v>
      </c>
      <c r="BB65" s="128">
        <v>1</v>
      </c>
      <c r="BC65" s="128">
        <v>1</v>
      </c>
      <c r="BD65" s="128">
        <v>1</v>
      </c>
      <c r="BE65" s="128" t="s">
        <v>4</v>
      </c>
      <c r="BF65" s="84"/>
      <c r="BG65" s="128"/>
      <c r="BH65" s="298">
        <f t="shared" si="4"/>
        <v>6</v>
      </c>
      <c r="BI65" s="210">
        <v>0</v>
      </c>
      <c r="BJ65" s="203">
        <f t="shared" si="5"/>
        <v>0</v>
      </c>
      <c r="BK65" s="201"/>
      <c r="BL65" s="201"/>
      <c r="BM65" s="202">
        <v>150</v>
      </c>
      <c r="BN65" s="203">
        <v>200</v>
      </c>
      <c r="BO65" s="203">
        <v>150</v>
      </c>
      <c r="BP65" s="203">
        <v>80</v>
      </c>
      <c r="BQ65" s="239">
        <v>780</v>
      </c>
      <c r="BR65" s="145">
        <v>830</v>
      </c>
      <c r="BS65" s="299">
        <f t="shared" si="6"/>
        <v>180</v>
      </c>
      <c r="BT65" s="279">
        <f t="shared" si="7"/>
        <v>2010</v>
      </c>
      <c r="BU65" s="205"/>
      <c r="BV65" s="205"/>
      <c r="BW65" s="205">
        <v>2010</v>
      </c>
      <c r="BX65" s="240">
        <f t="shared" si="8"/>
        <v>2010</v>
      </c>
      <c r="BY65" s="241">
        <f t="shared" si="9"/>
        <v>0</v>
      </c>
      <c r="BZ65" s="212" t="s">
        <v>406</v>
      </c>
      <c r="CA65" s="300"/>
      <c r="CB65" s="300"/>
    </row>
    <row r="66" spans="3:80" s="220" customFormat="1" ht="15.75" customHeight="1" x14ac:dyDescent="0.25">
      <c r="C66" s="260" t="s">
        <v>1054</v>
      </c>
      <c r="D66" s="78" t="s">
        <v>388</v>
      </c>
      <c r="E66" s="130" t="s">
        <v>50</v>
      </c>
      <c r="F66" s="1" t="s">
        <v>389</v>
      </c>
      <c r="G66" s="1"/>
      <c r="H66" s="4" t="s">
        <v>479</v>
      </c>
      <c r="I66" s="4" t="s">
        <v>483</v>
      </c>
      <c r="J66" s="4" t="s">
        <v>484</v>
      </c>
      <c r="K66" s="4"/>
      <c r="L66" s="144">
        <v>2017</v>
      </c>
      <c r="M66" s="3" t="s">
        <v>45</v>
      </c>
      <c r="N66" s="3"/>
      <c r="O66" s="160" t="s">
        <v>199</v>
      </c>
      <c r="P66" s="163" t="s">
        <v>65</v>
      </c>
      <c r="Q66" s="163" t="s">
        <v>480</v>
      </c>
      <c r="R66" s="157">
        <v>1990</v>
      </c>
      <c r="S66" s="158" t="s">
        <v>47</v>
      </c>
      <c r="T66" s="4" t="s">
        <v>481</v>
      </c>
      <c r="U66" s="144">
        <v>1987</v>
      </c>
      <c r="V66" s="4" t="s">
        <v>190</v>
      </c>
      <c r="W66" s="4" t="s">
        <v>65</v>
      </c>
      <c r="X66" s="4" t="s">
        <v>59</v>
      </c>
      <c r="Y66" s="4" t="s">
        <v>482</v>
      </c>
      <c r="Z66" s="122"/>
      <c r="AA66" s="152"/>
      <c r="AB66" s="153"/>
      <c r="AC66" s="153"/>
      <c r="AD66" s="153"/>
      <c r="AE66" s="401"/>
      <c r="AF66" s="128">
        <v>1</v>
      </c>
      <c r="AG66" s="128">
        <v>1</v>
      </c>
      <c r="AH66" s="128">
        <v>1</v>
      </c>
      <c r="AI66" s="128">
        <v>1</v>
      </c>
      <c r="AJ66" s="128">
        <v>1</v>
      </c>
      <c r="AK66" s="128">
        <v>1</v>
      </c>
      <c r="AL66" s="128">
        <v>1</v>
      </c>
      <c r="AM66" s="128">
        <v>1</v>
      </c>
      <c r="AN66" s="128">
        <v>1</v>
      </c>
      <c r="AO66" s="128">
        <v>1</v>
      </c>
      <c r="AP66" s="128">
        <v>1</v>
      </c>
      <c r="AQ66" s="128">
        <v>1</v>
      </c>
      <c r="AR66" s="128">
        <v>1</v>
      </c>
      <c r="AS66" s="128" t="s">
        <v>4</v>
      </c>
      <c r="AT66" s="128">
        <v>1</v>
      </c>
      <c r="AU66" s="128">
        <v>1</v>
      </c>
      <c r="AV66" s="128">
        <v>1</v>
      </c>
      <c r="AW66" s="128">
        <v>1</v>
      </c>
      <c r="AX66" s="128">
        <v>1</v>
      </c>
      <c r="AY66" s="128">
        <v>1</v>
      </c>
      <c r="AZ66" s="128">
        <v>1</v>
      </c>
      <c r="BA66" s="128">
        <v>1</v>
      </c>
      <c r="BB66" s="128">
        <v>1</v>
      </c>
      <c r="BC66" s="128">
        <v>1</v>
      </c>
      <c r="BD66" s="128">
        <v>1</v>
      </c>
      <c r="BE66" s="128" t="s">
        <v>4</v>
      </c>
      <c r="BF66" s="69"/>
      <c r="BG66" s="128"/>
      <c r="BH66" s="298">
        <f t="shared" si="4"/>
        <v>2</v>
      </c>
      <c r="BI66" s="84">
        <v>0</v>
      </c>
      <c r="BJ66" s="203">
        <f t="shared" si="5"/>
        <v>0</v>
      </c>
      <c r="BK66" s="201"/>
      <c r="BL66" s="201"/>
      <c r="BM66" s="202">
        <v>150</v>
      </c>
      <c r="BN66" s="202"/>
      <c r="BO66" s="203">
        <v>150</v>
      </c>
      <c r="BP66" s="203">
        <v>80</v>
      </c>
      <c r="BQ66" s="239">
        <v>780</v>
      </c>
      <c r="BR66" s="202">
        <v>930</v>
      </c>
      <c r="BS66" s="299">
        <f t="shared" si="6"/>
        <v>60</v>
      </c>
      <c r="BT66" s="279">
        <f t="shared" si="7"/>
        <v>2030</v>
      </c>
      <c r="BU66" s="205"/>
      <c r="BV66" s="205">
        <v>2030</v>
      </c>
      <c r="BW66" s="205"/>
      <c r="BX66" s="240">
        <f t="shared" si="8"/>
        <v>2030</v>
      </c>
      <c r="BY66" s="241">
        <f t="shared" si="9"/>
        <v>0</v>
      </c>
      <c r="BZ66" s="78"/>
      <c r="CA66" s="377"/>
      <c r="CB66" s="377"/>
    </row>
    <row r="67" spans="3:80" ht="15.75" customHeight="1" x14ac:dyDescent="0.25">
      <c r="C67" s="260" t="s">
        <v>1054</v>
      </c>
      <c r="D67" s="148" t="s">
        <v>303</v>
      </c>
      <c r="E67" s="128" t="s">
        <v>174</v>
      </c>
      <c r="F67" s="1" t="s">
        <v>309</v>
      </c>
      <c r="G67" s="1"/>
      <c r="H67" s="4" t="s">
        <v>304</v>
      </c>
      <c r="I67" s="4" t="s">
        <v>516</v>
      </c>
      <c r="J67" s="4" t="s">
        <v>517</v>
      </c>
      <c r="K67" s="4"/>
      <c r="L67" s="144">
        <v>2017</v>
      </c>
      <c r="M67" s="3"/>
      <c r="N67" s="3" t="s">
        <v>45</v>
      </c>
      <c r="O67" s="3" t="s">
        <v>199</v>
      </c>
      <c r="P67" s="163" t="s">
        <v>65</v>
      </c>
      <c r="Q67" s="163" t="s">
        <v>305</v>
      </c>
      <c r="R67" s="157">
        <v>1993</v>
      </c>
      <c r="S67" s="158" t="s">
        <v>306</v>
      </c>
      <c r="T67" s="4" t="s">
        <v>307</v>
      </c>
      <c r="U67" s="144">
        <v>2003</v>
      </c>
      <c r="V67" s="4" t="s">
        <v>171</v>
      </c>
      <c r="W67" s="4" t="s">
        <v>70</v>
      </c>
      <c r="X67" s="4" t="s">
        <v>308</v>
      </c>
      <c r="Y67" s="4"/>
      <c r="Z67" s="122" t="s">
        <v>242</v>
      </c>
      <c r="AA67" s="152"/>
      <c r="AB67" s="153"/>
      <c r="AC67" s="153"/>
      <c r="AD67" s="153"/>
      <c r="AE67" s="401"/>
      <c r="AF67" s="128">
        <v>1</v>
      </c>
      <c r="AG67" s="128">
        <v>1</v>
      </c>
      <c r="AH67" s="128">
        <v>1</v>
      </c>
      <c r="AI67" s="128">
        <v>1</v>
      </c>
      <c r="AJ67" s="128">
        <v>1</v>
      </c>
      <c r="AK67" s="128">
        <v>1</v>
      </c>
      <c r="AL67" s="128">
        <v>1</v>
      </c>
      <c r="AM67" s="128">
        <v>1</v>
      </c>
      <c r="AN67" s="128" t="s">
        <v>4</v>
      </c>
      <c r="AO67" s="128">
        <v>1</v>
      </c>
      <c r="AP67" s="128">
        <v>1</v>
      </c>
      <c r="AQ67" s="128">
        <v>1</v>
      </c>
      <c r="AR67" s="128">
        <v>1</v>
      </c>
      <c r="AS67" s="128">
        <v>1</v>
      </c>
      <c r="AT67" s="128">
        <v>1</v>
      </c>
      <c r="AU67" s="128">
        <v>1</v>
      </c>
      <c r="AV67" s="128">
        <v>1</v>
      </c>
      <c r="AW67" s="128">
        <v>1</v>
      </c>
      <c r="AX67" s="128">
        <v>1</v>
      </c>
      <c r="AY67" s="128">
        <v>1</v>
      </c>
      <c r="AZ67" s="128">
        <v>1</v>
      </c>
      <c r="BA67" s="128">
        <v>1</v>
      </c>
      <c r="BB67" s="128">
        <v>1</v>
      </c>
      <c r="BC67" s="128">
        <v>1</v>
      </c>
      <c r="BD67" s="128">
        <v>1</v>
      </c>
      <c r="BE67" s="128">
        <v>1</v>
      </c>
      <c r="BF67" s="69"/>
      <c r="BG67" s="128"/>
      <c r="BH67" s="298">
        <f t="shared" si="4"/>
        <v>1</v>
      </c>
      <c r="BI67" s="84">
        <v>0</v>
      </c>
      <c r="BJ67" s="203">
        <f t="shared" si="5"/>
        <v>0</v>
      </c>
      <c r="BK67" s="201"/>
      <c r="BL67" s="201"/>
      <c r="BM67" s="202">
        <v>150</v>
      </c>
      <c r="BN67" s="202"/>
      <c r="BO67" s="203">
        <v>150</v>
      </c>
      <c r="BP67" s="203">
        <v>80</v>
      </c>
      <c r="BQ67" s="239">
        <v>780</v>
      </c>
      <c r="BR67" s="202">
        <v>930</v>
      </c>
      <c r="BS67" s="299">
        <f t="shared" ref="BS67:BS81" si="10">+BH67*30</f>
        <v>30</v>
      </c>
      <c r="BT67" s="279">
        <f t="shared" ref="BT67:BT81" si="11">SUM(BI67:BR67)-BS67</f>
        <v>2060</v>
      </c>
      <c r="BU67" s="205"/>
      <c r="BV67" s="205">
        <v>2060</v>
      </c>
      <c r="BW67" s="205"/>
      <c r="BX67" s="240">
        <f t="shared" ref="BX67:BX81" si="12">SUM(BU67:BW67)</f>
        <v>2060</v>
      </c>
      <c r="BY67" s="241">
        <f t="shared" ref="BY67:BY81" si="13">BT67-BX67</f>
        <v>0</v>
      </c>
      <c r="BZ67" s="78"/>
      <c r="CA67" s="300"/>
      <c r="CB67" s="300"/>
    </row>
    <row r="68" spans="3:80" ht="15" customHeight="1" x14ac:dyDescent="0.25">
      <c r="C68" s="260" t="s">
        <v>1054</v>
      </c>
      <c r="D68" s="78" t="s">
        <v>458</v>
      </c>
      <c r="E68" s="130" t="s">
        <v>174</v>
      </c>
      <c r="F68" s="1" t="s">
        <v>402</v>
      </c>
      <c r="G68" s="1"/>
      <c r="H68" s="4" t="s">
        <v>523</v>
      </c>
      <c r="I68" s="4" t="s">
        <v>526</v>
      </c>
      <c r="J68" s="4" t="s">
        <v>527</v>
      </c>
      <c r="K68" s="4"/>
      <c r="L68" s="144">
        <v>2017</v>
      </c>
      <c r="M68" s="3"/>
      <c r="N68" s="3" t="s">
        <v>45</v>
      </c>
      <c r="O68" s="160" t="s">
        <v>199</v>
      </c>
      <c r="P68" s="163" t="s">
        <v>334</v>
      </c>
      <c r="Q68" s="163" t="s">
        <v>425</v>
      </c>
      <c r="R68" s="157">
        <v>1979</v>
      </c>
      <c r="S68" s="158" t="s">
        <v>47</v>
      </c>
      <c r="T68" s="4" t="s">
        <v>426</v>
      </c>
      <c r="U68" s="144">
        <v>1982</v>
      </c>
      <c r="V68" s="345" t="s">
        <v>47</v>
      </c>
      <c r="W68" s="4" t="s">
        <v>334</v>
      </c>
      <c r="X68" s="4" t="s">
        <v>524</v>
      </c>
      <c r="Y68" s="4" t="s">
        <v>525</v>
      </c>
      <c r="Z68" s="122" t="s">
        <v>242</v>
      </c>
      <c r="AA68" s="152"/>
      <c r="AB68" s="153"/>
      <c r="AC68" s="153"/>
      <c r="AD68" s="153"/>
      <c r="AE68" s="401"/>
      <c r="AF68" s="128">
        <v>1</v>
      </c>
      <c r="AG68" s="128">
        <v>1</v>
      </c>
      <c r="AH68" s="128" t="s">
        <v>4</v>
      </c>
      <c r="AI68" s="128">
        <v>1</v>
      </c>
      <c r="AJ68" s="128">
        <v>1</v>
      </c>
      <c r="AK68" s="128">
        <v>1</v>
      </c>
      <c r="AL68" s="128">
        <v>1</v>
      </c>
      <c r="AM68" s="128">
        <v>1</v>
      </c>
      <c r="AN68" s="128">
        <v>1</v>
      </c>
      <c r="AO68" s="128">
        <v>1</v>
      </c>
      <c r="AP68" s="128">
        <v>1</v>
      </c>
      <c r="AQ68" s="128">
        <v>1</v>
      </c>
      <c r="AR68" s="128" t="s">
        <v>4</v>
      </c>
      <c r="AS68" s="128" t="s">
        <v>4</v>
      </c>
      <c r="AT68" s="128">
        <v>1</v>
      </c>
      <c r="AU68" s="128">
        <v>1</v>
      </c>
      <c r="AV68" s="128">
        <v>1</v>
      </c>
      <c r="AW68" s="128">
        <v>1</v>
      </c>
      <c r="AX68" s="128">
        <v>1</v>
      </c>
      <c r="AY68" s="128">
        <v>1</v>
      </c>
      <c r="AZ68" s="128">
        <v>1</v>
      </c>
      <c r="BA68" s="128">
        <v>1</v>
      </c>
      <c r="BB68" s="128">
        <v>1</v>
      </c>
      <c r="BC68" s="128">
        <v>1</v>
      </c>
      <c r="BD68" s="128">
        <v>1</v>
      </c>
      <c r="BE68" s="128" t="s">
        <v>4</v>
      </c>
      <c r="BF68" s="69"/>
      <c r="BG68" s="128"/>
      <c r="BH68" s="298">
        <f t="shared" ref="BH68:BH81" si="14">COUNTIF(AF68:BE68,"P")</f>
        <v>4</v>
      </c>
      <c r="BI68" s="84">
        <v>0</v>
      </c>
      <c r="BJ68" s="203">
        <f t="shared" ref="BJ68:BJ81" si="15">+BF68*10+BG68*10</f>
        <v>0</v>
      </c>
      <c r="BK68" s="201"/>
      <c r="BL68" s="201"/>
      <c r="BM68" s="202">
        <v>150</v>
      </c>
      <c r="BN68" s="202"/>
      <c r="BO68" s="203">
        <v>150</v>
      </c>
      <c r="BP68" s="203">
        <v>80</v>
      </c>
      <c r="BQ68" s="239">
        <v>780</v>
      </c>
      <c r="BR68" s="202">
        <v>930</v>
      </c>
      <c r="BS68" s="299">
        <f t="shared" si="10"/>
        <v>120</v>
      </c>
      <c r="BT68" s="279">
        <f t="shared" si="11"/>
        <v>1970</v>
      </c>
      <c r="BU68" s="205"/>
      <c r="BV68" s="205"/>
      <c r="BW68" s="205"/>
      <c r="BX68" s="240">
        <f t="shared" si="12"/>
        <v>0</v>
      </c>
      <c r="BY68" s="241">
        <f t="shared" si="13"/>
        <v>1970</v>
      </c>
      <c r="BZ68" s="78"/>
      <c r="CA68" s="300"/>
      <c r="CB68" s="300"/>
    </row>
    <row r="69" spans="3:80" ht="15.75" customHeight="1" x14ac:dyDescent="0.25">
      <c r="C69" s="260" t="s">
        <v>1054</v>
      </c>
      <c r="D69" s="78" t="s">
        <v>469</v>
      </c>
      <c r="E69" s="130" t="s">
        <v>470</v>
      </c>
      <c r="F69" s="1" t="s">
        <v>603</v>
      </c>
      <c r="G69" s="1"/>
      <c r="H69" s="4" t="s">
        <v>604</v>
      </c>
      <c r="I69" s="4" t="s">
        <v>609</v>
      </c>
      <c r="J69" s="4" t="s">
        <v>610</v>
      </c>
      <c r="K69" s="4"/>
      <c r="L69" s="144" t="s">
        <v>478</v>
      </c>
      <c r="M69" s="3" t="s">
        <v>45</v>
      </c>
      <c r="N69" s="3"/>
      <c r="O69" s="160" t="s">
        <v>46</v>
      </c>
      <c r="P69" s="163" t="s">
        <v>169</v>
      </c>
      <c r="Q69" s="163" t="s">
        <v>605</v>
      </c>
      <c r="R69" s="157">
        <v>1985</v>
      </c>
      <c r="S69" s="158" t="s">
        <v>606</v>
      </c>
      <c r="T69" s="4" t="s">
        <v>607</v>
      </c>
      <c r="U69" s="144">
        <v>1984</v>
      </c>
      <c r="V69" s="4" t="s">
        <v>608</v>
      </c>
      <c r="W69" s="4" t="s">
        <v>65</v>
      </c>
      <c r="X69" s="4" t="s">
        <v>59</v>
      </c>
      <c r="Y69" s="4" t="s">
        <v>76</v>
      </c>
      <c r="Z69" s="122"/>
      <c r="AA69" s="152"/>
      <c r="AB69" s="153"/>
      <c r="AC69" s="153"/>
      <c r="AD69" s="153"/>
      <c r="AE69" s="401"/>
      <c r="AF69" s="128">
        <v>1</v>
      </c>
      <c r="AG69" s="128">
        <v>1</v>
      </c>
      <c r="AH69" s="128">
        <v>1</v>
      </c>
      <c r="AI69" s="128">
        <v>1</v>
      </c>
      <c r="AJ69" s="128">
        <v>1</v>
      </c>
      <c r="AK69" s="128">
        <v>1</v>
      </c>
      <c r="AL69" s="128">
        <v>1</v>
      </c>
      <c r="AM69" s="128">
        <v>1</v>
      </c>
      <c r="AN69" s="128">
        <v>1</v>
      </c>
      <c r="AO69" s="128">
        <v>1</v>
      </c>
      <c r="AP69" s="128">
        <v>1</v>
      </c>
      <c r="AQ69" s="128">
        <v>1</v>
      </c>
      <c r="AR69" s="128">
        <v>1</v>
      </c>
      <c r="AS69" s="128">
        <v>1</v>
      </c>
      <c r="AT69" s="128">
        <v>1</v>
      </c>
      <c r="AU69" s="128">
        <v>1</v>
      </c>
      <c r="AV69" s="128">
        <v>1</v>
      </c>
      <c r="AW69" s="128">
        <v>1</v>
      </c>
      <c r="AX69" s="128">
        <v>1</v>
      </c>
      <c r="AY69" s="128">
        <v>1</v>
      </c>
      <c r="AZ69" s="128">
        <v>1</v>
      </c>
      <c r="BA69" s="128">
        <v>1</v>
      </c>
      <c r="BB69" s="128">
        <v>1</v>
      </c>
      <c r="BC69" s="128">
        <v>1</v>
      </c>
      <c r="BD69" s="128">
        <v>1</v>
      </c>
      <c r="BE69" s="128">
        <v>1</v>
      </c>
      <c r="BF69" s="69"/>
      <c r="BG69" s="128"/>
      <c r="BH69" s="298">
        <f t="shared" si="14"/>
        <v>0</v>
      </c>
      <c r="BI69" s="84">
        <v>0</v>
      </c>
      <c r="BJ69" s="203">
        <f t="shared" si="15"/>
        <v>0</v>
      </c>
      <c r="BK69" s="201"/>
      <c r="BL69" s="201"/>
      <c r="BM69" s="202"/>
      <c r="BN69" s="202"/>
      <c r="BO69" s="203">
        <v>150</v>
      </c>
      <c r="BP69" s="203">
        <v>80</v>
      </c>
      <c r="BQ69" s="239">
        <v>780</v>
      </c>
      <c r="BR69" s="202">
        <v>930</v>
      </c>
      <c r="BS69" s="299">
        <f t="shared" si="10"/>
        <v>0</v>
      </c>
      <c r="BT69" s="279">
        <f t="shared" si="11"/>
        <v>1940</v>
      </c>
      <c r="BU69" s="205"/>
      <c r="BV69" s="205">
        <v>1940</v>
      </c>
      <c r="BW69" s="205"/>
      <c r="BX69" s="240">
        <f t="shared" si="12"/>
        <v>1940</v>
      </c>
      <c r="BY69" s="241">
        <f t="shared" si="13"/>
        <v>0</v>
      </c>
      <c r="BZ69" s="78"/>
      <c r="CA69" s="300"/>
      <c r="CB69" s="300"/>
    </row>
    <row r="70" spans="3:80" s="220" customFormat="1" ht="15.75" customHeight="1" x14ac:dyDescent="0.25">
      <c r="C70" s="260" t="s">
        <v>1054</v>
      </c>
      <c r="D70" s="78" t="s">
        <v>295</v>
      </c>
      <c r="E70" s="128" t="s">
        <v>48</v>
      </c>
      <c r="F70" s="1" t="s">
        <v>246</v>
      </c>
      <c r="G70" s="1"/>
      <c r="H70" s="4" t="s">
        <v>296</v>
      </c>
      <c r="I70" s="4" t="s">
        <v>514</v>
      </c>
      <c r="J70" s="4" t="s">
        <v>515</v>
      </c>
      <c r="K70" s="4"/>
      <c r="L70" s="144">
        <v>2017</v>
      </c>
      <c r="M70" s="3"/>
      <c r="N70" s="3" t="s">
        <v>45</v>
      </c>
      <c r="O70" s="160"/>
      <c r="P70" s="163" t="s">
        <v>238</v>
      </c>
      <c r="Q70" s="163" t="s">
        <v>297</v>
      </c>
      <c r="R70" s="157">
        <v>1989</v>
      </c>
      <c r="S70" s="158" t="s">
        <v>171</v>
      </c>
      <c r="T70" s="4" t="s">
        <v>298</v>
      </c>
      <c r="U70" s="144">
        <v>1991</v>
      </c>
      <c r="V70" s="4" t="s">
        <v>171</v>
      </c>
      <c r="W70" s="4" t="s">
        <v>238</v>
      </c>
      <c r="X70" s="4" t="s">
        <v>239</v>
      </c>
      <c r="Y70" s="4" t="s">
        <v>299</v>
      </c>
      <c r="Z70" s="122" t="s">
        <v>242</v>
      </c>
      <c r="AA70" s="152"/>
      <c r="AB70" s="153"/>
      <c r="AC70" s="153"/>
      <c r="AD70" s="153"/>
      <c r="AE70" s="401"/>
      <c r="AF70" s="128">
        <v>1</v>
      </c>
      <c r="AG70" s="128">
        <v>1</v>
      </c>
      <c r="AH70" s="128">
        <v>1</v>
      </c>
      <c r="AI70" s="128">
        <v>1</v>
      </c>
      <c r="AJ70" s="128">
        <v>1</v>
      </c>
      <c r="AK70" s="128">
        <v>1</v>
      </c>
      <c r="AL70" s="128">
        <v>1</v>
      </c>
      <c r="AM70" s="128">
        <v>1</v>
      </c>
      <c r="AN70" s="128">
        <v>1</v>
      </c>
      <c r="AO70" s="128">
        <v>1</v>
      </c>
      <c r="AP70" s="128">
        <v>1</v>
      </c>
      <c r="AQ70" s="128">
        <v>1</v>
      </c>
      <c r="AR70" s="128">
        <v>1</v>
      </c>
      <c r="AS70" s="128">
        <v>1</v>
      </c>
      <c r="AT70" s="128">
        <v>1</v>
      </c>
      <c r="AU70" s="128">
        <v>1</v>
      </c>
      <c r="AV70" s="128">
        <v>1</v>
      </c>
      <c r="AW70" s="128">
        <v>1</v>
      </c>
      <c r="AX70" s="128">
        <v>1</v>
      </c>
      <c r="AY70" s="128">
        <v>1</v>
      </c>
      <c r="AZ70" s="128">
        <v>1</v>
      </c>
      <c r="BA70" s="128">
        <v>1</v>
      </c>
      <c r="BB70" s="128">
        <v>1</v>
      </c>
      <c r="BC70" s="128">
        <v>1</v>
      </c>
      <c r="BD70" s="128">
        <v>1</v>
      </c>
      <c r="BE70" s="128">
        <v>1</v>
      </c>
      <c r="BF70" s="69"/>
      <c r="BG70" s="128"/>
      <c r="BH70" s="298">
        <f t="shared" si="14"/>
        <v>0</v>
      </c>
      <c r="BI70" s="84">
        <v>0</v>
      </c>
      <c r="BJ70" s="203">
        <f t="shared" si="15"/>
        <v>0</v>
      </c>
      <c r="BK70" s="201"/>
      <c r="BL70" s="201"/>
      <c r="BM70" s="202">
        <v>150</v>
      </c>
      <c r="BN70" s="202"/>
      <c r="BO70" s="203">
        <v>150</v>
      </c>
      <c r="BP70" s="203">
        <v>80</v>
      </c>
      <c r="BQ70" s="239">
        <v>780</v>
      </c>
      <c r="BR70" s="202">
        <v>930</v>
      </c>
      <c r="BS70" s="299">
        <f t="shared" si="10"/>
        <v>0</v>
      </c>
      <c r="BT70" s="279">
        <f t="shared" si="11"/>
        <v>2090</v>
      </c>
      <c r="BU70" s="205"/>
      <c r="BV70" s="205">
        <v>2090</v>
      </c>
      <c r="BW70" s="205"/>
      <c r="BX70" s="240">
        <f t="shared" si="12"/>
        <v>2090</v>
      </c>
      <c r="BY70" s="241">
        <f t="shared" si="13"/>
        <v>0</v>
      </c>
      <c r="BZ70" s="78"/>
      <c r="CA70" s="300"/>
      <c r="CB70" s="377"/>
    </row>
    <row r="71" spans="3:80" ht="15.75" customHeight="1" x14ac:dyDescent="0.25">
      <c r="C71" s="260" t="s">
        <v>1054</v>
      </c>
      <c r="D71" s="78" t="s">
        <v>183</v>
      </c>
      <c r="E71" s="130" t="s">
        <v>177</v>
      </c>
      <c r="F71" s="1" t="s">
        <v>398</v>
      </c>
      <c r="G71" s="1"/>
      <c r="H71" s="4" t="s">
        <v>918</v>
      </c>
      <c r="I71" s="4" t="s">
        <v>504</v>
      </c>
      <c r="J71" s="4" t="s">
        <v>505</v>
      </c>
      <c r="K71" s="4"/>
      <c r="L71" s="144">
        <v>2017</v>
      </c>
      <c r="M71" s="3"/>
      <c r="N71" s="3" t="s">
        <v>45</v>
      </c>
      <c r="O71" s="160" t="s">
        <v>199</v>
      </c>
      <c r="P71" s="163" t="s">
        <v>65</v>
      </c>
      <c r="Q71" s="163" t="s">
        <v>501</v>
      </c>
      <c r="R71" s="157">
        <v>1993</v>
      </c>
      <c r="S71" s="158" t="s">
        <v>502</v>
      </c>
      <c r="T71" s="4" t="s">
        <v>503</v>
      </c>
      <c r="U71" s="144">
        <v>1992</v>
      </c>
      <c r="V71" s="4" t="s">
        <v>47</v>
      </c>
      <c r="W71" s="4" t="s">
        <v>65</v>
      </c>
      <c r="X71" s="4" t="s">
        <v>59</v>
      </c>
      <c r="Y71" s="4" t="s">
        <v>76</v>
      </c>
      <c r="Z71" s="122" t="s">
        <v>242</v>
      </c>
      <c r="AA71" s="152"/>
      <c r="AB71" s="153"/>
      <c r="AC71" s="153"/>
      <c r="AD71" s="153"/>
      <c r="AE71" s="401"/>
      <c r="AF71" s="128">
        <v>1</v>
      </c>
      <c r="AG71" s="128">
        <v>1</v>
      </c>
      <c r="AH71" s="128">
        <v>1</v>
      </c>
      <c r="AI71" s="128">
        <v>1</v>
      </c>
      <c r="AJ71" s="128">
        <v>1</v>
      </c>
      <c r="AK71" s="128">
        <v>1</v>
      </c>
      <c r="AL71" s="128">
        <v>1</v>
      </c>
      <c r="AM71" s="128">
        <v>1</v>
      </c>
      <c r="AN71" s="128">
        <v>1</v>
      </c>
      <c r="AO71" s="128">
        <v>1</v>
      </c>
      <c r="AP71" s="128">
        <v>1</v>
      </c>
      <c r="AQ71" s="128">
        <v>1</v>
      </c>
      <c r="AR71" s="128">
        <v>1</v>
      </c>
      <c r="AS71" s="128" t="s">
        <v>4</v>
      </c>
      <c r="AT71" s="128">
        <v>1</v>
      </c>
      <c r="AU71" s="128">
        <v>1</v>
      </c>
      <c r="AV71" s="128">
        <v>1</v>
      </c>
      <c r="AW71" s="128">
        <v>1</v>
      </c>
      <c r="AX71" s="128">
        <v>1</v>
      </c>
      <c r="AY71" s="128">
        <v>1</v>
      </c>
      <c r="AZ71" s="128">
        <v>1</v>
      </c>
      <c r="BA71" s="128">
        <v>1</v>
      </c>
      <c r="BB71" s="128">
        <v>1</v>
      </c>
      <c r="BC71" s="128">
        <v>1</v>
      </c>
      <c r="BD71" s="128">
        <v>1</v>
      </c>
      <c r="BE71" s="128">
        <v>1</v>
      </c>
      <c r="BF71" s="69"/>
      <c r="BG71" s="128"/>
      <c r="BH71" s="298">
        <f t="shared" si="14"/>
        <v>1</v>
      </c>
      <c r="BI71" s="84">
        <v>0</v>
      </c>
      <c r="BJ71" s="203">
        <f t="shared" si="15"/>
        <v>0</v>
      </c>
      <c r="BK71" s="201"/>
      <c r="BL71" s="201"/>
      <c r="BM71" s="202">
        <v>150</v>
      </c>
      <c r="BN71" s="203">
        <v>200</v>
      </c>
      <c r="BO71" s="203">
        <v>150</v>
      </c>
      <c r="BP71" s="203">
        <v>80</v>
      </c>
      <c r="BQ71" s="239">
        <v>780</v>
      </c>
      <c r="BR71" s="202">
        <v>930</v>
      </c>
      <c r="BS71" s="299">
        <f t="shared" si="10"/>
        <v>30</v>
      </c>
      <c r="BT71" s="279">
        <f t="shared" si="11"/>
        <v>2260</v>
      </c>
      <c r="BU71" s="205"/>
      <c r="BV71" s="205"/>
      <c r="BW71" s="205">
        <v>2260</v>
      </c>
      <c r="BX71" s="240">
        <f t="shared" si="12"/>
        <v>2260</v>
      </c>
      <c r="BY71" s="241">
        <f t="shared" si="13"/>
        <v>0</v>
      </c>
      <c r="BZ71" s="78"/>
      <c r="CA71" s="300"/>
      <c r="CB71" s="300"/>
    </row>
    <row r="72" spans="3:80" ht="16.5" customHeight="1" x14ac:dyDescent="0.25">
      <c r="C72" s="130" t="s">
        <v>1055</v>
      </c>
      <c r="D72" s="78" t="s">
        <v>310</v>
      </c>
      <c r="E72" s="130" t="s">
        <v>178</v>
      </c>
      <c r="F72" s="1" t="s">
        <v>246</v>
      </c>
      <c r="G72" s="1"/>
      <c r="H72" s="4" t="s">
        <v>311</v>
      </c>
      <c r="I72" s="4" t="s">
        <v>685</v>
      </c>
      <c r="J72" s="4" t="s">
        <v>686</v>
      </c>
      <c r="K72" s="4"/>
      <c r="L72" s="144">
        <v>2018</v>
      </c>
      <c r="M72" s="3" t="s">
        <v>45</v>
      </c>
      <c r="N72" s="3"/>
      <c r="O72" s="160"/>
      <c r="P72" s="163" t="s">
        <v>312</v>
      </c>
      <c r="Q72" s="163" t="s">
        <v>313</v>
      </c>
      <c r="R72" s="157">
        <v>1979</v>
      </c>
      <c r="S72" s="158" t="s">
        <v>244</v>
      </c>
      <c r="T72" s="4" t="s">
        <v>314</v>
      </c>
      <c r="U72" s="144">
        <v>1983</v>
      </c>
      <c r="V72" s="4" t="s">
        <v>171</v>
      </c>
      <c r="W72" s="4" t="s">
        <v>312</v>
      </c>
      <c r="X72" s="4" t="s">
        <v>315</v>
      </c>
      <c r="Y72" s="4" t="s">
        <v>316</v>
      </c>
      <c r="Z72" s="249" t="s">
        <v>124</v>
      </c>
      <c r="AA72" s="152"/>
      <c r="AB72" s="153"/>
      <c r="AC72" s="153"/>
      <c r="AD72" s="153"/>
      <c r="AE72" s="401"/>
      <c r="AF72" s="128">
        <v>1</v>
      </c>
      <c r="AG72" s="128">
        <v>1</v>
      </c>
      <c r="AH72" s="128">
        <v>1</v>
      </c>
      <c r="AI72" s="128">
        <v>1</v>
      </c>
      <c r="AJ72" s="128">
        <v>1</v>
      </c>
      <c r="AK72" s="128">
        <v>1</v>
      </c>
      <c r="AL72" s="128" t="s">
        <v>4</v>
      </c>
      <c r="AM72" s="128">
        <v>1</v>
      </c>
      <c r="AN72" s="128">
        <v>1</v>
      </c>
      <c r="AO72" s="128">
        <v>1</v>
      </c>
      <c r="AP72" s="128">
        <v>1</v>
      </c>
      <c r="AQ72" s="128">
        <v>1</v>
      </c>
      <c r="AR72" s="128">
        <v>1</v>
      </c>
      <c r="AS72" s="128">
        <v>1</v>
      </c>
      <c r="AT72" s="128">
        <v>1</v>
      </c>
      <c r="AU72" s="128">
        <v>1</v>
      </c>
      <c r="AV72" s="128">
        <v>1</v>
      </c>
      <c r="AW72" s="128">
        <v>1</v>
      </c>
      <c r="AX72" s="128">
        <v>1</v>
      </c>
      <c r="AY72" s="128">
        <v>1</v>
      </c>
      <c r="AZ72" s="128">
        <v>1</v>
      </c>
      <c r="BA72" s="128">
        <v>1</v>
      </c>
      <c r="BB72" s="128">
        <v>1</v>
      </c>
      <c r="BC72" s="128">
        <v>1</v>
      </c>
      <c r="BD72" s="128">
        <v>1</v>
      </c>
      <c r="BE72" s="128">
        <v>1</v>
      </c>
      <c r="BF72" s="128"/>
      <c r="BG72" s="128"/>
      <c r="BH72" s="298">
        <f t="shared" si="14"/>
        <v>1</v>
      </c>
      <c r="BI72" s="84">
        <v>0</v>
      </c>
      <c r="BJ72" s="203">
        <f t="shared" si="15"/>
        <v>0</v>
      </c>
      <c r="BK72" s="201"/>
      <c r="BL72" s="201"/>
      <c r="BM72" s="202">
        <v>150</v>
      </c>
      <c r="BN72" s="202">
        <v>200</v>
      </c>
      <c r="BO72" s="203">
        <v>150</v>
      </c>
      <c r="BP72" s="203">
        <v>80</v>
      </c>
      <c r="BQ72" s="239">
        <v>780</v>
      </c>
      <c r="BR72" s="202">
        <v>930</v>
      </c>
      <c r="BS72" s="299">
        <f t="shared" si="10"/>
        <v>30</v>
      </c>
      <c r="BT72" s="279">
        <f t="shared" si="11"/>
        <v>2260</v>
      </c>
      <c r="BU72" s="205"/>
      <c r="BV72" s="205">
        <v>2260</v>
      </c>
      <c r="BW72" s="205"/>
      <c r="BX72" s="240">
        <f t="shared" si="12"/>
        <v>2260</v>
      </c>
      <c r="BY72" s="241">
        <f t="shared" si="13"/>
        <v>0</v>
      </c>
      <c r="BZ72" s="78"/>
      <c r="CA72" s="300"/>
      <c r="CB72" s="300"/>
    </row>
    <row r="73" spans="3:80" ht="15.75" customHeight="1" x14ac:dyDescent="0.25">
      <c r="C73" s="130" t="s">
        <v>1055</v>
      </c>
      <c r="D73" s="78" t="s">
        <v>263</v>
      </c>
      <c r="E73" s="130" t="s">
        <v>264</v>
      </c>
      <c r="F73" s="1" t="s">
        <v>245</v>
      </c>
      <c r="G73" s="1"/>
      <c r="H73" s="4" t="s">
        <v>265</v>
      </c>
      <c r="I73" s="4" t="s">
        <v>687</v>
      </c>
      <c r="J73" s="4" t="s">
        <v>688</v>
      </c>
      <c r="K73" s="4"/>
      <c r="L73" s="144">
        <v>2018</v>
      </c>
      <c r="M73" s="3"/>
      <c r="N73" s="3" t="s">
        <v>45</v>
      </c>
      <c r="O73" s="160"/>
      <c r="P73" s="163" t="s">
        <v>65</v>
      </c>
      <c r="Q73" s="163" t="s">
        <v>266</v>
      </c>
      <c r="R73" s="157">
        <v>1990</v>
      </c>
      <c r="S73" s="158" t="s">
        <v>171</v>
      </c>
      <c r="T73" s="4" t="s">
        <v>158</v>
      </c>
      <c r="U73" s="144">
        <v>1994</v>
      </c>
      <c r="V73" s="4" t="s">
        <v>171</v>
      </c>
      <c r="W73" s="4" t="s">
        <v>67</v>
      </c>
      <c r="X73" s="4" t="s">
        <v>267</v>
      </c>
      <c r="Y73" s="4" t="s">
        <v>268</v>
      </c>
      <c r="Z73" s="122"/>
      <c r="AA73" s="152"/>
      <c r="AB73" s="153"/>
      <c r="AC73" s="153"/>
      <c r="AD73" s="153"/>
      <c r="AE73" s="401"/>
      <c r="AF73" s="128">
        <v>1</v>
      </c>
      <c r="AG73" s="128">
        <v>1</v>
      </c>
      <c r="AH73" s="128">
        <v>1</v>
      </c>
      <c r="AI73" s="128">
        <v>1</v>
      </c>
      <c r="AJ73" s="128">
        <v>1</v>
      </c>
      <c r="AK73" s="128">
        <v>1</v>
      </c>
      <c r="AL73" s="128" t="s">
        <v>4</v>
      </c>
      <c r="AM73" s="128">
        <v>1</v>
      </c>
      <c r="AN73" s="128">
        <v>1</v>
      </c>
      <c r="AO73" s="128">
        <v>1</v>
      </c>
      <c r="AP73" s="128">
        <v>1</v>
      </c>
      <c r="AQ73" s="128">
        <v>1</v>
      </c>
      <c r="AR73" s="128">
        <v>1</v>
      </c>
      <c r="AS73" s="128">
        <v>1</v>
      </c>
      <c r="AT73" s="128">
        <v>1</v>
      </c>
      <c r="AU73" s="128">
        <v>1</v>
      </c>
      <c r="AV73" s="128">
        <v>1</v>
      </c>
      <c r="AW73" s="128">
        <v>1</v>
      </c>
      <c r="AX73" s="128">
        <v>1</v>
      </c>
      <c r="AY73" s="128">
        <v>1</v>
      </c>
      <c r="AZ73" s="128">
        <v>1</v>
      </c>
      <c r="BA73" s="128">
        <v>1</v>
      </c>
      <c r="BB73" s="128">
        <v>1</v>
      </c>
      <c r="BC73" s="128">
        <v>1</v>
      </c>
      <c r="BD73" s="128">
        <v>1</v>
      </c>
      <c r="BE73" s="128">
        <v>1</v>
      </c>
      <c r="BF73" s="69">
        <v>2.5</v>
      </c>
      <c r="BG73" s="128"/>
      <c r="BH73" s="298">
        <f t="shared" si="14"/>
        <v>1</v>
      </c>
      <c r="BI73" s="84">
        <v>35</v>
      </c>
      <c r="BJ73" s="203">
        <f t="shared" si="15"/>
        <v>25</v>
      </c>
      <c r="BK73" s="201"/>
      <c r="BL73" s="201"/>
      <c r="BM73" s="202">
        <v>150</v>
      </c>
      <c r="BN73" s="203"/>
      <c r="BO73" s="203">
        <v>150</v>
      </c>
      <c r="BP73" s="203">
        <v>80</v>
      </c>
      <c r="BQ73" s="239">
        <v>780</v>
      </c>
      <c r="BR73" s="202">
        <v>930</v>
      </c>
      <c r="BS73" s="299">
        <f t="shared" si="10"/>
        <v>30</v>
      </c>
      <c r="BT73" s="279">
        <f t="shared" si="11"/>
        <v>2120</v>
      </c>
      <c r="BU73" s="205"/>
      <c r="BV73" s="205"/>
      <c r="BW73" s="205">
        <v>2120</v>
      </c>
      <c r="BX73" s="240">
        <f t="shared" si="12"/>
        <v>2120</v>
      </c>
      <c r="BY73" s="241">
        <f t="shared" si="13"/>
        <v>0</v>
      </c>
      <c r="BZ73" s="78"/>
      <c r="CA73" s="300"/>
      <c r="CB73" s="300"/>
    </row>
    <row r="74" spans="3:80" ht="15.75" customHeight="1" x14ac:dyDescent="0.25">
      <c r="C74" s="130" t="s">
        <v>1055</v>
      </c>
      <c r="D74" s="78" t="s">
        <v>338</v>
      </c>
      <c r="E74" s="130" t="s">
        <v>134</v>
      </c>
      <c r="F74" s="1" t="s">
        <v>339</v>
      </c>
      <c r="G74" s="1"/>
      <c r="H74" s="4" t="s">
        <v>340</v>
      </c>
      <c r="I74" s="4" t="s">
        <v>365</v>
      </c>
      <c r="J74" s="4"/>
      <c r="K74" s="4"/>
      <c r="L74" s="144">
        <v>2018</v>
      </c>
      <c r="M74" s="3"/>
      <c r="N74" s="3" t="s">
        <v>45</v>
      </c>
      <c r="O74" s="160"/>
      <c r="P74" s="163" t="s">
        <v>65</v>
      </c>
      <c r="Q74" s="163" t="s">
        <v>341</v>
      </c>
      <c r="R74" s="157">
        <v>1993</v>
      </c>
      <c r="S74" s="158" t="s">
        <v>171</v>
      </c>
      <c r="T74" s="4" t="s">
        <v>342</v>
      </c>
      <c r="U74" s="144">
        <v>1998</v>
      </c>
      <c r="V74" s="4" t="s">
        <v>171</v>
      </c>
      <c r="W74" s="4" t="s">
        <v>65</v>
      </c>
      <c r="X74" s="4" t="s">
        <v>59</v>
      </c>
      <c r="Y74" s="4" t="s">
        <v>76</v>
      </c>
      <c r="Z74" s="122"/>
      <c r="AA74" s="152"/>
      <c r="AB74" s="153"/>
      <c r="AC74" s="153"/>
      <c r="AD74" s="153"/>
      <c r="AE74" s="401"/>
      <c r="AF74" s="128">
        <v>1</v>
      </c>
      <c r="AG74" s="128">
        <v>1</v>
      </c>
      <c r="AH74" s="128">
        <v>1</v>
      </c>
      <c r="AI74" s="128">
        <v>1</v>
      </c>
      <c r="AJ74" s="128">
        <v>1</v>
      </c>
      <c r="AK74" s="128">
        <v>1</v>
      </c>
      <c r="AL74" s="128">
        <v>1</v>
      </c>
      <c r="AM74" s="128">
        <v>1</v>
      </c>
      <c r="AN74" s="128">
        <v>1</v>
      </c>
      <c r="AO74" s="128">
        <v>1</v>
      </c>
      <c r="AP74" s="128">
        <v>1</v>
      </c>
      <c r="AQ74" s="128">
        <v>1</v>
      </c>
      <c r="AR74" s="128">
        <v>1</v>
      </c>
      <c r="AS74" s="128">
        <v>1</v>
      </c>
      <c r="AT74" s="128">
        <v>1</v>
      </c>
      <c r="AU74" s="128">
        <v>1</v>
      </c>
      <c r="AV74" s="128">
        <v>1</v>
      </c>
      <c r="AW74" s="128">
        <v>1</v>
      </c>
      <c r="AX74" s="128">
        <v>1</v>
      </c>
      <c r="AY74" s="128">
        <v>1</v>
      </c>
      <c r="AZ74" s="128">
        <v>1</v>
      </c>
      <c r="BA74" s="128">
        <v>1</v>
      </c>
      <c r="BB74" s="128">
        <v>1</v>
      </c>
      <c r="BC74" s="128">
        <v>1</v>
      </c>
      <c r="BD74" s="128">
        <v>1</v>
      </c>
      <c r="BE74" s="128">
        <v>1</v>
      </c>
      <c r="BF74" s="69">
        <v>8.5</v>
      </c>
      <c r="BG74" s="128">
        <v>1</v>
      </c>
      <c r="BH74" s="298">
        <f t="shared" si="14"/>
        <v>0</v>
      </c>
      <c r="BI74" s="84">
        <v>0</v>
      </c>
      <c r="BJ74" s="203">
        <f t="shared" si="15"/>
        <v>95</v>
      </c>
      <c r="BK74" s="201"/>
      <c r="BL74" s="201"/>
      <c r="BM74" s="202"/>
      <c r="BN74" s="202"/>
      <c r="BO74" s="203">
        <v>150</v>
      </c>
      <c r="BP74" s="203">
        <v>80</v>
      </c>
      <c r="BQ74" s="239">
        <v>780</v>
      </c>
      <c r="BR74" s="202">
        <v>930</v>
      </c>
      <c r="BS74" s="299">
        <f t="shared" si="10"/>
        <v>0</v>
      </c>
      <c r="BT74" s="279">
        <f t="shared" si="11"/>
        <v>2035</v>
      </c>
      <c r="BU74" s="205"/>
      <c r="BV74" s="205">
        <v>2035</v>
      </c>
      <c r="BW74" s="205"/>
      <c r="BX74" s="240">
        <f t="shared" si="12"/>
        <v>2035</v>
      </c>
      <c r="BY74" s="241">
        <f t="shared" si="13"/>
        <v>0</v>
      </c>
      <c r="BZ74" s="78"/>
      <c r="CA74" s="300"/>
      <c r="CB74" s="300"/>
    </row>
    <row r="75" spans="3:80" s="330" customFormat="1" ht="15.75" customHeight="1" x14ac:dyDescent="0.3">
      <c r="C75" s="130" t="s">
        <v>1055</v>
      </c>
      <c r="D75" s="341" t="s">
        <v>726</v>
      </c>
      <c r="E75" s="130" t="s">
        <v>152</v>
      </c>
      <c r="F75" s="2"/>
      <c r="G75" s="2"/>
      <c r="H75" s="4" t="s">
        <v>832</v>
      </c>
      <c r="I75" s="4" t="s">
        <v>841</v>
      </c>
      <c r="J75" s="4" t="s">
        <v>842</v>
      </c>
      <c r="K75" s="4"/>
      <c r="L75" s="144">
        <v>2018</v>
      </c>
      <c r="M75" s="3"/>
      <c r="N75" s="3" t="s">
        <v>757</v>
      </c>
      <c r="O75" s="160" t="s">
        <v>46</v>
      </c>
      <c r="P75" s="3" t="s">
        <v>833</v>
      </c>
      <c r="Q75" s="152" t="s">
        <v>834</v>
      </c>
      <c r="R75" s="4" t="s">
        <v>835</v>
      </c>
      <c r="S75" s="158" t="s">
        <v>47</v>
      </c>
      <c r="T75" s="3" t="s">
        <v>836</v>
      </c>
      <c r="U75" s="4" t="s">
        <v>837</v>
      </c>
      <c r="V75" s="4" t="s">
        <v>47</v>
      </c>
      <c r="W75" s="3" t="s">
        <v>838</v>
      </c>
      <c r="X75" s="3" t="s">
        <v>839</v>
      </c>
      <c r="Y75" s="3" t="s">
        <v>840</v>
      </c>
      <c r="Z75" s="3" t="s">
        <v>193</v>
      </c>
      <c r="AA75" s="3"/>
      <c r="AB75" s="3"/>
      <c r="AC75" s="3"/>
      <c r="AD75" s="3"/>
      <c r="AE75" s="405"/>
      <c r="AF75" s="128">
        <v>1</v>
      </c>
      <c r="AG75" s="128">
        <v>1</v>
      </c>
      <c r="AH75" s="128">
        <v>1</v>
      </c>
      <c r="AI75" s="128">
        <v>1</v>
      </c>
      <c r="AJ75" s="128">
        <v>1</v>
      </c>
      <c r="AK75" s="128">
        <v>1</v>
      </c>
      <c r="AL75" s="128" t="s">
        <v>4</v>
      </c>
      <c r="AM75" s="128" t="s">
        <v>4</v>
      </c>
      <c r="AN75" s="128">
        <v>1</v>
      </c>
      <c r="AO75" s="128">
        <v>1</v>
      </c>
      <c r="AP75" s="128">
        <v>1</v>
      </c>
      <c r="AQ75" s="128">
        <v>1</v>
      </c>
      <c r="AR75" s="128">
        <v>1</v>
      </c>
      <c r="AS75" s="128">
        <v>1</v>
      </c>
      <c r="AT75" s="128">
        <v>1</v>
      </c>
      <c r="AU75" s="128">
        <v>1</v>
      </c>
      <c r="AV75" s="128">
        <v>1</v>
      </c>
      <c r="AW75" s="128">
        <v>1</v>
      </c>
      <c r="AX75" s="128">
        <v>1</v>
      </c>
      <c r="AY75" s="128">
        <v>1</v>
      </c>
      <c r="AZ75" s="128">
        <v>1</v>
      </c>
      <c r="BA75" s="128">
        <v>1</v>
      </c>
      <c r="BB75" s="128">
        <v>1</v>
      </c>
      <c r="BC75" s="128">
        <v>1</v>
      </c>
      <c r="BD75" s="128">
        <v>1</v>
      </c>
      <c r="BE75" s="128">
        <v>1</v>
      </c>
      <c r="BF75" s="130"/>
      <c r="BG75" s="128"/>
      <c r="BH75" s="298">
        <f t="shared" si="14"/>
        <v>2</v>
      </c>
      <c r="BI75" s="130">
        <v>0</v>
      </c>
      <c r="BJ75" s="203">
        <f t="shared" si="15"/>
        <v>0</v>
      </c>
      <c r="BK75" s="129"/>
      <c r="BL75" s="129"/>
      <c r="BM75" s="202"/>
      <c r="BN75" s="256">
        <v>200</v>
      </c>
      <c r="BO75" s="203">
        <v>150</v>
      </c>
      <c r="BP75" s="203">
        <v>80</v>
      </c>
      <c r="BQ75" s="239">
        <v>780</v>
      </c>
      <c r="BR75" s="202">
        <v>930</v>
      </c>
      <c r="BS75" s="299">
        <f t="shared" si="10"/>
        <v>60</v>
      </c>
      <c r="BT75" s="279">
        <f t="shared" si="11"/>
        <v>2080</v>
      </c>
      <c r="BU75" s="375"/>
      <c r="BV75" s="342">
        <v>2080</v>
      </c>
      <c r="BW75" s="205"/>
      <c r="BX75" s="240">
        <f t="shared" si="12"/>
        <v>2080</v>
      </c>
      <c r="BY75" s="241">
        <f t="shared" si="13"/>
        <v>0</v>
      </c>
      <c r="BZ75" s="343"/>
      <c r="CA75" s="300"/>
      <c r="CB75" s="300"/>
    </row>
    <row r="76" spans="3:80" s="330" customFormat="1" ht="15.75" customHeight="1" x14ac:dyDescent="0.3">
      <c r="C76" s="130" t="s">
        <v>1055</v>
      </c>
      <c r="D76" s="78" t="s">
        <v>392</v>
      </c>
      <c r="E76" s="130" t="s">
        <v>142</v>
      </c>
      <c r="F76" s="4" t="s">
        <v>378</v>
      </c>
      <c r="G76" s="4"/>
      <c r="H76" s="4" t="s">
        <v>445</v>
      </c>
      <c r="I76" s="4"/>
      <c r="J76" s="4"/>
      <c r="K76" s="4"/>
      <c r="L76" s="144">
        <v>2018</v>
      </c>
      <c r="M76" s="3"/>
      <c r="N76" s="3" t="s">
        <v>45</v>
      </c>
      <c r="O76" s="160" t="s">
        <v>199</v>
      </c>
      <c r="P76" s="163" t="s">
        <v>65</v>
      </c>
      <c r="Q76" s="163" t="s">
        <v>692</v>
      </c>
      <c r="R76" s="157">
        <v>1980</v>
      </c>
      <c r="S76" s="158" t="s">
        <v>47</v>
      </c>
      <c r="T76" s="4" t="s">
        <v>693</v>
      </c>
      <c r="U76" s="144">
        <v>1980</v>
      </c>
      <c r="V76" s="4" t="s">
        <v>47</v>
      </c>
      <c r="W76" s="4" t="s">
        <v>169</v>
      </c>
      <c r="X76" s="4" t="s">
        <v>694</v>
      </c>
      <c r="Y76" s="4" t="s">
        <v>128</v>
      </c>
      <c r="Z76" s="122" t="s">
        <v>124</v>
      </c>
      <c r="AA76" s="152"/>
      <c r="AB76" s="153"/>
      <c r="AC76" s="153"/>
      <c r="AD76" s="153"/>
      <c r="AE76" s="401"/>
      <c r="AF76" s="128">
        <v>1</v>
      </c>
      <c r="AG76" s="128">
        <v>1</v>
      </c>
      <c r="AH76" s="128">
        <v>1</v>
      </c>
      <c r="AI76" s="128">
        <v>1</v>
      </c>
      <c r="AJ76" s="128">
        <v>1</v>
      </c>
      <c r="AK76" s="128">
        <v>1</v>
      </c>
      <c r="AL76" s="128">
        <v>1</v>
      </c>
      <c r="AM76" s="128">
        <v>1</v>
      </c>
      <c r="AN76" s="128">
        <v>1</v>
      </c>
      <c r="AO76" s="128">
        <v>1</v>
      </c>
      <c r="AP76" s="128">
        <v>1</v>
      </c>
      <c r="AQ76" s="128">
        <v>1</v>
      </c>
      <c r="AR76" s="128">
        <v>1</v>
      </c>
      <c r="AS76" s="128">
        <v>1</v>
      </c>
      <c r="AT76" s="128">
        <v>1</v>
      </c>
      <c r="AU76" s="128">
        <v>1</v>
      </c>
      <c r="AV76" s="128">
        <v>1</v>
      </c>
      <c r="AW76" s="128">
        <v>1</v>
      </c>
      <c r="AX76" s="128">
        <v>1</v>
      </c>
      <c r="AY76" s="128">
        <v>1</v>
      </c>
      <c r="AZ76" s="128">
        <v>1</v>
      </c>
      <c r="BA76" s="128">
        <v>1</v>
      </c>
      <c r="BB76" s="128">
        <v>1</v>
      </c>
      <c r="BC76" s="128">
        <v>1</v>
      </c>
      <c r="BD76" s="128">
        <v>1</v>
      </c>
      <c r="BE76" s="128">
        <v>1</v>
      </c>
      <c r="BF76" s="69">
        <v>2</v>
      </c>
      <c r="BG76" s="128"/>
      <c r="BH76" s="298">
        <f t="shared" si="14"/>
        <v>0</v>
      </c>
      <c r="BI76" s="438">
        <v>300</v>
      </c>
      <c r="BJ76" s="203">
        <f t="shared" si="15"/>
        <v>20</v>
      </c>
      <c r="BK76" s="201"/>
      <c r="BL76" s="201"/>
      <c r="BM76" s="202"/>
      <c r="BN76" s="202"/>
      <c r="BO76" s="203">
        <v>150</v>
      </c>
      <c r="BP76" s="203">
        <v>80</v>
      </c>
      <c r="BQ76" s="239">
        <v>780</v>
      </c>
      <c r="BR76" s="239">
        <v>780</v>
      </c>
      <c r="BS76" s="299">
        <f t="shared" si="10"/>
        <v>0</v>
      </c>
      <c r="BT76" s="279">
        <f t="shared" si="11"/>
        <v>2110</v>
      </c>
      <c r="BU76" s="205"/>
      <c r="BV76" s="205"/>
      <c r="BW76" s="205"/>
      <c r="BX76" s="240">
        <f t="shared" si="12"/>
        <v>0</v>
      </c>
      <c r="BY76" s="241">
        <f t="shared" si="13"/>
        <v>2110</v>
      </c>
      <c r="BZ76" s="78"/>
      <c r="CA76" s="300"/>
      <c r="CB76" s="300"/>
    </row>
    <row r="77" spans="3:80" ht="15.75" customHeight="1" x14ac:dyDescent="0.25">
      <c r="C77" s="260" t="s">
        <v>1056</v>
      </c>
      <c r="D77" s="78" t="s">
        <v>1011</v>
      </c>
      <c r="E77" s="130" t="s">
        <v>48</v>
      </c>
      <c r="F77" s="1"/>
      <c r="G77" s="1"/>
      <c r="H77" s="4"/>
      <c r="I77" s="4"/>
      <c r="J77" s="4"/>
      <c r="K77" s="4"/>
      <c r="L77" s="144"/>
      <c r="M77" s="3"/>
      <c r="N77" s="3"/>
      <c r="O77" s="160"/>
      <c r="P77" s="163"/>
      <c r="Q77" s="163"/>
      <c r="R77" s="157"/>
      <c r="S77" s="158"/>
      <c r="T77" s="4"/>
      <c r="U77" s="144"/>
      <c r="V77" s="4"/>
      <c r="W77" s="4"/>
      <c r="X77" s="4"/>
      <c r="Y77" s="4"/>
      <c r="Z77" s="122"/>
      <c r="AA77" s="152"/>
      <c r="AB77" s="153"/>
      <c r="AC77" s="153"/>
      <c r="AD77" s="153"/>
      <c r="AE77" s="401"/>
      <c r="AF77" s="128">
        <v>1</v>
      </c>
      <c r="AG77" s="128">
        <v>1</v>
      </c>
      <c r="AH77" s="128">
        <v>1</v>
      </c>
      <c r="AI77" s="128">
        <v>1</v>
      </c>
      <c r="AJ77" s="128">
        <v>1</v>
      </c>
      <c r="AK77" s="128">
        <v>1</v>
      </c>
      <c r="AL77" s="128">
        <v>1</v>
      </c>
      <c r="AM77" s="128">
        <v>1</v>
      </c>
      <c r="AN77" s="128">
        <v>1</v>
      </c>
      <c r="AO77" s="128">
        <v>1</v>
      </c>
      <c r="AP77" s="128">
        <v>1</v>
      </c>
      <c r="AQ77" s="128">
        <v>1</v>
      </c>
      <c r="AR77" s="128">
        <v>1</v>
      </c>
      <c r="AS77" s="128">
        <v>1</v>
      </c>
      <c r="AT77" s="128">
        <v>1</v>
      </c>
      <c r="AU77" s="128">
        <v>1</v>
      </c>
      <c r="AV77" s="128">
        <v>1</v>
      </c>
      <c r="AW77" s="128">
        <v>1</v>
      </c>
      <c r="AX77" s="128">
        <v>1</v>
      </c>
      <c r="AY77" s="128">
        <v>1</v>
      </c>
      <c r="AZ77" s="128">
        <v>1</v>
      </c>
      <c r="BA77" s="128">
        <v>1</v>
      </c>
      <c r="BB77" s="128">
        <v>1</v>
      </c>
      <c r="BC77" s="128">
        <v>1</v>
      </c>
      <c r="BD77" s="128">
        <v>1</v>
      </c>
      <c r="BE77" s="128">
        <v>1</v>
      </c>
      <c r="BF77" s="69"/>
      <c r="BG77" s="128"/>
      <c r="BH77" s="298">
        <f t="shared" si="14"/>
        <v>0</v>
      </c>
      <c r="BI77" s="84">
        <v>0</v>
      </c>
      <c r="BJ77" s="203">
        <f t="shared" si="15"/>
        <v>0</v>
      </c>
      <c r="BK77" s="201"/>
      <c r="BL77" s="201"/>
      <c r="BM77" s="202"/>
      <c r="BN77" s="202"/>
      <c r="BO77" s="203">
        <v>150</v>
      </c>
      <c r="BP77" s="203">
        <v>80</v>
      </c>
      <c r="BQ77" s="239">
        <v>780</v>
      </c>
      <c r="BR77" s="202">
        <v>930</v>
      </c>
      <c r="BS77" s="299">
        <f t="shared" si="10"/>
        <v>0</v>
      </c>
      <c r="BT77" s="279">
        <f t="shared" si="11"/>
        <v>1940</v>
      </c>
      <c r="BU77" s="205"/>
      <c r="BV77" s="205"/>
      <c r="BW77" s="205">
        <v>1940</v>
      </c>
      <c r="BX77" s="240">
        <f t="shared" si="12"/>
        <v>1940</v>
      </c>
      <c r="BY77" s="241">
        <f t="shared" si="13"/>
        <v>0</v>
      </c>
      <c r="BZ77" s="78"/>
      <c r="CA77" s="300"/>
      <c r="CB77" s="300"/>
    </row>
    <row r="78" spans="3:80" ht="15.75" customHeight="1" x14ac:dyDescent="0.25">
      <c r="C78" s="260" t="s">
        <v>1057</v>
      </c>
      <c r="D78" s="78" t="s">
        <v>456</v>
      </c>
      <c r="E78" s="130" t="s">
        <v>1</v>
      </c>
      <c r="F78" s="1" t="s">
        <v>461</v>
      </c>
      <c r="G78" s="1"/>
      <c r="H78" s="4" t="s">
        <v>555</v>
      </c>
      <c r="I78" s="4" t="s">
        <v>560</v>
      </c>
      <c r="J78" s="4" t="s">
        <v>561</v>
      </c>
      <c r="K78" s="4"/>
      <c r="L78" s="144">
        <v>2019</v>
      </c>
      <c r="M78" s="3" t="s">
        <v>45</v>
      </c>
      <c r="N78" s="3"/>
      <c r="O78" s="160" t="s">
        <v>199</v>
      </c>
      <c r="P78" s="163" t="s">
        <v>65</v>
      </c>
      <c r="Q78" s="163" t="s">
        <v>556</v>
      </c>
      <c r="R78" s="157">
        <v>1986</v>
      </c>
      <c r="S78" s="158" t="s">
        <v>557</v>
      </c>
      <c r="T78" s="4" t="s">
        <v>558</v>
      </c>
      <c r="U78" s="144">
        <v>1987</v>
      </c>
      <c r="V78" s="4" t="s">
        <v>190</v>
      </c>
      <c r="W78" s="4" t="s">
        <v>65</v>
      </c>
      <c r="X78" s="4" t="s">
        <v>59</v>
      </c>
      <c r="Y78" s="4" t="s">
        <v>559</v>
      </c>
      <c r="Z78" s="122" t="s">
        <v>242</v>
      </c>
      <c r="AA78" s="152"/>
      <c r="AB78" s="153"/>
      <c r="AC78" s="153"/>
      <c r="AD78" s="153"/>
      <c r="AE78" s="401"/>
      <c r="AF78" s="128">
        <v>1</v>
      </c>
      <c r="AG78" s="128" t="s">
        <v>4</v>
      </c>
      <c r="AH78" s="128">
        <v>1</v>
      </c>
      <c r="AI78" s="128">
        <v>1</v>
      </c>
      <c r="AJ78" s="128">
        <v>1</v>
      </c>
      <c r="AK78" s="128" t="s">
        <v>4</v>
      </c>
      <c r="AL78" s="128">
        <v>1</v>
      </c>
      <c r="AM78" s="128" t="s">
        <v>4</v>
      </c>
      <c r="AN78" s="128">
        <v>1</v>
      </c>
      <c r="AO78" s="128">
        <v>1</v>
      </c>
      <c r="AP78" s="128">
        <v>1</v>
      </c>
      <c r="AQ78" s="128">
        <v>1</v>
      </c>
      <c r="AR78" s="128">
        <v>1</v>
      </c>
      <c r="AS78" s="128" t="s">
        <v>4</v>
      </c>
      <c r="AT78" s="128">
        <v>1</v>
      </c>
      <c r="AU78" s="128">
        <v>1</v>
      </c>
      <c r="AV78" s="128">
        <v>1</v>
      </c>
      <c r="AW78" s="128">
        <v>1</v>
      </c>
      <c r="AX78" s="128">
        <v>1</v>
      </c>
      <c r="AY78" s="128" t="s">
        <v>4</v>
      </c>
      <c r="AZ78" s="128">
        <v>1</v>
      </c>
      <c r="BA78" s="128">
        <v>1</v>
      </c>
      <c r="BB78" s="128">
        <v>1</v>
      </c>
      <c r="BC78" s="128">
        <v>1</v>
      </c>
      <c r="BD78" s="128">
        <v>1</v>
      </c>
      <c r="BE78" s="128" t="s">
        <v>4</v>
      </c>
      <c r="BF78" s="69"/>
      <c r="BG78" s="128"/>
      <c r="BH78" s="298">
        <f t="shared" si="14"/>
        <v>6</v>
      </c>
      <c r="BI78" s="388">
        <v>0</v>
      </c>
      <c r="BJ78" s="203">
        <f t="shared" si="15"/>
        <v>0</v>
      </c>
      <c r="BK78" s="201"/>
      <c r="BL78" s="201"/>
      <c r="BM78" s="202"/>
      <c r="BN78" s="202"/>
      <c r="BO78" s="203">
        <v>150</v>
      </c>
      <c r="BP78" s="203">
        <v>80</v>
      </c>
      <c r="BQ78" s="239">
        <v>780</v>
      </c>
      <c r="BR78" s="202">
        <v>680</v>
      </c>
      <c r="BS78" s="299">
        <f t="shared" si="10"/>
        <v>180</v>
      </c>
      <c r="BT78" s="279">
        <f t="shared" si="11"/>
        <v>1510</v>
      </c>
      <c r="BU78" s="205"/>
      <c r="BV78" s="205"/>
      <c r="BW78" s="205">
        <v>1510</v>
      </c>
      <c r="BX78" s="240">
        <f t="shared" si="12"/>
        <v>1510</v>
      </c>
      <c r="BY78" s="241">
        <f t="shared" si="13"/>
        <v>0</v>
      </c>
      <c r="BZ78" s="78"/>
      <c r="CA78" s="300"/>
      <c r="CB78" s="300"/>
    </row>
    <row r="79" spans="3:80" ht="15.75" customHeight="1" x14ac:dyDescent="0.25">
      <c r="C79" s="260" t="s">
        <v>1057</v>
      </c>
      <c r="D79" s="78" t="s">
        <v>988</v>
      </c>
      <c r="E79" s="130" t="s">
        <v>222</v>
      </c>
      <c r="F79" s="1" t="s">
        <v>987</v>
      </c>
      <c r="G79" s="1"/>
      <c r="H79" s="4"/>
      <c r="I79" s="4"/>
      <c r="J79" s="4"/>
      <c r="K79" s="4"/>
      <c r="L79" s="144"/>
      <c r="M79" s="3"/>
      <c r="N79" s="3"/>
      <c r="O79" s="160"/>
      <c r="P79" s="163"/>
      <c r="Q79" s="163"/>
      <c r="R79" s="157"/>
      <c r="S79" s="158"/>
      <c r="T79" s="4"/>
      <c r="U79" s="144"/>
      <c r="V79" s="4"/>
      <c r="W79" s="4"/>
      <c r="X79" s="4"/>
      <c r="Y79" s="4"/>
      <c r="Z79" s="122"/>
      <c r="AA79" s="152"/>
      <c r="AB79" s="153"/>
      <c r="AC79" s="153"/>
      <c r="AD79" s="153"/>
      <c r="AE79" s="401"/>
      <c r="AF79" s="128">
        <v>1</v>
      </c>
      <c r="AG79" s="128" t="s">
        <v>4</v>
      </c>
      <c r="AH79" s="128">
        <v>1</v>
      </c>
      <c r="AI79" s="128">
        <v>1</v>
      </c>
      <c r="AJ79" s="128">
        <v>1</v>
      </c>
      <c r="AK79" s="128">
        <v>1</v>
      </c>
      <c r="AL79" s="128" t="s">
        <v>4</v>
      </c>
      <c r="AM79" s="128" t="s">
        <v>4</v>
      </c>
      <c r="AN79" s="128">
        <v>1</v>
      </c>
      <c r="AO79" s="128">
        <v>1</v>
      </c>
      <c r="AP79" s="128">
        <v>1</v>
      </c>
      <c r="AQ79" s="128">
        <v>1</v>
      </c>
      <c r="AR79" s="128">
        <v>1</v>
      </c>
      <c r="AS79" s="128" t="s">
        <v>4</v>
      </c>
      <c r="AT79" s="128">
        <v>1</v>
      </c>
      <c r="AU79" s="128">
        <v>1</v>
      </c>
      <c r="AV79" s="128">
        <v>1</v>
      </c>
      <c r="AW79" s="128">
        <v>1</v>
      </c>
      <c r="AX79" s="128">
        <v>1</v>
      </c>
      <c r="AY79" s="128" t="s">
        <v>4</v>
      </c>
      <c r="AZ79" s="128">
        <v>1</v>
      </c>
      <c r="BA79" s="128">
        <v>1</v>
      </c>
      <c r="BB79" s="128">
        <v>1</v>
      </c>
      <c r="BC79" s="128">
        <v>1</v>
      </c>
      <c r="BD79" s="128">
        <v>1</v>
      </c>
      <c r="BE79" s="128" t="s">
        <v>4</v>
      </c>
      <c r="BF79" s="69"/>
      <c r="BG79" s="128"/>
      <c r="BH79" s="298">
        <f>COUNTIF(AF79:BE79,"P")</f>
        <v>6</v>
      </c>
      <c r="BI79" s="84">
        <v>0</v>
      </c>
      <c r="BJ79" s="203">
        <f t="shared" si="15"/>
        <v>0</v>
      </c>
      <c r="BK79" s="201"/>
      <c r="BL79" s="201"/>
      <c r="BM79" s="202"/>
      <c r="BN79" s="202"/>
      <c r="BO79" s="203">
        <v>150</v>
      </c>
      <c r="BP79" s="203">
        <v>80</v>
      </c>
      <c r="BQ79" s="239">
        <v>780</v>
      </c>
      <c r="BR79" s="202">
        <v>680</v>
      </c>
      <c r="BS79" s="299">
        <f t="shared" si="10"/>
        <v>180</v>
      </c>
      <c r="BT79" s="279">
        <f t="shared" si="11"/>
        <v>1510</v>
      </c>
      <c r="BU79" s="205"/>
      <c r="BV79" s="205"/>
      <c r="BW79" s="205">
        <v>1550</v>
      </c>
      <c r="BX79" s="240">
        <f t="shared" si="12"/>
        <v>1550</v>
      </c>
      <c r="BY79" s="241">
        <f t="shared" si="13"/>
        <v>-40</v>
      </c>
      <c r="BZ79" s="78"/>
      <c r="CA79" s="300"/>
      <c r="CB79" s="300"/>
    </row>
    <row r="80" spans="3:80" ht="15.75" customHeight="1" x14ac:dyDescent="0.25">
      <c r="C80" s="260" t="s">
        <v>1057</v>
      </c>
      <c r="D80" s="78" t="s">
        <v>1013</v>
      </c>
      <c r="E80" s="443" t="s">
        <v>131</v>
      </c>
      <c r="F80" s="1"/>
      <c r="G80" s="1"/>
      <c r="H80" s="4"/>
      <c r="I80" s="4"/>
      <c r="J80" s="4"/>
      <c r="K80" s="4"/>
      <c r="L80" s="144"/>
      <c r="M80" s="3"/>
      <c r="N80" s="3"/>
      <c r="O80" s="160"/>
      <c r="P80" s="163"/>
      <c r="Q80" s="163"/>
      <c r="R80" s="157"/>
      <c r="S80" s="158"/>
      <c r="T80" s="4"/>
      <c r="U80" s="144"/>
      <c r="V80" s="4"/>
      <c r="W80" s="4"/>
      <c r="X80" s="4"/>
      <c r="Y80" s="4"/>
      <c r="Z80" s="122"/>
      <c r="AA80" s="152"/>
      <c r="AB80" s="153"/>
      <c r="AC80" s="153"/>
      <c r="AD80" s="153"/>
      <c r="AE80" s="401"/>
      <c r="AF80" s="128">
        <v>1</v>
      </c>
      <c r="AG80" s="128">
        <v>1</v>
      </c>
      <c r="AH80" s="128">
        <v>1</v>
      </c>
      <c r="AI80" s="128">
        <v>1</v>
      </c>
      <c r="AJ80" s="128">
        <v>1</v>
      </c>
      <c r="AK80" s="128">
        <v>1</v>
      </c>
      <c r="AL80" s="128">
        <v>1</v>
      </c>
      <c r="AM80" s="128">
        <v>1</v>
      </c>
      <c r="AN80" s="128">
        <v>1</v>
      </c>
      <c r="AO80" s="128">
        <v>1</v>
      </c>
      <c r="AP80" s="128">
        <v>1</v>
      </c>
      <c r="AQ80" s="128">
        <v>1</v>
      </c>
      <c r="AR80" s="128">
        <v>1</v>
      </c>
      <c r="AS80" s="128">
        <v>1</v>
      </c>
      <c r="AT80" s="128">
        <v>1</v>
      </c>
      <c r="AU80" s="128" t="s">
        <v>4</v>
      </c>
      <c r="AV80" s="128">
        <v>1</v>
      </c>
      <c r="AW80" s="128">
        <v>1</v>
      </c>
      <c r="AX80" s="128" t="s">
        <v>4</v>
      </c>
      <c r="AY80" s="128">
        <v>1</v>
      </c>
      <c r="AZ80" s="128">
        <v>1</v>
      </c>
      <c r="BA80" s="128">
        <v>1</v>
      </c>
      <c r="BB80" s="128">
        <v>1</v>
      </c>
      <c r="BC80" s="128">
        <v>1</v>
      </c>
      <c r="BD80" s="128">
        <v>1</v>
      </c>
      <c r="BE80" s="128">
        <v>1</v>
      </c>
      <c r="BF80" s="69"/>
      <c r="BG80" s="128"/>
      <c r="BH80" s="298">
        <f t="shared" si="14"/>
        <v>2</v>
      </c>
      <c r="BI80" s="84">
        <v>0</v>
      </c>
      <c r="BJ80" s="203">
        <f t="shared" si="15"/>
        <v>0</v>
      </c>
      <c r="BK80" s="201"/>
      <c r="BL80" s="201"/>
      <c r="BM80" s="202"/>
      <c r="BN80" s="202"/>
      <c r="BO80" s="203">
        <v>150</v>
      </c>
      <c r="BP80" s="203">
        <v>80</v>
      </c>
      <c r="BQ80" s="239">
        <v>780</v>
      </c>
      <c r="BR80" s="202">
        <v>680</v>
      </c>
      <c r="BS80" s="299">
        <f t="shared" si="10"/>
        <v>60</v>
      </c>
      <c r="BT80" s="279">
        <f t="shared" si="11"/>
        <v>1630</v>
      </c>
      <c r="BU80" s="205"/>
      <c r="BV80" s="205">
        <v>1630</v>
      </c>
      <c r="BW80" s="205"/>
      <c r="BX80" s="240">
        <f t="shared" si="12"/>
        <v>1630</v>
      </c>
      <c r="BY80" s="241">
        <f t="shared" si="13"/>
        <v>0</v>
      </c>
      <c r="BZ80" s="78"/>
      <c r="CA80" s="300"/>
      <c r="CB80" s="300"/>
    </row>
    <row r="81" spans="1:327" ht="15.75" customHeight="1" x14ac:dyDescent="0.25">
      <c r="C81" s="260" t="s">
        <v>1057</v>
      </c>
      <c r="D81" s="78" t="s">
        <v>853</v>
      </c>
      <c r="E81" s="130" t="s">
        <v>854</v>
      </c>
      <c r="F81" s="1" t="s">
        <v>855</v>
      </c>
      <c r="G81" s="1"/>
      <c r="H81" s="4" t="s">
        <v>885</v>
      </c>
      <c r="I81" s="4" t="s">
        <v>891</v>
      </c>
      <c r="J81" s="4" t="s">
        <v>892</v>
      </c>
      <c r="K81" s="4"/>
      <c r="L81" s="144">
        <v>2019</v>
      </c>
      <c r="M81" s="3"/>
      <c r="N81" s="3" t="s">
        <v>45</v>
      </c>
      <c r="O81" s="160" t="s">
        <v>199</v>
      </c>
      <c r="P81" s="163" t="s">
        <v>65</v>
      </c>
      <c r="Q81" s="163" t="s">
        <v>886</v>
      </c>
      <c r="R81" s="157">
        <v>1984</v>
      </c>
      <c r="S81" s="158" t="s">
        <v>258</v>
      </c>
      <c r="T81" s="4" t="s">
        <v>887</v>
      </c>
      <c r="U81" s="144">
        <v>1985</v>
      </c>
      <c r="V81" s="4" t="s">
        <v>291</v>
      </c>
      <c r="W81" s="4" t="s">
        <v>888</v>
      </c>
      <c r="X81" s="4" t="s">
        <v>889</v>
      </c>
      <c r="Y81" s="4" t="s">
        <v>890</v>
      </c>
      <c r="Z81" s="151" t="s">
        <v>125</v>
      </c>
      <c r="AA81" s="152"/>
      <c r="AB81" s="153"/>
      <c r="AC81" s="153"/>
      <c r="AD81" s="153"/>
      <c r="AE81" s="401"/>
      <c r="AF81" s="128">
        <v>1</v>
      </c>
      <c r="AG81" s="128">
        <v>1</v>
      </c>
      <c r="AH81" s="128">
        <v>1</v>
      </c>
      <c r="AI81" s="128" t="s">
        <v>4</v>
      </c>
      <c r="AJ81" s="128" t="s">
        <v>4</v>
      </c>
      <c r="AK81" s="128" t="s">
        <v>4</v>
      </c>
      <c r="AL81" s="128">
        <v>1</v>
      </c>
      <c r="AM81" s="128">
        <v>1</v>
      </c>
      <c r="AN81" s="128">
        <v>1</v>
      </c>
      <c r="AO81" s="128">
        <v>1</v>
      </c>
      <c r="AP81" s="128">
        <v>1</v>
      </c>
      <c r="AQ81" s="128">
        <v>1</v>
      </c>
      <c r="AR81" s="128">
        <v>1</v>
      </c>
      <c r="AS81" s="128">
        <v>1</v>
      </c>
      <c r="AT81" s="128">
        <v>1</v>
      </c>
      <c r="AU81" s="128">
        <v>1</v>
      </c>
      <c r="AV81" s="128">
        <v>1</v>
      </c>
      <c r="AW81" s="128">
        <v>1</v>
      </c>
      <c r="AX81" s="128">
        <v>1</v>
      </c>
      <c r="AY81" s="128">
        <v>1</v>
      </c>
      <c r="AZ81" s="128">
        <v>1</v>
      </c>
      <c r="BA81" s="128">
        <v>1</v>
      </c>
      <c r="BB81" s="128">
        <v>1</v>
      </c>
      <c r="BC81" s="128">
        <v>1</v>
      </c>
      <c r="BD81" s="128">
        <v>1</v>
      </c>
      <c r="BE81" s="128">
        <v>1</v>
      </c>
      <c r="BF81" s="69"/>
      <c r="BG81" s="128"/>
      <c r="BH81" s="298">
        <f t="shared" si="14"/>
        <v>3</v>
      </c>
      <c r="BI81" s="84">
        <v>0</v>
      </c>
      <c r="BJ81" s="203">
        <f t="shared" si="15"/>
        <v>0</v>
      </c>
      <c r="BK81" s="201"/>
      <c r="BL81" s="201"/>
      <c r="BM81" s="202"/>
      <c r="BN81" s="202">
        <v>200</v>
      </c>
      <c r="BO81" s="203">
        <v>150</v>
      </c>
      <c r="BP81" s="203">
        <v>80</v>
      </c>
      <c r="BQ81" s="239">
        <v>780</v>
      </c>
      <c r="BR81" s="231">
        <v>610</v>
      </c>
      <c r="BS81" s="299">
        <f t="shared" si="10"/>
        <v>90</v>
      </c>
      <c r="BT81" s="279">
        <f t="shared" si="11"/>
        <v>1730</v>
      </c>
      <c r="BU81" s="205"/>
      <c r="BV81" s="205">
        <v>1730</v>
      </c>
      <c r="BW81" s="205"/>
      <c r="BX81" s="240">
        <f t="shared" si="12"/>
        <v>1730</v>
      </c>
      <c r="BY81" s="241">
        <f t="shared" si="13"/>
        <v>0</v>
      </c>
      <c r="BZ81" s="368" t="s">
        <v>866</v>
      </c>
      <c r="CA81" s="300"/>
      <c r="CB81" s="300"/>
    </row>
    <row r="82" spans="1:327" ht="15.75" customHeight="1" thickBot="1" x14ac:dyDescent="0.45">
      <c r="B82" s="30"/>
      <c r="D82" s="9"/>
      <c r="E82" s="12"/>
      <c r="H82" s="19"/>
      <c r="I82" s="19"/>
      <c r="J82" s="19"/>
      <c r="K82" s="19"/>
      <c r="L82" s="218"/>
      <c r="Q82" s="217"/>
      <c r="R82" s="216"/>
      <c r="U82" s="216"/>
      <c r="W82" s="219"/>
      <c r="X82" s="219"/>
      <c r="Y82" s="219"/>
      <c r="Z82" s="219"/>
      <c r="AA82" s="219"/>
      <c r="AB82" s="219"/>
      <c r="AF82" s="371">
        <f t="shared" ref="AF82:BB82" si="16">SUM(AF2:AF81)</f>
        <v>74</v>
      </c>
      <c r="AG82" s="371">
        <f t="shared" si="16"/>
        <v>64</v>
      </c>
      <c r="AH82" s="371">
        <f t="shared" si="16"/>
        <v>73</v>
      </c>
      <c r="AI82" s="371">
        <f t="shared" si="16"/>
        <v>74</v>
      </c>
      <c r="AJ82" s="371">
        <f t="shared" si="16"/>
        <v>69</v>
      </c>
      <c r="AK82" s="371">
        <f t="shared" si="16"/>
        <v>68</v>
      </c>
      <c r="AL82" s="371">
        <f t="shared" si="16"/>
        <v>67</v>
      </c>
      <c r="AM82" s="371">
        <f t="shared" si="16"/>
        <v>62</v>
      </c>
      <c r="AN82" s="371">
        <f t="shared" si="16"/>
        <v>68</v>
      </c>
      <c r="AO82" s="371">
        <f t="shared" si="16"/>
        <v>72</v>
      </c>
      <c r="AP82" s="371">
        <f t="shared" si="16"/>
        <v>72</v>
      </c>
      <c r="AQ82" s="371">
        <f t="shared" si="16"/>
        <v>67</v>
      </c>
      <c r="AR82" s="371">
        <f t="shared" si="16"/>
        <v>68</v>
      </c>
      <c r="AS82" s="371">
        <f t="shared" si="16"/>
        <v>59</v>
      </c>
      <c r="AT82" s="371">
        <f t="shared" si="16"/>
        <v>70</v>
      </c>
      <c r="AU82" s="371">
        <f t="shared" si="16"/>
        <v>73</v>
      </c>
      <c r="AV82" s="371">
        <f t="shared" si="16"/>
        <v>72</v>
      </c>
      <c r="AW82" s="371">
        <f t="shared" si="16"/>
        <v>73</v>
      </c>
      <c r="AX82" s="371">
        <f t="shared" si="16"/>
        <v>71</v>
      </c>
      <c r="AY82" s="371">
        <f t="shared" si="16"/>
        <v>64</v>
      </c>
      <c r="AZ82" s="371">
        <f t="shared" si="16"/>
        <v>72</v>
      </c>
      <c r="BA82" s="371">
        <f t="shared" si="16"/>
        <v>72</v>
      </c>
      <c r="BB82" s="371">
        <f t="shared" si="16"/>
        <v>73</v>
      </c>
      <c r="BC82" s="371"/>
      <c r="BD82" s="371"/>
      <c r="BE82" s="371">
        <f t="shared" ref="BE82:BT82" si="17">SUM(BE2:BE81)</f>
        <v>62</v>
      </c>
      <c r="BF82" s="222">
        <f t="shared" si="17"/>
        <v>171</v>
      </c>
      <c r="BG82" s="222">
        <f t="shared" si="17"/>
        <v>56</v>
      </c>
      <c r="BH82" s="222">
        <f t="shared" si="17"/>
        <v>151</v>
      </c>
      <c r="BI82" s="222">
        <f t="shared" si="17"/>
        <v>22050</v>
      </c>
      <c r="BJ82" s="222">
        <f>SUM(BJ2:BJ81)</f>
        <v>2270</v>
      </c>
      <c r="BK82" s="222">
        <f t="shared" si="17"/>
        <v>0</v>
      </c>
      <c r="BL82" s="222">
        <f t="shared" si="17"/>
        <v>0</v>
      </c>
      <c r="BM82" s="222">
        <f t="shared" si="17"/>
        <v>5000</v>
      </c>
      <c r="BN82" s="222">
        <f t="shared" si="17"/>
        <v>3400</v>
      </c>
      <c r="BO82" s="222">
        <f t="shared" si="17"/>
        <v>10850</v>
      </c>
      <c r="BP82" s="222">
        <f t="shared" si="17"/>
        <v>5920</v>
      </c>
      <c r="BQ82" s="222">
        <f t="shared" si="17"/>
        <v>57540</v>
      </c>
      <c r="BR82" s="222">
        <f t="shared" si="17"/>
        <v>63160</v>
      </c>
      <c r="BS82" s="222">
        <f t="shared" si="17"/>
        <v>4530</v>
      </c>
      <c r="BT82" s="222">
        <f t="shared" si="17"/>
        <v>165660</v>
      </c>
      <c r="BU82" s="222">
        <f>SUM(BU1:BU81)</f>
        <v>20540</v>
      </c>
      <c r="BV82" s="222">
        <f>SUM(BV1:BV81)</f>
        <v>61710</v>
      </c>
      <c r="BW82" s="222">
        <f>SUM(BW1:BW81)</f>
        <v>45590</v>
      </c>
      <c r="BX82" s="222">
        <f>SUM(BX2:BX81)</f>
        <v>127840</v>
      </c>
      <c r="BY82" s="222">
        <f>SUM(BY2:BY81)</f>
        <v>37820</v>
      </c>
      <c r="BZ82" s="223"/>
      <c r="CA82" s="300"/>
      <c r="CB82" s="30"/>
    </row>
    <row r="83" spans="1:327" ht="15.75" customHeight="1" x14ac:dyDescent="0.4">
      <c r="B83" s="30"/>
      <c r="E83" s="216"/>
      <c r="H83" s="19"/>
      <c r="I83" s="19"/>
      <c r="J83" s="19"/>
      <c r="K83" s="19"/>
      <c r="L83" s="218"/>
      <c r="Q83" s="217"/>
      <c r="R83" s="216"/>
      <c r="U83" s="216"/>
      <c r="W83" s="219"/>
      <c r="X83" s="219"/>
      <c r="Y83" s="219"/>
      <c r="Z83" s="219"/>
      <c r="AA83" s="219"/>
      <c r="AB83" s="219"/>
      <c r="BB83" s="220"/>
      <c r="BC83" s="220"/>
      <c r="BD83" s="220"/>
      <c r="BE83" s="220"/>
      <c r="BG83" s="216"/>
      <c r="BH83" s="225"/>
      <c r="BI83" s="226"/>
      <c r="BJ83" s="221"/>
      <c r="BK83" s="221"/>
      <c r="BL83" s="221"/>
      <c r="BM83" s="221"/>
      <c r="BN83" s="221"/>
      <c r="BO83" s="227"/>
      <c r="BP83" s="221"/>
      <c r="BQ83" s="221"/>
      <c r="BR83" s="221"/>
      <c r="BS83" s="221"/>
      <c r="BT83" s="228"/>
      <c r="BV83" s="173"/>
      <c r="BW83" s="173"/>
      <c r="BY83" s="221"/>
      <c r="BZ83" s="229"/>
      <c r="CA83" s="300"/>
      <c r="CB83" s="224"/>
    </row>
    <row r="84" spans="1:327" ht="15.75" customHeight="1" x14ac:dyDescent="0.25">
      <c r="L84" s="230"/>
      <c r="BM84" s="173"/>
      <c r="BU84" s="175"/>
      <c r="BV84" s="175"/>
      <c r="BW84" s="175"/>
      <c r="BY84" s="175"/>
      <c r="CA84" s="300"/>
    </row>
    <row r="85" spans="1:327" ht="15.75" customHeight="1" x14ac:dyDescent="0.25">
      <c r="L85" s="230"/>
      <c r="BM85" s="173"/>
      <c r="BU85" s="175"/>
      <c r="BV85" s="175"/>
      <c r="BW85" s="175"/>
      <c r="BY85" s="175"/>
      <c r="CA85" s="300"/>
    </row>
    <row r="86" spans="1:327" ht="15.75" customHeight="1" x14ac:dyDescent="0.25">
      <c r="BM86" s="173"/>
      <c r="BU86" s="175"/>
      <c r="BV86" s="175"/>
      <c r="BW86" s="175"/>
      <c r="BY86" s="175"/>
      <c r="CA86" s="300"/>
    </row>
    <row r="87" spans="1:327" ht="15.75" customHeight="1" x14ac:dyDescent="0.25">
      <c r="BM87" s="173"/>
      <c r="BV87" s="173"/>
      <c r="BW87" s="173"/>
      <c r="CA87" s="300"/>
    </row>
    <row r="88" spans="1:327" s="220" customFormat="1" ht="15.75" customHeight="1" x14ac:dyDescent="0.25">
      <c r="A88" s="173"/>
      <c r="B88" s="173"/>
      <c r="C88" s="173"/>
      <c r="D88" s="173"/>
      <c r="E88" s="173"/>
      <c r="F88" s="124"/>
      <c r="G88" s="124"/>
      <c r="H88" s="17"/>
      <c r="I88" s="17"/>
      <c r="J88" s="17"/>
      <c r="K88" s="17"/>
      <c r="L88" s="17"/>
      <c r="M88" s="173"/>
      <c r="N88" s="173"/>
      <c r="O88" s="216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  <c r="BJ88" s="173"/>
      <c r="BK88" s="173"/>
      <c r="BL88" s="173"/>
      <c r="BM88" s="173"/>
      <c r="BN88" s="173"/>
      <c r="BO88" s="173"/>
      <c r="BP88" s="173"/>
      <c r="BQ88" s="173"/>
      <c r="BR88" s="173"/>
      <c r="BS88" s="173"/>
      <c r="BT88" s="175"/>
      <c r="BV88" s="173"/>
      <c r="BW88" s="173"/>
      <c r="BX88" s="175"/>
      <c r="BY88" s="173"/>
      <c r="BZ88" s="173"/>
      <c r="CA88" s="300"/>
      <c r="CB88" s="173"/>
      <c r="CC88" s="173"/>
      <c r="CD88" s="173"/>
      <c r="CE88" s="173"/>
      <c r="CF88" s="173"/>
      <c r="CG88" s="173"/>
      <c r="CH88" s="173"/>
      <c r="CI88" s="173"/>
      <c r="CJ88" s="173"/>
      <c r="CK88" s="173"/>
      <c r="CL88" s="173"/>
      <c r="CM88" s="173"/>
      <c r="CN88" s="173"/>
      <c r="CO88" s="173"/>
      <c r="CP88" s="173"/>
      <c r="CQ88" s="173"/>
      <c r="CR88" s="173"/>
      <c r="CS88" s="173"/>
      <c r="CT88" s="173"/>
      <c r="CU88" s="173"/>
      <c r="CV88" s="173"/>
      <c r="CW88" s="173"/>
      <c r="CX88" s="173"/>
      <c r="CY88" s="173"/>
      <c r="CZ88" s="173"/>
      <c r="DA88" s="173"/>
      <c r="DB88" s="173"/>
      <c r="DC88" s="173"/>
      <c r="DD88" s="173"/>
      <c r="DE88" s="173"/>
      <c r="DF88" s="173"/>
      <c r="DG88" s="173"/>
      <c r="DH88" s="173"/>
      <c r="DI88" s="173"/>
      <c r="DJ88" s="173"/>
      <c r="DK88" s="173"/>
      <c r="DL88" s="173"/>
      <c r="DM88" s="173"/>
      <c r="DN88" s="173"/>
      <c r="DO88" s="173"/>
      <c r="DP88" s="173"/>
      <c r="DQ88" s="173"/>
      <c r="DR88" s="173"/>
      <c r="DS88" s="173"/>
      <c r="DT88" s="173"/>
      <c r="DU88" s="173"/>
      <c r="DV88" s="173"/>
      <c r="DW88" s="173"/>
      <c r="DX88" s="173"/>
      <c r="DY88" s="173"/>
      <c r="DZ88" s="173"/>
      <c r="EA88" s="173"/>
      <c r="EB88" s="173"/>
      <c r="EC88" s="173"/>
      <c r="ED88" s="173"/>
      <c r="EE88" s="173"/>
      <c r="EF88" s="173"/>
      <c r="EG88" s="173"/>
      <c r="EH88" s="173"/>
      <c r="EI88" s="173"/>
      <c r="EJ88" s="173"/>
      <c r="EK88" s="173"/>
      <c r="EL88" s="173"/>
      <c r="EM88" s="173"/>
      <c r="EN88" s="173"/>
      <c r="EO88" s="173"/>
      <c r="EP88" s="173"/>
      <c r="EQ88" s="173"/>
      <c r="ER88" s="173"/>
      <c r="ES88" s="173"/>
      <c r="ET88" s="173"/>
      <c r="EU88" s="173"/>
      <c r="EV88" s="173"/>
      <c r="EW88" s="173"/>
      <c r="EX88" s="173"/>
      <c r="EY88" s="173"/>
      <c r="EZ88" s="173"/>
      <c r="FA88" s="173"/>
      <c r="FB88" s="173"/>
      <c r="FC88" s="173"/>
      <c r="FD88" s="173"/>
      <c r="FE88" s="173"/>
      <c r="FF88" s="173"/>
      <c r="FG88" s="173"/>
      <c r="FH88" s="173"/>
      <c r="FI88" s="173"/>
      <c r="FJ88" s="173"/>
      <c r="FK88" s="173"/>
      <c r="FL88" s="173"/>
      <c r="FM88" s="173"/>
      <c r="FN88" s="173"/>
      <c r="FO88" s="173"/>
      <c r="FP88" s="173"/>
      <c r="FQ88" s="173"/>
      <c r="FR88" s="173"/>
      <c r="FS88" s="173"/>
      <c r="FT88" s="173"/>
      <c r="FU88" s="173"/>
      <c r="FV88" s="173"/>
      <c r="FW88" s="173"/>
      <c r="FX88" s="173"/>
      <c r="FY88" s="173"/>
      <c r="FZ88" s="173"/>
      <c r="GA88" s="173"/>
      <c r="GB88" s="173"/>
      <c r="GC88" s="173"/>
      <c r="GD88" s="173"/>
      <c r="GE88" s="173"/>
      <c r="GF88" s="173"/>
      <c r="GG88" s="173"/>
      <c r="GH88" s="173"/>
      <c r="GI88" s="173"/>
      <c r="GJ88" s="173"/>
      <c r="GK88" s="173"/>
      <c r="GL88" s="173"/>
      <c r="GM88" s="173"/>
      <c r="GN88" s="173"/>
      <c r="GO88" s="173"/>
      <c r="GP88" s="173"/>
      <c r="GQ88" s="173"/>
      <c r="GR88" s="173"/>
      <c r="GS88" s="173"/>
      <c r="GT88" s="173"/>
      <c r="GU88" s="173"/>
      <c r="GV88" s="173"/>
      <c r="GW88" s="173"/>
      <c r="GX88" s="173"/>
      <c r="GY88" s="173"/>
      <c r="GZ88" s="173"/>
      <c r="HA88" s="173"/>
      <c r="HB88" s="173"/>
      <c r="HC88" s="173"/>
      <c r="HD88" s="173"/>
      <c r="HE88" s="173"/>
      <c r="HF88" s="173"/>
      <c r="HG88" s="173"/>
      <c r="HH88" s="173"/>
      <c r="HI88" s="173"/>
      <c r="HJ88" s="173"/>
      <c r="HK88" s="173"/>
      <c r="HL88" s="173"/>
      <c r="HM88" s="173"/>
      <c r="HN88" s="173"/>
      <c r="HO88" s="173"/>
      <c r="HP88" s="173"/>
      <c r="HQ88" s="173"/>
      <c r="HR88" s="173"/>
      <c r="HS88" s="173"/>
      <c r="HT88" s="173"/>
      <c r="HU88" s="173"/>
      <c r="HV88" s="173"/>
      <c r="HW88" s="173"/>
      <c r="HX88" s="173"/>
      <c r="HY88" s="173"/>
      <c r="HZ88" s="173"/>
      <c r="IA88" s="173"/>
      <c r="IB88" s="173"/>
      <c r="IC88" s="173"/>
      <c r="ID88" s="173"/>
      <c r="IE88" s="173"/>
      <c r="IF88" s="173"/>
      <c r="IG88" s="173"/>
      <c r="IH88" s="173"/>
      <c r="II88" s="173"/>
      <c r="IJ88" s="173"/>
      <c r="IK88" s="173"/>
      <c r="IL88" s="173"/>
      <c r="IM88" s="173"/>
      <c r="IN88" s="173"/>
      <c r="IO88" s="173"/>
      <c r="IP88" s="173"/>
      <c r="IQ88" s="173"/>
      <c r="IR88" s="173"/>
      <c r="IS88" s="173"/>
      <c r="IT88" s="173"/>
      <c r="IU88" s="173"/>
      <c r="IV88" s="173"/>
      <c r="IW88" s="173"/>
      <c r="IX88" s="173"/>
      <c r="IY88" s="173"/>
      <c r="IZ88" s="173"/>
      <c r="JA88" s="173"/>
      <c r="JB88" s="173"/>
      <c r="JC88" s="173"/>
      <c r="JD88" s="173"/>
      <c r="JE88" s="173"/>
      <c r="JF88" s="173"/>
      <c r="JG88" s="173"/>
      <c r="JH88" s="173"/>
      <c r="JI88" s="173"/>
      <c r="JJ88" s="173"/>
      <c r="JK88" s="173"/>
      <c r="JL88" s="173"/>
      <c r="JM88" s="173"/>
      <c r="JN88" s="173"/>
      <c r="JO88" s="173"/>
      <c r="JP88" s="173"/>
      <c r="JQ88" s="173"/>
      <c r="JR88" s="173"/>
      <c r="JS88" s="173"/>
      <c r="JT88" s="173"/>
      <c r="JU88" s="173"/>
      <c r="JV88" s="173"/>
      <c r="JW88" s="173"/>
      <c r="JX88" s="173"/>
      <c r="JY88" s="173"/>
      <c r="JZ88" s="173"/>
      <c r="KA88" s="173"/>
      <c r="KB88" s="173"/>
      <c r="KC88" s="173"/>
      <c r="KD88" s="173"/>
      <c r="KE88" s="173"/>
      <c r="KF88" s="173"/>
      <c r="KG88" s="173"/>
      <c r="KH88" s="173"/>
      <c r="KI88" s="173"/>
      <c r="KJ88" s="173"/>
      <c r="KK88" s="173"/>
      <c r="KL88" s="173"/>
      <c r="KM88" s="173"/>
      <c r="KN88" s="173"/>
      <c r="KO88" s="173"/>
      <c r="KP88" s="173"/>
      <c r="KQ88" s="173"/>
      <c r="KR88" s="173"/>
      <c r="KS88" s="173"/>
      <c r="KT88" s="173"/>
      <c r="KU88" s="173"/>
      <c r="KV88" s="173"/>
      <c r="KW88" s="173"/>
      <c r="KX88" s="173"/>
      <c r="KY88" s="173"/>
      <c r="KZ88" s="173"/>
      <c r="LA88" s="173"/>
      <c r="LB88" s="173"/>
      <c r="LC88" s="173"/>
      <c r="LD88" s="173"/>
      <c r="LE88" s="173"/>
      <c r="LF88" s="173"/>
      <c r="LG88" s="173"/>
      <c r="LH88" s="173"/>
      <c r="LI88" s="173"/>
      <c r="LJ88" s="173"/>
      <c r="LK88" s="173"/>
      <c r="LL88" s="173"/>
      <c r="LM88" s="173"/>
      <c r="LN88" s="173"/>
      <c r="LO88" s="173"/>
    </row>
    <row r="89" spans="1:327" s="220" customFormat="1" ht="15.75" customHeight="1" x14ac:dyDescent="0.25">
      <c r="A89" s="173"/>
      <c r="B89" s="173"/>
      <c r="C89" s="173"/>
      <c r="D89" s="173"/>
      <c r="E89" s="173"/>
      <c r="F89" s="124"/>
      <c r="G89" s="124"/>
      <c r="H89" s="17"/>
      <c r="I89" s="17"/>
      <c r="J89" s="17"/>
      <c r="K89" s="17"/>
      <c r="L89" s="17"/>
      <c r="M89" s="173"/>
      <c r="N89" s="173"/>
      <c r="O89" s="216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  <c r="BJ89" s="173"/>
      <c r="BK89" s="173"/>
      <c r="BL89" s="173"/>
      <c r="BM89" s="173"/>
      <c r="BN89" s="173"/>
      <c r="BO89" s="173"/>
      <c r="BP89" s="173"/>
      <c r="BQ89" s="173"/>
      <c r="BR89" s="173"/>
      <c r="BS89" s="173"/>
      <c r="BT89" s="175"/>
      <c r="BV89" s="173"/>
      <c r="BW89" s="173"/>
      <c r="BX89" s="175"/>
      <c r="BY89" s="173"/>
      <c r="BZ89" s="173"/>
      <c r="CA89" s="300"/>
      <c r="CB89" s="173"/>
      <c r="CC89" s="173"/>
      <c r="CD89" s="173"/>
      <c r="CE89" s="173"/>
      <c r="CF89" s="173"/>
      <c r="CG89" s="173"/>
      <c r="CH89" s="173"/>
      <c r="CI89" s="173"/>
      <c r="CJ89" s="173"/>
      <c r="CK89" s="173"/>
      <c r="CL89" s="173"/>
      <c r="CM89" s="173"/>
      <c r="CN89" s="173"/>
      <c r="CO89" s="173"/>
      <c r="CP89" s="173"/>
      <c r="CQ89" s="173"/>
      <c r="CR89" s="173"/>
      <c r="CS89" s="173"/>
      <c r="CT89" s="173"/>
      <c r="CU89" s="173"/>
      <c r="CV89" s="173"/>
      <c r="CW89" s="173"/>
      <c r="CX89" s="173"/>
      <c r="CY89" s="173"/>
      <c r="CZ89" s="173"/>
      <c r="DA89" s="173"/>
      <c r="DB89" s="173"/>
      <c r="DC89" s="173"/>
      <c r="DD89" s="173"/>
      <c r="DE89" s="173"/>
      <c r="DF89" s="173"/>
      <c r="DG89" s="173"/>
      <c r="DH89" s="173"/>
      <c r="DI89" s="173"/>
      <c r="DJ89" s="173"/>
      <c r="DK89" s="173"/>
      <c r="DL89" s="173"/>
      <c r="DM89" s="173"/>
      <c r="DN89" s="173"/>
      <c r="DO89" s="173"/>
      <c r="DP89" s="173"/>
      <c r="DQ89" s="173"/>
      <c r="DR89" s="173"/>
      <c r="DS89" s="173"/>
      <c r="DT89" s="173"/>
      <c r="DU89" s="173"/>
      <c r="DV89" s="173"/>
      <c r="DW89" s="173"/>
      <c r="DX89" s="173"/>
      <c r="DY89" s="173"/>
      <c r="DZ89" s="173"/>
      <c r="EA89" s="173"/>
      <c r="EB89" s="173"/>
      <c r="EC89" s="173"/>
      <c r="ED89" s="173"/>
      <c r="EE89" s="173"/>
      <c r="EF89" s="173"/>
      <c r="EG89" s="173"/>
      <c r="EH89" s="173"/>
      <c r="EI89" s="173"/>
      <c r="EJ89" s="173"/>
      <c r="EK89" s="173"/>
      <c r="EL89" s="173"/>
      <c r="EM89" s="173"/>
      <c r="EN89" s="173"/>
      <c r="EO89" s="173"/>
      <c r="EP89" s="173"/>
      <c r="EQ89" s="173"/>
      <c r="ER89" s="173"/>
      <c r="ES89" s="173"/>
      <c r="ET89" s="173"/>
      <c r="EU89" s="173"/>
      <c r="EV89" s="173"/>
      <c r="EW89" s="173"/>
      <c r="EX89" s="173"/>
      <c r="EY89" s="173"/>
      <c r="EZ89" s="173"/>
      <c r="FA89" s="173"/>
      <c r="FB89" s="173"/>
      <c r="FC89" s="173"/>
      <c r="FD89" s="173"/>
      <c r="FE89" s="173"/>
      <c r="FF89" s="173"/>
      <c r="FG89" s="173"/>
      <c r="FH89" s="173"/>
      <c r="FI89" s="173"/>
      <c r="FJ89" s="173"/>
      <c r="FK89" s="173"/>
      <c r="FL89" s="173"/>
      <c r="FM89" s="173"/>
      <c r="FN89" s="173"/>
      <c r="FO89" s="173"/>
      <c r="FP89" s="173"/>
      <c r="FQ89" s="173"/>
      <c r="FR89" s="173"/>
      <c r="FS89" s="173"/>
      <c r="FT89" s="173"/>
      <c r="FU89" s="173"/>
      <c r="FV89" s="173"/>
      <c r="FW89" s="173"/>
      <c r="FX89" s="173"/>
      <c r="FY89" s="173"/>
      <c r="FZ89" s="173"/>
      <c r="GA89" s="173"/>
      <c r="GB89" s="173"/>
      <c r="GC89" s="173"/>
      <c r="GD89" s="173"/>
      <c r="GE89" s="173"/>
      <c r="GF89" s="173"/>
      <c r="GG89" s="173"/>
      <c r="GH89" s="173"/>
      <c r="GI89" s="173"/>
      <c r="GJ89" s="173"/>
      <c r="GK89" s="173"/>
      <c r="GL89" s="173"/>
      <c r="GM89" s="173"/>
      <c r="GN89" s="173"/>
      <c r="GO89" s="173"/>
      <c r="GP89" s="173"/>
      <c r="GQ89" s="173"/>
      <c r="GR89" s="173"/>
      <c r="GS89" s="173"/>
      <c r="GT89" s="173"/>
      <c r="GU89" s="173"/>
      <c r="GV89" s="173"/>
      <c r="GW89" s="173"/>
      <c r="GX89" s="173"/>
      <c r="GY89" s="173"/>
      <c r="GZ89" s="173"/>
      <c r="HA89" s="173"/>
      <c r="HB89" s="173"/>
      <c r="HC89" s="173"/>
      <c r="HD89" s="173"/>
      <c r="HE89" s="173"/>
      <c r="HF89" s="173"/>
      <c r="HG89" s="173"/>
      <c r="HH89" s="173"/>
      <c r="HI89" s="173"/>
      <c r="HJ89" s="173"/>
      <c r="HK89" s="173"/>
      <c r="HL89" s="173"/>
      <c r="HM89" s="173"/>
      <c r="HN89" s="173"/>
      <c r="HO89" s="173"/>
      <c r="HP89" s="173"/>
      <c r="HQ89" s="173"/>
      <c r="HR89" s="173"/>
      <c r="HS89" s="173"/>
      <c r="HT89" s="173"/>
      <c r="HU89" s="173"/>
      <c r="HV89" s="173"/>
      <c r="HW89" s="173"/>
      <c r="HX89" s="173"/>
      <c r="HY89" s="173"/>
      <c r="HZ89" s="173"/>
      <c r="IA89" s="173"/>
      <c r="IB89" s="173"/>
      <c r="IC89" s="173"/>
      <c r="ID89" s="173"/>
      <c r="IE89" s="173"/>
      <c r="IF89" s="173"/>
      <c r="IG89" s="173"/>
      <c r="IH89" s="173"/>
      <c r="II89" s="173"/>
      <c r="IJ89" s="173"/>
      <c r="IK89" s="173"/>
      <c r="IL89" s="173"/>
      <c r="IM89" s="173"/>
      <c r="IN89" s="173"/>
      <c r="IO89" s="173"/>
      <c r="IP89" s="173"/>
      <c r="IQ89" s="173"/>
      <c r="IR89" s="173"/>
      <c r="IS89" s="173"/>
      <c r="IT89" s="173"/>
      <c r="IU89" s="173"/>
      <c r="IV89" s="173"/>
      <c r="IW89" s="173"/>
      <c r="IX89" s="173"/>
      <c r="IY89" s="173"/>
      <c r="IZ89" s="173"/>
      <c r="JA89" s="173"/>
      <c r="JB89" s="173"/>
      <c r="JC89" s="173"/>
      <c r="JD89" s="173"/>
      <c r="JE89" s="173"/>
      <c r="JF89" s="173"/>
      <c r="JG89" s="173"/>
      <c r="JH89" s="173"/>
      <c r="JI89" s="173"/>
      <c r="JJ89" s="173"/>
      <c r="JK89" s="173"/>
      <c r="JL89" s="173"/>
      <c r="JM89" s="173"/>
      <c r="JN89" s="173"/>
      <c r="JO89" s="173"/>
      <c r="JP89" s="173"/>
      <c r="JQ89" s="173"/>
      <c r="JR89" s="173"/>
      <c r="JS89" s="173"/>
      <c r="JT89" s="173"/>
      <c r="JU89" s="173"/>
      <c r="JV89" s="173"/>
      <c r="JW89" s="173"/>
      <c r="JX89" s="173"/>
      <c r="JY89" s="173"/>
      <c r="JZ89" s="173"/>
      <c r="KA89" s="173"/>
      <c r="KB89" s="173"/>
      <c r="KC89" s="173"/>
      <c r="KD89" s="173"/>
      <c r="KE89" s="173"/>
      <c r="KF89" s="173"/>
      <c r="KG89" s="173"/>
      <c r="KH89" s="173"/>
      <c r="KI89" s="173"/>
      <c r="KJ89" s="173"/>
      <c r="KK89" s="173"/>
      <c r="KL89" s="173"/>
      <c r="KM89" s="173"/>
      <c r="KN89" s="173"/>
      <c r="KO89" s="173"/>
      <c r="KP89" s="173"/>
      <c r="KQ89" s="173"/>
      <c r="KR89" s="173"/>
      <c r="KS89" s="173"/>
      <c r="KT89" s="173"/>
      <c r="KU89" s="173"/>
      <c r="KV89" s="173"/>
      <c r="KW89" s="173"/>
      <c r="KX89" s="173"/>
      <c r="KY89" s="173"/>
      <c r="KZ89" s="173"/>
      <c r="LA89" s="173"/>
      <c r="LB89" s="173"/>
      <c r="LC89" s="173"/>
      <c r="LD89" s="173"/>
      <c r="LE89" s="173"/>
      <c r="LF89" s="173"/>
      <c r="LG89" s="173"/>
      <c r="LH89" s="173"/>
      <c r="LI89" s="173"/>
      <c r="LJ89" s="173"/>
      <c r="LK89" s="173"/>
      <c r="LL89" s="173"/>
      <c r="LM89" s="173"/>
      <c r="LN89" s="173"/>
      <c r="LO89" s="173"/>
    </row>
    <row r="90" spans="1:327" s="220" customFormat="1" ht="15.75" customHeight="1" x14ac:dyDescent="0.25">
      <c r="A90" s="173"/>
      <c r="B90" s="173"/>
      <c r="C90" s="173"/>
      <c r="D90" s="173"/>
      <c r="E90" s="173"/>
      <c r="F90" s="124"/>
      <c r="G90" s="124"/>
      <c r="H90" s="17"/>
      <c r="I90" s="17"/>
      <c r="J90" s="17"/>
      <c r="K90" s="17"/>
      <c r="L90" s="17"/>
      <c r="M90" s="173"/>
      <c r="N90" s="173"/>
      <c r="O90" s="216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  <c r="BJ90" s="173"/>
      <c r="BK90" s="173"/>
      <c r="BL90" s="173"/>
      <c r="BM90" s="173"/>
      <c r="BN90" s="173"/>
      <c r="BO90" s="173"/>
      <c r="BP90" s="173"/>
      <c r="BQ90" s="173"/>
      <c r="BR90" s="173"/>
      <c r="BS90" s="173"/>
      <c r="BT90" s="175"/>
      <c r="BV90" s="173"/>
      <c r="BW90" s="173"/>
      <c r="BX90" s="175"/>
      <c r="BY90" s="173"/>
      <c r="BZ90" s="173"/>
      <c r="CA90" s="300"/>
      <c r="CB90" s="173"/>
      <c r="CC90" s="173"/>
      <c r="CD90" s="173"/>
      <c r="CE90" s="173"/>
      <c r="CF90" s="173"/>
      <c r="CG90" s="173"/>
      <c r="CH90" s="173"/>
      <c r="CI90" s="173"/>
      <c r="CJ90" s="173"/>
      <c r="CK90" s="173"/>
      <c r="CL90" s="173"/>
      <c r="CM90" s="173"/>
      <c r="CN90" s="173"/>
      <c r="CO90" s="173"/>
      <c r="CP90" s="173"/>
      <c r="CQ90" s="173"/>
      <c r="CR90" s="173"/>
      <c r="CS90" s="173"/>
      <c r="CT90" s="173"/>
      <c r="CU90" s="173"/>
      <c r="CV90" s="173"/>
      <c r="CW90" s="173"/>
      <c r="CX90" s="173"/>
      <c r="CY90" s="173"/>
      <c r="CZ90" s="173"/>
      <c r="DA90" s="173"/>
      <c r="DB90" s="173"/>
      <c r="DC90" s="173"/>
      <c r="DD90" s="173"/>
      <c r="DE90" s="173"/>
      <c r="DF90" s="173"/>
      <c r="DG90" s="173"/>
      <c r="DH90" s="173"/>
      <c r="DI90" s="173"/>
      <c r="DJ90" s="173"/>
      <c r="DK90" s="173"/>
      <c r="DL90" s="173"/>
      <c r="DM90" s="173"/>
      <c r="DN90" s="173"/>
      <c r="DO90" s="173"/>
      <c r="DP90" s="173"/>
      <c r="DQ90" s="173"/>
      <c r="DR90" s="173"/>
      <c r="DS90" s="173"/>
      <c r="DT90" s="173"/>
      <c r="DU90" s="173"/>
      <c r="DV90" s="173"/>
      <c r="DW90" s="173"/>
      <c r="DX90" s="173"/>
      <c r="DY90" s="173"/>
      <c r="DZ90" s="173"/>
      <c r="EA90" s="173"/>
      <c r="EB90" s="173"/>
      <c r="EC90" s="173"/>
      <c r="ED90" s="173"/>
      <c r="EE90" s="173"/>
      <c r="EF90" s="173"/>
      <c r="EG90" s="173"/>
      <c r="EH90" s="173"/>
      <c r="EI90" s="173"/>
      <c r="EJ90" s="173"/>
      <c r="EK90" s="173"/>
      <c r="EL90" s="173"/>
      <c r="EM90" s="173"/>
      <c r="EN90" s="173"/>
      <c r="EO90" s="173"/>
      <c r="EP90" s="173"/>
      <c r="EQ90" s="173"/>
      <c r="ER90" s="173"/>
      <c r="ES90" s="173"/>
      <c r="ET90" s="173"/>
      <c r="EU90" s="173"/>
      <c r="EV90" s="173"/>
      <c r="EW90" s="173"/>
      <c r="EX90" s="173"/>
      <c r="EY90" s="173"/>
      <c r="EZ90" s="173"/>
      <c r="FA90" s="173"/>
      <c r="FB90" s="173"/>
      <c r="FC90" s="173"/>
      <c r="FD90" s="173"/>
      <c r="FE90" s="173"/>
      <c r="FF90" s="173"/>
      <c r="FG90" s="173"/>
      <c r="FH90" s="173"/>
      <c r="FI90" s="173"/>
      <c r="FJ90" s="173"/>
      <c r="FK90" s="173"/>
      <c r="FL90" s="173"/>
      <c r="FM90" s="173"/>
      <c r="FN90" s="173"/>
      <c r="FO90" s="173"/>
      <c r="FP90" s="173"/>
      <c r="FQ90" s="173"/>
      <c r="FR90" s="173"/>
      <c r="FS90" s="173"/>
      <c r="FT90" s="173"/>
      <c r="FU90" s="173"/>
      <c r="FV90" s="173"/>
      <c r="FW90" s="173"/>
      <c r="FX90" s="173"/>
      <c r="FY90" s="173"/>
      <c r="FZ90" s="173"/>
      <c r="GA90" s="173"/>
      <c r="GB90" s="173"/>
      <c r="GC90" s="173"/>
      <c r="GD90" s="173"/>
      <c r="GE90" s="173"/>
      <c r="GF90" s="173"/>
      <c r="GG90" s="173"/>
      <c r="GH90" s="173"/>
      <c r="GI90" s="173"/>
      <c r="GJ90" s="173"/>
      <c r="GK90" s="173"/>
      <c r="GL90" s="173"/>
      <c r="GM90" s="173"/>
      <c r="GN90" s="173"/>
      <c r="GO90" s="173"/>
      <c r="GP90" s="173"/>
      <c r="GQ90" s="173"/>
      <c r="GR90" s="173"/>
      <c r="GS90" s="173"/>
      <c r="GT90" s="173"/>
      <c r="GU90" s="173"/>
      <c r="GV90" s="173"/>
      <c r="GW90" s="173"/>
      <c r="GX90" s="173"/>
      <c r="GY90" s="173"/>
      <c r="GZ90" s="173"/>
      <c r="HA90" s="173"/>
      <c r="HB90" s="173"/>
      <c r="HC90" s="173"/>
      <c r="HD90" s="173"/>
      <c r="HE90" s="173"/>
      <c r="HF90" s="173"/>
      <c r="HG90" s="173"/>
      <c r="HH90" s="173"/>
      <c r="HI90" s="173"/>
      <c r="HJ90" s="173"/>
      <c r="HK90" s="173"/>
      <c r="HL90" s="173"/>
      <c r="HM90" s="173"/>
      <c r="HN90" s="173"/>
      <c r="HO90" s="173"/>
      <c r="HP90" s="173"/>
      <c r="HQ90" s="173"/>
      <c r="HR90" s="173"/>
      <c r="HS90" s="173"/>
      <c r="HT90" s="173"/>
      <c r="HU90" s="173"/>
      <c r="HV90" s="173"/>
      <c r="HW90" s="173"/>
      <c r="HX90" s="173"/>
      <c r="HY90" s="173"/>
      <c r="HZ90" s="173"/>
      <c r="IA90" s="173"/>
      <c r="IB90" s="173"/>
      <c r="IC90" s="173"/>
      <c r="ID90" s="173"/>
      <c r="IE90" s="173"/>
      <c r="IF90" s="173"/>
      <c r="IG90" s="173"/>
      <c r="IH90" s="173"/>
      <c r="II90" s="173"/>
      <c r="IJ90" s="173"/>
      <c r="IK90" s="173"/>
      <c r="IL90" s="173"/>
      <c r="IM90" s="173"/>
      <c r="IN90" s="173"/>
      <c r="IO90" s="173"/>
      <c r="IP90" s="173"/>
      <c r="IQ90" s="173"/>
      <c r="IR90" s="173"/>
      <c r="IS90" s="173"/>
      <c r="IT90" s="173"/>
      <c r="IU90" s="173"/>
      <c r="IV90" s="173"/>
      <c r="IW90" s="173"/>
      <c r="IX90" s="173"/>
      <c r="IY90" s="173"/>
      <c r="IZ90" s="173"/>
      <c r="JA90" s="173"/>
      <c r="JB90" s="173"/>
      <c r="JC90" s="173"/>
      <c r="JD90" s="173"/>
      <c r="JE90" s="173"/>
      <c r="JF90" s="173"/>
      <c r="JG90" s="173"/>
      <c r="JH90" s="173"/>
      <c r="JI90" s="173"/>
      <c r="JJ90" s="173"/>
      <c r="JK90" s="173"/>
      <c r="JL90" s="173"/>
      <c r="JM90" s="173"/>
      <c r="JN90" s="173"/>
      <c r="JO90" s="173"/>
      <c r="JP90" s="173"/>
      <c r="JQ90" s="173"/>
      <c r="JR90" s="173"/>
      <c r="JS90" s="173"/>
      <c r="JT90" s="173"/>
      <c r="JU90" s="173"/>
      <c r="JV90" s="173"/>
      <c r="JW90" s="173"/>
      <c r="JX90" s="173"/>
      <c r="JY90" s="173"/>
      <c r="JZ90" s="173"/>
      <c r="KA90" s="173"/>
      <c r="KB90" s="173"/>
      <c r="KC90" s="173"/>
      <c r="KD90" s="173"/>
      <c r="KE90" s="173"/>
      <c r="KF90" s="173"/>
      <c r="KG90" s="173"/>
      <c r="KH90" s="173"/>
      <c r="KI90" s="173"/>
      <c r="KJ90" s="173"/>
      <c r="KK90" s="173"/>
      <c r="KL90" s="173"/>
      <c r="KM90" s="173"/>
      <c r="KN90" s="173"/>
      <c r="KO90" s="173"/>
      <c r="KP90" s="173"/>
      <c r="KQ90" s="173"/>
      <c r="KR90" s="173"/>
      <c r="KS90" s="173"/>
      <c r="KT90" s="173"/>
      <c r="KU90" s="173"/>
      <c r="KV90" s="173"/>
      <c r="KW90" s="173"/>
      <c r="KX90" s="173"/>
      <c r="KY90" s="173"/>
      <c r="KZ90" s="173"/>
      <c r="LA90" s="173"/>
      <c r="LB90" s="173"/>
      <c r="LC90" s="173"/>
      <c r="LD90" s="173"/>
      <c r="LE90" s="173"/>
      <c r="LF90" s="173"/>
      <c r="LG90" s="173"/>
      <c r="LH90" s="173"/>
      <c r="LI90" s="173"/>
      <c r="LJ90" s="173"/>
      <c r="LK90" s="173"/>
      <c r="LL90" s="173"/>
      <c r="LM90" s="173"/>
      <c r="LN90" s="173"/>
      <c r="LO90" s="173"/>
    </row>
    <row r="91" spans="1:327" s="220" customFormat="1" ht="15.75" customHeight="1" x14ac:dyDescent="0.25">
      <c r="A91" s="173"/>
      <c r="B91" s="173"/>
      <c r="C91" s="173"/>
      <c r="D91" s="173"/>
      <c r="E91" s="173"/>
      <c r="F91" s="124"/>
      <c r="G91" s="124"/>
      <c r="H91" s="17"/>
      <c r="I91" s="17"/>
      <c r="J91" s="17"/>
      <c r="K91" s="17"/>
      <c r="L91" s="17"/>
      <c r="M91" s="173"/>
      <c r="N91" s="173"/>
      <c r="O91" s="216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  <c r="BJ91" s="173"/>
      <c r="BK91" s="173"/>
      <c r="BL91" s="173"/>
      <c r="BM91" s="173"/>
      <c r="BN91" s="173"/>
      <c r="BO91" s="173"/>
      <c r="BP91" s="173"/>
      <c r="BQ91" s="173"/>
      <c r="BR91" s="173"/>
      <c r="BS91" s="173"/>
      <c r="BT91" s="175"/>
      <c r="BV91" s="173"/>
      <c r="BW91" s="173"/>
      <c r="BX91" s="175"/>
      <c r="BY91" s="173"/>
      <c r="BZ91" s="173"/>
      <c r="CA91" s="300"/>
      <c r="CB91" s="173"/>
      <c r="CC91" s="173"/>
      <c r="CD91" s="173"/>
      <c r="CE91" s="173"/>
      <c r="CF91" s="173"/>
      <c r="CG91" s="173"/>
      <c r="CH91" s="173"/>
      <c r="CI91" s="173"/>
      <c r="CJ91" s="173"/>
      <c r="CK91" s="173"/>
      <c r="CL91" s="173"/>
      <c r="CM91" s="173"/>
      <c r="CN91" s="173"/>
      <c r="CO91" s="173"/>
      <c r="CP91" s="173"/>
      <c r="CQ91" s="173"/>
      <c r="CR91" s="173"/>
      <c r="CS91" s="173"/>
      <c r="CT91" s="173"/>
      <c r="CU91" s="173"/>
      <c r="CV91" s="173"/>
      <c r="CW91" s="173"/>
      <c r="CX91" s="173"/>
      <c r="CY91" s="173"/>
      <c r="CZ91" s="173"/>
      <c r="DA91" s="173"/>
      <c r="DB91" s="173"/>
      <c r="DC91" s="173"/>
      <c r="DD91" s="173"/>
      <c r="DE91" s="173"/>
      <c r="DF91" s="173"/>
      <c r="DG91" s="173"/>
      <c r="DH91" s="173"/>
      <c r="DI91" s="173"/>
      <c r="DJ91" s="173"/>
      <c r="DK91" s="173"/>
      <c r="DL91" s="173"/>
      <c r="DM91" s="173"/>
      <c r="DN91" s="173"/>
      <c r="DO91" s="173"/>
      <c r="DP91" s="173"/>
      <c r="DQ91" s="173"/>
      <c r="DR91" s="173"/>
      <c r="DS91" s="173"/>
      <c r="DT91" s="173"/>
      <c r="DU91" s="173"/>
      <c r="DV91" s="173"/>
      <c r="DW91" s="173"/>
      <c r="DX91" s="173"/>
      <c r="DY91" s="173"/>
      <c r="DZ91" s="173"/>
      <c r="EA91" s="173"/>
      <c r="EB91" s="173"/>
      <c r="EC91" s="173"/>
      <c r="ED91" s="173"/>
      <c r="EE91" s="173"/>
      <c r="EF91" s="173"/>
      <c r="EG91" s="173"/>
      <c r="EH91" s="173"/>
      <c r="EI91" s="173"/>
      <c r="EJ91" s="173"/>
      <c r="EK91" s="173"/>
      <c r="EL91" s="173"/>
      <c r="EM91" s="173"/>
      <c r="EN91" s="173"/>
      <c r="EO91" s="173"/>
      <c r="EP91" s="173"/>
      <c r="EQ91" s="173"/>
      <c r="ER91" s="173"/>
      <c r="ES91" s="173"/>
      <c r="ET91" s="173"/>
      <c r="EU91" s="173"/>
      <c r="EV91" s="173"/>
      <c r="EW91" s="173"/>
      <c r="EX91" s="173"/>
      <c r="EY91" s="173"/>
      <c r="EZ91" s="173"/>
      <c r="FA91" s="173"/>
      <c r="FB91" s="173"/>
      <c r="FC91" s="173"/>
      <c r="FD91" s="173"/>
      <c r="FE91" s="173"/>
      <c r="FF91" s="173"/>
      <c r="FG91" s="173"/>
      <c r="FH91" s="173"/>
      <c r="FI91" s="173"/>
      <c r="FJ91" s="173"/>
      <c r="FK91" s="173"/>
      <c r="FL91" s="173"/>
      <c r="FM91" s="173"/>
      <c r="FN91" s="173"/>
      <c r="FO91" s="173"/>
      <c r="FP91" s="173"/>
      <c r="FQ91" s="173"/>
      <c r="FR91" s="173"/>
      <c r="FS91" s="173"/>
      <c r="FT91" s="173"/>
      <c r="FU91" s="173"/>
      <c r="FV91" s="173"/>
      <c r="FW91" s="173"/>
      <c r="FX91" s="173"/>
      <c r="FY91" s="173"/>
      <c r="FZ91" s="173"/>
      <c r="GA91" s="173"/>
      <c r="GB91" s="173"/>
      <c r="GC91" s="173"/>
      <c r="GD91" s="173"/>
      <c r="GE91" s="173"/>
      <c r="GF91" s="173"/>
      <c r="GG91" s="173"/>
      <c r="GH91" s="173"/>
      <c r="GI91" s="173"/>
      <c r="GJ91" s="173"/>
      <c r="GK91" s="173"/>
      <c r="GL91" s="173"/>
      <c r="GM91" s="173"/>
      <c r="GN91" s="173"/>
      <c r="GO91" s="173"/>
      <c r="GP91" s="173"/>
      <c r="GQ91" s="173"/>
      <c r="GR91" s="173"/>
      <c r="GS91" s="173"/>
      <c r="GT91" s="173"/>
      <c r="GU91" s="173"/>
      <c r="GV91" s="173"/>
      <c r="GW91" s="173"/>
      <c r="GX91" s="173"/>
      <c r="GY91" s="173"/>
      <c r="GZ91" s="173"/>
      <c r="HA91" s="173"/>
      <c r="HB91" s="173"/>
      <c r="HC91" s="173"/>
      <c r="HD91" s="173"/>
      <c r="HE91" s="173"/>
      <c r="HF91" s="173"/>
      <c r="HG91" s="173"/>
      <c r="HH91" s="173"/>
      <c r="HI91" s="173"/>
      <c r="HJ91" s="173"/>
      <c r="HK91" s="173"/>
      <c r="HL91" s="173"/>
      <c r="HM91" s="173"/>
      <c r="HN91" s="173"/>
      <c r="HO91" s="173"/>
      <c r="HP91" s="173"/>
      <c r="HQ91" s="173"/>
      <c r="HR91" s="173"/>
      <c r="HS91" s="173"/>
      <c r="HT91" s="173"/>
      <c r="HU91" s="173"/>
      <c r="HV91" s="173"/>
      <c r="HW91" s="173"/>
      <c r="HX91" s="173"/>
      <c r="HY91" s="173"/>
      <c r="HZ91" s="173"/>
      <c r="IA91" s="173"/>
      <c r="IB91" s="173"/>
      <c r="IC91" s="173"/>
      <c r="ID91" s="173"/>
      <c r="IE91" s="173"/>
      <c r="IF91" s="173"/>
      <c r="IG91" s="173"/>
      <c r="IH91" s="173"/>
      <c r="II91" s="173"/>
      <c r="IJ91" s="173"/>
      <c r="IK91" s="173"/>
      <c r="IL91" s="173"/>
      <c r="IM91" s="173"/>
      <c r="IN91" s="173"/>
      <c r="IO91" s="173"/>
      <c r="IP91" s="173"/>
      <c r="IQ91" s="173"/>
      <c r="IR91" s="173"/>
      <c r="IS91" s="173"/>
      <c r="IT91" s="173"/>
      <c r="IU91" s="173"/>
      <c r="IV91" s="173"/>
      <c r="IW91" s="173"/>
      <c r="IX91" s="173"/>
      <c r="IY91" s="173"/>
      <c r="IZ91" s="173"/>
      <c r="JA91" s="173"/>
      <c r="JB91" s="173"/>
      <c r="JC91" s="173"/>
      <c r="JD91" s="173"/>
      <c r="JE91" s="173"/>
      <c r="JF91" s="173"/>
      <c r="JG91" s="173"/>
      <c r="JH91" s="173"/>
      <c r="JI91" s="173"/>
      <c r="JJ91" s="173"/>
      <c r="JK91" s="173"/>
      <c r="JL91" s="173"/>
      <c r="JM91" s="173"/>
      <c r="JN91" s="173"/>
      <c r="JO91" s="173"/>
      <c r="JP91" s="173"/>
      <c r="JQ91" s="173"/>
      <c r="JR91" s="173"/>
      <c r="JS91" s="173"/>
      <c r="JT91" s="173"/>
      <c r="JU91" s="173"/>
      <c r="JV91" s="173"/>
      <c r="JW91" s="173"/>
      <c r="JX91" s="173"/>
      <c r="JY91" s="173"/>
      <c r="JZ91" s="173"/>
      <c r="KA91" s="173"/>
      <c r="KB91" s="173"/>
      <c r="KC91" s="173"/>
      <c r="KD91" s="173"/>
      <c r="KE91" s="173"/>
      <c r="KF91" s="173"/>
      <c r="KG91" s="173"/>
      <c r="KH91" s="173"/>
      <c r="KI91" s="173"/>
      <c r="KJ91" s="173"/>
      <c r="KK91" s="173"/>
      <c r="KL91" s="173"/>
      <c r="KM91" s="173"/>
      <c r="KN91" s="173"/>
      <c r="KO91" s="173"/>
      <c r="KP91" s="173"/>
      <c r="KQ91" s="173"/>
      <c r="KR91" s="173"/>
      <c r="KS91" s="173"/>
      <c r="KT91" s="173"/>
      <c r="KU91" s="173"/>
      <c r="KV91" s="173"/>
      <c r="KW91" s="173"/>
      <c r="KX91" s="173"/>
      <c r="KY91" s="173"/>
      <c r="KZ91" s="173"/>
      <c r="LA91" s="173"/>
      <c r="LB91" s="173"/>
      <c r="LC91" s="173"/>
      <c r="LD91" s="173"/>
      <c r="LE91" s="173"/>
      <c r="LF91" s="173"/>
      <c r="LG91" s="173"/>
      <c r="LH91" s="173"/>
      <c r="LI91" s="173"/>
      <c r="LJ91" s="173"/>
      <c r="LK91" s="173"/>
      <c r="LL91" s="173"/>
      <c r="LM91" s="173"/>
      <c r="LN91" s="173"/>
      <c r="LO91" s="173"/>
    </row>
    <row r="92" spans="1:327" s="220" customFormat="1" ht="15.75" customHeight="1" x14ac:dyDescent="0.25">
      <c r="A92" s="173"/>
      <c r="B92" s="173"/>
      <c r="C92" s="173"/>
      <c r="D92" s="173"/>
      <c r="E92" s="173"/>
      <c r="F92" s="124"/>
      <c r="G92" s="124"/>
      <c r="H92" s="17"/>
      <c r="I92" s="17"/>
      <c r="J92" s="17"/>
      <c r="K92" s="17"/>
      <c r="L92" s="17"/>
      <c r="M92" s="173"/>
      <c r="N92" s="173"/>
      <c r="O92" s="216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  <c r="BJ92" s="173"/>
      <c r="BK92" s="173"/>
      <c r="BL92" s="173"/>
      <c r="BM92" s="173"/>
      <c r="BN92" s="173"/>
      <c r="BO92" s="173"/>
      <c r="BP92" s="173"/>
      <c r="BQ92" s="173"/>
      <c r="BR92" s="173"/>
      <c r="BS92" s="173"/>
      <c r="BT92" s="175"/>
      <c r="BV92" s="173"/>
      <c r="BW92" s="173"/>
      <c r="BX92" s="175"/>
      <c r="BY92" s="173"/>
      <c r="BZ92" s="173"/>
      <c r="CA92" s="300"/>
      <c r="CB92" s="173"/>
      <c r="CC92" s="173"/>
      <c r="CD92" s="173"/>
      <c r="CE92" s="173"/>
      <c r="CF92" s="173"/>
      <c r="CG92" s="173"/>
      <c r="CH92" s="173"/>
      <c r="CI92" s="173"/>
      <c r="CJ92" s="173"/>
      <c r="CK92" s="173"/>
      <c r="CL92" s="173"/>
      <c r="CM92" s="173"/>
      <c r="CN92" s="173"/>
      <c r="CO92" s="173"/>
      <c r="CP92" s="173"/>
      <c r="CQ92" s="173"/>
      <c r="CR92" s="173"/>
      <c r="CS92" s="173"/>
      <c r="CT92" s="173"/>
      <c r="CU92" s="173"/>
      <c r="CV92" s="173"/>
      <c r="CW92" s="173"/>
      <c r="CX92" s="173"/>
      <c r="CY92" s="173"/>
      <c r="CZ92" s="173"/>
      <c r="DA92" s="173"/>
      <c r="DB92" s="173"/>
      <c r="DC92" s="173"/>
      <c r="DD92" s="173"/>
      <c r="DE92" s="173"/>
      <c r="DF92" s="173"/>
      <c r="DG92" s="173"/>
      <c r="DH92" s="173"/>
      <c r="DI92" s="173"/>
      <c r="DJ92" s="173"/>
      <c r="DK92" s="173"/>
      <c r="DL92" s="173"/>
      <c r="DM92" s="173"/>
      <c r="DN92" s="173"/>
      <c r="DO92" s="173"/>
      <c r="DP92" s="173"/>
      <c r="DQ92" s="173"/>
      <c r="DR92" s="173"/>
      <c r="DS92" s="173"/>
      <c r="DT92" s="173"/>
      <c r="DU92" s="173"/>
      <c r="DV92" s="173"/>
      <c r="DW92" s="173"/>
      <c r="DX92" s="173"/>
      <c r="DY92" s="173"/>
      <c r="DZ92" s="173"/>
      <c r="EA92" s="173"/>
      <c r="EB92" s="173"/>
      <c r="EC92" s="173"/>
      <c r="ED92" s="173"/>
      <c r="EE92" s="173"/>
      <c r="EF92" s="173"/>
      <c r="EG92" s="173"/>
      <c r="EH92" s="173"/>
      <c r="EI92" s="173"/>
      <c r="EJ92" s="173"/>
      <c r="EK92" s="173"/>
      <c r="EL92" s="173"/>
      <c r="EM92" s="173"/>
      <c r="EN92" s="173"/>
      <c r="EO92" s="173"/>
      <c r="EP92" s="173"/>
      <c r="EQ92" s="173"/>
      <c r="ER92" s="173"/>
      <c r="ES92" s="173"/>
      <c r="ET92" s="173"/>
      <c r="EU92" s="173"/>
      <c r="EV92" s="173"/>
      <c r="EW92" s="173"/>
      <c r="EX92" s="173"/>
      <c r="EY92" s="173"/>
      <c r="EZ92" s="173"/>
      <c r="FA92" s="173"/>
      <c r="FB92" s="173"/>
      <c r="FC92" s="173"/>
      <c r="FD92" s="173"/>
      <c r="FE92" s="173"/>
      <c r="FF92" s="173"/>
      <c r="FG92" s="173"/>
      <c r="FH92" s="173"/>
      <c r="FI92" s="173"/>
      <c r="FJ92" s="173"/>
      <c r="FK92" s="173"/>
      <c r="FL92" s="173"/>
      <c r="FM92" s="173"/>
      <c r="FN92" s="173"/>
      <c r="FO92" s="173"/>
      <c r="FP92" s="173"/>
      <c r="FQ92" s="173"/>
      <c r="FR92" s="173"/>
      <c r="FS92" s="173"/>
      <c r="FT92" s="173"/>
      <c r="FU92" s="173"/>
      <c r="FV92" s="173"/>
      <c r="FW92" s="173"/>
      <c r="FX92" s="173"/>
      <c r="FY92" s="173"/>
      <c r="FZ92" s="173"/>
      <c r="GA92" s="173"/>
      <c r="GB92" s="173"/>
      <c r="GC92" s="173"/>
      <c r="GD92" s="173"/>
      <c r="GE92" s="173"/>
      <c r="GF92" s="173"/>
      <c r="GG92" s="173"/>
      <c r="GH92" s="173"/>
      <c r="GI92" s="173"/>
      <c r="GJ92" s="173"/>
      <c r="GK92" s="173"/>
      <c r="GL92" s="173"/>
      <c r="GM92" s="173"/>
      <c r="GN92" s="173"/>
      <c r="GO92" s="173"/>
      <c r="GP92" s="173"/>
      <c r="GQ92" s="173"/>
      <c r="GR92" s="173"/>
      <c r="GS92" s="173"/>
      <c r="GT92" s="173"/>
      <c r="GU92" s="173"/>
      <c r="GV92" s="173"/>
      <c r="GW92" s="173"/>
      <c r="GX92" s="173"/>
      <c r="GY92" s="173"/>
      <c r="GZ92" s="173"/>
      <c r="HA92" s="173"/>
      <c r="HB92" s="173"/>
      <c r="HC92" s="173"/>
      <c r="HD92" s="173"/>
      <c r="HE92" s="173"/>
      <c r="HF92" s="173"/>
      <c r="HG92" s="173"/>
      <c r="HH92" s="173"/>
      <c r="HI92" s="173"/>
      <c r="HJ92" s="173"/>
      <c r="HK92" s="173"/>
      <c r="HL92" s="173"/>
      <c r="HM92" s="173"/>
      <c r="HN92" s="173"/>
      <c r="HO92" s="173"/>
      <c r="HP92" s="173"/>
      <c r="HQ92" s="173"/>
      <c r="HR92" s="173"/>
      <c r="HS92" s="173"/>
      <c r="HT92" s="173"/>
      <c r="HU92" s="173"/>
      <c r="HV92" s="173"/>
      <c r="HW92" s="173"/>
      <c r="HX92" s="173"/>
      <c r="HY92" s="173"/>
      <c r="HZ92" s="173"/>
      <c r="IA92" s="173"/>
      <c r="IB92" s="173"/>
      <c r="IC92" s="173"/>
      <c r="ID92" s="173"/>
      <c r="IE92" s="173"/>
      <c r="IF92" s="173"/>
      <c r="IG92" s="173"/>
      <c r="IH92" s="173"/>
      <c r="II92" s="173"/>
      <c r="IJ92" s="173"/>
      <c r="IK92" s="173"/>
      <c r="IL92" s="173"/>
      <c r="IM92" s="173"/>
      <c r="IN92" s="173"/>
      <c r="IO92" s="173"/>
      <c r="IP92" s="173"/>
      <c r="IQ92" s="173"/>
      <c r="IR92" s="173"/>
      <c r="IS92" s="173"/>
      <c r="IT92" s="173"/>
      <c r="IU92" s="173"/>
      <c r="IV92" s="173"/>
      <c r="IW92" s="173"/>
      <c r="IX92" s="173"/>
      <c r="IY92" s="173"/>
      <c r="IZ92" s="173"/>
      <c r="JA92" s="173"/>
      <c r="JB92" s="173"/>
      <c r="JC92" s="173"/>
      <c r="JD92" s="173"/>
      <c r="JE92" s="173"/>
      <c r="JF92" s="173"/>
      <c r="JG92" s="173"/>
      <c r="JH92" s="173"/>
      <c r="JI92" s="173"/>
      <c r="JJ92" s="173"/>
      <c r="JK92" s="173"/>
      <c r="JL92" s="173"/>
      <c r="JM92" s="173"/>
      <c r="JN92" s="173"/>
      <c r="JO92" s="173"/>
      <c r="JP92" s="173"/>
      <c r="JQ92" s="173"/>
      <c r="JR92" s="173"/>
      <c r="JS92" s="173"/>
      <c r="JT92" s="173"/>
      <c r="JU92" s="173"/>
      <c r="JV92" s="173"/>
      <c r="JW92" s="173"/>
      <c r="JX92" s="173"/>
      <c r="JY92" s="173"/>
      <c r="JZ92" s="173"/>
      <c r="KA92" s="173"/>
      <c r="KB92" s="173"/>
      <c r="KC92" s="173"/>
      <c r="KD92" s="173"/>
      <c r="KE92" s="173"/>
      <c r="KF92" s="173"/>
      <c r="KG92" s="173"/>
      <c r="KH92" s="173"/>
      <c r="KI92" s="173"/>
      <c r="KJ92" s="173"/>
      <c r="KK92" s="173"/>
      <c r="KL92" s="173"/>
      <c r="KM92" s="173"/>
      <c r="KN92" s="173"/>
      <c r="KO92" s="173"/>
      <c r="KP92" s="173"/>
      <c r="KQ92" s="173"/>
      <c r="KR92" s="173"/>
      <c r="KS92" s="173"/>
      <c r="KT92" s="173"/>
      <c r="KU92" s="173"/>
      <c r="KV92" s="173"/>
      <c r="KW92" s="173"/>
      <c r="KX92" s="173"/>
      <c r="KY92" s="173"/>
      <c r="KZ92" s="173"/>
      <c r="LA92" s="173"/>
      <c r="LB92" s="173"/>
      <c r="LC92" s="173"/>
      <c r="LD92" s="173"/>
      <c r="LE92" s="173"/>
      <c r="LF92" s="173"/>
      <c r="LG92" s="173"/>
      <c r="LH92" s="173"/>
      <c r="LI92" s="173"/>
      <c r="LJ92" s="173"/>
      <c r="LK92" s="173"/>
      <c r="LL92" s="173"/>
      <c r="LM92" s="173"/>
      <c r="LN92" s="173"/>
      <c r="LO92" s="173"/>
    </row>
    <row r="93" spans="1:327" s="220" customFormat="1" ht="15.75" customHeight="1" x14ac:dyDescent="0.25">
      <c r="A93" s="173"/>
      <c r="B93" s="173"/>
      <c r="C93" s="173"/>
      <c r="D93" s="173"/>
      <c r="E93" s="173"/>
      <c r="F93" s="124"/>
      <c r="G93" s="124"/>
      <c r="H93" s="17"/>
      <c r="I93" s="17"/>
      <c r="J93" s="17"/>
      <c r="K93" s="17"/>
      <c r="L93" s="17"/>
      <c r="M93" s="173"/>
      <c r="N93" s="173"/>
      <c r="O93" s="216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73"/>
      <c r="BK93" s="173"/>
      <c r="BL93" s="173"/>
      <c r="BM93" s="173"/>
      <c r="BN93" s="173"/>
      <c r="BO93" s="173"/>
      <c r="BP93" s="173"/>
      <c r="BQ93" s="173"/>
      <c r="BR93" s="173"/>
      <c r="BS93" s="173"/>
      <c r="BT93" s="175"/>
      <c r="BV93" s="173"/>
      <c r="BW93" s="173"/>
      <c r="BX93" s="175"/>
      <c r="BY93" s="173"/>
      <c r="BZ93" s="173"/>
      <c r="CA93" s="300"/>
      <c r="CB93" s="173"/>
      <c r="CC93" s="173"/>
      <c r="CD93" s="173"/>
      <c r="CE93" s="173"/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73"/>
      <c r="CQ93" s="173"/>
      <c r="CR93" s="173"/>
      <c r="CS93" s="173"/>
      <c r="CT93" s="173"/>
      <c r="CU93" s="173"/>
      <c r="CV93" s="173"/>
      <c r="CW93" s="173"/>
      <c r="CX93" s="173"/>
      <c r="CY93" s="173"/>
      <c r="CZ93" s="173"/>
      <c r="DA93" s="173"/>
      <c r="DB93" s="173"/>
      <c r="DC93" s="173"/>
      <c r="DD93" s="173"/>
      <c r="DE93" s="173"/>
      <c r="DF93" s="173"/>
      <c r="DG93" s="173"/>
      <c r="DH93" s="173"/>
      <c r="DI93" s="173"/>
      <c r="DJ93" s="173"/>
      <c r="DK93" s="173"/>
      <c r="DL93" s="173"/>
      <c r="DM93" s="173"/>
      <c r="DN93" s="173"/>
      <c r="DO93" s="173"/>
      <c r="DP93" s="173"/>
      <c r="DQ93" s="173"/>
      <c r="DR93" s="173"/>
      <c r="DS93" s="173"/>
      <c r="DT93" s="173"/>
      <c r="DU93" s="173"/>
      <c r="DV93" s="173"/>
      <c r="DW93" s="173"/>
      <c r="DX93" s="173"/>
      <c r="DY93" s="173"/>
      <c r="DZ93" s="173"/>
      <c r="EA93" s="173"/>
      <c r="EB93" s="173"/>
      <c r="EC93" s="173"/>
      <c r="ED93" s="173"/>
      <c r="EE93" s="173"/>
      <c r="EF93" s="173"/>
      <c r="EG93" s="173"/>
      <c r="EH93" s="173"/>
      <c r="EI93" s="173"/>
      <c r="EJ93" s="173"/>
      <c r="EK93" s="173"/>
      <c r="EL93" s="173"/>
      <c r="EM93" s="173"/>
      <c r="EN93" s="173"/>
      <c r="EO93" s="173"/>
      <c r="EP93" s="173"/>
      <c r="EQ93" s="173"/>
      <c r="ER93" s="173"/>
      <c r="ES93" s="173"/>
      <c r="ET93" s="173"/>
      <c r="EU93" s="173"/>
      <c r="EV93" s="173"/>
      <c r="EW93" s="173"/>
      <c r="EX93" s="173"/>
      <c r="EY93" s="173"/>
      <c r="EZ93" s="173"/>
      <c r="FA93" s="173"/>
      <c r="FB93" s="173"/>
      <c r="FC93" s="173"/>
      <c r="FD93" s="173"/>
      <c r="FE93" s="173"/>
      <c r="FF93" s="173"/>
      <c r="FG93" s="173"/>
      <c r="FH93" s="173"/>
      <c r="FI93" s="173"/>
      <c r="FJ93" s="173"/>
      <c r="FK93" s="173"/>
      <c r="FL93" s="173"/>
      <c r="FM93" s="173"/>
      <c r="FN93" s="173"/>
      <c r="FO93" s="173"/>
      <c r="FP93" s="173"/>
      <c r="FQ93" s="173"/>
      <c r="FR93" s="173"/>
      <c r="FS93" s="173"/>
      <c r="FT93" s="173"/>
      <c r="FU93" s="173"/>
      <c r="FV93" s="173"/>
      <c r="FW93" s="173"/>
      <c r="FX93" s="173"/>
      <c r="FY93" s="173"/>
      <c r="FZ93" s="173"/>
      <c r="GA93" s="173"/>
      <c r="GB93" s="173"/>
      <c r="GC93" s="173"/>
      <c r="GD93" s="173"/>
      <c r="GE93" s="173"/>
      <c r="GF93" s="173"/>
      <c r="GG93" s="173"/>
      <c r="GH93" s="173"/>
      <c r="GI93" s="173"/>
      <c r="GJ93" s="173"/>
      <c r="GK93" s="173"/>
      <c r="GL93" s="173"/>
      <c r="GM93" s="173"/>
      <c r="GN93" s="173"/>
      <c r="GO93" s="173"/>
      <c r="GP93" s="173"/>
      <c r="GQ93" s="173"/>
      <c r="GR93" s="173"/>
      <c r="GS93" s="173"/>
      <c r="GT93" s="173"/>
      <c r="GU93" s="173"/>
      <c r="GV93" s="173"/>
      <c r="GW93" s="173"/>
      <c r="GX93" s="173"/>
      <c r="GY93" s="173"/>
      <c r="GZ93" s="173"/>
      <c r="HA93" s="173"/>
      <c r="HB93" s="173"/>
      <c r="HC93" s="173"/>
      <c r="HD93" s="173"/>
      <c r="HE93" s="173"/>
      <c r="HF93" s="173"/>
      <c r="HG93" s="173"/>
      <c r="HH93" s="173"/>
      <c r="HI93" s="173"/>
      <c r="HJ93" s="173"/>
      <c r="HK93" s="173"/>
      <c r="HL93" s="173"/>
      <c r="HM93" s="173"/>
      <c r="HN93" s="173"/>
      <c r="HO93" s="173"/>
      <c r="HP93" s="173"/>
      <c r="HQ93" s="173"/>
      <c r="HR93" s="173"/>
      <c r="HS93" s="173"/>
      <c r="HT93" s="173"/>
      <c r="HU93" s="173"/>
      <c r="HV93" s="173"/>
      <c r="HW93" s="173"/>
      <c r="HX93" s="173"/>
      <c r="HY93" s="173"/>
      <c r="HZ93" s="173"/>
      <c r="IA93" s="173"/>
      <c r="IB93" s="173"/>
      <c r="IC93" s="173"/>
      <c r="ID93" s="173"/>
      <c r="IE93" s="173"/>
      <c r="IF93" s="173"/>
      <c r="IG93" s="173"/>
      <c r="IH93" s="173"/>
      <c r="II93" s="173"/>
      <c r="IJ93" s="173"/>
      <c r="IK93" s="173"/>
      <c r="IL93" s="173"/>
      <c r="IM93" s="173"/>
      <c r="IN93" s="173"/>
      <c r="IO93" s="173"/>
      <c r="IP93" s="173"/>
      <c r="IQ93" s="173"/>
      <c r="IR93" s="173"/>
      <c r="IS93" s="173"/>
      <c r="IT93" s="173"/>
      <c r="IU93" s="173"/>
      <c r="IV93" s="173"/>
      <c r="IW93" s="173"/>
      <c r="IX93" s="173"/>
      <c r="IY93" s="173"/>
      <c r="IZ93" s="173"/>
      <c r="JA93" s="173"/>
      <c r="JB93" s="173"/>
      <c r="JC93" s="173"/>
      <c r="JD93" s="173"/>
      <c r="JE93" s="173"/>
      <c r="JF93" s="173"/>
      <c r="JG93" s="173"/>
      <c r="JH93" s="173"/>
      <c r="JI93" s="173"/>
      <c r="JJ93" s="173"/>
      <c r="JK93" s="173"/>
      <c r="JL93" s="173"/>
      <c r="JM93" s="173"/>
      <c r="JN93" s="173"/>
      <c r="JO93" s="173"/>
      <c r="JP93" s="173"/>
      <c r="JQ93" s="173"/>
      <c r="JR93" s="173"/>
      <c r="JS93" s="173"/>
      <c r="JT93" s="173"/>
      <c r="JU93" s="173"/>
      <c r="JV93" s="173"/>
      <c r="JW93" s="173"/>
      <c r="JX93" s="173"/>
      <c r="JY93" s="173"/>
      <c r="JZ93" s="173"/>
      <c r="KA93" s="173"/>
      <c r="KB93" s="173"/>
      <c r="KC93" s="173"/>
      <c r="KD93" s="173"/>
      <c r="KE93" s="173"/>
      <c r="KF93" s="173"/>
      <c r="KG93" s="173"/>
      <c r="KH93" s="173"/>
      <c r="KI93" s="173"/>
      <c r="KJ93" s="173"/>
      <c r="KK93" s="173"/>
      <c r="KL93" s="173"/>
      <c r="KM93" s="173"/>
      <c r="KN93" s="173"/>
      <c r="KO93" s="173"/>
      <c r="KP93" s="173"/>
      <c r="KQ93" s="173"/>
      <c r="KR93" s="173"/>
      <c r="KS93" s="173"/>
      <c r="KT93" s="173"/>
      <c r="KU93" s="173"/>
      <c r="KV93" s="173"/>
      <c r="KW93" s="173"/>
      <c r="KX93" s="173"/>
      <c r="KY93" s="173"/>
      <c r="KZ93" s="173"/>
      <c r="LA93" s="173"/>
      <c r="LB93" s="173"/>
      <c r="LC93" s="173"/>
      <c r="LD93" s="173"/>
      <c r="LE93" s="173"/>
      <c r="LF93" s="173"/>
      <c r="LG93" s="173"/>
      <c r="LH93" s="173"/>
      <c r="LI93" s="173"/>
      <c r="LJ93" s="173"/>
      <c r="LK93" s="173"/>
      <c r="LL93" s="173"/>
      <c r="LM93" s="173"/>
      <c r="LN93" s="173"/>
      <c r="LO93" s="173"/>
    </row>
    <row r="94" spans="1:327" s="220" customFormat="1" ht="15.75" customHeight="1" x14ac:dyDescent="0.25">
      <c r="A94" s="173"/>
      <c r="B94" s="173"/>
      <c r="C94" s="173"/>
      <c r="D94" s="173"/>
      <c r="E94" s="173"/>
      <c r="F94" s="124"/>
      <c r="G94" s="124"/>
      <c r="H94" s="17"/>
      <c r="I94" s="17"/>
      <c r="J94" s="17"/>
      <c r="K94" s="17"/>
      <c r="L94" s="17"/>
      <c r="M94" s="173"/>
      <c r="N94" s="173"/>
      <c r="O94" s="216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  <c r="BJ94" s="173"/>
      <c r="BK94" s="173"/>
      <c r="BL94" s="173"/>
      <c r="BM94" s="173"/>
      <c r="BN94" s="173"/>
      <c r="BO94" s="173"/>
      <c r="BP94" s="173"/>
      <c r="BQ94" s="173"/>
      <c r="BR94" s="173"/>
      <c r="BS94" s="173"/>
      <c r="BT94" s="175"/>
      <c r="BV94" s="173"/>
      <c r="BW94" s="173"/>
      <c r="BX94" s="175"/>
      <c r="BY94" s="173"/>
      <c r="BZ94" s="173"/>
      <c r="CA94" s="300"/>
      <c r="CB94" s="173"/>
      <c r="CC94" s="173"/>
      <c r="CD94" s="173"/>
      <c r="CE94" s="173"/>
      <c r="CF94" s="173"/>
      <c r="CG94" s="173"/>
      <c r="CH94" s="173"/>
      <c r="CI94" s="173"/>
      <c r="CJ94" s="173"/>
      <c r="CK94" s="173"/>
      <c r="CL94" s="173"/>
      <c r="CM94" s="173"/>
      <c r="CN94" s="173"/>
      <c r="CO94" s="173"/>
      <c r="CP94" s="173"/>
      <c r="CQ94" s="173"/>
      <c r="CR94" s="173"/>
      <c r="CS94" s="173"/>
      <c r="CT94" s="173"/>
      <c r="CU94" s="173"/>
      <c r="CV94" s="173"/>
      <c r="CW94" s="173"/>
      <c r="CX94" s="173"/>
      <c r="CY94" s="173"/>
      <c r="CZ94" s="173"/>
      <c r="DA94" s="173"/>
      <c r="DB94" s="173"/>
      <c r="DC94" s="173"/>
      <c r="DD94" s="173"/>
      <c r="DE94" s="173"/>
      <c r="DF94" s="173"/>
      <c r="DG94" s="173"/>
      <c r="DH94" s="173"/>
      <c r="DI94" s="173"/>
      <c r="DJ94" s="173"/>
      <c r="DK94" s="173"/>
      <c r="DL94" s="173"/>
      <c r="DM94" s="173"/>
      <c r="DN94" s="173"/>
      <c r="DO94" s="173"/>
      <c r="DP94" s="173"/>
      <c r="DQ94" s="173"/>
      <c r="DR94" s="173"/>
      <c r="DS94" s="173"/>
      <c r="DT94" s="173"/>
      <c r="DU94" s="173"/>
      <c r="DV94" s="173"/>
      <c r="DW94" s="173"/>
      <c r="DX94" s="173"/>
      <c r="DY94" s="173"/>
      <c r="DZ94" s="173"/>
      <c r="EA94" s="173"/>
      <c r="EB94" s="173"/>
      <c r="EC94" s="173"/>
      <c r="ED94" s="173"/>
      <c r="EE94" s="173"/>
      <c r="EF94" s="173"/>
      <c r="EG94" s="173"/>
      <c r="EH94" s="173"/>
      <c r="EI94" s="173"/>
      <c r="EJ94" s="173"/>
      <c r="EK94" s="173"/>
      <c r="EL94" s="173"/>
      <c r="EM94" s="173"/>
      <c r="EN94" s="173"/>
      <c r="EO94" s="173"/>
      <c r="EP94" s="173"/>
      <c r="EQ94" s="173"/>
      <c r="ER94" s="173"/>
      <c r="ES94" s="173"/>
      <c r="ET94" s="173"/>
      <c r="EU94" s="173"/>
      <c r="EV94" s="173"/>
      <c r="EW94" s="173"/>
      <c r="EX94" s="173"/>
      <c r="EY94" s="173"/>
      <c r="EZ94" s="173"/>
      <c r="FA94" s="173"/>
      <c r="FB94" s="173"/>
      <c r="FC94" s="173"/>
      <c r="FD94" s="173"/>
      <c r="FE94" s="173"/>
      <c r="FF94" s="173"/>
      <c r="FG94" s="173"/>
      <c r="FH94" s="173"/>
      <c r="FI94" s="173"/>
      <c r="FJ94" s="173"/>
      <c r="FK94" s="173"/>
      <c r="FL94" s="173"/>
      <c r="FM94" s="173"/>
      <c r="FN94" s="173"/>
      <c r="FO94" s="173"/>
      <c r="FP94" s="173"/>
      <c r="FQ94" s="173"/>
      <c r="FR94" s="173"/>
      <c r="FS94" s="173"/>
      <c r="FT94" s="173"/>
      <c r="FU94" s="173"/>
      <c r="FV94" s="173"/>
      <c r="FW94" s="173"/>
      <c r="FX94" s="173"/>
      <c r="FY94" s="173"/>
      <c r="FZ94" s="173"/>
      <c r="GA94" s="173"/>
      <c r="GB94" s="173"/>
      <c r="GC94" s="173"/>
      <c r="GD94" s="173"/>
      <c r="GE94" s="173"/>
      <c r="GF94" s="173"/>
      <c r="GG94" s="173"/>
      <c r="GH94" s="173"/>
      <c r="GI94" s="173"/>
      <c r="GJ94" s="173"/>
      <c r="GK94" s="173"/>
      <c r="GL94" s="173"/>
      <c r="GM94" s="173"/>
      <c r="GN94" s="173"/>
      <c r="GO94" s="173"/>
      <c r="GP94" s="173"/>
      <c r="GQ94" s="173"/>
      <c r="GR94" s="173"/>
      <c r="GS94" s="173"/>
      <c r="GT94" s="173"/>
      <c r="GU94" s="173"/>
      <c r="GV94" s="173"/>
      <c r="GW94" s="173"/>
      <c r="GX94" s="173"/>
      <c r="GY94" s="173"/>
      <c r="GZ94" s="173"/>
      <c r="HA94" s="173"/>
      <c r="HB94" s="173"/>
      <c r="HC94" s="173"/>
      <c r="HD94" s="173"/>
      <c r="HE94" s="173"/>
      <c r="HF94" s="173"/>
      <c r="HG94" s="173"/>
      <c r="HH94" s="173"/>
      <c r="HI94" s="173"/>
      <c r="HJ94" s="173"/>
      <c r="HK94" s="173"/>
      <c r="HL94" s="173"/>
      <c r="HM94" s="173"/>
      <c r="HN94" s="173"/>
      <c r="HO94" s="173"/>
      <c r="HP94" s="173"/>
      <c r="HQ94" s="173"/>
      <c r="HR94" s="173"/>
      <c r="HS94" s="173"/>
      <c r="HT94" s="173"/>
      <c r="HU94" s="173"/>
      <c r="HV94" s="173"/>
      <c r="HW94" s="173"/>
      <c r="HX94" s="173"/>
      <c r="HY94" s="173"/>
      <c r="HZ94" s="173"/>
      <c r="IA94" s="173"/>
      <c r="IB94" s="173"/>
      <c r="IC94" s="173"/>
      <c r="ID94" s="173"/>
      <c r="IE94" s="173"/>
      <c r="IF94" s="173"/>
      <c r="IG94" s="173"/>
      <c r="IH94" s="173"/>
      <c r="II94" s="173"/>
      <c r="IJ94" s="173"/>
      <c r="IK94" s="173"/>
      <c r="IL94" s="173"/>
      <c r="IM94" s="173"/>
      <c r="IN94" s="173"/>
      <c r="IO94" s="173"/>
      <c r="IP94" s="173"/>
      <c r="IQ94" s="173"/>
      <c r="IR94" s="173"/>
      <c r="IS94" s="173"/>
      <c r="IT94" s="173"/>
      <c r="IU94" s="173"/>
      <c r="IV94" s="173"/>
      <c r="IW94" s="173"/>
      <c r="IX94" s="173"/>
      <c r="IY94" s="173"/>
      <c r="IZ94" s="173"/>
      <c r="JA94" s="173"/>
      <c r="JB94" s="173"/>
      <c r="JC94" s="173"/>
      <c r="JD94" s="173"/>
      <c r="JE94" s="173"/>
      <c r="JF94" s="173"/>
      <c r="JG94" s="173"/>
      <c r="JH94" s="173"/>
      <c r="JI94" s="173"/>
      <c r="JJ94" s="173"/>
      <c r="JK94" s="173"/>
      <c r="JL94" s="173"/>
      <c r="JM94" s="173"/>
      <c r="JN94" s="173"/>
      <c r="JO94" s="173"/>
      <c r="JP94" s="173"/>
      <c r="JQ94" s="173"/>
      <c r="JR94" s="173"/>
      <c r="JS94" s="173"/>
      <c r="JT94" s="173"/>
      <c r="JU94" s="173"/>
      <c r="JV94" s="173"/>
      <c r="JW94" s="173"/>
      <c r="JX94" s="173"/>
      <c r="JY94" s="173"/>
      <c r="JZ94" s="173"/>
      <c r="KA94" s="173"/>
      <c r="KB94" s="173"/>
      <c r="KC94" s="173"/>
      <c r="KD94" s="173"/>
      <c r="KE94" s="173"/>
      <c r="KF94" s="173"/>
      <c r="KG94" s="173"/>
      <c r="KH94" s="173"/>
      <c r="KI94" s="173"/>
      <c r="KJ94" s="173"/>
      <c r="KK94" s="173"/>
      <c r="KL94" s="173"/>
      <c r="KM94" s="173"/>
      <c r="KN94" s="173"/>
      <c r="KO94" s="173"/>
      <c r="KP94" s="173"/>
      <c r="KQ94" s="173"/>
      <c r="KR94" s="173"/>
      <c r="KS94" s="173"/>
      <c r="KT94" s="173"/>
      <c r="KU94" s="173"/>
      <c r="KV94" s="173"/>
      <c r="KW94" s="173"/>
      <c r="KX94" s="173"/>
      <c r="KY94" s="173"/>
      <c r="KZ94" s="173"/>
      <c r="LA94" s="173"/>
      <c r="LB94" s="173"/>
      <c r="LC94" s="173"/>
      <c r="LD94" s="173"/>
      <c r="LE94" s="173"/>
      <c r="LF94" s="173"/>
      <c r="LG94" s="173"/>
      <c r="LH94" s="173"/>
      <c r="LI94" s="173"/>
      <c r="LJ94" s="173"/>
      <c r="LK94" s="173"/>
      <c r="LL94" s="173"/>
      <c r="LM94" s="173"/>
      <c r="LN94" s="173"/>
      <c r="LO94" s="173"/>
    </row>
    <row r="95" spans="1:327" s="220" customFormat="1" ht="15.75" customHeight="1" x14ac:dyDescent="0.25">
      <c r="A95" s="173"/>
      <c r="B95" s="173"/>
      <c r="C95" s="173"/>
      <c r="D95" s="173"/>
      <c r="E95" s="173"/>
      <c r="F95" s="124"/>
      <c r="G95" s="124"/>
      <c r="H95" s="17"/>
      <c r="I95" s="17"/>
      <c r="J95" s="17"/>
      <c r="K95" s="17"/>
      <c r="L95" s="17"/>
      <c r="M95" s="173"/>
      <c r="N95" s="173"/>
      <c r="O95" s="216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  <c r="BJ95" s="173"/>
      <c r="BK95" s="173"/>
      <c r="BL95" s="173"/>
      <c r="BM95" s="173"/>
      <c r="BN95" s="173"/>
      <c r="BO95" s="173"/>
      <c r="BP95" s="173"/>
      <c r="BQ95" s="173"/>
      <c r="BR95" s="173"/>
      <c r="BS95" s="173"/>
      <c r="BT95" s="175"/>
      <c r="BV95" s="173"/>
      <c r="BW95" s="173"/>
      <c r="BX95" s="175"/>
      <c r="BY95" s="173"/>
      <c r="BZ95" s="173"/>
      <c r="CA95" s="300"/>
      <c r="CB95" s="173"/>
      <c r="CC95" s="173"/>
      <c r="CD95" s="173"/>
      <c r="CE95" s="173"/>
      <c r="CF95" s="173"/>
      <c r="CG95" s="173"/>
      <c r="CH95" s="173"/>
      <c r="CI95" s="173"/>
      <c r="CJ95" s="173"/>
      <c r="CK95" s="173"/>
      <c r="CL95" s="173"/>
      <c r="CM95" s="173"/>
      <c r="CN95" s="173"/>
      <c r="CO95" s="173"/>
      <c r="CP95" s="173"/>
      <c r="CQ95" s="173"/>
      <c r="CR95" s="173"/>
      <c r="CS95" s="173"/>
      <c r="CT95" s="173"/>
      <c r="CU95" s="173"/>
      <c r="CV95" s="173"/>
      <c r="CW95" s="173"/>
      <c r="CX95" s="173"/>
      <c r="CY95" s="173"/>
      <c r="CZ95" s="173"/>
      <c r="DA95" s="173"/>
      <c r="DB95" s="173"/>
      <c r="DC95" s="173"/>
      <c r="DD95" s="173"/>
      <c r="DE95" s="173"/>
      <c r="DF95" s="173"/>
      <c r="DG95" s="173"/>
      <c r="DH95" s="173"/>
      <c r="DI95" s="173"/>
      <c r="DJ95" s="173"/>
      <c r="DK95" s="173"/>
      <c r="DL95" s="173"/>
      <c r="DM95" s="173"/>
      <c r="DN95" s="173"/>
      <c r="DO95" s="173"/>
      <c r="DP95" s="173"/>
      <c r="DQ95" s="173"/>
      <c r="DR95" s="173"/>
      <c r="DS95" s="173"/>
      <c r="DT95" s="173"/>
      <c r="DU95" s="173"/>
      <c r="DV95" s="173"/>
      <c r="DW95" s="173"/>
      <c r="DX95" s="173"/>
      <c r="DY95" s="173"/>
      <c r="DZ95" s="173"/>
      <c r="EA95" s="173"/>
      <c r="EB95" s="173"/>
      <c r="EC95" s="173"/>
      <c r="ED95" s="173"/>
      <c r="EE95" s="173"/>
      <c r="EF95" s="173"/>
      <c r="EG95" s="173"/>
      <c r="EH95" s="173"/>
      <c r="EI95" s="173"/>
      <c r="EJ95" s="173"/>
      <c r="EK95" s="173"/>
      <c r="EL95" s="173"/>
      <c r="EM95" s="173"/>
      <c r="EN95" s="173"/>
      <c r="EO95" s="173"/>
      <c r="EP95" s="173"/>
      <c r="EQ95" s="173"/>
      <c r="ER95" s="173"/>
      <c r="ES95" s="173"/>
      <c r="ET95" s="173"/>
      <c r="EU95" s="173"/>
      <c r="EV95" s="173"/>
      <c r="EW95" s="173"/>
      <c r="EX95" s="173"/>
      <c r="EY95" s="173"/>
      <c r="EZ95" s="173"/>
      <c r="FA95" s="173"/>
      <c r="FB95" s="173"/>
      <c r="FC95" s="173"/>
      <c r="FD95" s="173"/>
      <c r="FE95" s="173"/>
      <c r="FF95" s="173"/>
      <c r="FG95" s="173"/>
      <c r="FH95" s="173"/>
      <c r="FI95" s="173"/>
      <c r="FJ95" s="173"/>
      <c r="FK95" s="173"/>
      <c r="FL95" s="173"/>
      <c r="FM95" s="173"/>
      <c r="FN95" s="173"/>
      <c r="FO95" s="173"/>
      <c r="FP95" s="173"/>
      <c r="FQ95" s="173"/>
      <c r="FR95" s="173"/>
      <c r="FS95" s="173"/>
      <c r="FT95" s="173"/>
      <c r="FU95" s="173"/>
      <c r="FV95" s="173"/>
      <c r="FW95" s="173"/>
      <c r="FX95" s="173"/>
      <c r="FY95" s="173"/>
      <c r="FZ95" s="173"/>
      <c r="GA95" s="173"/>
      <c r="GB95" s="173"/>
      <c r="GC95" s="173"/>
      <c r="GD95" s="173"/>
      <c r="GE95" s="173"/>
      <c r="GF95" s="173"/>
      <c r="GG95" s="173"/>
      <c r="GH95" s="173"/>
      <c r="GI95" s="173"/>
      <c r="GJ95" s="173"/>
      <c r="GK95" s="173"/>
      <c r="GL95" s="173"/>
      <c r="GM95" s="173"/>
      <c r="GN95" s="173"/>
      <c r="GO95" s="173"/>
      <c r="GP95" s="173"/>
      <c r="GQ95" s="173"/>
      <c r="GR95" s="173"/>
      <c r="GS95" s="173"/>
      <c r="GT95" s="173"/>
      <c r="GU95" s="173"/>
      <c r="GV95" s="173"/>
      <c r="GW95" s="173"/>
      <c r="GX95" s="173"/>
      <c r="GY95" s="173"/>
      <c r="GZ95" s="173"/>
      <c r="HA95" s="173"/>
      <c r="HB95" s="173"/>
      <c r="HC95" s="173"/>
      <c r="HD95" s="173"/>
      <c r="HE95" s="173"/>
      <c r="HF95" s="173"/>
      <c r="HG95" s="173"/>
      <c r="HH95" s="173"/>
      <c r="HI95" s="173"/>
      <c r="HJ95" s="173"/>
      <c r="HK95" s="173"/>
      <c r="HL95" s="173"/>
      <c r="HM95" s="173"/>
      <c r="HN95" s="173"/>
      <c r="HO95" s="173"/>
      <c r="HP95" s="173"/>
      <c r="HQ95" s="173"/>
      <c r="HR95" s="173"/>
      <c r="HS95" s="173"/>
      <c r="HT95" s="173"/>
      <c r="HU95" s="173"/>
      <c r="HV95" s="173"/>
      <c r="HW95" s="173"/>
      <c r="HX95" s="173"/>
      <c r="HY95" s="173"/>
      <c r="HZ95" s="173"/>
      <c r="IA95" s="173"/>
      <c r="IB95" s="173"/>
      <c r="IC95" s="173"/>
      <c r="ID95" s="173"/>
      <c r="IE95" s="173"/>
      <c r="IF95" s="173"/>
      <c r="IG95" s="173"/>
      <c r="IH95" s="173"/>
      <c r="II95" s="173"/>
      <c r="IJ95" s="173"/>
      <c r="IK95" s="173"/>
      <c r="IL95" s="173"/>
      <c r="IM95" s="173"/>
      <c r="IN95" s="173"/>
      <c r="IO95" s="173"/>
      <c r="IP95" s="173"/>
      <c r="IQ95" s="173"/>
      <c r="IR95" s="173"/>
      <c r="IS95" s="173"/>
      <c r="IT95" s="173"/>
      <c r="IU95" s="173"/>
      <c r="IV95" s="173"/>
      <c r="IW95" s="173"/>
      <c r="IX95" s="173"/>
      <c r="IY95" s="173"/>
      <c r="IZ95" s="173"/>
      <c r="JA95" s="173"/>
      <c r="JB95" s="173"/>
      <c r="JC95" s="173"/>
      <c r="JD95" s="173"/>
      <c r="JE95" s="173"/>
      <c r="JF95" s="173"/>
      <c r="JG95" s="173"/>
      <c r="JH95" s="173"/>
      <c r="JI95" s="173"/>
      <c r="JJ95" s="173"/>
      <c r="JK95" s="173"/>
      <c r="JL95" s="173"/>
      <c r="JM95" s="173"/>
      <c r="JN95" s="173"/>
      <c r="JO95" s="173"/>
      <c r="JP95" s="173"/>
      <c r="JQ95" s="173"/>
      <c r="JR95" s="173"/>
      <c r="JS95" s="173"/>
      <c r="JT95" s="173"/>
      <c r="JU95" s="173"/>
      <c r="JV95" s="173"/>
      <c r="JW95" s="173"/>
      <c r="JX95" s="173"/>
      <c r="JY95" s="173"/>
      <c r="JZ95" s="173"/>
      <c r="KA95" s="173"/>
      <c r="KB95" s="173"/>
      <c r="KC95" s="173"/>
      <c r="KD95" s="173"/>
      <c r="KE95" s="173"/>
      <c r="KF95" s="173"/>
      <c r="KG95" s="173"/>
      <c r="KH95" s="173"/>
      <c r="KI95" s="173"/>
      <c r="KJ95" s="173"/>
      <c r="KK95" s="173"/>
      <c r="KL95" s="173"/>
      <c r="KM95" s="173"/>
      <c r="KN95" s="173"/>
      <c r="KO95" s="173"/>
      <c r="KP95" s="173"/>
      <c r="KQ95" s="173"/>
      <c r="KR95" s="173"/>
      <c r="KS95" s="173"/>
      <c r="KT95" s="173"/>
      <c r="KU95" s="173"/>
      <c r="KV95" s="173"/>
      <c r="KW95" s="173"/>
      <c r="KX95" s="173"/>
      <c r="KY95" s="173"/>
      <c r="KZ95" s="173"/>
      <c r="LA95" s="173"/>
      <c r="LB95" s="173"/>
      <c r="LC95" s="173"/>
      <c r="LD95" s="173"/>
      <c r="LE95" s="173"/>
      <c r="LF95" s="173"/>
      <c r="LG95" s="173"/>
      <c r="LH95" s="173"/>
      <c r="LI95" s="173"/>
      <c r="LJ95" s="173"/>
      <c r="LK95" s="173"/>
      <c r="LL95" s="173"/>
      <c r="LM95" s="173"/>
      <c r="LN95" s="173"/>
      <c r="LO95" s="173"/>
    </row>
    <row r="96" spans="1:327" s="220" customFormat="1" ht="15.75" customHeight="1" x14ac:dyDescent="0.25">
      <c r="A96" s="173"/>
      <c r="B96" s="173"/>
      <c r="C96" s="173"/>
      <c r="D96" s="173"/>
      <c r="E96" s="173"/>
      <c r="F96" s="124"/>
      <c r="G96" s="124"/>
      <c r="H96" s="17"/>
      <c r="I96" s="17"/>
      <c r="J96" s="17"/>
      <c r="K96" s="17"/>
      <c r="L96" s="17"/>
      <c r="M96" s="173"/>
      <c r="N96" s="173"/>
      <c r="O96" s="216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5"/>
      <c r="BV96" s="173"/>
      <c r="BW96" s="173"/>
      <c r="BX96" s="175"/>
      <c r="BY96" s="173"/>
      <c r="BZ96" s="173"/>
      <c r="CA96" s="300"/>
      <c r="CB96" s="173"/>
      <c r="CC96" s="173"/>
      <c r="CD96" s="173"/>
      <c r="CE96" s="173"/>
      <c r="CF96" s="173"/>
      <c r="CG96" s="173"/>
      <c r="CH96" s="173"/>
      <c r="CI96" s="173"/>
      <c r="CJ96" s="173"/>
      <c r="CK96" s="173"/>
      <c r="CL96" s="173"/>
      <c r="CM96" s="173"/>
      <c r="CN96" s="173"/>
      <c r="CO96" s="173"/>
      <c r="CP96" s="173"/>
      <c r="CQ96" s="173"/>
      <c r="CR96" s="173"/>
      <c r="CS96" s="173"/>
      <c r="CT96" s="173"/>
      <c r="CU96" s="173"/>
      <c r="CV96" s="173"/>
      <c r="CW96" s="173"/>
      <c r="CX96" s="173"/>
      <c r="CY96" s="173"/>
      <c r="CZ96" s="173"/>
      <c r="DA96" s="173"/>
      <c r="DB96" s="173"/>
      <c r="DC96" s="173"/>
      <c r="DD96" s="173"/>
      <c r="DE96" s="173"/>
      <c r="DF96" s="173"/>
      <c r="DG96" s="173"/>
      <c r="DH96" s="173"/>
      <c r="DI96" s="173"/>
      <c r="DJ96" s="173"/>
      <c r="DK96" s="173"/>
      <c r="DL96" s="173"/>
      <c r="DM96" s="173"/>
      <c r="DN96" s="173"/>
      <c r="DO96" s="173"/>
      <c r="DP96" s="173"/>
      <c r="DQ96" s="173"/>
      <c r="DR96" s="173"/>
      <c r="DS96" s="173"/>
      <c r="DT96" s="173"/>
      <c r="DU96" s="173"/>
      <c r="DV96" s="173"/>
      <c r="DW96" s="173"/>
      <c r="DX96" s="173"/>
      <c r="DY96" s="173"/>
      <c r="DZ96" s="173"/>
      <c r="EA96" s="173"/>
      <c r="EB96" s="173"/>
      <c r="EC96" s="173"/>
      <c r="ED96" s="173"/>
      <c r="EE96" s="173"/>
      <c r="EF96" s="173"/>
      <c r="EG96" s="173"/>
      <c r="EH96" s="173"/>
      <c r="EI96" s="173"/>
      <c r="EJ96" s="173"/>
      <c r="EK96" s="173"/>
      <c r="EL96" s="173"/>
      <c r="EM96" s="173"/>
      <c r="EN96" s="173"/>
      <c r="EO96" s="173"/>
      <c r="EP96" s="173"/>
      <c r="EQ96" s="173"/>
      <c r="ER96" s="173"/>
      <c r="ES96" s="173"/>
      <c r="ET96" s="173"/>
      <c r="EU96" s="173"/>
      <c r="EV96" s="173"/>
      <c r="EW96" s="173"/>
      <c r="EX96" s="173"/>
      <c r="EY96" s="173"/>
      <c r="EZ96" s="173"/>
      <c r="FA96" s="173"/>
      <c r="FB96" s="173"/>
      <c r="FC96" s="173"/>
      <c r="FD96" s="173"/>
      <c r="FE96" s="173"/>
      <c r="FF96" s="173"/>
      <c r="FG96" s="173"/>
      <c r="FH96" s="173"/>
      <c r="FI96" s="173"/>
      <c r="FJ96" s="173"/>
      <c r="FK96" s="173"/>
      <c r="FL96" s="173"/>
      <c r="FM96" s="173"/>
      <c r="FN96" s="173"/>
      <c r="FO96" s="173"/>
      <c r="FP96" s="173"/>
      <c r="FQ96" s="173"/>
      <c r="FR96" s="173"/>
      <c r="FS96" s="173"/>
      <c r="FT96" s="173"/>
      <c r="FU96" s="173"/>
      <c r="FV96" s="173"/>
      <c r="FW96" s="173"/>
      <c r="FX96" s="173"/>
      <c r="FY96" s="173"/>
      <c r="FZ96" s="173"/>
      <c r="GA96" s="173"/>
      <c r="GB96" s="173"/>
      <c r="GC96" s="173"/>
      <c r="GD96" s="173"/>
      <c r="GE96" s="173"/>
      <c r="GF96" s="173"/>
      <c r="GG96" s="173"/>
      <c r="GH96" s="173"/>
      <c r="GI96" s="173"/>
      <c r="GJ96" s="173"/>
      <c r="GK96" s="173"/>
      <c r="GL96" s="173"/>
      <c r="GM96" s="173"/>
      <c r="GN96" s="173"/>
      <c r="GO96" s="173"/>
      <c r="GP96" s="173"/>
      <c r="GQ96" s="173"/>
      <c r="GR96" s="173"/>
      <c r="GS96" s="173"/>
      <c r="GT96" s="173"/>
      <c r="GU96" s="173"/>
      <c r="GV96" s="173"/>
      <c r="GW96" s="173"/>
      <c r="GX96" s="173"/>
      <c r="GY96" s="173"/>
      <c r="GZ96" s="173"/>
      <c r="HA96" s="173"/>
      <c r="HB96" s="173"/>
      <c r="HC96" s="173"/>
      <c r="HD96" s="173"/>
      <c r="HE96" s="173"/>
      <c r="HF96" s="173"/>
      <c r="HG96" s="173"/>
      <c r="HH96" s="173"/>
      <c r="HI96" s="173"/>
      <c r="HJ96" s="173"/>
      <c r="HK96" s="173"/>
      <c r="HL96" s="173"/>
      <c r="HM96" s="173"/>
      <c r="HN96" s="173"/>
      <c r="HO96" s="173"/>
      <c r="HP96" s="173"/>
      <c r="HQ96" s="173"/>
      <c r="HR96" s="173"/>
      <c r="HS96" s="173"/>
      <c r="HT96" s="173"/>
      <c r="HU96" s="173"/>
      <c r="HV96" s="173"/>
      <c r="HW96" s="173"/>
      <c r="HX96" s="173"/>
      <c r="HY96" s="173"/>
      <c r="HZ96" s="173"/>
      <c r="IA96" s="173"/>
      <c r="IB96" s="173"/>
      <c r="IC96" s="173"/>
      <c r="ID96" s="173"/>
      <c r="IE96" s="173"/>
      <c r="IF96" s="173"/>
      <c r="IG96" s="173"/>
      <c r="IH96" s="173"/>
      <c r="II96" s="173"/>
      <c r="IJ96" s="173"/>
      <c r="IK96" s="173"/>
      <c r="IL96" s="173"/>
      <c r="IM96" s="173"/>
      <c r="IN96" s="173"/>
      <c r="IO96" s="173"/>
      <c r="IP96" s="173"/>
      <c r="IQ96" s="173"/>
      <c r="IR96" s="173"/>
      <c r="IS96" s="173"/>
      <c r="IT96" s="173"/>
      <c r="IU96" s="173"/>
      <c r="IV96" s="173"/>
      <c r="IW96" s="173"/>
      <c r="IX96" s="173"/>
      <c r="IY96" s="173"/>
      <c r="IZ96" s="173"/>
      <c r="JA96" s="173"/>
      <c r="JB96" s="173"/>
      <c r="JC96" s="173"/>
      <c r="JD96" s="173"/>
      <c r="JE96" s="173"/>
      <c r="JF96" s="173"/>
      <c r="JG96" s="173"/>
      <c r="JH96" s="173"/>
      <c r="JI96" s="173"/>
      <c r="JJ96" s="173"/>
      <c r="JK96" s="173"/>
      <c r="JL96" s="173"/>
      <c r="JM96" s="173"/>
      <c r="JN96" s="173"/>
      <c r="JO96" s="173"/>
      <c r="JP96" s="173"/>
      <c r="JQ96" s="173"/>
      <c r="JR96" s="173"/>
      <c r="JS96" s="173"/>
      <c r="JT96" s="173"/>
      <c r="JU96" s="173"/>
      <c r="JV96" s="173"/>
      <c r="JW96" s="173"/>
      <c r="JX96" s="173"/>
      <c r="JY96" s="173"/>
      <c r="JZ96" s="173"/>
      <c r="KA96" s="173"/>
      <c r="KB96" s="173"/>
      <c r="KC96" s="173"/>
      <c r="KD96" s="173"/>
      <c r="KE96" s="173"/>
      <c r="KF96" s="173"/>
      <c r="KG96" s="173"/>
      <c r="KH96" s="173"/>
      <c r="KI96" s="173"/>
      <c r="KJ96" s="173"/>
      <c r="KK96" s="173"/>
      <c r="KL96" s="173"/>
      <c r="KM96" s="173"/>
      <c r="KN96" s="173"/>
      <c r="KO96" s="173"/>
      <c r="KP96" s="173"/>
      <c r="KQ96" s="173"/>
      <c r="KR96" s="173"/>
      <c r="KS96" s="173"/>
      <c r="KT96" s="173"/>
      <c r="KU96" s="173"/>
      <c r="KV96" s="173"/>
      <c r="KW96" s="173"/>
      <c r="KX96" s="173"/>
      <c r="KY96" s="173"/>
      <c r="KZ96" s="173"/>
      <c r="LA96" s="173"/>
      <c r="LB96" s="173"/>
      <c r="LC96" s="173"/>
      <c r="LD96" s="173"/>
      <c r="LE96" s="173"/>
      <c r="LF96" s="173"/>
      <c r="LG96" s="173"/>
      <c r="LH96" s="173"/>
      <c r="LI96" s="173"/>
      <c r="LJ96" s="173"/>
      <c r="LK96" s="173"/>
      <c r="LL96" s="173"/>
      <c r="LM96" s="173"/>
      <c r="LN96" s="173"/>
      <c r="LO96" s="173"/>
    </row>
    <row r="97" spans="1:327" s="220" customFormat="1" ht="15.75" customHeight="1" x14ac:dyDescent="0.25">
      <c r="A97" s="173"/>
      <c r="B97" s="173"/>
      <c r="C97" s="173"/>
      <c r="D97" s="173"/>
      <c r="E97" s="173"/>
      <c r="F97" s="124"/>
      <c r="G97" s="124"/>
      <c r="H97" s="17"/>
      <c r="I97" s="17"/>
      <c r="J97" s="17"/>
      <c r="K97" s="17"/>
      <c r="L97" s="17"/>
      <c r="M97" s="173"/>
      <c r="N97" s="173"/>
      <c r="O97" s="216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  <c r="BJ97" s="173"/>
      <c r="BK97" s="173"/>
      <c r="BL97" s="173"/>
      <c r="BM97" s="173"/>
      <c r="BN97" s="173"/>
      <c r="BO97" s="173"/>
      <c r="BP97" s="173"/>
      <c r="BQ97" s="173"/>
      <c r="BR97" s="173"/>
      <c r="BS97" s="173"/>
      <c r="BT97" s="175"/>
      <c r="BV97" s="173"/>
      <c r="BW97" s="173"/>
      <c r="BX97" s="175"/>
      <c r="BY97" s="173"/>
      <c r="BZ97" s="173"/>
      <c r="CA97" s="300"/>
      <c r="CB97" s="173"/>
      <c r="CC97" s="173"/>
      <c r="CD97" s="173"/>
      <c r="CE97" s="173"/>
      <c r="CF97" s="173"/>
      <c r="CG97" s="173"/>
      <c r="CH97" s="173"/>
      <c r="CI97" s="173"/>
      <c r="CJ97" s="173"/>
      <c r="CK97" s="173"/>
      <c r="CL97" s="173"/>
      <c r="CM97" s="173"/>
      <c r="CN97" s="173"/>
      <c r="CO97" s="173"/>
      <c r="CP97" s="173"/>
      <c r="CQ97" s="173"/>
      <c r="CR97" s="173"/>
      <c r="CS97" s="173"/>
      <c r="CT97" s="173"/>
      <c r="CU97" s="173"/>
      <c r="CV97" s="173"/>
      <c r="CW97" s="173"/>
      <c r="CX97" s="173"/>
      <c r="CY97" s="173"/>
      <c r="CZ97" s="173"/>
      <c r="DA97" s="173"/>
      <c r="DB97" s="173"/>
      <c r="DC97" s="173"/>
      <c r="DD97" s="173"/>
      <c r="DE97" s="173"/>
      <c r="DF97" s="173"/>
      <c r="DG97" s="173"/>
      <c r="DH97" s="173"/>
      <c r="DI97" s="173"/>
      <c r="DJ97" s="173"/>
      <c r="DK97" s="173"/>
      <c r="DL97" s="173"/>
      <c r="DM97" s="173"/>
      <c r="DN97" s="173"/>
      <c r="DO97" s="173"/>
      <c r="DP97" s="173"/>
      <c r="DQ97" s="173"/>
      <c r="DR97" s="173"/>
      <c r="DS97" s="173"/>
      <c r="DT97" s="173"/>
      <c r="DU97" s="173"/>
      <c r="DV97" s="173"/>
      <c r="DW97" s="173"/>
      <c r="DX97" s="173"/>
      <c r="DY97" s="173"/>
      <c r="DZ97" s="173"/>
      <c r="EA97" s="173"/>
      <c r="EB97" s="173"/>
      <c r="EC97" s="173"/>
      <c r="ED97" s="173"/>
      <c r="EE97" s="173"/>
      <c r="EF97" s="173"/>
      <c r="EG97" s="173"/>
      <c r="EH97" s="173"/>
      <c r="EI97" s="173"/>
      <c r="EJ97" s="173"/>
      <c r="EK97" s="173"/>
      <c r="EL97" s="173"/>
      <c r="EM97" s="173"/>
      <c r="EN97" s="173"/>
      <c r="EO97" s="173"/>
      <c r="EP97" s="173"/>
      <c r="EQ97" s="173"/>
      <c r="ER97" s="173"/>
      <c r="ES97" s="173"/>
      <c r="ET97" s="173"/>
      <c r="EU97" s="173"/>
      <c r="EV97" s="173"/>
      <c r="EW97" s="173"/>
      <c r="EX97" s="173"/>
      <c r="EY97" s="173"/>
      <c r="EZ97" s="173"/>
      <c r="FA97" s="173"/>
      <c r="FB97" s="173"/>
      <c r="FC97" s="173"/>
      <c r="FD97" s="173"/>
      <c r="FE97" s="173"/>
      <c r="FF97" s="173"/>
      <c r="FG97" s="173"/>
      <c r="FH97" s="173"/>
      <c r="FI97" s="173"/>
      <c r="FJ97" s="173"/>
      <c r="FK97" s="173"/>
      <c r="FL97" s="173"/>
      <c r="FM97" s="173"/>
      <c r="FN97" s="173"/>
      <c r="FO97" s="173"/>
      <c r="FP97" s="173"/>
      <c r="FQ97" s="173"/>
      <c r="FR97" s="173"/>
      <c r="FS97" s="173"/>
      <c r="FT97" s="173"/>
      <c r="FU97" s="173"/>
      <c r="FV97" s="173"/>
      <c r="FW97" s="173"/>
      <c r="FX97" s="173"/>
      <c r="FY97" s="173"/>
      <c r="FZ97" s="173"/>
      <c r="GA97" s="173"/>
      <c r="GB97" s="173"/>
      <c r="GC97" s="173"/>
      <c r="GD97" s="173"/>
      <c r="GE97" s="173"/>
      <c r="GF97" s="173"/>
      <c r="GG97" s="173"/>
      <c r="GH97" s="173"/>
      <c r="GI97" s="173"/>
      <c r="GJ97" s="173"/>
      <c r="GK97" s="173"/>
      <c r="GL97" s="173"/>
      <c r="GM97" s="173"/>
      <c r="GN97" s="173"/>
      <c r="GO97" s="173"/>
      <c r="GP97" s="173"/>
      <c r="GQ97" s="173"/>
      <c r="GR97" s="173"/>
      <c r="GS97" s="173"/>
      <c r="GT97" s="173"/>
      <c r="GU97" s="173"/>
      <c r="GV97" s="173"/>
      <c r="GW97" s="173"/>
      <c r="GX97" s="173"/>
      <c r="GY97" s="173"/>
      <c r="GZ97" s="173"/>
      <c r="HA97" s="173"/>
      <c r="HB97" s="173"/>
      <c r="HC97" s="173"/>
      <c r="HD97" s="173"/>
      <c r="HE97" s="173"/>
      <c r="HF97" s="173"/>
      <c r="HG97" s="173"/>
      <c r="HH97" s="173"/>
      <c r="HI97" s="173"/>
      <c r="HJ97" s="173"/>
      <c r="HK97" s="173"/>
      <c r="HL97" s="173"/>
      <c r="HM97" s="173"/>
      <c r="HN97" s="173"/>
      <c r="HO97" s="173"/>
      <c r="HP97" s="173"/>
      <c r="HQ97" s="173"/>
      <c r="HR97" s="173"/>
      <c r="HS97" s="173"/>
      <c r="HT97" s="173"/>
      <c r="HU97" s="173"/>
      <c r="HV97" s="173"/>
      <c r="HW97" s="173"/>
      <c r="HX97" s="173"/>
      <c r="HY97" s="173"/>
      <c r="HZ97" s="173"/>
      <c r="IA97" s="173"/>
      <c r="IB97" s="173"/>
      <c r="IC97" s="173"/>
      <c r="ID97" s="173"/>
      <c r="IE97" s="173"/>
      <c r="IF97" s="173"/>
      <c r="IG97" s="173"/>
      <c r="IH97" s="173"/>
      <c r="II97" s="173"/>
      <c r="IJ97" s="173"/>
      <c r="IK97" s="173"/>
      <c r="IL97" s="173"/>
      <c r="IM97" s="173"/>
      <c r="IN97" s="173"/>
      <c r="IO97" s="173"/>
      <c r="IP97" s="173"/>
      <c r="IQ97" s="173"/>
      <c r="IR97" s="173"/>
      <c r="IS97" s="173"/>
      <c r="IT97" s="173"/>
      <c r="IU97" s="173"/>
      <c r="IV97" s="173"/>
      <c r="IW97" s="173"/>
      <c r="IX97" s="173"/>
      <c r="IY97" s="173"/>
      <c r="IZ97" s="173"/>
      <c r="JA97" s="173"/>
      <c r="JB97" s="173"/>
      <c r="JC97" s="173"/>
      <c r="JD97" s="173"/>
      <c r="JE97" s="173"/>
      <c r="JF97" s="173"/>
      <c r="JG97" s="173"/>
      <c r="JH97" s="173"/>
      <c r="JI97" s="173"/>
      <c r="JJ97" s="173"/>
      <c r="JK97" s="173"/>
      <c r="JL97" s="173"/>
      <c r="JM97" s="173"/>
      <c r="JN97" s="173"/>
      <c r="JO97" s="173"/>
      <c r="JP97" s="173"/>
      <c r="JQ97" s="173"/>
      <c r="JR97" s="173"/>
      <c r="JS97" s="173"/>
      <c r="JT97" s="173"/>
      <c r="JU97" s="173"/>
      <c r="JV97" s="173"/>
      <c r="JW97" s="173"/>
      <c r="JX97" s="173"/>
      <c r="JY97" s="173"/>
      <c r="JZ97" s="173"/>
      <c r="KA97" s="173"/>
      <c r="KB97" s="173"/>
      <c r="KC97" s="173"/>
      <c r="KD97" s="173"/>
      <c r="KE97" s="173"/>
      <c r="KF97" s="173"/>
      <c r="KG97" s="173"/>
      <c r="KH97" s="173"/>
      <c r="KI97" s="173"/>
      <c r="KJ97" s="173"/>
      <c r="KK97" s="173"/>
      <c r="KL97" s="173"/>
      <c r="KM97" s="173"/>
      <c r="KN97" s="173"/>
      <c r="KO97" s="173"/>
      <c r="KP97" s="173"/>
      <c r="KQ97" s="173"/>
      <c r="KR97" s="173"/>
      <c r="KS97" s="173"/>
      <c r="KT97" s="173"/>
      <c r="KU97" s="173"/>
      <c r="KV97" s="173"/>
      <c r="KW97" s="173"/>
      <c r="KX97" s="173"/>
      <c r="KY97" s="173"/>
      <c r="KZ97" s="173"/>
      <c r="LA97" s="173"/>
      <c r="LB97" s="173"/>
      <c r="LC97" s="173"/>
      <c r="LD97" s="173"/>
      <c r="LE97" s="173"/>
      <c r="LF97" s="173"/>
      <c r="LG97" s="173"/>
      <c r="LH97" s="173"/>
      <c r="LI97" s="173"/>
      <c r="LJ97" s="173"/>
      <c r="LK97" s="173"/>
      <c r="LL97" s="173"/>
      <c r="LM97" s="173"/>
      <c r="LN97" s="173"/>
      <c r="LO97" s="173"/>
    </row>
    <row r="98" spans="1:327" s="220" customFormat="1" ht="15.75" customHeight="1" x14ac:dyDescent="0.25">
      <c r="A98" s="173"/>
      <c r="B98" s="173"/>
      <c r="C98" s="173"/>
      <c r="D98" s="173"/>
      <c r="E98" s="173"/>
      <c r="F98" s="124"/>
      <c r="G98" s="124"/>
      <c r="H98" s="17"/>
      <c r="I98" s="17"/>
      <c r="J98" s="17"/>
      <c r="K98" s="17"/>
      <c r="L98" s="17"/>
      <c r="M98" s="173"/>
      <c r="N98" s="173"/>
      <c r="O98" s="216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  <c r="BJ98" s="173"/>
      <c r="BK98" s="173"/>
      <c r="BL98" s="173"/>
      <c r="BM98" s="173"/>
      <c r="BN98" s="173"/>
      <c r="BO98" s="173"/>
      <c r="BP98" s="173"/>
      <c r="BQ98" s="173"/>
      <c r="BR98" s="173"/>
      <c r="BS98" s="173"/>
      <c r="BT98" s="175"/>
      <c r="BV98" s="173"/>
      <c r="BW98" s="173"/>
      <c r="BX98" s="175"/>
      <c r="BY98" s="173"/>
      <c r="BZ98" s="173"/>
      <c r="CA98" s="300"/>
      <c r="CB98" s="173"/>
      <c r="CC98" s="173"/>
      <c r="CD98" s="173"/>
      <c r="CE98" s="173"/>
      <c r="CF98" s="173"/>
      <c r="CG98" s="173"/>
      <c r="CH98" s="173"/>
      <c r="CI98" s="173"/>
      <c r="CJ98" s="173"/>
      <c r="CK98" s="173"/>
      <c r="CL98" s="173"/>
      <c r="CM98" s="173"/>
      <c r="CN98" s="173"/>
      <c r="CO98" s="173"/>
      <c r="CP98" s="173"/>
      <c r="CQ98" s="173"/>
      <c r="CR98" s="173"/>
      <c r="CS98" s="173"/>
      <c r="CT98" s="173"/>
      <c r="CU98" s="173"/>
      <c r="CV98" s="173"/>
      <c r="CW98" s="173"/>
      <c r="CX98" s="173"/>
      <c r="CY98" s="173"/>
      <c r="CZ98" s="173"/>
      <c r="DA98" s="173"/>
      <c r="DB98" s="173"/>
      <c r="DC98" s="173"/>
      <c r="DD98" s="173"/>
      <c r="DE98" s="173"/>
      <c r="DF98" s="173"/>
      <c r="DG98" s="173"/>
      <c r="DH98" s="173"/>
      <c r="DI98" s="173"/>
      <c r="DJ98" s="173"/>
      <c r="DK98" s="173"/>
      <c r="DL98" s="173"/>
      <c r="DM98" s="173"/>
      <c r="DN98" s="173"/>
      <c r="DO98" s="173"/>
      <c r="DP98" s="173"/>
      <c r="DQ98" s="173"/>
      <c r="DR98" s="173"/>
      <c r="DS98" s="173"/>
      <c r="DT98" s="173"/>
      <c r="DU98" s="173"/>
      <c r="DV98" s="173"/>
      <c r="DW98" s="173"/>
      <c r="DX98" s="173"/>
      <c r="DY98" s="173"/>
      <c r="DZ98" s="173"/>
      <c r="EA98" s="173"/>
      <c r="EB98" s="173"/>
      <c r="EC98" s="173"/>
      <c r="ED98" s="173"/>
      <c r="EE98" s="173"/>
      <c r="EF98" s="173"/>
      <c r="EG98" s="173"/>
      <c r="EH98" s="173"/>
      <c r="EI98" s="173"/>
      <c r="EJ98" s="173"/>
      <c r="EK98" s="173"/>
      <c r="EL98" s="173"/>
      <c r="EM98" s="173"/>
      <c r="EN98" s="173"/>
      <c r="EO98" s="173"/>
      <c r="EP98" s="173"/>
      <c r="EQ98" s="173"/>
      <c r="ER98" s="173"/>
      <c r="ES98" s="173"/>
      <c r="ET98" s="173"/>
      <c r="EU98" s="173"/>
      <c r="EV98" s="173"/>
      <c r="EW98" s="173"/>
      <c r="EX98" s="173"/>
      <c r="EY98" s="173"/>
      <c r="EZ98" s="173"/>
      <c r="FA98" s="173"/>
      <c r="FB98" s="173"/>
      <c r="FC98" s="173"/>
      <c r="FD98" s="173"/>
      <c r="FE98" s="173"/>
      <c r="FF98" s="173"/>
      <c r="FG98" s="173"/>
      <c r="FH98" s="173"/>
      <c r="FI98" s="173"/>
      <c r="FJ98" s="173"/>
      <c r="FK98" s="173"/>
      <c r="FL98" s="173"/>
      <c r="FM98" s="173"/>
      <c r="FN98" s="173"/>
      <c r="FO98" s="173"/>
      <c r="FP98" s="173"/>
      <c r="FQ98" s="173"/>
      <c r="FR98" s="173"/>
      <c r="FS98" s="173"/>
      <c r="FT98" s="173"/>
      <c r="FU98" s="173"/>
      <c r="FV98" s="173"/>
      <c r="FW98" s="173"/>
      <c r="FX98" s="173"/>
      <c r="FY98" s="173"/>
      <c r="FZ98" s="173"/>
      <c r="GA98" s="173"/>
      <c r="GB98" s="173"/>
      <c r="GC98" s="173"/>
      <c r="GD98" s="173"/>
      <c r="GE98" s="173"/>
      <c r="GF98" s="173"/>
      <c r="GG98" s="173"/>
      <c r="GH98" s="173"/>
      <c r="GI98" s="173"/>
      <c r="GJ98" s="173"/>
      <c r="GK98" s="173"/>
      <c r="GL98" s="173"/>
      <c r="GM98" s="173"/>
      <c r="GN98" s="173"/>
      <c r="GO98" s="173"/>
      <c r="GP98" s="173"/>
      <c r="GQ98" s="173"/>
      <c r="GR98" s="173"/>
      <c r="GS98" s="173"/>
      <c r="GT98" s="173"/>
      <c r="GU98" s="173"/>
      <c r="GV98" s="173"/>
      <c r="GW98" s="173"/>
      <c r="GX98" s="173"/>
      <c r="GY98" s="173"/>
      <c r="GZ98" s="173"/>
      <c r="HA98" s="173"/>
      <c r="HB98" s="173"/>
      <c r="HC98" s="173"/>
      <c r="HD98" s="173"/>
      <c r="HE98" s="173"/>
      <c r="HF98" s="173"/>
      <c r="HG98" s="173"/>
      <c r="HH98" s="173"/>
      <c r="HI98" s="173"/>
      <c r="HJ98" s="173"/>
      <c r="HK98" s="173"/>
      <c r="HL98" s="173"/>
      <c r="HM98" s="173"/>
      <c r="HN98" s="173"/>
      <c r="HO98" s="173"/>
      <c r="HP98" s="173"/>
      <c r="HQ98" s="173"/>
      <c r="HR98" s="173"/>
      <c r="HS98" s="173"/>
      <c r="HT98" s="173"/>
      <c r="HU98" s="173"/>
      <c r="HV98" s="173"/>
      <c r="HW98" s="173"/>
      <c r="HX98" s="173"/>
      <c r="HY98" s="173"/>
      <c r="HZ98" s="173"/>
      <c r="IA98" s="173"/>
      <c r="IB98" s="173"/>
      <c r="IC98" s="173"/>
      <c r="ID98" s="173"/>
      <c r="IE98" s="173"/>
      <c r="IF98" s="173"/>
      <c r="IG98" s="173"/>
      <c r="IH98" s="173"/>
      <c r="II98" s="173"/>
      <c r="IJ98" s="173"/>
      <c r="IK98" s="173"/>
      <c r="IL98" s="173"/>
      <c r="IM98" s="173"/>
      <c r="IN98" s="173"/>
      <c r="IO98" s="173"/>
      <c r="IP98" s="173"/>
      <c r="IQ98" s="173"/>
      <c r="IR98" s="173"/>
      <c r="IS98" s="173"/>
      <c r="IT98" s="173"/>
      <c r="IU98" s="173"/>
      <c r="IV98" s="173"/>
      <c r="IW98" s="173"/>
      <c r="IX98" s="173"/>
      <c r="IY98" s="173"/>
      <c r="IZ98" s="173"/>
      <c r="JA98" s="173"/>
      <c r="JB98" s="173"/>
      <c r="JC98" s="173"/>
      <c r="JD98" s="173"/>
      <c r="JE98" s="173"/>
      <c r="JF98" s="173"/>
      <c r="JG98" s="173"/>
      <c r="JH98" s="173"/>
      <c r="JI98" s="173"/>
      <c r="JJ98" s="173"/>
      <c r="JK98" s="173"/>
      <c r="JL98" s="173"/>
      <c r="JM98" s="173"/>
      <c r="JN98" s="173"/>
      <c r="JO98" s="173"/>
      <c r="JP98" s="173"/>
      <c r="JQ98" s="173"/>
      <c r="JR98" s="173"/>
      <c r="JS98" s="173"/>
      <c r="JT98" s="173"/>
      <c r="JU98" s="173"/>
      <c r="JV98" s="173"/>
      <c r="JW98" s="173"/>
      <c r="JX98" s="173"/>
      <c r="JY98" s="173"/>
      <c r="JZ98" s="173"/>
      <c r="KA98" s="173"/>
      <c r="KB98" s="173"/>
      <c r="KC98" s="173"/>
      <c r="KD98" s="173"/>
      <c r="KE98" s="173"/>
      <c r="KF98" s="173"/>
      <c r="KG98" s="173"/>
      <c r="KH98" s="173"/>
      <c r="KI98" s="173"/>
      <c r="KJ98" s="173"/>
      <c r="KK98" s="173"/>
      <c r="KL98" s="173"/>
      <c r="KM98" s="173"/>
      <c r="KN98" s="173"/>
      <c r="KO98" s="173"/>
      <c r="KP98" s="173"/>
      <c r="KQ98" s="173"/>
      <c r="KR98" s="173"/>
      <c r="KS98" s="173"/>
      <c r="KT98" s="173"/>
      <c r="KU98" s="173"/>
      <c r="KV98" s="173"/>
      <c r="KW98" s="173"/>
      <c r="KX98" s="173"/>
      <c r="KY98" s="173"/>
      <c r="KZ98" s="173"/>
      <c r="LA98" s="173"/>
      <c r="LB98" s="173"/>
      <c r="LC98" s="173"/>
      <c r="LD98" s="173"/>
      <c r="LE98" s="173"/>
      <c r="LF98" s="173"/>
      <c r="LG98" s="173"/>
      <c r="LH98" s="173"/>
      <c r="LI98" s="173"/>
      <c r="LJ98" s="173"/>
      <c r="LK98" s="173"/>
      <c r="LL98" s="173"/>
      <c r="LM98" s="173"/>
      <c r="LN98" s="173"/>
      <c r="LO98" s="173"/>
    </row>
    <row r="99" spans="1:327" s="220" customFormat="1" ht="15.75" customHeight="1" x14ac:dyDescent="0.25">
      <c r="A99" s="173"/>
      <c r="B99" s="173"/>
      <c r="C99" s="173"/>
      <c r="D99" s="173"/>
      <c r="E99" s="173"/>
      <c r="F99" s="124"/>
      <c r="G99" s="124"/>
      <c r="H99" s="17"/>
      <c r="I99" s="17"/>
      <c r="J99" s="17"/>
      <c r="K99" s="17"/>
      <c r="L99" s="17"/>
      <c r="M99" s="173"/>
      <c r="N99" s="173"/>
      <c r="O99" s="216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  <c r="BJ99" s="173"/>
      <c r="BK99" s="173"/>
      <c r="BL99" s="173"/>
      <c r="BM99" s="173"/>
      <c r="BN99" s="173"/>
      <c r="BO99" s="173"/>
      <c r="BP99" s="173"/>
      <c r="BQ99" s="173"/>
      <c r="BR99" s="173"/>
      <c r="BS99" s="173"/>
      <c r="BT99" s="175"/>
      <c r="BV99" s="173"/>
      <c r="BW99" s="173"/>
      <c r="BX99" s="175"/>
      <c r="BY99" s="173"/>
      <c r="BZ99" s="173"/>
      <c r="CA99" s="300"/>
      <c r="CB99" s="173"/>
      <c r="CC99" s="173"/>
      <c r="CD99" s="173"/>
      <c r="CE99" s="173"/>
      <c r="CF99" s="173"/>
      <c r="CG99" s="173"/>
      <c r="CH99" s="173"/>
      <c r="CI99" s="173"/>
      <c r="CJ99" s="173"/>
      <c r="CK99" s="173"/>
      <c r="CL99" s="173"/>
      <c r="CM99" s="173"/>
      <c r="CN99" s="173"/>
      <c r="CO99" s="173"/>
      <c r="CP99" s="173"/>
      <c r="CQ99" s="173"/>
      <c r="CR99" s="173"/>
      <c r="CS99" s="173"/>
      <c r="CT99" s="173"/>
      <c r="CU99" s="173"/>
      <c r="CV99" s="173"/>
      <c r="CW99" s="173"/>
      <c r="CX99" s="173"/>
      <c r="CY99" s="173"/>
      <c r="CZ99" s="173"/>
      <c r="DA99" s="173"/>
      <c r="DB99" s="173"/>
      <c r="DC99" s="173"/>
      <c r="DD99" s="173"/>
      <c r="DE99" s="173"/>
      <c r="DF99" s="173"/>
      <c r="DG99" s="173"/>
      <c r="DH99" s="173"/>
      <c r="DI99" s="173"/>
      <c r="DJ99" s="173"/>
      <c r="DK99" s="173"/>
      <c r="DL99" s="173"/>
      <c r="DM99" s="173"/>
      <c r="DN99" s="173"/>
      <c r="DO99" s="173"/>
      <c r="DP99" s="173"/>
      <c r="DQ99" s="173"/>
      <c r="DR99" s="173"/>
      <c r="DS99" s="173"/>
      <c r="DT99" s="173"/>
      <c r="DU99" s="173"/>
      <c r="DV99" s="173"/>
      <c r="DW99" s="173"/>
      <c r="DX99" s="173"/>
      <c r="DY99" s="173"/>
      <c r="DZ99" s="173"/>
      <c r="EA99" s="173"/>
      <c r="EB99" s="173"/>
      <c r="EC99" s="173"/>
      <c r="ED99" s="173"/>
      <c r="EE99" s="173"/>
      <c r="EF99" s="173"/>
      <c r="EG99" s="173"/>
      <c r="EH99" s="173"/>
      <c r="EI99" s="173"/>
      <c r="EJ99" s="173"/>
      <c r="EK99" s="173"/>
      <c r="EL99" s="173"/>
      <c r="EM99" s="173"/>
      <c r="EN99" s="173"/>
      <c r="EO99" s="173"/>
      <c r="EP99" s="173"/>
      <c r="EQ99" s="173"/>
      <c r="ER99" s="173"/>
      <c r="ES99" s="173"/>
      <c r="ET99" s="173"/>
      <c r="EU99" s="173"/>
      <c r="EV99" s="173"/>
      <c r="EW99" s="173"/>
      <c r="EX99" s="173"/>
      <c r="EY99" s="173"/>
      <c r="EZ99" s="173"/>
      <c r="FA99" s="173"/>
      <c r="FB99" s="173"/>
      <c r="FC99" s="173"/>
      <c r="FD99" s="173"/>
      <c r="FE99" s="173"/>
      <c r="FF99" s="173"/>
      <c r="FG99" s="173"/>
      <c r="FH99" s="173"/>
      <c r="FI99" s="173"/>
      <c r="FJ99" s="173"/>
      <c r="FK99" s="173"/>
      <c r="FL99" s="173"/>
      <c r="FM99" s="173"/>
      <c r="FN99" s="173"/>
      <c r="FO99" s="173"/>
      <c r="FP99" s="173"/>
      <c r="FQ99" s="173"/>
      <c r="FR99" s="173"/>
      <c r="FS99" s="173"/>
      <c r="FT99" s="173"/>
      <c r="FU99" s="173"/>
      <c r="FV99" s="173"/>
      <c r="FW99" s="173"/>
      <c r="FX99" s="173"/>
      <c r="FY99" s="173"/>
      <c r="FZ99" s="173"/>
      <c r="GA99" s="173"/>
      <c r="GB99" s="173"/>
      <c r="GC99" s="173"/>
      <c r="GD99" s="173"/>
      <c r="GE99" s="173"/>
      <c r="GF99" s="173"/>
      <c r="GG99" s="173"/>
      <c r="GH99" s="173"/>
      <c r="GI99" s="173"/>
      <c r="GJ99" s="173"/>
      <c r="GK99" s="173"/>
      <c r="GL99" s="173"/>
      <c r="GM99" s="173"/>
      <c r="GN99" s="173"/>
      <c r="GO99" s="173"/>
      <c r="GP99" s="173"/>
      <c r="GQ99" s="173"/>
      <c r="GR99" s="173"/>
      <c r="GS99" s="173"/>
      <c r="GT99" s="173"/>
      <c r="GU99" s="173"/>
      <c r="GV99" s="173"/>
      <c r="GW99" s="173"/>
      <c r="GX99" s="173"/>
      <c r="GY99" s="173"/>
      <c r="GZ99" s="173"/>
      <c r="HA99" s="173"/>
      <c r="HB99" s="173"/>
      <c r="HC99" s="173"/>
      <c r="HD99" s="173"/>
      <c r="HE99" s="173"/>
      <c r="HF99" s="173"/>
      <c r="HG99" s="173"/>
      <c r="HH99" s="173"/>
      <c r="HI99" s="173"/>
      <c r="HJ99" s="173"/>
      <c r="HK99" s="173"/>
      <c r="HL99" s="173"/>
      <c r="HM99" s="173"/>
      <c r="HN99" s="173"/>
      <c r="HO99" s="173"/>
      <c r="HP99" s="173"/>
      <c r="HQ99" s="173"/>
      <c r="HR99" s="173"/>
      <c r="HS99" s="173"/>
      <c r="HT99" s="173"/>
      <c r="HU99" s="173"/>
      <c r="HV99" s="173"/>
      <c r="HW99" s="173"/>
      <c r="HX99" s="173"/>
      <c r="HY99" s="173"/>
      <c r="HZ99" s="173"/>
      <c r="IA99" s="173"/>
      <c r="IB99" s="173"/>
      <c r="IC99" s="173"/>
      <c r="ID99" s="173"/>
      <c r="IE99" s="173"/>
      <c r="IF99" s="173"/>
      <c r="IG99" s="173"/>
      <c r="IH99" s="173"/>
      <c r="II99" s="173"/>
      <c r="IJ99" s="173"/>
      <c r="IK99" s="173"/>
      <c r="IL99" s="173"/>
      <c r="IM99" s="173"/>
      <c r="IN99" s="173"/>
      <c r="IO99" s="173"/>
      <c r="IP99" s="173"/>
      <c r="IQ99" s="173"/>
      <c r="IR99" s="173"/>
      <c r="IS99" s="173"/>
      <c r="IT99" s="173"/>
      <c r="IU99" s="173"/>
      <c r="IV99" s="173"/>
      <c r="IW99" s="173"/>
      <c r="IX99" s="173"/>
      <c r="IY99" s="173"/>
      <c r="IZ99" s="173"/>
      <c r="JA99" s="173"/>
      <c r="JB99" s="173"/>
      <c r="JC99" s="173"/>
      <c r="JD99" s="173"/>
      <c r="JE99" s="173"/>
      <c r="JF99" s="173"/>
      <c r="JG99" s="173"/>
      <c r="JH99" s="173"/>
      <c r="JI99" s="173"/>
      <c r="JJ99" s="173"/>
      <c r="JK99" s="173"/>
      <c r="JL99" s="173"/>
      <c r="JM99" s="173"/>
      <c r="JN99" s="173"/>
      <c r="JO99" s="173"/>
      <c r="JP99" s="173"/>
      <c r="JQ99" s="173"/>
      <c r="JR99" s="173"/>
      <c r="JS99" s="173"/>
      <c r="JT99" s="173"/>
      <c r="JU99" s="173"/>
      <c r="JV99" s="173"/>
      <c r="JW99" s="173"/>
      <c r="JX99" s="173"/>
      <c r="JY99" s="173"/>
      <c r="JZ99" s="173"/>
      <c r="KA99" s="173"/>
      <c r="KB99" s="173"/>
      <c r="KC99" s="173"/>
      <c r="KD99" s="173"/>
      <c r="KE99" s="173"/>
      <c r="KF99" s="173"/>
      <c r="KG99" s="173"/>
      <c r="KH99" s="173"/>
      <c r="KI99" s="173"/>
      <c r="KJ99" s="173"/>
      <c r="KK99" s="173"/>
      <c r="KL99" s="173"/>
      <c r="KM99" s="173"/>
      <c r="KN99" s="173"/>
      <c r="KO99" s="173"/>
      <c r="KP99" s="173"/>
      <c r="KQ99" s="173"/>
      <c r="KR99" s="173"/>
      <c r="KS99" s="173"/>
      <c r="KT99" s="173"/>
      <c r="KU99" s="173"/>
      <c r="KV99" s="173"/>
      <c r="KW99" s="173"/>
      <c r="KX99" s="173"/>
      <c r="KY99" s="173"/>
      <c r="KZ99" s="173"/>
      <c r="LA99" s="173"/>
      <c r="LB99" s="173"/>
      <c r="LC99" s="173"/>
      <c r="LD99" s="173"/>
      <c r="LE99" s="173"/>
      <c r="LF99" s="173"/>
      <c r="LG99" s="173"/>
      <c r="LH99" s="173"/>
      <c r="LI99" s="173"/>
      <c r="LJ99" s="173"/>
      <c r="LK99" s="173"/>
      <c r="LL99" s="173"/>
      <c r="LM99" s="173"/>
      <c r="LN99" s="173"/>
      <c r="LO99" s="173"/>
    </row>
    <row r="100" spans="1:327" s="220" customFormat="1" ht="15.75" customHeight="1" x14ac:dyDescent="0.25">
      <c r="A100" s="173"/>
      <c r="B100" s="173"/>
      <c r="C100" s="173"/>
      <c r="D100" s="173"/>
      <c r="E100" s="173"/>
      <c r="F100" s="124"/>
      <c r="G100" s="124"/>
      <c r="H100" s="17"/>
      <c r="I100" s="17"/>
      <c r="J100" s="17"/>
      <c r="K100" s="17"/>
      <c r="L100" s="17"/>
      <c r="M100" s="173"/>
      <c r="N100" s="173"/>
      <c r="O100" s="216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73"/>
      <c r="BK100" s="173"/>
      <c r="BL100" s="173"/>
      <c r="BM100" s="173"/>
      <c r="BN100" s="173"/>
      <c r="BO100" s="173"/>
      <c r="BP100" s="173"/>
      <c r="BQ100" s="173"/>
      <c r="BR100" s="173"/>
      <c r="BS100" s="173"/>
      <c r="BT100" s="175"/>
      <c r="BV100" s="173"/>
      <c r="BW100" s="173"/>
      <c r="BX100" s="175"/>
      <c r="BY100" s="173"/>
      <c r="BZ100" s="173"/>
      <c r="CA100" s="300"/>
      <c r="CB100" s="173"/>
      <c r="CC100" s="173"/>
      <c r="CD100" s="173"/>
      <c r="CE100" s="173"/>
      <c r="CF100" s="173"/>
      <c r="CG100" s="173"/>
      <c r="CH100" s="173"/>
      <c r="CI100" s="173"/>
      <c r="CJ100" s="173"/>
      <c r="CK100" s="173"/>
      <c r="CL100" s="173"/>
      <c r="CM100" s="173"/>
      <c r="CN100" s="173"/>
      <c r="CO100" s="173"/>
      <c r="CP100" s="173"/>
      <c r="CQ100" s="173"/>
      <c r="CR100" s="173"/>
      <c r="CS100" s="173"/>
      <c r="CT100" s="173"/>
      <c r="CU100" s="173"/>
      <c r="CV100" s="173"/>
      <c r="CW100" s="173"/>
      <c r="CX100" s="173"/>
      <c r="CY100" s="173"/>
      <c r="CZ100" s="173"/>
      <c r="DA100" s="173"/>
      <c r="DB100" s="173"/>
      <c r="DC100" s="173"/>
      <c r="DD100" s="173"/>
      <c r="DE100" s="173"/>
      <c r="DF100" s="173"/>
      <c r="DG100" s="173"/>
      <c r="DH100" s="173"/>
      <c r="DI100" s="173"/>
      <c r="DJ100" s="173"/>
      <c r="DK100" s="173"/>
      <c r="DL100" s="173"/>
      <c r="DM100" s="173"/>
      <c r="DN100" s="173"/>
      <c r="DO100" s="173"/>
      <c r="DP100" s="173"/>
      <c r="DQ100" s="173"/>
      <c r="DR100" s="173"/>
      <c r="DS100" s="173"/>
      <c r="DT100" s="173"/>
      <c r="DU100" s="173"/>
      <c r="DV100" s="173"/>
      <c r="DW100" s="173"/>
      <c r="DX100" s="173"/>
      <c r="DY100" s="173"/>
      <c r="DZ100" s="173"/>
      <c r="EA100" s="173"/>
      <c r="EB100" s="173"/>
      <c r="EC100" s="173"/>
      <c r="ED100" s="173"/>
      <c r="EE100" s="173"/>
      <c r="EF100" s="173"/>
      <c r="EG100" s="173"/>
      <c r="EH100" s="173"/>
      <c r="EI100" s="173"/>
      <c r="EJ100" s="173"/>
      <c r="EK100" s="173"/>
      <c r="EL100" s="173"/>
      <c r="EM100" s="173"/>
      <c r="EN100" s="173"/>
      <c r="EO100" s="173"/>
      <c r="EP100" s="173"/>
      <c r="EQ100" s="173"/>
      <c r="ER100" s="173"/>
      <c r="ES100" s="173"/>
      <c r="ET100" s="173"/>
      <c r="EU100" s="173"/>
      <c r="EV100" s="173"/>
      <c r="EW100" s="173"/>
      <c r="EX100" s="173"/>
      <c r="EY100" s="173"/>
      <c r="EZ100" s="173"/>
      <c r="FA100" s="173"/>
      <c r="FB100" s="173"/>
      <c r="FC100" s="173"/>
      <c r="FD100" s="173"/>
      <c r="FE100" s="173"/>
      <c r="FF100" s="173"/>
      <c r="FG100" s="173"/>
      <c r="FH100" s="173"/>
      <c r="FI100" s="173"/>
      <c r="FJ100" s="173"/>
      <c r="FK100" s="173"/>
      <c r="FL100" s="173"/>
      <c r="FM100" s="173"/>
      <c r="FN100" s="173"/>
      <c r="FO100" s="173"/>
      <c r="FP100" s="173"/>
      <c r="FQ100" s="173"/>
      <c r="FR100" s="173"/>
      <c r="FS100" s="173"/>
      <c r="FT100" s="173"/>
      <c r="FU100" s="173"/>
      <c r="FV100" s="173"/>
      <c r="FW100" s="173"/>
      <c r="FX100" s="173"/>
      <c r="FY100" s="173"/>
      <c r="FZ100" s="173"/>
      <c r="GA100" s="173"/>
      <c r="GB100" s="173"/>
      <c r="GC100" s="173"/>
      <c r="GD100" s="173"/>
      <c r="GE100" s="173"/>
      <c r="GF100" s="173"/>
      <c r="GG100" s="173"/>
      <c r="GH100" s="173"/>
      <c r="GI100" s="173"/>
      <c r="GJ100" s="173"/>
      <c r="GK100" s="173"/>
      <c r="GL100" s="173"/>
      <c r="GM100" s="173"/>
      <c r="GN100" s="173"/>
      <c r="GO100" s="173"/>
      <c r="GP100" s="173"/>
      <c r="GQ100" s="173"/>
      <c r="GR100" s="173"/>
      <c r="GS100" s="173"/>
      <c r="GT100" s="173"/>
      <c r="GU100" s="173"/>
      <c r="GV100" s="173"/>
      <c r="GW100" s="173"/>
      <c r="GX100" s="173"/>
      <c r="GY100" s="173"/>
      <c r="GZ100" s="173"/>
      <c r="HA100" s="173"/>
      <c r="HB100" s="173"/>
      <c r="HC100" s="173"/>
      <c r="HD100" s="173"/>
      <c r="HE100" s="173"/>
      <c r="HF100" s="173"/>
      <c r="HG100" s="173"/>
      <c r="HH100" s="173"/>
      <c r="HI100" s="173"/>
      <c r="HJ100" s="173"/>
      <c r="HK100" s="173"/>
      <c r="HL100" s="173"/>
      <c r="HM100" s="173"/>
      <c r="HN100" s="173"/>
      <c r="HO100" s="173"/>
      <c r="HP100" s="173"/>
      <c r="HQ100" s="173"/>
      <c r="HR100" s="173"/>
      <c r="HS100" s="173"/>
      <c r="HT100" s="173"/>
      <c r="HU100" s="173"/>
      <c r="HV100" s="173"/>
      <c r="HW100" s="173"/>
      <c r="HX100" s="173"/>
      <c r="HY100" s="173"/>
      <c r="HZ100" s="173"/>
      <c r="IA100" s="173"/>
      <c r="IB100" s="173"/>
      <c r="IC100" s="173"/>
      <c r="ID100" s="173"/>
      <c r="IE100" s="173"/>
      <c r="IF100" s="173"/>
      <c r="IG100" s="173"/>
      <c r="IH100" s="173"/>
      <c r="II100" s="173"/>
      <c r="IJ100" s="173"/>
      <c r="IK100" s="173"/>
      <c r="IL100" s="173"/>
      <c r="IM100" s="173"/>
      <c r="IN100" s="173"/>
      <c r="IO100" s="173"/>
      <c r="IP100" s="173"/>
      <c r="IQ100" s="173"/>
      <c r="IR100" s="173"/>
      <c r="IS100" s="173"/>
      <c r="IT100" s="173"/>
      <c r="IU100" s="173"/>
      <c r="IV100" s="173"/>
      <c r="IW100" s="173"/>
      <c r="IX100" s="173"/>
      <c r="IY100" s="173"/>
      <c r="IZ100" s="173"/>
      <c r="JA100" s="173"/>
      <c r="JB100" s="173"/>
      <c r="JC100" s="173"/>
      <c r="JD100" s="173"/>
      <c r="JE100" s="173"/>
      <c r="JF100" s="173"/>
      <c r="JG100" s="173"/>
      <c r="JH100" s="173"/>
      <c r="JI100" s="173"/>
      <c r="JJ100" s="173"/>
      <c r="JK100" s="173"/>
      <c r="JL100" s="173"/>
      <c r="JM100" s="173"/>
      <c r="JN100" s="173"/>
      <c r="JO100" s="173"/>
      <c r="JP100" s="173"/>
      <c r="JQ100" s="173"/>
      <c r="JR100" s="173"/>
      <c r="JS100" s="173"/>
      <c r="JT100" s="173"/>
      <c r="JU100" s="173"/>
      <c r="JV100" s="173"/>
      <c r="JW100" s="173"/>
      <c r="JX100" s="173"/>
      <c r="JY100" s="173"/>
      <c r="JZ100" s="173"/>
      <c r="KA100" s="173"/>
      <c r="KB100" s="173"/>
      <c r="KC100" s="173"/>
      <c r="KD100" s="173"/>
      <c r="KE100" s="173"/>
      <c r="KF100" s="173"/>
      <c r="KG100" s="173"/>
      <c r="KH100" s="173"/>
      <c r="KI100" s="173"/>
      <c r="KJ100" s="173"/>
      <c r="KK100" s="173"/>
      <c r="KL100" s="173"/>
      <c r="KM100" s="173"/>
      <c r="KN100" s="173"/>
      <c r="KO100" s="173"/>
      <c r="KP100" s="173"/>
      <c r="KQ100" s="173"/>
      <c r="KR100" s="173"/>
      <c r="KS100" s="173"/>
      <c r="KT100" s="173"/>
      <c r="KU100" s="173"/>
      <c r="KV100" s="173"/>
      <c r="KW100" s="173"/>
      <c r="KX100" s="173"/>
      <c r="KY100" s="173"/>
      <c r="KZ100" s="173"/>
      <c r="LA100" s="173"/>
      <c r="LB100" s="173"/>
      <c r="LC100" s="173"/>
      <c r="LD100" s="173"/>
      <c r="LE100" s="173"/>
      <c r="LF100" s="173"/>
      <c r="LG100" s="173"/>
      <c r="LH100" s="173"/>
      <c r="LI100" s="173"/>
      <c r="LJ100" s="173"/>
      <c r="LK100" s="173"/>
      <c r="LL100" s="173"/>
      <c r="LM100" s="173"/>
      <c r="LN100" s="173"/>
      <c r="LO100" s="173"/>
    </row>
    <row r="101" spans="1:327" s="220" customFormat="1" ht="15.75" customHeight="1" x14ac:dyDescent="0.25">
      <c r="A101" s="173"/>
      <c r="B101" s="173"/>
      <c r="C101" s="173"/>
      <c r="D101" s="173"/>
      <c r="E101" s="173"/>
      <c r="F101" s="124"/>
      <c r="G101" s="124"/>
      <c r="H101" s="17"/>
      <c r="I101" s="17"/>
      <c r="J101" s="17"/>
      <c r="K101" s="17"/>
      <c r="L101" s="17"/>
      <c r="M101" s="173"/>
      <c r="N101" s="173"/>
      <c r="O101" s="216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  <c r="BJ101" s="173"/>
      <c r="BK101" s="173"/>
      <c r="BL101" s="173"/>
      <c r="BM101" s="173"/>
      <c r="BN101" s="173"/>
      <c r="BO101" s="173"/>
      <c r="BP101" s="173"/>
      <c r="BQ101" s="173"/>
      <c r="BR101" s="173"/>
      <c r="BS101" s="173"/>
      <c r="BT101" s="175"/>
      <c r="BV101" s="173"/>
      <c r="BW101" s="173"/>
      <c r="BX101" s="175"/>
      <c r="BY101" s="173"/>
      <c r="BZ101" s="173"/>
      <c r="CA101" s="300"/>
      <c r="CB101" s="173"/>
      <c r="CC101" s="173"/>
      <c r="CD101" s="173"/>
      <c r="CE101" s="173"/>
      <c r="CF101" s="173"/>
      <c r="CG101" s="173"/>
      <c r="CH101" s="173"/>
      <c r="CI101" s="173"/>
      <c r="CJ101" s="173"/>
      <c r="CK101" s="173"/>
      <c r="CL101" s="173"/>
      <c r="CM101" s="173"/>
      <c r="CN101" s="173"/>
      <c r="CO101" s="173"/>
      <c r="CP101" s="173"/>
      <c r="CQ101" s="173"/>
      <c r="CR101" s="173"/>
      <c r="CS101" s="173"/>
      <c r="CT101" s="173"/>
      <c r="CU101" s="173"/>
      <c r="CV101" s="173"/>
      <c r="CW101" s="173"/>
      <c r="CX101" s="173"/>
      <c r="CY101" s="173"/>
      <c r="CZ101" s="173"/>
      <c r="DA101" s="173"/>
      <c r="DB101" s="173"/>
      <c r="DC101" s="173"/>
      <c r="DD101" s="173"/>
      <c r="DE101" s="173"/>
      <c r="DF101" s="173"/>
      <c r="DG101" s="173"/>
      <c r="DH101" s="173"/>
      <c r="DI101" s="173"/>
      <c r="DJ101" s="173"/>
      <c r="DK101" s="173"/>
      <c r="DL101" s="173"/>
      <c r="DM101" s="173"/>
      <c r="DN101" s="173"/>
      <c r="DO101" s="173"/>
      <c r="DP101" s="173"/>
      <c r="DQ101" s="173"/>
      <c r="DR101" s="173"/>
      <c r="DS101" s="173"/>
      <c r="DT101" s="173"/>
      <c r="DU101" s="173"/>
      <c r="DV101" s="173"/>
      <c r="DW101" s="173"/>
      <c r="DX101" s="173"/>
      <c r="DY101" s="173"/>
      <c r="DZ101" s="173"/>
      <c r="EA101" s="173"/>
      <c r="EB101" s="173"/>
      <c r="EC101" s="173"/>
      <c r="ED101" s="173"/>
      <c r="EE101" s="173"/>
      <c r="EF101" s="173"/>
      <c r="EG101" s="173"/>
      <c r="EH101" s="173"/>
      <c r="EI101" s="173"/>
      <c r="EJ101" s="173"/>
      <c r="EK101" s="173"/>
      <c r="EL101" s="173"/>
      <c r="EM101" s="173"/>
      <c r="EN101" s="173"/>
      <c r="EO101" s="173"/>
      <c r="EP101" s="173"/>
      <c r="EQ101" s="173"/>
      <c r="ER101" s="173"/>
      <c r="ES101" s="173"/>
      <c r="ET101" s="173"/>
      <c r="EU101" s="173"/>
      <c r="EV101" s="173"/>
      <c r="EW101" s="173"/>
      <c r="EX101" s="173"/>
      <c r="EY101" s="173"/>
      <c r="EZ101" s="173"/>
      <c r="FA101" s="173"/>
      <c r="FB101" s="173"/>
      <c r="FC101" s="173"/>
      <c r="FD101" s="173"/>
      <c r="FE101" s="173"/>
      <c r="FF101" s="173"/>
      <c r="FG101" s="173"/>
      <c r="FH101" s="173"/>
      <c r="FI101" s="173"/>
      <c r="FJ101" s="173"/>
      <c r="FK101" s="173"/>
      <c r="FL101" s="173"/>
      <c r="FM101" s="173"/>
      <c r="FN101" s="173"/>
      <c r="FO101" s="173"/>
      <c r="FP101" s="173"/>
      <c r="FQ101" s="173"/>
      <c r="FR101" s="173"/>
      <c r="FS101" s="173"/>
      <c r="FT101" s="173"/>
      <c r="FU101" s="173"/>
      <c r="FV101" s="173"/>
      <c r="FW101" s="173"/>
      <c r="FX101" s="173"/>
      <c r="FY101" s="173"/>
      <c r="FZ101" s="173"/>
      <c r="GA101" s="173"/>
      <c r="GB101" s="173"/>
      <c r="GC101" s="173"/>
      <c r="GD101" s="173"/>
      <c r="GE101" s="173"/>
      <c r="GF101" s="173"/>
      <c r="GG101" s="173"/>
      <c r="GH101" s="173"/>
      <c r="GI101" s="173"/>
      <c r="GJ101" s="173"/>
      <c r="GK101" s="173"/>
      <c r="GL101" s="173"/>
      <c r="GM101" s="173"/>
      <c r="GN101" s="173"/>
      <c r="GO101" s="173"/>
      <c r="GP101" s="173"/>
      <c r="GQ101" s="173"/>
      <c r="GR101" s="173"/>
      <c r="GS101" s="173"/>
      <c r="GT101" s="173"/>
      <c r="GU101" s="173"/>
      <c r="GV101" s="173"/>
      <c r="GW101" s="173"/>
      <c r="GX101" s="173"/>
      <c r="GY101" s="173"/>
      <c r="GZ101" s="173"/>
      <c r="HA101" s="173"/>
      <c r="HB101" s="173"/>
      <c r="HC101" s="173"/>
      <c r="HD101" s="173"/>
      <c r="HE101" s="173"/>
      <c r="HF101" s="173"/>
      <c r="HG101" s="173"/>
      <c r="HH101" s="173"/>
      <c r="HI101" s="173"/>
      <c r="HJ101" s="173"/>
      <c r="HK101" s="173"/>
      <c r="HL101" s="173"/>
      <c r="HM101" s="173"/>
      <c r="HN101" s="173"/>
      <c r="HO101" s="173"/>
      <c r="HP101" s="173"/>
      <c r="HQ101" s="173"/>
      <c r="HR101" s="173"/>
      <c r="HS101" s="173"/>
      <c r="HT101" s="173"/>
      <c r="HU101" s="173"/>
      <c r="HV101" s="173"/>
      <c r="HW101" s="173"/>
      <c r="HX101" s="173"/>
      <c r="HY101" s="173"/>
      <c r="HZ101" s="173"/>
      <c r="IA101" s="173"/>
      <c r="IB101" s="173"/>
      <c r="IC101" s="173"/>
      <c r="ID101" s="173"/>
      <c r="IE101" s="173"/>
      <c r="IF101" s="173"/>
      <c r="IG101" s="173"/>
      <c r="IH101" s="173"/>
      <c r="II101" s="173"/>
      <c r="IJ101" s="173"/>
      <c r="IK101" s="173"/>
      <c r="IL101" s="173"/>
      <c r="IM101" s="173"/>
      <c r="IN101" s="173"/>
      <c r="IO101" s="173"/>
      <c r="IP101" s="173"/>
      <c r="IQ101" s="173"/>
      <c r="IR101" s="173"/>
      <c r="IS101" s="173"/>
      <c r="IT101" s="173"/>
      <c r="IU101" s="173"/>
      <c r="IV101" s="173"/>
      <c r="IW101" s="173"/>
      <c r="IX101" s="173"/>
      <c r="IY101" s="173"/>
      <c r="IZ101" s="173"/>
      <c r="JA101" s="173"/>
      <c r="JB101" s="173"/>
      <c r="JC101" s="173"/>
      <c r="JD101" s="173"/>
      <c r="JE101" s="173"/>
      <c r="JF101" s="173"/>
      <c r="JG101" s="173"/>
      <c r="JH101" s="173"/>
      <c r="JI101" s="173"/>
      <c r="JJ101" s="173"/>
      <c r="JK101" s="173"/>
      <c r="JL101" s="173"/>
      <c r="JM101" s="173"/>
      <c r="JN101" s="173"/>
      <c r="JO101" s="173"/>
      <c r="JP101" s="173"/>
      <c r="JQ101" s="173"/>
      <c r="JR101" s="173"/>
      <c r="JS101" s="173"/>
      <c r="JT101" s="173"/>
      <c r="JU101" s="173"/>
      <c r="JV101" s="173"/>
      <c r="JW101" s="173"/>
      <c r="JX101" s="173"/>
      <c r="JY101" s="173"/>
      <c r="JZ101" s="173"/>
      <c r="KA101" s="173"/>
      <c r="KB101" s="173"/>
      <c r="KC101" s="173"/>
      <c r="KD101" s="173"/>
      <c r="KE101" s="173"/>
      <c r="KF101" s="173"/>
      <c r="KG101" s="173"/>
      <c r="KH101" s="173"/>
      <c r="KI101" s="173"/>
      <c r="KJ101" s="173"/>
      <c r="KK101" s="173"/>
      <c r="KL101" s="173"/>
      <c r="KM101" s="173"/>
      <c r="KN101" s="173"/>
      <c r="KO101" s="173"/>
      <c r="KP101" s="173"/>
      <c r="KQ101" s="173"/>
      <c r="KR101" s="173"/>
      <c r="KS101" s="173"/>
      <c r="KT101" s="173"/>
      <c r="KU101" s="173"/>
      <c r="KV101" s="173"/>
      <c r="KW101" s="173"/>
      <c r="KX101" s="173"/>
      <c r="KY101" s="173"/>
      <c r="KZ101" s="173"/>
      <c r="LA101" s="173"/>
      <c r="LB101" s="173"/>
      <c r="LC101" s="173"/>
      <c r="LD101" s="173"/>
      <c r="LE101" s="173"/>
      <c r="LF101" s="173"/>
      <c r="LG101" s="173"/>
      <c r="LH101" s="173"/>
      <c r="LI101" s="173"/>
      <c r="LJ101" s="173"/>
      <c r="LK101" s="173"/>
      <c r="LL101" s="173"/>
      <c r="LM101" s="173"/>
      <c r="LN101" s="173"/>
      <c r="LO101" s="173"/>
    </row>
    <row r="102" spans="1:327" s="220" customFormat="1" ht="15.75" customHeight="1" x14ac:dyDescent="0.25">
      <c r="A102" s="173"/>
      <c r="B102" s="173"/>
      <c r="C102" s="173"/>
      <c r="D102" s="173"/>
      <c r="E102" s="173"/>
      <c r="F102" s="124"/>
      <c r="G102" s="124"/>
      <c r="H102" s="17"/>
      <c r="I102" s="17"/>
      <c r="J102" s="17"/>
      <c r="K102" s="17"/>
      <c r="L102" s="17"/>
      <c r="M102" s="173"/>
      <c r="N102" s="173"/>
      <c r="O102" s="216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  <c r="BJ102" s="173"/>
      <c r="BK102" s="173"/>
      <c r="BL102" s="173"/>
      <c r="BM102" s="173"/>
      <c r="BN102" s="173"/>
      <c r="BO102" s="173"/>
      <c r="BP102" s="173"/>
      <c r="BQ102" s="173"/>
      <c r="BR102" s="173"/>
      <c r="BS102" s="173"/>
      <c r="BT102" s="175"/>
      <c r="BV102" s="173"/>
      <c r="BW102" s="173"/>
      <c r="BX102" s="175"/>
      <c r="BY102" s="173"/>
      <c r="BZ102" s="173"/>
      <c r="CA102" s="300"/>
      <c r="CB102" s="173"/>
      <c r="CC102" s="173"/>
      <c r="CD102" s="173"/>
      <c r="CE102" s="173"/>
      <c r="CF102" s="173"/>
      <c r="CG102" s="173"/>
      <c r="CH102" s="173"/>
      <c r="CI102" s="173"/>
      <c r="CJ102" s="173"/>
      <c r="CK102" s="173"/>
      <c r="CL102" s="173"/>
      <c r="CM102" s="173"/>
      <c r="CN102" s="173"/>
      <c r="CO102" s="173"/>
      <c r="CP102" s="173"/>
      <c r="CQ102" s="173"/>
      <c r="CR102" s="173"/>
      <c r="CS102" s="173"/>
      <c r="CT102" s="173"/>
      <c r="CU102" s="173"/>
      <c r="CV102" s="173"/>
      <c r="CW102" s="173"/>
      <c r="CX102" s="173"/>
      <c r="CY102" s="173"/>
      <c r="CZ102" s="173"/>
      <c r="DA102" s="173"/>
      <c r="DB102" s="173"/>
      <c r="DC102" s="173"/>
      <c r="DD102" s="173"/>
      <c r="DE102" s="173"/>
      <c r="DF102" s="173"/>
      <c r="DG102" s="173"/>
      <c r="DH102" s="173"/>
      <c r="DI102" s="173"/>
      <c r="DJ102" s="173"/>
      <c r="DK102" s="173"/>
      <c r="DL102" s="173"/>
      <c r="DM102" s="173"/>
      <c r="DN102" s="173"/>
      <c r="DO102" s="173"/>
      <c r="DP102" s="173"/>
      <c r="DQ102" s="173"/>
      <c r="DR102" s="173"/>
      <c r="DS102" s="173"/>
      <c r="DT102" s="173"/>
      <c r="DU102" s="173"/>
      <c r="DV102" s="173"/>
      <c r="DW102" s="173"/>
      <c r="DX102" s="173"/>
      <c r="DY102" s="173"/>
      <c r="DZ102" s="173"/>
      <c r="EA102" s="173"/>
      <c r="EB102" s="173"/>
      <c r="EC102" s="173"/>
      <c r="ED102" s="173"/>
      <c r="EE102" s="173"/>
      <c r="EF102" s="173"/>
      <c r="EG102" s="173"/>
      <c r="EH102" s="173"/>
      <c r="EI102" s="173"/>
      <c r="EJ102" s="173"/>
      <c r="EK102" s="173"/>
      <c r="EL102" s="173"/>
      <c r="EM102" s="173"/>
      <c r="EN102" s="173"/>
      <c r="EO102" s="173"/>
      <c r="EP102" s="173"/>
      <c r="EQ102" s="173"/>
      <c r="ER102" s="173"/>
      <c r="ES102" s="173"/>
      <c r="ET102" s="173"/>
      <c r="EU102" s="173"/>
      <c r="EV102" s="173"/>
      <c r="EW102" s="173"/>
      <c r="EX102" s="173"/>
      <c r="EY102" s="173"/>
      <c r="EZ102" s="173"/>
      <c r="FA102" s="173"/>
      <c r="FB102" s="173"/>
      <c r="FC102" s="173"/>
      <c r="FD102" s="173"/>
      <c r="FE102" s="173"/>
      <c r="FF102" s="173"/>
      <c r="FG102" s="173"/>
      <c r="FH102" s="173"/>
      <c r="FI102" s="173"/>
      <c r="FJ102" s="173"/>
      <c r="FK102" s="173"/>
      <c r="FL102" s="173"/>
      <c r="FM102" s="173"/>
      <c r="FN102" s="173"/>
      <c r="FO102" s="173"/>
      <c r="FP102" s="173"/>
      <c r="FQ102" s="173"/>
      <c r="FR102" s="173"/>
      <c r="FS102" s="173"/>
      <c r="FT102" s="173"/>
      <c r="FU102" s="173"/>
      <c r="FV102" s="173"/>
      <c r="FW102" s="173"/>
      <c r="FX102" s="173"/>
      <c r="FY102" s="173"/>
      <c r="FZ102" s="173"/>
      <c r="GA102" s="173"/>
      <c r="GB102" s="173"/>
      <c r="GC102" s="173"/>
      <c r="GD102" s="173"/>
      <c r="GE102" s="173"/>
      <c r="GF102" s="173"/>
      <c r="GG102" s="173"/>
      <c r="GH102" s="173"/>
      <c r="GI102" s="173"/>
      <c r="GJ102" s="173"/>
      <c r="GK102" s="173"/>
      <c r="GL102" s="173"/>
      <c r="GM102" s="173"/>
      <c r="GN102" s="173"/>
      <c r="GO102" s="173"/>
      <c r="GP102" s="173"/>
      <c r="GQ102" s="173"/>
      <c r="GR102" s="173"/>
      <c r="GS102" s="173"/>
      <c r="GT102" s="173"/>
      <c r="GU102" s="173"/>
      <c r="GV102" s="173"/>
      <c r="GW102" s="173"/>
      <c r="GX102" s="173"/>
      <c r="GY102" s="173"/>
      <c r="GZ102" s="173"/>
      <c r="HA102" s="173"/>
      <c r="HB102" s="173"/>
      <c r="HC102" s="173"/>
      <c r="HD102" s="173"/>
      <c r="HE102" s="173"/>
      <c r="HF102" s="173"/>
      <c r="HG102" s="173"/>
      <c r="HH102" s="173"/>
      <c r="HI102" s="173"/>
      <c r="HJ102" s="173"/>
      <c r="HK102" s="173"/>
      <c r="HL102" s="173"/>
      <c r="HM102" s="173"/>
      <c r="HN102" s="173"/>
      <c r="HO102" s="173"/>
      <c r="HP102" s="173"/>
      <c r="HQ102" s="173"/>
      <c r="HR102" s="173"/>
      <c r="HS102" s="173"/>
      <c r="HT102" s="173"/>
      <c r="HU102" s="173"/>
      <c r="HV102" s="173"/>
      <c r="HW102" s="173"/>
      <c r="HX102" s="173"/>
      <c r="HY102" s="173"/>
      <c r="HZ102" s="173"/>
      <c r="IA102" s="173"/>
      <c r="IB102" s="173"/>
      <c r="IC102" s="173"/>
      <c r="ID102" s="173"/>
      <c r="IE102" s="173"/>
      <c r="IF102" s="173"/>
      <c r="IG102" s="173"/>
      <c r="IH102" s="173"/>
      <c r="II102" s="173"/>
      <c r="IJ102" s="173"/>
      <c r="IK102" s="173"/>
      <c r="IL102" s="173"/>
      <c r="IM102" s="173"/>
      <c r="IN102" s="173"/>
      <c r="IO102" s="173"/>
      <c r="IP102" s="173"/>
      <c r="IQ102" s="173"/>
      <c r="IR102" s="173"/>
      <c r="IS102" s="173"/>
      <c r="IT102" s="173"/>
      <c r="IU102" s="173"/>
      <c r="IV102" s="173"/>
      <c r="IW102" s="173"/>
      <c r="IX102" s="173"/>
      <c r="IY102" s="173"/>
      <c r="IZ102" s="173"/>
      <c r="JA102" s="173"/>
      <c r="JB102" s="173"/>
      <c r="JC102" s="173"/>
      <c r="JD102" s="173"/>
      <c r="JE102" s="173"/>
      <c r="JF102" s="173"/>
      <c r="JG102" s="173"/>
      <c r="JH102" s="173"/>
      <c r="JI102" s="173"/>
      <c r="JJ102" s="173"/>
      <c r="JK102" s="173"/>
      <c r="JL102" s="173"/>
      <c r="JM102" s="173"/>
      <c r="JN102" s="173"/>
      <c r="JO102" s="173"/>
      <c r="JP102" s="173"/>
      <c r="JQ102" s="173"/>
      <c r="JR102" s="173"/>
      <c r="JS102" s="173"/>
      <c r="JT102" s="173"/>
      <c r="JU102" s="173"/>
      <c r="JV102" s="173"/>
      <c r="JW102" s="173"/>
      <c r="JX102" s="173"/>
      <c r="JY102" s="173"/>
      <c r="JZ102" s="173"/>
      <c r="KA102" s="173"/>
      <c r="KB102" s="173"/>
      <c r="KC102" s="173"/>
      <c r="KD102" s="173"/>
      <c r="KE102" s="173"/>
      <c r="KF102" s="173"/>
      <c r="KG102" s="173"/>
      <c r="KH102" s="173"/>
      <c r="KI102" s="173"/>
      <c r="KJ102" s="173"/>
      <c r="KK102" s="173"/>
      <c r="KL102" s="173"/>
      <c r="KM102" s="173"/>
      <c r="KN102" s="173"/>
      <c r="KO102" s="173"/>
      <c r="KP102" s="173"/>
      <c r="KQ102" s="173"/>
      <c r="KR102" s="173"/>
      <c r="KS102" s="173"/>
      <c r="KT102" s="173"/>
      <c r="KU102" s="173"/>
      <c r="KV102" s="173"/>
      <c r="KW102" s="173"/>
      <c r="KX102" s="173"/>
      <c r="KY102" s="173"/>
      <c r="KZ102" s="173"/>
      <c r="LA102" s="173"/>
      <c r="LB102" s="173"/>
      <c r="LC102" s="173"/>
      <c r="LD102" s="173"/>
      <c r="LE102" s="173"/>
      <c r="LF102" s="173"/>
      <c r="LG102" s="173"/>
      <c r="LH102" s="173"/>
      <c r="LI102" s="173"/>
      <c r="LJ102" s="173"/>
      <c r="LK102" s="173"/>
      <c r="LL102" s="173"/>
      <c r="LM102" s="173"/>
      <c r="LN102" s="173"/>
      <c r="LO102" s="173"/>
    </row>
    <row r="103" spans="1:327" s="220" customFormat="1" ht="15.75" customHeight="1" x14ac:dyDescent="0.25">
      <c r="A103" s="173"/>
      <c r="B103" s="173"/>
      <c r="C103" s="173"/>
      <c r="D103" s="173"/>
      <c r="E103" s="173"/>
      <c r="F103" s="124"/>
      <c r="G103" s="124"/>
      <c r="H103" s="17"/>
      <c r="I103" s="17"/>
      <c r="J103" s="17"/>
      <c r="K103" s="17"/>
      <c r="L103" s="17"/>
      <c r="M103" s="173"/>
      <c r="N103" s="173"/>
      <c r="O103" s="216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  <c r="BJ103" s="173"/>
      <c r="BK103" s="173"/>
      <c r="BL103" s="173"/>
      <c r="BM103" s="173"/>
      <c r="BN103" s="173"/>
      <c r="BO103" s="173"/>
      <c r="BP103" s="173"/>
      <c r="BQ103" s="173"/>
      <c r="BR103" s="173"/>
      <c r="BS103" s="173"/>
      <c r="BT103" s="175"/>
      <c r="BV103" s="173"/>
      <c r="BW103" s="173"/>
      <c r="BX103" s="175"/>
      <c r="BY103" s="173"/>
      <c r="BZ103" s="173"/>
      <c r="CA103" s="300"/>
      <c r="CB103" s="173"/>
      <c r="CC103" s="173"/>
      <c r="CD103" s="173"/>
      <c r="CE103" s="173"/>
      <c r="CF103" s="173"/>
      <c r="CG103" s="173"/>
      <c r="CH103" s="173"/>
      <c r="CI103" s="173"/>
      <c r="CJ103" s="173"/>
      <c r="CK103" s="173"/>
      <c r="CL103" s="173"/>
      <c r="CM103" s="173"/>
      <c r="CN103" s="173"/>
      <c r="CO103" s="173"/>
      <c r="CP103" s="173"/>
      <c r="CQ103" s="173"/>
      <c r="CR103" s="173"/>
      <c r="CS103" s="173"/>
      <c r="CT103" s="173"/>
      <c r="CU103" s="173"/>
      <c r="CV103" s="173"/>
      <c r="CW103" s="173"/>
      <c r="CX103" s="173"/>
      <c r="CY103" s="173"/>
      <c r="CZ103" s="173"/>
      <c r="DA103" s="173"/>
      <c r="DB103" s="173"/>
      <c r="DC103" s="173"/>
      <c r="DD103" s="173"/>
      <c r="DE103" s="173"/>
      <c r="DF103" s="173"/>
      <c r="DG103" s="173"/>
      <c r="DH103" s="173"/>
      <c r="DI103" s="173"/>
      <c r="DJ103" s="173"/>
      <c r="DK103" s="173"/>
      <c r="DL103" s="173"/>
      <c r="DM103" s="173"/>
      <c r="DN103" s="173"/>
      <c r="DO103" s="173"/>
      <c r="DP103" s="173"/>
      <c r="DQ103" s="173"/>
      <c r="DR103" s="173"/>
      <c r="DS103" s="173"/>
      <c r="DT103" s="173"/>
      <c r="DU103" s="173"/>
      <c r="DV103" s="173"/>
      <c r="DW103" s="173"/>
      <c r="DX103" s="173"/>
      <c r="DY103" s="173"/>
      <c r="DZ103" s="173"/>
      <c r="EA103" s="173"/>
      <c r="EB103" s="173"/>
      <c r="EC103" s="173"/>
      <c r="ED103" s="173"/>
      <c r="EE103" s="173"/>
      <c r="EF103" s="173"/>
      <c r="EG103" s="173"/>
      <c r="EH103" s="173"/>
      <c r="EI103" s="173"/>
      <c r="EJ103" s="173"/>
      <c r="EK103" s="173"/>
      <c r="EL103" s="173"/>
      <c r="EM103" s="173"/>
      <c r="EN103" s="173"/>
      <c r="EO103" s="173"/>
      <c r="EP103" s="173"/>
      <c r="EQ103" s="173"/>
      <c r="ER103" s="173"/>
      <c r="ES103" s="173"/>
      <c r="ET103" s="173"/>
      <c r="EU103" s="173"/>
      <c r="EV103" s="173"/>
      <c r="EW103" s="173"/>
      <c r="EX103" s="173"/>
      <c r="EY103" s="173"/>
      <c r="EZ103" s="173"/>
      <c r="FA103" s="173"/>
      <c r="FB103" s="173"/>
      <c r="FC103" s="173"/>
      <c r="FD103" s="173"/>
      <c r="FE103" s="173"/>
      <c r="FF103" s="173"/>
      <c r="FG103" s="173"/>
      <c r="FH103" s="173"/>
      <c r="FI103" s="173"/>
      <c r="FJ103" s="173"/>
      <c r="FK103" s="173"/>
      <c r="FL103" s="173"/>
      <c r="FM103" s="173"/>
      <c r="FN103" s="173"/>
      <c r="FO103" s="173"/>
      <c r="FP103" s="173"/>
      <c r="FQ103" s="173"/>
      <c r="FR103" s="173"/>
      <c r="FS103" s="173"/>
      <c r="FT103" s="173"/>
      <c r="FU103" s="173"/>
      <c r="FV103" s="173"/>
      <c r="FW103" s="173"/>
      <c r="FX103" s="173"/>
      <c r="FY103" s="173"/>
      <c r="FZ103" s="173"/>
      <c r="GA103" s="173"/>
      <c r="GB103" s="173"/>
      <c r="GC103" s="173"/>
      <c r="GD103" s="173"/>
      <c r="GE103" s="173"/>
      <c r="GF103" s="173"/>
      <c r="GG103" s="173"/>
      <c r="GH103" s="173"/>
      <c r="GI103" s="173"/>
      <c r="GJ103" s="173"/>
      <c r="GK103" s="173"/>
      <c r="GL103" s="173"/>
      <c r="GM103" s="173"/>
      <c r="GN103" s="173"/>
      <c r="GO103" s="173"/>
      <c r="GP103" s="173"/>
      <c r="GQ103" s="173"/>
      <c r="GR103" s="173"/>
      <c r="GS103" s="173"/>
      <c r="GT103" s="173"/>
      <c r="GU103" s="173"/>
      <c r="GV103" s="173"/>
      <c r="GW103" s="173"/>
      <c r="GX103" s="173"/>
      <c r="GY103" s="173"/>
      <c r="GZ103" s="173"/>
      <c r="HA103" s="173"/>
      <c r="HB103" s="173"/>
      <c r="HC103" s="173"/>
      <c r="HD103" s="173"/>
      <c r="HE103" s="173"/>
      <c r="HF103" s="173"/>
      <c r="HG103" s="173"/>
      <c r="HH103" s="173"/>
      <c r="HI103" s="173"/>
      <c r="HJ103" s="173"/>
      <c r="HK103" s="173"/>
      <c r="HL103" s="173"/>
      <c r="HM103" s="173"/>
      <c r="HN103" s="173"/>
      <c r="HO103" s="173"/>
      <c r="HP103" s="173"/>
      <c r="HQ103" s="173"/>
      <c r="HR103" s="173"/>
      <c r="HS103" s="173"/>
      <c r="HT103" s="173"/>
      <c r="HU103" s="173"/>
      <c r="HV103" s="173"/>
      <c r="HW103" s="173"/>
      <c r="HX103" s="173"/>
      <c r="HY103" s="173"/>
      <c r="HZ103" s="173"/>
      <c r="IA103" s="173"/>
      <c r="IB103" s="173"/>
      <c r="IC103" s="173"/>
      <c r="ID103" s="173"/>
      <c r="IE103" s="173"/>
      <c r="IF103" s="173"/>
      <c r="IG103" s="173"/>
      <c r="IH103" s="173"/>
      <c r="II103" s="173"/>
      <c r="IJ103" s="173"/>
      <c r="IK103" s="173"/>
      <c r="IL103" s="173"/>
      <c r="IM103" s="173"/>
      <c r="IN103" s="173"/>
      <c r="IO103" s="173"/>
      <c r="IP103" s="173"/>
      <c r="IQ103" s="173"/>
      <c r="IR103" s="173"/>
      <c r="IS103" s="173"/>
      <c r="IT103" s="173"/>
      <c r="IU103" s="173"/>
      <c r="IV103" s="173"/>
      <c r="IW103" s="173"/>
      <c r="IX103" s="173"/>
      <c r="IY103" s="173"/>
      <c r="IZ103" s="173"/>
      <c r="JA103" s="173"/>
      <c r="JB103" s="173"/>
      <c r="JC103" s="173"/>
      <c r="JD103" s="173"/>
      <c r="JE103" s="173"/>
      <c r="JF103" s="173"/>
      <c r="JG103" s="173"/>
      <c r="JH103" s="173"/>
      <c r="JI103" s="173"/>
      <c r="JJ103" s="173"/>
      <c r="JK103" s="173"/>
      <c r="JL103" s="173"/>
      <c r="JM103" s="173"/>
      <c r="JN103" s="173"/>
      <c r="JO103" s="173"/>
      <c r="JP103" s="173"/>
      <c r="JQ103" s="173"/>
      <c r="JR103" s="173"/>
      <c r="JS103" s="173"/>
      <c r="JT103" s="173"/>
      <c r="JU103" s="173"/>
      <c r="JV103" s="173"/>
      <c r="JW103" s="173"/>
      <c r="JX103" s="173"/>
      <c r="JY103" s="173"/>
      <c r="JZ103" s="173"/>
      <c r="KA103" s="173"/>
      <c r="KB103" s="173"/>
      <c r="KC103" s="173"/>
      <c r="KD103" s="173"/>
      <c r="KE103" s="173"/>
      <c r="KF103" s="173"/>
      <c r="KG103" s="173"/>
      <c r="KH103" s="173"/>
      <c r="KI103" s="173"/>
      <c r="KJ103" s="173"/>
      <c r="KK103" s="173"/>
      <c r="KL103" s="173"/>
      <c r="KM103" s="173"/>
      <c r="KN103" s="173"/>
      <c r="KO103" s="173"/>
      <c r="KP103" s="173"/>
      <c r="KQ103" s="173"/>
      <c r="KR103" s="173"/>
      <c r="KS103" s="173"/>
      <c r="KT103" s="173"/>
      <c r="KU103" s="173"/>
      <c r="KV103" s="173"/>
      <c r="KW103" s="173"/>
      <c r="KX103" s="173"/>
      <c r="KY103" s="173"/>
      <c r="KZ103" s="173"/>
      <c r="LA103" s="173"/>
      <c r="LB103" s="173"/>
      <c r="LC103" s="173"/>
      <c r="LD103" s="173"/>
      <c r="LE103" s="173"/>
      <c r="LF103" s="173"/>
      <c r="LG103" s="173"/>
      <c r="LH103" s="173"/>
      <c r="LI103" s="173"/>
      <c r="LJ103" s="173"/>
      <c r="LK103" s="173"/>
      <c r="LL103" s="173"/>
      <c r="LM103" s="173"/>
      <c r="LN103" s="173"/>
      <c r="LO103" s="173"/>
    </row>
    <row r="104" spans="1:327" s="220" customFormat="1" ht="15.75" customHeight="1" x14ac:dyDescent="0.25">
      <c r="A104" s="173"/>
      <c r="B104" s="173"/>
      <c r="C104" s="173"/>
      <c r="D104" s="173"/>
      <c r="E104" s="173"/>
      <c r="F104" s="124"/>
      <c r="G104" s="124"/>
      <c r="H104" s="17"/>
      <c r="I104" s="17"/>
      <c r="J104" s="17"/>
      <c r="K104" s="17"/>
      <c r="L104" s="17"/>
      <c r="M104" s="173"/>
      <c r="N104" s="173"/>
      <c r="O104" s="216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  <c r="BJ104" s="173"/>
      <c r="BK104" s="173"/>
      <c r="BL104" s="173"/>
      <c r="BM104" s="173"/>
      <c r="BN104" s="173"/>
      <c r="BO104" s="173"/>
      <c r="BP104" s="173"/>
      <c r="BQ104" s="173"/>
      <c r="BR104" s="173"/>
      <c r="BS104" s="173"/>
      <c r="BT104" s="175"/>
      <c r="BV104" s="173"/>
      <c r="BW104" s="173"/>
      <c r="BX104" s="175"/>
      <c r="BY104" s="173"/>
      <c r="BZ104" s="173"/>
      <c r="CA104" s="300"/>
      <c r="CB104" s="173"/>
      <c r="CC104" s="173"/>
      <c r="CD104" s="173"/>
      <c r="CE104" s="173"/>
      <c r="CF104" s="173"/>
      <c r="CG104" s="173"/>
      <c r="CH104" s="173"/>
      <c r="CI104" s="173"/>
      <c r="CJ104" s="173"/>
      <c r="CK104" s="173"/>
      <c r="CL104" s="173"/>
      <c r="CM104" s="173"/>
      <c r="CN104" s="173"/>
      <c r="CO104" s="173"/>
      <c r="CP104" s="173"/>
      <c r="CQ104" s="173"/>
      <c r="CR104" s="173"/>
      <c r="CS104" s="173"/>
      <c r="CT104" s="173"/>
      <c r="CU104" s="173"/>
      <c r="CV104" s="173"/>
      <c r="CW104" s="173"/>
      <c r="CX104" s="173"/>
      <c r="CY104" s="173"/>
      <c r="CZ104" s="173"/>
      <c r="DA104" s="173"/>
      <c r="DB104" s="173"/>
      <c r="DC104" s="173"/>
      <c r="DD104" s="173"/>
      <c r="DE104" s="173"/>
      <c r="DF104" s="173"/>
      <c r="DG104" s="173"/>
      <c r="DH104" s="173"/>
      <c r="DI104" s="173"/>
      <c r="DJ104" s="173"/>
      <c r="DK104" s="173"/>
      <c r="DL104" s="173"/>
      <c r="DM104" s="173"/>
      <c r="DN104" s="173"/>
      <c r="DO104" s="173"/>
      <c r="DP104" s="173"/>
      <c r="DQ104" s="173"/>
      <c r="DR104" s="173"/>
      <c r="DS104" s="173"/>
      <c r="DT104" s="173"/>
      <c r="DU104" s="173"/>
      <c r="DV104" s="173"/>
      <c r="DW104" s="173"/>
      <c r="DX104" s="173"/>
      <c r="DY104" s="173"/>
      <c r="DZ104" s="173"/>
      <c r="EA104" s="173"/>
      <c r="EB104" s="173"/>
      <c r="EC104" s="173"/>
      <c r="ED104" s="173"/>
      <c r="EE104" s="173"/>
      <c r="EF104" s="173"/>
      <c r="EG104" s="173"/>
      <c r="EH104" s="173"/>
      <c r="EI104" s="173"/>
      <c r="EJ104" s="173"/>
      <c r="EK104" s="173"/>
      <c r="EL104" s="173"/>
      <c r="EM104" s="173"/>
      <c r="EN104" s="173"/>
      <c r="EO104" s="173"/>
      <c r="EP104" s="173"/>
      <c r="EQ104" s="173"/>
      <c r="ER104" s="173"/>
      <c r="ES104" s="173"/>
      <c r="ET104" s="173"/>
      <c r="EU104" s="173"/>
      <c r="EV104" s="173"/>
      <c r="EW104" s="173"/>
      <c r="EX104" s="173"/>
      <c r="EY104" s="173"/>
      <c r="EZ104" s="173"/>
      <c r="FA104" s="173"/>
      <c r="FB104" s="173"/>
      <c r="FC104" s="173"/>
      <c r="FD104" s="173"/>
      <c r="FE104" s="173"/>
      <c r="FF104" s="173"/>
      <c r="FG104" s="173"/>
      <c r="FH104" s="173"/>
      <c r="FI104" s="173"/>
      <c r="FJ104" s="173"/>
      <c r="FK104" s="173"/>
      <c r="FL104" s="173"/>
      <c r="FM104" s="173"/>
      <c r="FN104" s="173"/>
      <c r="FO104" s="173"/>
      <c r="FP104" s="173"/>
      <c r="FQ104" s="173"/>
      <c r="FR104" s="173"/>
      <c r="FS104" s="173"/>
      <c r="FT104" s="173"/>
      <c r="FU104" s="173"/>
      <c r="FV104" s="173"/>
      <c r="FW104" s="173"/>
      <c r="FX104" s="173"/>
      <c r="FY104" s="173"/>
      <c r="FZ104" s="173"/>
      <c r="GA104" s="173"/>
      <c r="GB104" s="173"/>
      <c r="GC104" s="173"/>
      <c r="GD104" s="173"/>
      <c r="GE104" s="173"/>
      <c r="GF104" s="173"/>
      <c r="GG104" s="173"/>
      <c r="GH104" s="173"/>
      <c r="GI104" s="173"/>
      <c r="GJ104" s="173"/>
      <c r="GK104" s="173"/>
      <c r="GL104" s="173"/>
      <c r="GM104" s="173"/>
      <c r="GN104" s="173"/>
      <c r="GO104" s="173"/>
      <c r="GP104" s="173"/>
      <c r="GQ104" s="173"/>
      <c r="GR104" s="173"/>
      <c r="GS104" s="173"/>
      <c r="GT104" s="173"/>
      <c r="GU104" s="173"/>
      <c r="GV104" s="173"/>
      <c r="GW104" s="173"/>
      <c r="GX104" s="173"/>
      <c r="GY104" s="173"/>
      <c r="GZ104" s="173"/>
      <c r="HA104" s="173"/>
      <c r="HB104" s="173"/>
      <c r="HC104" s="173"/>
      <c r="HD104" s="173"/>
      <c r="HE104" s="173"/>
      <c r="HF104" s="173"/>
      <c r="HG104" s="173"/>
      <c r="HH104" s="173"/>
      <c r="HI104" s="173"/>
      <c r="HJ104" s="173"/>
      <c r="HK104" s="173"/>
      <c r="HL104" s="173"/>
      <c r="HM104" s="173"/>
      <c r="HN104" s="173"/>
      <c r="HO104" s="173"/>
      <c r="HP104" s="173"/>
      <c r="HQ104" s="173"/>
      <c r="HR104" s="173"/>
      <c r="HS104" s="173"/>
      <c r="HT104" s="173"/>
      <c r="HU104" s="173"/>
      <c r="HV104" s="173"/>
      <c r="HW104" s="173"/>
      <c r="HX104" s="173"/>
      <c r="HY104" s="173"/>
      <c r="HZ104" s="173"/>
      <c r="IA104" s="173"/>
      <c r="IB104" s="173"/>
      <c r="IC104" s="173"/>
      <c r="ID104" s="173"/>
      <c r="IE104" s="173"/>
      <c r="IF104" s="173"/>
      <c r="IG104" s="173"/>
      <c r="IH104" s="173"/>
      <c r="II104" s="173"/>
      <c r="IJ104" s="173"/>
      <c r="IK104" s="173"/>
      <c r="IL104" s="173"/>
      <c r="IM104" s="173"/>
      <c r="IN104" s="173"/>
      <c r="IO104" s="173"/>
      <c r="IP104" s="173"/>
      <c r="IQ104" s="173"/>
      <c r="IR104" s="173"/>
      <c r="IS104" s="173"/>
      <c r="IT104" s="173"/>
      <c r="IU104" s="173"/>
      <c r="IV104" s="173"/>
      <c r="IW104" s="173"/>
      <c r="IX104" s="173"/>
      <c r="IY104" s="173"/>
      <c r="IZ104" s="173"/>
      <c r="JA104" s="173"/>
      <c r="JB104" s="173"/>
      <c r="JC104" s="173"/>
      <c r="JD104" s="173"/>
      <c r="JE104" s="173"/>
      <c r="JF104" s="173"/>
      <c r="JG104" s="173"/>
      <c r="JH104" s="173"/>
      <c r="JI104" s="173"/>
      <c r="JJ104" s="173"/>
      <c r="JK104" s="173"/>
      <c r="JL104" s="173"/>
      <c r="JM104" s="173"/>
      <c r="JN104" s="173"/>
      <c r="JO104" s="173"/>
      <c r="JP104" s="173"/>
      <c r="JQ104" s="173"/>
      <c r="JR104" s="173"/>
      <c r="JS104" s="173"/>
      <c r="JT104" s="173"/>
      <c r="JU104" s="173"/>
      <c r="JV104" s="173"/>
      <c r="JW104" s="173"/>
      <c r="JX104" s="173"/>
      <c r="JY104" s="173"/>
      <c r="JZ104" s="173"/>
      <c r="KA104" s="173"/>
      <c r="KB104" s="173"/>
      <c r="KC104" s="173"/>
      <c r="KD104" s="173"/>
      <c r="KE104" s="173"/>
      <c r="KF104" s="173"/>
      <c r="KG104" s="173"/>
      <c r="KH104" s="173"/>
      <c r="KI104" s="173"/>
      <c r="KJ104" s="173"/>
      <c r="KK104" s="173"/>
      <c r="KL104" s="173"/>
      <c r="KM104" s="173"/>
      <c r="KN104" s="173"/>
      <c r="KO104" s="173"/>
      <c r="KP104" s="173"/>
      <c r="KQ104" s="173"/>
      <c r="KR104" s="173"/>
      <c r="KS104" s="173"/>
      <c r="KT104" s="173"/>
      <c r="KU104" s="173"/>
      <c r="KV104" s="173"/>
      <c r="KW104" s="173"/>
      <c r="KX104" s="173"/>
      <c r="KY104" s="173"/>
      <c r="KZ104" s="173"/>
      <c r="LA104" s="173"/>
      <c r="LB104" s="173"/>
      <c r="LC104" s="173"/>
      <c r="LD104" s="173"/>
      <c r="LE104" s="173"/>
      <c r="LF104" s="173"/>
      <c r="LG104" s="173"/>
      <c r="LH104" s="173"/>
      <c r="LI104" s="173"/>
      <c r="LJ104" s="173"/>
      <c r="LK104" s="173"/>
      <c r="LL104" s="173"/>
      <c r="LM104" s="173"/>
      <c r="LN104" s="173"/>
      <c r="LO104" s="173"/>
    </row>
    <row r="105" spans="1:327" s="220" customFormat="1" ht="15.75" customHeight="1" x14ac:dyDescent="0.25">
      <c r="A105" s="173"/>
      <c r="B105" s="173"/>
      <c r="C105" s="173"/>
      <c r="D105" s="173"/>
      <c r="E105" s="173"/>
      <c r="F105" s="124"/>
      <c r="G105" s="124"/>
      <c r="H105" s="17"/>
      <c r="I105" s="17"/>
      <c r="J105" s="17"/>
      <c r="K105" s="17"/>
      <c r="L105" s="17"/>
      <c r="M105" s="173"/>
      <c r="N105" s="173"/>
      <c r="O105" s="216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  <c r="BJ105" s="173"/>
      <c r="BK105" s="173"/>
      <c r="BL105" s="173"/>
      <c r="BM105" s="173"/>
      <c r="BN105" s="173"/>
      <c r="BO105" s="173"/>
      <c r="BP105" s="173"/>
      <c r="BQ105" s="173"/>
      <c r="BR105" s="173"/>
      <c r="BS105" s="173"/>
      <c r="BT105" s="175"/>
      <c r="BV105" s="173"/>
      <c r="BW105" s="173"/>
      <c r="BX105" s="175"/>
      <c r="BY105" s="173"/>
      <c r="BZ105" s="173"/>
      <c r="CA105" s="300"/>
      <c r="CB105" s="173"/>
      <c r="CC105" s="173"/>
      <c r="CD105" s="173"/>
      <c r="CE105" s="173"/>
      <c r="CF105" s="173"/>
      <c r="CG105" s="173"/>
      <c r="CH105" s="173"/>
      <c r="CI105" s="173"/>
      <c r="CJ105" s="173"/>
      <c r="CK105" s="173"/>
      <c r="CL105" s="173"/>
      <c r="CM105" s="173"/>
      <c r="CN105" s="173"/>
      <c r="CO105" s="173"/>
      <c r="CP105" s="173"/>
      <c r="CQ105" s="173"/>
      <c r="CR105" s="173"/>
      <c r="CS105" s="173"/>
      <c r="CT105" s="173"/>
      <c r="CU105" s="173"/>
      <c r="CV105" s="173"/>
      <c r="CW105" s="173"/>
      <c r="CX105" s="173"/>
      <c r="CY105" s="173"/>
      <c r="CZ105" s="173"/>
      <c r="DA105" s="173"/>
      <c r="DB105" s="173"/>
      <c r="DC105" s="173"/>
      <c r="DD105" s="173"/>
      <c r="DE105" s="173"/>
      <c r="DF105" s="173"/>
      <c r="DG105" s="173"/>
      <c r="DH105" s="173"/>
      <c r="DI105" s="173"/>
      <c r="DJ105" s="173"/>
      <c r="DK105" s="173"/>
      <c r="DL105" s="173"/>
      <c r="DM105" s="173"/>
      <c r="DN105" s="173"/>
      <c r="DO105" s="173"/>
      <c r="DP105" s="173"/>
      <c r="DQ105" s="173"/>
      <c r="DR105" s="173"/>
      <c r="DS105" s="173"/>
      <c r="DT105" s="173"/>
      <c r="DU105" s="173"/>
      <c r="DV105" s="173"/>
      <c r="DW105" s="173"/>
      <c r="DX105" s="173"/>
      <c r="DY105" s="173"/>
      <c r="DZ105" s="173"/>
      <c r="EA105" s="173"/>
      <c r="EB105" s="173"/>
      <c r="EC105" s="173"/>
      <c r="ED105" s="173"/>
      <c r="EE105" s="173"/>
      <c r="EF105" s="173"/>
      <c r="EG105" s="173"/>
      <c r="EH105" s="173"/>
      <c r="EI105" s="173"/>
      <c r="EJ105" s="173"/>
      <c r="EK105" s="173"/>
      <c r="EL105" s="173"/>
      <c r="EM105" s="173"/>
      <c r="EN105" s="173"/>
      <c r="EO105" s="173"/>
      <c r="EP105" s="173"/>
      <c r="EQ105" s="173"/>
      <c r="ER105" s="173"/>
      <c r="ES105" s="173"/>
      <c r="ET105" s="173"/>
      <c r="EU105" s="173"/>
      <c r="EV105" s="173"/>
      <c r="EW105" s="173"/>
      <c r="EX105" s="173"/>
      <c r="EY105" s="173"/>
      <c r="EZ105" s="173"/>
      <c r="FA105" s="173"/>
      <c r="FB105" s="173"/>
      <c r="FC105" s="173"/>
      <c r="FD105" s="173"/>
      <c r="FE105" s="173"/>
      <c r="FF105" s="173"/>
      <c r="FG105" s="173"/>
      <c r="FH105" s="173"/>
      <c r="FI105" s="173"/>
      <c r="FJ105" s="173"/>
      <c r="FK105" s="173"/>
      <c r="FL105" s="173"/>
      <c r="FM105" s="173"/>
      <c r="FN105" s="173"/>
      <c r="FO105" s="173"/>
      <c r="FP105" s="173"/>
      <c r="FQ105" s="173"/>
      <c r="FR105" s="173"/>
      <c r="FS105" s="173"/>
      <c r="FT105" s="173"/>
      <c r="FU105" s="173"/>
      <c r="FV105" s="173"/>
      <c r="FW105" s="173"/>
      <c r="FX105" s="173"/>
      <c r="FY105" s="173"/>
      <c r="FZ105" s="173"/>
      <c r="GA105" s="173"/>
      <c r="GB105" s="173"/>
      <c r="GC105" s="173"/>
      <c r="GD105" s="173"/>
      <c r="GE105" s="173"/>
      <c r="GF105" s="173"/>
      <c r="GG105" s="173"/>
      <c r="GH105" s="173"/>
      <c r="GI105" s="173"/>
      <c r="GJ105" s="173"/>
      <c r="GK105" s="173"/>
      <c r="GL105" s="173"/>
      <c r="GM105" s="173"/>
      <c r="GN105" s="173"/>
      <c r="GO105" s="173"/>
      <c r="GP105" s="173"/>
      <c r="GQ105" s="173"/>
      <c r="GR105" s="173"/>
      <c r="GS105" s="173"/>
      <c r="GT105" s="173"/>
      <c r="GU105" s="173"/>
      <c r="GV105" s="173"/>
      <c r="GW105" s="173"/>
      <c r="GX105" s="173"/>
      <c r="GY105" s="173"/>
      <c r="GZ105" s="173"/>
      <c r="HA105" s="173"/>
      <c r="HB105" s="173"/>
      <c r="HC105" s="173"/>
      <c r="HD105" s="173"/>
      <c r="HE105" s="173"/>
      <c r="HF105" s="173"/>
      <c r="HG105" s="173"/>
      <c r="HH105" s="173"/>
      <c r="HI105" s="173"/>
      <c r="HJ105" s="173"/>
      <c r="HK105" s="173"/>
      <c r="HL105" s="173"/>
      <c r="HM105" s="173"/>
      <c r="HN105" s="173"/>
      <c r="HO105" s="173"/>
      <c r="HP105" s="173"/>
      <c r="HQ105" s="173"/>
      <c r="HR105" s="173"/>
      <c r="HS105" s="173"/>
      <c r="HT105" s="173"/>
      <c r="HU105" s="173"/>
      <c r="HV105" s="173"/>
      <c r="HW105" s="173"/>
      <c r="HX105" s="173"/>
      <c r="HY105" s="173"/>
      <c r="HZ105" s="173"/>
      <c r="IA105" s="173"/>
      <c r="IB105" s="173"/>
      <c r="IC105" s="173"/>
      <c r="ID105" s="173"/>
      <c r="IE105" s="173"/>
      <c r="IF105" s="173"/>
      <c r="IG105" s="173"/>
      <c r="IH105" s="173"/>
      <c r="II105" s="173"/>
      <c r="IJ105" s="173"/>
      <c r="IK105" s="173"/>
      <c r="IL105" s="173"/>
      <c r="IM105" s="173"/>
      <c r="IN105" s="173"/>
      <c r="IO105" s="173"/>
      <c r="IP105" s="173"/>
      <c r="IQ105" s="173"/>
      <c r="IR105" s="173"/>
      <c r="IS105" s="173"/>
      <c r="IT105" s="173"/>
      <c r="IU105" s="173"/>
      <c r="IV105" s="173"/>
      <c r="IW105" s="173"/>
      <c r="IX105" s="173"/>
      <c r="IY105" s="173"/>
      <c r="IZ105" s="173"/>
      <c r="JA105" s="173"/>
      <c r="JB105" s="173"/>
      <c r="JC105" s="173"/>
      <c r="JD105" s="173"/>
      <c r="JE105" s="173"/>
      <c r="JF105" s="173"/>
      <c r="JG105" s="173"/>
      <c r="JH105" s="173"/>
      <c r="JI105" s="173"/>
      <c r="JJ105" s="173"/>
      <c r="JK105" s="173"/>
      <c r="JL105" s="173"/>
      <c r="JM105" s="173"/>
      <c r="JN105" s="173"/>
      <c r="JO105" s="173"/>
      <c r="JP105" s="173"/>
      <c r="JQ105" s="173"/>
      <c r="JR105" s="173"/>
      <c r="JS105" s="173"/>
      <c r="JT105" s="173"/>
      <c r="JU105" s="173"/>
      <c r="JV105" s="173"/>
      <c r="JW105" s="173"/>
      <c r="JX105" s="173"/>
      <c r="JY105" s="173"/>
      <c r="JZ105" s="173"/>
      <c r="KA105" s="173"/>
      <c r="KB105" s="173"/>
      <c r="KC105" s="173"/>
      <c r="KD105" s="173"/>
      <c r="KE105" s="173"/>
      <c r="KF105" s="173"/>
      <c r="KG105" s="173"/>
      <c r="KH105" s="173"/>
      <c r="KI105" s="173"/>
      <c r="KJ105" s="173"/>
      <c r="KK105" s="173"/>
      <c r="KL105" s="173"/>
      <c r="KM105" s="173"/>
      <c r="KN105" s="173"/>
      <c r="KO105" s="173"/>
      <c r="KP105" s="173"/>
      <c r="KQ105" s="173"/>
      <c r="KR105" s="173"/>
      <c r="KS105" s="173"/>
      <c r="KT105" s="173"/>
      <c r="KU105" s="173"/>
      <c r="KV105" s="173"/>
      <c r="KW105" s="173"/>
      <c r="KX105" s="173"/>
      <c r="KY105" s="173"/>
      <c r="KZ105" s="173"/>
      <c r="LA105" s="173"/>
      <c r="LB105" s="173"/>
      <c r="LC105" s="173"/>
      <c r="LD105" s="173"/>
      <c r="LE105" s="173"/>
      <c r="LF105" s="173"/>
      <c r="LG105" s="173"/>
      <c r="LH105" s="173"/>
      <c r="LI105" s="173"/>
      <c r="LJ105" s="173"/>
      <c r="LK105" s="173"/>
      <c r="LL105" s="173"/>
      <c r="LM105" s="173"/>
      <c r="LN105" s="173"/>
      <c r="LO105" s="173"/>
    </row>
    <row r="106" spans="1:327" s="220" customFormat="1" ht="15.75" customHeight="1" x14ac:dyDescent="0.25">
      <c r="A106" s="173"/>
      <c r="B106" s="173"/>
      <c r="C106" s="173"/>
      <c r="D106" s="173"/>
      <c r="E106" s="173"/>
      <c r="F106" s="124"/>
      <c r="G106" s="124"/>
      <c r="H106" s="17"/>
      <c r="I106" s="17"/>
      <c r="J106" s="17"/>
      <c r="K106" s="17"/>
      <c r="L106" s="17"/>
      <c r="M106" s="173"/>
      <c r="N106" s="173"/>
      <c r="O106" s="216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  <c r="BJ106" s="173"/>
      <c r="BK106" s="173"/>
      <c r="BL106" s="173"/>
      <c r="BM106" s="173"/>
      <c r="BN106" s="173"/>
      <c r="BO106" s="173"/>
      <c r="BP106" s="173"/>
      <c r="BQ106" s="173"/>
      <c r="BR106" s="173"/>
      <c r="BS106" s="173"/>
      <c r="BT106" s="175"/>
      <c r="BV106" s="173"/>
      <c r="BW106" s="173"/>
      <c r="BX106" s="175"/>
      <c r="BY106" s="173"/>
      <c r="BZ106" s="173"/>
      <c r="CA106" s="300"/>
      <c r="CB106" s="173"/>
      <c r="CC106" s="173"/>
      <c r="CD106" s="173"/>
      <c r="CE106" s="173"/>
      <c r="CF106" s="173"/>
      <c r="CG106" s="173"/>
      <c r="CH106" s="173"/>
      <c r="CI106" s="173"/>
      <c r="CJ106" s="173"/>
      <c r="CK106" s="173"/>
      <c r="CL106" s="173"/>
      <c r="CM106" s="173"/>
      <c r="CN106" s="173"/>
      <c r="CO106" s="173"/>
      <c r="CP106" s="173"/>
      <c r="CQ106" s="173"/>
      <c r="CR106" s="173"/>
      <c r="CS106" s="173"/>
      <c r="CT106" s="173"/>
      <c r="CU106" s="173"/>
      <c r="CV106" s="173"/>
      <c r="CW106" s="173"/>
      <c r="CX106" s="173"/>
      <c r="CY106" s="173"/>
      <c r="CZ106" s="173"/>
      <c r="DA106" s="173"/>
      <c r="DB106" s="173"/>
      <c r="DC106" s="173"/>
      <c r="DD106" s="173"/>
      <c r="DE106" s="173"/>
      <c r="DF106" s="173"/>
      <c r="DG106" s="173"/>
      <c r="DH106" s="173"/>
      <c r="DI106" s="173"/>
      <c r="DJ106" s="173"/>
      <c r="DK106" s="173"/>
      <c r="DL106" s="173"/>
      <c r="DM106" s="173"/>
      <c r="DN106" s="173"/>
      <c r="DO106" s="173"/>
      <c r="DP106" s="173"/>
      <c r="DQ106" s="173"/>
      <c r="DR106" s="173"/>
      <c r="DS106" s="173"/>
      <c r="DT106" s="173"/>
      <c r="DU106" s="173"/>
      <c r="DV106" s="173"/>
      <c r="DW106" s="173"/>
      <c r="DX106" s="173"/>
      <c r="DY106" s="173"/>
      <c r="DZ106" s="173"/>
      <c r="EA106" s="173"/>
      <c r="EB106" s="173"/>
      <c r="EC106" s="173"/>
      <c r="ED106" s="173"/>
      <c r="EE106" s="173"/>
      <c r="EF106" s="173"/>
      <c r="EG106" s="173"/>
      <c r="EH106" s="173"/>
      <c r="EI106" s="173"/>
      <c r="EJ106" s="173"/>
      <c r="EK106" s="173"/>
      <c r="EL106" s="173"/>
      <c r="EM106" s="173"/>
      <c r="EN106" s="173"/>
      <c r="EO106" s="173"/>
      <c r="EP106" s="173"/>
      <c r="EQ106" s="173"/>
      <c r="ER106" s="173"/>
      <c r="ES106" s="173"/>
      <c r="ET106" s="173"/>
      <c r="EU106" s="173"/>
      <c r="EV106" s="173"/>
      <c r="EW106" s="173"/>
      <c r="EX106" s="173"/>
      <c r="EY106" s="173"/>
      <c r="EZ106" s="173"/>
      <c r="FA106" s="173"/>
      <c r="FB106" s="173"/>
      <c r="FC106" s="173"/>
      <c r="FD106" s="173"/>
      <c r="FE106" s="173"/>
      <c r="FF106" s="173"/>
      <c r="FG106" s="173"/>
      <c r="FH106" s="173"/>
      <c r="FI106" s="173"/>
      <c r="FJ106" s="173"/>
      <c r="FK106" s="173"/>
      <c r="FL106" s="173"/>
      <c r="FM106" s="173"/>
      <c r="FN106" s="173"/>
      <c r="FO106" s="173"/>
      <c r="FP106" s="173"/>
      <c r="FQ106" s="173"/>
      <c r="FR106" s="173"/>
      <c r="FS106" s="173"/>
      <c r="FT106" s="173"/>
      <c r="FU106" s="173"/>
      <c r="FV106" s="173"/>
      <c r="FW106" s="173"/>
      <c r="FX106" s="173"/>
      <c r="FY106" s="173"/>
      <c r="FZ106" s="173"/>
      <c r="GA106" s="173"/>
      <c r="GB106" s="173"/>
      <c r="GC106" s="173"/>
      <c r="GD106" s="173"/>
      <c r="GE106" s="173"/>
      <c r="GF106" s="173"/>
      <c r="GG106" s="173"/>
      <c r="GH106" s="173"/>
      <c r="GI106" s="173"/>
      <c r="GJ106" s="173"/>
      <c r="GK106" s="173"/>
      <c r="GL106" s="173"/>
      <c r="GM106" s="173"/>
      <c r="GN106" s="173"/>
      <c r="GO106" s="173"/>
      <c r="GP106" s="173"/>
      <c r="GQ106" s="173"/>
      <c r="GR106" s="173"/>
      <c r="GS106" s="173"/>
      <c r="GT106" s="173"/>
      <c r="GU106" s="173"/>
      <c r="GV106" s="173"/>
      <c r="GW106" s="173"/>
      <c r="GX106" s="173"/>
      <c r="GY106" s="173"/>
      <c r="GZ106" s="173"/>
      <c r="HA106" s="173"/>
      <c r="HB106" s="173"/>
      <c r="HC106" s="173"/>
      <c r="HD106" s="173"/>
      <c r="HE106" s="173"/>
      <c r="HF106" s="173"/>
      <c r="HG106" s="173"/>
      <c r="HH106" s="173"/>
      <c r="HI106" s="173"/>
      <c r="HJ106" s="173"/>
      <c r="HK106" s="173"/>
      <c r="HL106" s="173"/>
      <c r="HM106" s="173"/>
      <c r="HN106" s="173"/>
      <c r="HO106" s="173"/>
      <c r="HP106" s="173"/>
      <c r="HQ106" s="173"/>
      <c r="HR106" s="173"/>
      <c r="HS106" s="173"/>
      <c r="HT106" s="173"/>
      <c r="HU106" s="173"/>
      <c r="HV106" s="173"/>
      <c r="HW106" s="173"/>
      <c r="HX106" s="173"/>
      <c r="HY106" s="173"/>
      <c r="HZ106" s="173"/>
      <c r="IA106" s="173"/>
      <c r="IB106" s="173"/>
      <c r="IC106" s="173"/>
      <c r="ID106" s="173"/>
      <c r="IE106" s="173"/>
      <c r="IF106" s="173"/>
      <c r="IG106" s="173"/>
      <c r="IH106" s="173"/>
      <c r="II106" s="173"/>
      <c r="IJ106" s="173"/>
      <c r="IK106" s="173"/>
      <c r="IL106" s="173"/>
      <c r="IM106" s="173"/>
      <c r="IN106" s="173"/>
      <c r="IO106" s="173"/>
      <c r="IP106" s="173"/>
      <c r="IQ106" s="173"/>
      <c r="IR106" s="173"/>
      <c r="IS106" s="173"/>
      <c r="IT106" s="173"/>
      <c r="IU106" s="173"/>
      <c r="IV106" s="173"/>
      <c r="IW106" s="173"/>
      <c r="IX106" s="173"/>
      <c r="IY106" s="173"/>
      <c r="IZ106" s="173"/>
      <c r="JA106" s="173"/>
      <c r="JB106" s="173"/>
      <c r="JC106" s="173"/>
      <c r="JD106" s="173"/>
      <c r="JE106" s="173"/>
      <c r="JF106" s="173"/>
      <c r="JG106" s="173"/>
      <c r="JH106" s="173"/>
      <c r="JI106" s="173"/>
      <c r="JJ106" s="173"/>
      <c r="JK106" s="173"/>
      <c r="JL106" s="173"/>
      <c r="JM106" s="173"/>
      <c r="JN106" s="173"/>
      <c r="JO106" s="173"/>
      <c r="JP106" s="173"/>
      <c r="JQ106" s="173"/>
      <c r="JR106" s="173"/>
      <c r="JS106" s="173"/>
      <c r="JT106" s="173"/>
      <c r="JU106" s="173"/>
      <c r="JV106" s="173"/>
      <c r="JW106" s="173"/>
      <c r="JX106" s="173"/>
      <c r="JY106" s="173"/>
      <c r="JZ106" s="173"/>
      <c r="KA106" s="173"/>
      <c r="KB106" s="173"/>
      <c r="KC106" s="173"/>
      <c r="KD106" s="173"/>
      <c r="KE106" s="173"/>
      <c r="KF106" s="173"/>
      <c r="KG106" s="173"/>
      <c r="KH106" s="173"/>
      <c r="KI106" s="173"/>
      <c r="KJ106" s="173"/>
      <c r="KK106" s="173"/>
      <c r="KL106" s="173"/>
      <c r="KM106" s="173"/>
      <c r="KN106" s="173"/>
      <c r="KO106" s="173"/>
      <c r="KP106" s="173"/>
      <c r="KQ106" s="173"/>
      <c r="KR106" s="173"/>
      <c r="KS106" s="173"/>
      <c r="KT106" s="173"/>
      <c r="KU106" s="173"/>
      <c r="KV106" s="173"/>
      <c r="KW106" s="173"/>
      <c r="KX106" s="173"/>
      <c r="KY106" s="173"/>
      <c r="KZ106" s="173"/>
      <c r="LA106" s="173"/>
      <c r="LB106" s="173"/>
      <c r="LC106" s="173"/>
      <c r="LD106" s="173"/>
      <c r="LE106" s="173"/>
      <c r="LF106" s="173"/>
      <c r="LG106" s="173"/>
      <c r="LH106" s="173"/>
      <c r="LI106" s="173"/>
      <c r="LJ106" s="173"/>
      <c r="LK106" s="173"/>
      <c r="LL106" s="173"/>
      <c r="LM106" s="173"/>
      <c r="LN106" s="173"/>
      <c r="LO106" s="173"/>
    </row>
    <row r="107" spans="1:327" s="220" customFormat="1" ht="15.75" customHeight="1" x14ac:dyDescent="0.25">
      <c r="A107" s="173"/>
      <c r="B107" s="173"/>
      <c r="C107" s="173"/>
      <c r="D107" s="173"/>
      <c r="E107" s="173"/>
      <c r="F107" s="124"/>
      <c r="G107" s="124"/>
      <c r="H107" s="17"/>
      <c r="I107" s="17"/>
      <c r="J107" s="17"/>
      <c r="K107" s="17"/>
      <c r="L107" s="17"/>
      <c r="M107" s="173"/>
      <c r="N107" s="173"/>
      <c r="O107" s="216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  <c r="BJ107" s="173"/>
      <c r="BK107" s="173"/>
      <c r="BL107" s="173"/>
      <c r="BM107" s="173"/>
      <c r="BN107" s="173"/>
      <c r="BO107" s="173"/>
      <c r="BP107" s="173"/>
      <c r="BQ107" s="173"/>
      <c r="BR107" s="173"/>
      <c r="BS107" s="173"/>
      <c r="BT107" s="175"/>
      <c r="BV107" s="173"/>
      <c r="BW107" s="173"/>
      <c r="BX107" s="175"/>
      <c r="BY107" s="173"/>
      <c r="BZ107" s="173"/>
      <c r="CA107" s="300"/>
      <c r="CB107" s="173"/>
      <c r="CC107" s="173"/>
      <c r="CD107" s="173"/>
      <c r="CE107" s="173"/>
      <c r="CF107" s="173"/>
      <c r="CG107" s="173"/>
      <c r="CH107" s="173"/>
      <c r="CI107" s="173"/>
      <c r="CJ107" s="173"/>
      <c r="CK107" s="173"/>
      <c r="CL107" s="173"/>
      <c r="CM107" s="173"/>
      <c r="CN107" s="173"/>
      <c r="CO107" s="173"/>
      <c r="CP107" s="173"/>
      <c r="CQ107" s="173"/>
      <c r="CR107" s="173"/>
      <c r="CS107" s="173"/>
      <c r="CT107" s="173"/>
      <c r="CU107" s="173"/>
      <c r="CV107" s="173"/>
      <c r="CW107" s="173"/>
      <c r="CX107" s="173"/>
      <c r="CY107" s="173"/>
      <c r="CZ107" s="173"/>
      <c r="DA107" s="173"/>
      <c r="DB107" s="173"/>
      <c r="DC107" s="173"/>
      <c r="DD107" s="173"/>
      <c r="DE107" s="173"/>
      <c r="DF107" s="173"/>
      <c r="DG107" s="173"/>
      <c r="DH107" s="173"/>
      <c r="DI107" s="173"/>
      <c r="DJ107" s="173"/>
      <c r="DK107" s="173"/>
      <c r="DL107" s="173"/>
      <c r="DM107" s="173"/>
      <c r="DN107" s="173"/>
      <c r="DO107" s="173"/>
      <c r="DP107" s="173"/>
      <c r="DQ107" s="173"/>
      <c r="DR107" s="173"/>
      <c r="DS107" s="173"/>
      <c r="DT107" s="173"/>
      <c r="DU107" s="173"/>
      <c r="DV107" s="173"/>
      <c r="DW107" s="173"/>
      <c r="DX107" s="173"/>
      <c r="DY107" s="173"/>
      <c r="DZ107" s="173"/>
      <c r="EA107" s="173"/>
      <c r="EB107" s="173"/>
      <c r="EC107" s="173"/>
      <c r="ED107" s="173"/>
      <c r="EE107" s="173"/>
      <c r="EF107" s="173"/>
      <c r="EG107" s="173"/>
      <c r="EH107" s="173"/>
      <c r="EI107" s="173"/>
      <c r="EJ107" s="173"/>
      <c r="EK107" s="173"/>
      <c r="EL107" s="173"/>
      <c r="EM107" s="173"/>
      <c r="EN107" s="173"/>
      <c r="EO107" s="173"/>
      <c r="EP107" s="173"/>
      <c r="EQ107" s="173"/>
      <c r="ER107" s="173"/>
      <c r="ES107" s="173"/>
      <c r="ET107" s="173"/>
      <c r="EU107" s="173"/>
      <c r="EV107" s="173"/>
      <c r="EW107" s="173"/>
      <c r="EX107" s="173"/>
      <c r="EY107" s="173"/>
      <c r="EZ107" s="173"/>
      <c r="FA107" s="173"/>
      <c r="FB107" s="173"/>
      <c r="FC107" s="173"/>
      <c r="FD107" s="173"/>
      <c r="FE107" s="173"/>
      <c r="FF107" s="173"/>
      <c r="FG107" s="173"/>
      <c r="FH107" s="173"/>
      <c r="FI107" s="173"/>
      <c r="FJ107" s="173"/>
      <c r="FK107" s="173"/>
      <c r="FL107" s="173"/>
      <c r="FM107" s="173"/>
      <c r="FN107" s="173"/>
      <c r="FO107" s="173"/>
      <c r="FP107" s="173"/>
      <c r="FQ107" s="173"/>
      <c r="FR107" s="173"/>
      <c r="FS107" s="173"/>
      <c r="FT107" s="173"/>
      <c r="FU107" s="173"/>
      <c r="FV107" s="173"/>
      <c r="FW107" s="173"/>
      <c r="FX107" s="173"/>
      <c r="FY107" s="173"/>
      <c r="FZ107" s="173"/>
      <c r="GA107" s="173"/>
      <c r="GB107" s="173"/>
      <c r="GC107" s="173"/>
      <c r="GD107" s="173"/>
      <c r="GE107" s="173"/>
      <c r="GF107" s="173"/>
      <c r="GG107" s="173"/>
      <c r="GH107" s="173"/>
      <c r="GI107" s="173"/>
      <c r="GJ107" s="173"/>
      <c r="GK107" s="173"/>
      <c r="GL107" s="173"/>
      <c r="GM107" s="173"/>
      <c r="GN107" s="173"/>
      <c r="GO107" s="173"/>
      <c r="GP107" s="173"/>
      <c r="GQ107" s="173"/>
      <c r="GR107" s="173"/>
      <c r="GS107" s="173"/>
      <c r="GT107" s="173"/>
      <c r="GU107" s="173"/>
      <c r="GV107" s="173"/>
      <c r="GW107" s="173"/>
      <c r="GX107" s="173"/>
      <c r="GY107" s="173"/>
      <c r="GZ107" s="173"/>
      <c r="HA107" s="173"/>
      <c r="HB107" s="173"/>
      <c r="HC107" s="173"/>
      <c r="HD107" s="173"/>
      <c r="HE107" s="173"/>
      <c r="HF107" s="173"/>
      <c r="HG107" s="173"/>
      <c r="HH107" s="173"/>
      <c r="HI107" s="173"/>
      <c r="HJ107" s="173"/>
      <c r="HK107" s="173"/>
      <c r="HL107" s="173"/>
      <c r="HM107" s="173"/>
      <c r="HN107" s="173"/>
      <c r="HO107" s="173"/>
      <c r="HP107" s="173"/>
      <c r="HQ107" s="173"/>
      <c r="HR107" s="173"/>
      <c r="HS107" s="173"/>
      <c r="HT107" s="173"/>
      <c r="HU107" s="173"/>
      <c r="HV107" s="173"/>
      <c r="HW107" s="173"/>
      <c r="HX107" s="173"/>
      <c r="HY107" s="173"/>
      <c r="HZ107" s="173"/>
      <c r="IA107" s="173"/>
      <c r="IB107" s="173"/>
      <c r="IC107" s="173"/>
      <c r="ID107" s="173"/>
      <c r="IE107" s="173"/>
      <c r="IF107" s="173"/>
      <c r="IG107" s="173"/>
      <c r="IH107" s="173"/>
      <c r="II107" s="173"/>
      <c r="IJ107" s="173"/>
      <c r="IK107" s="173"/>
      <c r="IL107" s="173"/>
      <c r="IM107" s="173"/>
      <c r="IN107" s="173"/>
      <c r="IO107" s="173"/>
      <c r="IP107" s="173"/>
      <c r="IQ107" s="173"/>
      <c r="IR107" s="173"/>
      <c r="IS107" s="173"/>
      <c r="IT107" s="173"/>
      <c r="IU107" s="173"/>
      <c r="IV107" s="173"/>
      <c r="IW107" s="173"/>
      <c r="IX107" s="173"/>
      <c r="IY107" s="173"/>
      <c r="IZ107" s="173"/>
      <c r="JA107" s="173"/>
      <c r="JB107" s="173"/>
      <c r="JC107" s="173"/>
      <c r="JD107" s="173"/>
      <c r="JE107" s="173"/>
      <c r="JF107" s="173"/>
      <c r="JG107" s="173"/>
      <c r="JH107" s="173"/>
      <c r="JI107" s="173"/>
      <c r="JJ107" s="173"/>
      <c r="JK107" s="173"/>
      <c r="JL107" s="173"/>
      <c r="JM107" s="173"/>
      <c r="JN107" s="173"/>
      <c r="JO107" s="173"/>
      <c r="JP107" s="173"/>
      <c r="JQ107" s="173"/>
      <c r="JR107" s="173"/>
      <c r="JS107" s="173"/>
      <c r="JT107" s="173"/>
      <c r="JU107" s="173"/>
      <c r="JV107" s="173"/>
      <c r="JW107" s="173"/>
      <c r="JX107" s="173"/>
      <c r="JY107" s="173"/>
      <c r="JZ107" s="173"/>
      <c r="KA107" s="173"/>
      <c r="KB107" s="173"/>
      <c r="KC107" s="173"/>
      <c r="KD107" s="173"/>
      <c r="KE107" s="173"/>
      <c r="KF107" s="173"/>
      <c r="KG107" s="173"/>
      <c r="KH107" s="173"/>
      <c r="KI107" s="173"/>
      <c r="KJ107" s="173"/>
      <c r="KK107" s="173"/>
      <c r="KL107" s="173"/>
      <c r="KM107" s="173"/>
      <c r="KN107" s="173"/>
      <c r="KO107" s="173"/>
      <c r="KP107" s="173"/>
      <c r="KQ107" s="173"/>
      <c r="KR107" s="173"/>
      <c r="KS107" s="173"/>
      <c r="KT107" s="173"/>
      <c r="KU107" s="173"/>
      <c r="KV107" s="173"/>
      <c r="KW107" s="173"/>
      <c r="KX107" s="173"/>
      <c r="KY107" s="173"/>
      <c r="KZ107" s="173"/>
      <c r="LA107" s="173"/>
      <c r="LB107" s="173"/>
      <c r="LC107" s="173"/>
      <c r="LD107" s="173"/>
      <c r="LE107" s="173"/>
      <c r="LF107" s="173"/>
      <c r="LG107" s="173"/>
      <c r="LH107" s="173"/>
      <c r="LI107" s="173"/>
      <c r="LJ107" s="173"/>
      <c r="LK107" s="173"/>
      <c r="LL107" s="173"/>
      <c r="LM107" s="173"/>
      <c r="LN107" s="173"/>
      <c r="LO107" s="173"/>
    </row>
    <row r="108" spans="1:327" s="220" customFormat="1" ht="15.75" customHeight="1" x14ac:dyDescent="0.25">
      <c r="A108" s="173"/>
      <c r="B108" s="173"/>
      <c r="C108" s="173"/>
      <c r="D108" s="173"/>
      <c r="E108" s="173"/>
      <c r="F108" s="124"/>
      <c r="G108" s="124"/>
      <c r="H108" s="17"/>
      <c r="I108" s="17"/>
      <c r="J108" s="17"/>
      <c r="K108" s="17"/>
      <c r="L108" s="17"/>
      <c r="M108" s="173"/>
      <c r="N108" s="173"/>
      <c r="O108" s="216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  <c r="BJ108" s="173"/>
      <c r="BK108" s="173"/>
      <c r="BL108" s="173"/>
      <c r="BM108" s="173"/>
      <c r="BN108" s="173"/>
      <c r="BO108" s="173"/>
      <c r="BP108" s="173"/>
      <c r="BQ108" s="173"/>
      <c r="BR108" s="173"/>
      <c r="BS108" s="173"/>
      <c r="BT108" s="175"/>
      <c r="BV108" s="173"/>
      <c r="BW108" s="173"/>
      <c r="BX108" s="175"/>
      <c r="BY108" s="173"/>
      <c r="BZ108" s="173"/>
      <c r="CA108" s="173"/>
      <c r="CB108" s="173"/>
      <c r="CC108" s="173"/>
      <c r="CD108" s="173"/>
      <c r="CE108" s="173"/>
      <c r="CF108" s="173"/>
      <c r="CG108" s="173"/>
      <c r="CH108" s="173"/>
      <c r="CI108" s="173"/>
      <c r="CJ108" s="173"/>
      <c r="CK108" s="173"/>
      <c r="CL108" s="173"/>
      <c r="CM108" s="173"/>
      <c r="CN108" s="173"/>
      <c r="CO108" s="173"/>
      <c r="CP108" s="173"/>
      <c r="CQ108" s="173"/>
      <c r="CR108" s="173"/>
      <c r="CS108" s="173"/>
      <c r="CT108" s="173"/>
      <c r="CU108" s="173"/>
      <c r="CV108" s="173"/>
      <c r="CW108" s="173"/>
      <c r="CX108" s="173"/>
      <c r="CY108" s="173"/>
      <c r="CZ108" s="173"/>
      <c r="DA108" s="173"/>
      <c r="DB108" s="173"/>
      <c r="DC108" s="173"/>
      <c r="DD108" s="173"/>
      <c r="DE108" s="173"/>
      <c r="DF108" s="173"/>
      <c r="DG108" s="173"/>
      <c r="DH108" s="173"/>
      <c r="DI108" s="173"/>
      <c r="DJ108" s="173"/>
      <c r="DK108" s="173"/>
      <c r="DL108" s="173"/>
      <c r="DM108" s="173"/>
      <c r="DN108" s="173"/>
      <c r="DO108" s="173"/>
      <c r="DP108" s="173"/>
      <c r="DQ108" s="173"/>
      <c r="DR108" s="173"/>
      <c r="DS108" s="173"/>
      <c r="DT108" s="173"/>
      <c r="DU108" s="173"/>
      <c r="DV108" s="173"/>
      <c r="DW108" s="173"/>
      <c r="DX108" s="173"/>
      <c r="DY108" s="173"/>
      <c r="DZ108" s="173"/>
      <c r="EA108" s="173"/>
      <c r="EB108" s="173"/>
      <c r="EC108" s="173"/>
      <c r="ED108" s="173"/>
      <c r="EE108" s="173"/>
      <c r="EF108" s="173"/>
      <c r="EG108" s="173"/>
      <c r="EH108" s="173"/>
      <c r="EI108" s="173"/>
      <c r="EJ108" s="173"/>
      <c r="EK108" s="173"/>
      <c r="EL108" s="173"/>
      <c r="EM108" s="173"/>
      <c r="EN108" s="173"/>
      <c r="EO108" s="173"/>
      <c r="EP108" s="173"/>
      <c r="EQ108" s="173"/>
      <c r="ER108" s="173"/>
      <c r="ES108" s="173"/>
      <c r="ET108" s="173"/>
      <c r="EU108" s="173"/>
      <c r="EV108" s="173"/>
      <c r="EW108" s="173"/>
      <c r="EX108" s="173"/>
      <c r="EY108" s="173"/>
      <c r="EZ108" s="173"/>
      <c r="FA108" s="173"/>
      <c r="FB108" s="173"/>
      <c r="FC108" s="173"/>
      <c r="FD108" s="173"/>
      <c r="FE108" s="173"/>
      <c r="FF108" s="173"/>
      <c r="FG108" s="173"/>
      <c r="FH108" s="173"/>
      <c r="FI108" s="173"/>
      <c r="FJ108" s="173"/>
      <c r="FK108" s="173"/>
      <c r="FL108" s="173"/>
      <c r="FM108" s="173"/>
      <c r="FN108" s="173"/>
      <c r="FO108" s="173"/>
      <c r="FP108" s="173"/>
      <c r="FQ108" s="173"/>
      <c r="FR108" s="173"/>
      <c r="FS108" s="173"/>
      <c r="FT108" s="173"/>
      <c r="FU108" s="173"/>
      <c r="FV108" s="173"/>
      <c r="FW108" s="173"/>
      <c r="FX108" s="173"/>
      <c r="FY108" s="173"/>
      <c r="FZ108" s="173"/>
      <c r="GA108" s="173"/>
      <c r="GB108" s="173"/>
      <c r="GC108" s="173"/>
      <c r="GD108" s="173"/>
      <c r="GE108" s="173"/>
      <c r="GF108" s="173"/>
      <c r="GG108" s="173"/>
      <c r="GH108" s="173"/>
      <c r="GI108" s="173"/>
      <c r="GJ108" s="173"/>
      <c r="GK108" s="173"/>
      <c r="GL108" s="173"/>
      <c r="GM108" s="173"/>
      <c r="GN108" s="173"/>
      <c r="GO108" s="173"/>
      <c r="GP108" s="173"/>
      <c r="GQ108" s="173"/>
      <c r="GR108" s="173"/>
      <c r="GS108" s="173"/>
      <c r="GT108" s="173"/>
      <c r="GU108" s="173"/>
      <c r="GV108" s="173"/>
      <c r="GW108" s="173"/>
      <c r="GX108" s="173"/>
      <c r="GY108" s="173"/>
      <c r="GZ108" s="173"/>
      <c r="HA108" s="173"/>
      <c r="HB108" s="173"/>
      <c r="HC108" s="173"/>
      <c r="HD108" s="173"/>
      <c r="HE108" s="173"/>
      <c r="HF108" s="173"/>
      <c r="HG108" s="173"/>
      <c r="HH108" s="173"/>
      <c r="HI108" s="173"/>
      <c r="HJ108" s="173"/>
      <c r="HK108" s="173"/>
      <c r="HL108" s="173"/>
      <c r="HM108" s="173"/>
      <c r="HN108" s="173"/>
      <c r="HO108" s="173"/>
      <c r="HP108" s="173"/>
      <c r="HQ108" s="173"/>
      <c r="HR108" s="173"/>
      <c r="HS108" s="173"/>
      <c r="HT108" s="173"/>
      <c r="HU108" s="173"/>
      <c r="HV108" s="173"/>
      <c r="HW108" s="173"/>
      <c r="HX108" s="173"/>
      <c r="HY108" s="173"/>
      <c r="HZ108" s="173"/>
      <c r="IA108" s="173"/>
      <c r="IB108" s="173"/>
      <c r="IC108" s="173"/>
      <c r="ID108" s="173"/>
      <c r="IE108" s="173"/>
      <c r="IF108" s="173"/>
      <c r="IG108" s="173"/>
      <c r="IH108" s="173"/>
      <c r="II108" s="173"/>
      <c r="IJ108" s="173"/>
      <c r="IK108" s="173"/>
      <c r="IL108" s="173"/>
      <c r="IM108" s="173"/>
      <c r="IN108" s="173"/>
      <c r="IO108" s="173"/>
      <c r="IP108" s="173"/>
      <c r="IQ108" s="173"/>
      <c r="IR108" s="173"/>
      <c r="IS108" s="173"/>
      <c r="IT108" s="173"/>
      <c r="IU108" s="173"/>
      <c r="IV108" s="173"/>
      <c r="IW108" s="173"/>
      <c r="IX108" s="173"/>
      <c r="IY108" s="173"/>
      <c r="IZ108" s="173"/>
      <c r="JA108" s="173"/>
      <c r="JB108" s="173"/>
      <c r="JC108" s="173"/>
      <c r="JD108" s="173"/>
      <c r="JE108" s="173"/>
      <c r="JF108" s="173"/>
      <c r="JG108" s="173"/>
      <c r="JH108" s="173"/>
      <c r="JI108" s="173"/>
      <c r="JJ108" s="173"/>
      <c r="JK108" s="173"/>
      <c r="JL108" s="173"/>
      <c r="JM108" s="173"/>
      <c r="JN108" s="173"/>
      <c r="JO108" s="173"/>
      <c r="JP108" s="173"/>
      <c r="JQ108" s="173"/>
      <c r="JR108" s="173"/>
      <c r="JS108" s="173"/>
      <c r="JT108" s="173"/>
      <c r="JU108" s="173"/>
      <c r="JV108" s="173"/>
      <c r="JW108" s="173"/>
      <c r="JX108" s="173"/>
      <c r="JY108" s="173"/>
      <c r="JZ108" s="173"/>
      <c r="KA108" s="173"/>
      <c r="KB108" s="173"/>
      <c r="KC108" s="173"/>
      <c r="KD108" s="173"/>
      <c r="KE108" s="173"/>
      <c r="KF108" s="173"/>
      <c r="KG108" s="173"/>
      <c r="KH108" s="173"/>
      <c r="KI108" s="173"/>
      <c r="KJ108" s="173"/>
      <c r="KK108" s="173"/>
      <c r="KL108" s="173"/>
      <c r="KM108" s="173"/>
      <c r="KN108" s="173"/>
      <c r="KO108" s="173"/>
      <c r="KP108" s="173"/>
      <c r="KQ108" s="173"/>
      <c r="KR108" s="173"/>
      <c r="KS108" s="173"/>
      <c r="KT108" s="173"/>
      <c r="KU108" s="173"/>
      <c r="KV108" s="173"/>
      <c r="KW108" s="173"/>
      <c r="KX108" s="173"/>
      <c r="KY108" s="173"/>
      <c r="KZ108" s="173"/>
      <c r="LA108" s="173"/>
      <c r="LB108" s="173"/>
      <c r="LC108" s="173"/>
      <c r="LD108" s="173"/>
      <c r="LE108" s="173"/>
      <c r="LF108" s="173"/>
      <c r="LG108" s="173"/>
      <c r="LH108" s="173"/>
      <c r="LI108" s="173"/>
      <c r="LJ108" s="173"/>
      <c r="LK108" s="173"/>
      <c r="LL108" s="173"/>
      <c r="LM108" s="173"/>
      <c r="LN108" s="173"/>
      <c r="LO108" s="173"/>
    </row>
    <row r="109" spans="1:327" s="220" customFormat="1" ht="15.75" customHeight="1" x14ac:dyDescent="0.25">
      <c r="A109" s="173"/>
      <c r="B109" s="173"/>
      <c r="C109" s="173"/>
      <c r="D109" s="173"/>
      <c r="E109" s="173"/>
      <c r="F109" s="124"/>
      <c r="G109" s="124"/>
      <c r="H109" s="17"/>
      <c r="I109" s="17"/>
      <c r="J109" s="17"/>
      <c r="K109" s="17"/>
      <c r="L109" s="17"/>
      <c r="M109" s="173"/>
      <c r="N109" s="173"/>
      <c r="O109" s="216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  <c r="BJ109" s="173"/>
      <c r="BK109" s="173"/>
      <c r="BL109" s="173"/>
      <c r="BM109" s="173"/>
      <c r="BN109" s="173"/>
      <c r="BO109" s="173"/>
      <c r="BP109" s="173"/>
      <c r="BQ109" s="173"/>
      <c r="BR109" s="173"/>
      <c r="BS109" s="173"/>
      <c r="BT109" s="175"/>
      <c r="BV109" s="173"/>
      <c r="BW109" s="173"/>
      <c r="BX109" s="175"/>
      <c r="BY109" s="173"/>
      <c r="BZ109" s="173"/>
      <c r="CA109" s="173"/>
      <c r="CB109" s="173"/>
      <c r="CC109" s="173"/>
      <c r="CD109" s="173"/>
      <c r="CE109" s="173"/>
      <c r="CF109" s="173"/>
      <c r="CG109" s="173"/>
      <c r="CH109" s="173"/>
      <c r="CI109" s="173"/>
      <c r="CJ109" s="173"/>
      <c r="CK109" s="173"/>
      <c r="CL109" s="173"/>
      <c r="CM109" s="173"/>
      <c r="CN109" s="173"/>
      <c r="CO109" s="173"/>
      <c r="CP109" s="173"/>
      <c r="CQ109" s="173"/>
      <c r="CR109" s="173"/>
      <c r="CS109" s="173"/>
      <c r="CT109" s="173"/>
      <c r="CU109" s="173"/>
      <c r="CV109" s="173"/>
      <c r="CW109" s="173"/>
      <c r="CX109" s="173"/>
      <c r="CY109" s="173"/>
      <c r="CZ109" s="173"/>
      <c r="DA109" s="173"/>
      <c r="DB109" s="173"/>
      <c r="DC109" s="173"/>
      <c r="DD109" s="173"/>
      <c r="DE109" s="173"/>
      <c r="DF109" s="173"/>
      <c r="DG109" s="173"/>
      <c r="DH109" s="173"/>
      <c r="DI109" s="173"/>
      <c r="DJ109" s="173"/>
      <c r="DK109" s="173"/>
      <c r="DL109" s="173"/>
      <c r="DM109" s="173"/>
      <c r="DN109" s="173"/>
      <c r="DO109" s="173"/>
      <c r="DP109" s="173"/>
      <c r="DQ109" s="173"/>
      <c r="DR109" s="173"/>
      <c r="DS109" s="173"/>
      <c r="DT109" s="173"/>
      <c r="DU109" s="173"/>
      <c r="DV109" s="173"/>
      <c r="DW109" s="173"/>
      <c r="DX109" s="173"/>
      <c r="DY109" s="173"/>
      <c r="DZ109" s="173"/>
      <c r="EA109" s="173"/>
      <c r="EB109" s="173"/>
      <c r="EC109" s="173"/>
      <c r="ED109" s="173"/>
      <c r="EE109" s="173"/>
      <c r="EF109" s="173"/>
      <c r="EG109" s="173"/>
      <c r="EH109" s="173"/>
      <c r="EI109" s="173"/>
      <c r="EJ109" s="173"/>
      <c r="EK109" s="173"/>
      <c r="EL109" s="173"/>
      <c r="EM109" s="173"/>
      <c r="EN109" s="173"/>
      <c r="EO109" s="173"/>
      <c r="EP109" s="173"/>
      <c r="EQ109" s="173"/>
      <c r="ER109" s="173"/>
      <c r="ES109" s="173"/>
      <c r="ET109" s="173"/>
      <c r="EU109" s="173"/>
      <c r="EV109" s="173"/>
      <c r="EW109" s="173"/>
      <c r="EX109" s="173"/>
      <c r="EY109" s="173"/>
      <c r="EZ109" s="173"/>
      <c r="FA109" s="173"/>
      <c r="FB109" s="173"/>
      <c r="FC109" s="173"/>
      <c r="FD109" s="173"/>
      <c r="FE109" s="173"/>
      <c r="FF109" s="173"/>
      <c r="FG109" s="173"/>
      <c r="FH109" s="173"/>
      <c r="FI109" s="173"/>
      <c r="FJ109" s="173"/>
      <c r="FK109" s="173"/>
      <c r="FL109" s="173"/>
      <c r="FM109" s="173"/>
      <c r="FN109" s="173"/>
      <c r="FO109" s="173"/>
      <c r="FP109" s="173"/>
      <c r="FQ109" s="173"/>
      <c r="FR109" s="173"/>
      <c r="FS109" s="173"/>
      <c r="FT109" s="173"/>
      <c r="FU109" s="173"/>
      <c r="FV109" s="173"/>
      <c r="FW109" s="173"/>
      <c r="FX109" s="173"/>
      <c r="FY109" s="173"/>
      <c r="FZ109" s="173"/>
      <c r="GA109" s="173"/>
      <c r="GB109" s="173"/>
      <c r="GC109" s="173"/>
      <c r="GD109" s="173"/>
      <c r="GE109" s="173"/>
      <c r="GF109" s="173"/>
      <c r="GG109" s="173"/>
      <c r="GH109" s="173"/>
      <c r="GI109" s="173"/>
      <c r="GJ109" s="173"/>
      <c r="GK109" s="173"/>
      <c r="GL109" s="173"/>
      <c r="GM109" s="173"/>
      <c r="GN109" s="173"/>
      <c r="GO109" s="173"/>
      <c r="GP109" s="173"/>
      <c r="GQ109" s="173"/>
      <c r="GR109" s="173"/>
      <c r="GS109" s="173"/>
      <c r="GT109" s="173"/>
      <c r="GU109" s="173"/>
      <c r="GV109" s="173"/>
      <c r="GW109" s="173"/>
      <c r="GX109" s="173"/>
      <c r="GY109" s="173"/>
      <c r="GZ109" s="173"/>
      <c r="HA109" s="173"/>
      <c r="HB109" s="173"/>
      <c r="HC109" s="173"/>
      <c r="HD109" s="173"/>
      <c r="HE109" s="173"/>
      <c r="HF109" s="173"/>
      <c r="HG109" s="173"/>
      <c r="HH109" s="173"/>
      <c r="HI109" s="173"/>
      <c r="HJ109" s="173"/>
      <c r="HK109" s="173"/>
      <c r="HL109" s="173"/>
      <c r="HM109" s="173"/>
      <c r="HN109" s="173"/>
      <c r="HO109" s="173"/>
      <c r="HP109" s="173"/>
      <c r="HQ109" s="173"/>
      <c r="HR109" s="173"/>
      <c r="HS109" s="173"/>
      <c r="HT109" s="173"/>
      <c r="HU109" s="173"/>
      <c r="HV109" s="173"/>
      <c r="HW109" s="173"/>
      <c r="HX109" s="173"/>
      <c r="HY109" s="173"/>
      <c r="HZ109" s="173"/>
      <c r="IA109" s="173"/>
      <c r="IB109" s="173"/>
      <c r="IC109" s="173"/>
      <c r="ID109" s="173"/>
      <c r="IE109" s="173"/>
      <c r="IF109" s="173"/>
      <c r="IG109" s="173"/>
      <c r="IH109" s="173"/>
      <c r="II109" s="173"/>
      <c r="IJ109" s="173"/>
      <c r="IK109" s="173"/>
      <c r="IL109" s="173"/>
      <c r="IM109" s="173"/>
      <c r="IN109" s="173"/>
      <c r="IO109" s="173"/>
      <c r="IP109" s="173"/>
      <c r="IQ109" s="173"/>
      <c r="IR109" s="173"/>
      <c r="IS109" s="173"/>
      <c r="IT109" s="173"/>
      <c r="IU109" s="173"/>
      <c r="IV109" s="173"/>
      <c r="IW109" s="173"/>
      <c r="IX109" s="173"/>
      <c r="IY109" s="173"/>
      <c r="IZ109" s="173"/>
      <c r="JA109" s="173"/>
      <c r="JB109" s="173"/>
      <c r="JC109" s="173"/>
      <c r="JD109" s="173"/>
      <c r="JE109" s="173"/>
      <c r="JF109" s="173"/>
      <c r="JG109" s="173"/>
      <c r="JH109" s="173"/>
      <c r="JI109" s="173"/>
      <c r="JJ109" s="173"/>
      <c r="JK109" s="173"/>
      <c r="JL109" s="173"/>
      <c r="JM109" s="173"/>
      <c r="JN109" s="173"/>
      <c r="JO109" s="173"/>
      <c r="JP109" s="173"/>
      <c r="JQ109" s="173"/>
      <c r="JR109" s="173"/>
      <c r="JS109" s="173"/>
      <c r="JT109" s="173"/>
      <c r="JU109" s="173"/>
      <c r="JV109" s="173"/>
      <c r="JW109" s="173"/>
      <c r="JX109" s="173"/>
      <c r="JY109" s="173"/>
      <c r="JZ109" s="173"/>
      <c r="KA109" s="173"/>
      <c r="KB109" s="173"/>
      <c r="KC109" s="173"/>
      <c r="KD109" s="173"/>
      <c r="KE109" s="173"/>
      <c r="KF109" s="173"/>
      <c r="KG109" s="173"/>
      <c r="KH109" s="173"/>
      <c r="KI109" s="173"/>
      <c r="KJ109" s="173"/>
      <c r="KK109" s="173"/>
      <c r="KL109" s="173"/>
      <c r="KM109" s="173"/>
      <c r="KN109" s="173"/>
      <c r="KO109" s="173"/>
      <c r="KP109" s="173"/>
      <c r="KQ109" s="173"/>
      <c r="KR109" s="173"/>
      <c r="KS109" s="173"/>
      <c r="KT109" s="173"/>
      <c r="KU109" s="173"/>
      <c r="KV109" s="173"/>
      <c r="KW109" s="173"/>
      <c r="KX109" s="173"/>
      <c r="KY109" s="173"/>
      <c r="KZ109" s="173"/>
      <c r="LA109" s="173"/>
      <c r="LB109" s="173"/>
      <c r="LC109" s="173"/>
      <c r="LD109" s="173"/>
      <c r="LE109" s="173"/>
      <c r="LF109" s="173"/>
      <c r="LG109" s="173"/>
      <c r="LH109" s="173"/>
      <c r="LI109" s="173"/>
      <c r="LJ109" s="173"/>
      <c r="LK109" s="173"/>
      <c r="LL109" s="173"/>
      <c r="LM109" s="173"/>
      <c r="LN109" s="173"/>
      <c r="LO109" s="173"/>
    </row>
    <row r="110" spans="1:327" s="220" customFormat="1" ht="15.75" customHeight="1" x14ac:dyDescent="0.25">
      <c r="A110" s="173"/>
      <c r="B110" s="173"/>
      <c r="C110" s="173"/>
      <c r="D110" s="173"/>
      <c r="E110" s="173"/>
      <c r="F110" s="124"/>
      <c r="G110" s="124"/>
      <c r="H110" s="17"/>
      <c r="I110" s="17"/>
      <c r="J110" s="17"/>
      <c r="K110" s="17"/>
      <c r="L110" s="17"/>
      <c r="M110" s="173"/>
      <c r="N110" s="173"/>
      <c r="O110" s="216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  <c r="BJ110" s="173"/>
      <c r="BK110" s="173"/>
      <c r="BL110" s="173"/>
      <c r="BM110" s="173"/>
      <c r="BN110" s="173"/>
      <c r="BO110" s="173"/>
      <c r="BP110" s="173"/>
      <c r="BQ110" s="173"/>
      <c r="BR110" s="173"/>
      <c r="BS110" s="173"/>
      <c r="BT110" s="175"/>
      <c r="BV110" s="173"/>
      <c r="BW110" s="173"/>
      <c r="BX110" s="175"/>
      <c r="BY110" s="173"/>
      <c r="BZ110" s="173"/>
      <c r="CA110" s="173"/>
      <c r="CB110" s="173"/>
      <c r="CC110" s="173"/>
      <c r="CD110" s="173"/>
      <c r="CE110" s="173"/>
      <c r="CF110" s="173"/>
      <c r="CG110" s="173"/>
      <c r="CH110" s="173"/>
      <c r="CI110" s="173"/>
      <c r="CJ110" s="173"/>
      <c r="CK110" s="173"/>
      <c r="CL110" s="173"/>
      <c r="CM110" s="173"/>
      <c r="CN110" s="173"/>
      <c r="CO110" s="173"/>
      <c r="CP110" s="173"/>
      <c r="CQ110" s="173"/>
      <c r="CR110" s="173"/>
      <c r="CS110" s="173"/>
      <c r="CT110" s="173"/>
      <c r="CU110" s="173"/>
      <c r="CV110" s="173"/>
      <c r="CW110" s="173"/>
      <c r="CX110" s="173"/>
      <c r="CY110" s="173"/>
      <c r="CZ110" s="173"/>
      <c r="DA110" s="173"/>
      <c r="DB110" s="173"/>
      <c r="DC110" s="173"/>
      <c r="DD110" s="173"/>
      <c r="DE110" s="173"/>
      <c r="DF110" s="173"/>
      <c r="DG110" s="173"/>
      <c r="DH110" s="173"/>
      <c r="DI110" s="173"/>
      <c r="DJ110" s="173"/>
      <c r="DK110" s="173"/>
      <c r="DL110" s="173"/>
      <c r="DM110" s="173"/>
      <c r="DN110" s="173"/>
      <c r="DO110" s="173"/>
      <c r="DP110" s="173"/>
      <c r="DQ110" s="173"/>
      <c r="DR110" s="173"/>
      <c r="DS110" s="173"/>
      <c r="DT110" s="173"/>
      <c r="DU110" s="173"/>
      <c r="DV110" s="173"/>
      <c r="DW110" s="173"/>
      <c r="DX110" s="173"/>
      <c r="DY110" s="173"/>
      <c r="DZ110" s="173"/>
      <c r="EA110" s="173"/>
      <c r="EB110" s="173"/>
      <c r="EC110" s="173"/>
      <c r="ED110" s="173"/>
      <c r="EE110" s="173"/>
      <c r="EF110" s="173"/>
      <c r="EG110" s="173"/>
      <c r="EH110" s="173"/>
      <c r="EI110" s="173"/>
      <c r="EJ110" s="173"/>
      <c r="EK110" s="173"/>
      <c r="EL110" s="173"/>
      <c r="EM110" s="173"/>
      <c r="EN110" s="173"/>
      <c r="EO110" s="173"/>
      <c r="EP110" s="173"/>
      <c r="EQ110" s="173"/>
      <c r="ER110" s="173"/>
      <c r="ES110" s="173"/>
      <c r="ET110" s="173"/>
      <c r="EU110" s="173"/>
      <c r="EV110" s="173"/>
      <c r="EW110" s="173"/>
      <c r="EX110" s="173"/>
      <c r="EY110" s="173"/>
      <c r="EZ110" s="173"/>
      <c r="FA110" s="173"/>
      <c r="FB110" s="173"/>
      <c r="FC110" s="173"/>
      <c r="FD110" s="173"/>
      <c r="FE110" s="173"/>
      <c r="FF110" s="173"/>
      <c r="FG110" s="173"/>
      <c r="FH110" s="173"/>
      <c r="FI110" s="173"/>
      <c r="FJ110" s="173"/>
      <c r="FK110" s="173"/>
      <c r="FL110" s="173"/>
      <c r="FM110" s="173"/>
      <c r="FN110" s="173"/>
      <c r="FO110" s="173"/>
      <c r="FP110" s="173"/>
      <c r="FQ110" s="173"/>
      <c r="FR110" s="173"/>
      <c r="FS110" s="173"/>
      <c r="FT110" s="173"/>
      <c r="FU110" s="173"/>
      <c r="FV110" s="173"/>
      <c r="FW110" s="173"/>
      <c r="FX110" s="173"/>
      <c r="FY110" s="173"/>
      <c r="FZ110" s="173"/>
      <c r="GA110" s="173"/>
      <c r="GB110" s="173"/>
      <c r="GC110" s="173"/>
      <c r="GD110" s="173"/>
      <c r="GE110" s="173"/>
      <c r="GF110" s="173"/>
      <c r="GG110" s="173"/>
      <c r="GH110" s="173"/>
      <c r="GI110" s="173"/>
      <c r="GJ110" s="173"/>
      <c r="GK110" s="173"/>
      <c r="GL110" s="173"/>
      <c r="GM110" s="173"/>
      <c r="GN110" s="173"/>
      <c r="GO110" s="173"/>
      <c r="GP110" s="173"/>
      <c r="GQ110" s="173"/>
      <c r="GR110" s="173"/>
      <c r="GS110" s="173"/>
      <c r="GT110" s="173"/>
      <c r="GU110" s="173"/>
      <c r="GV110" s="173"/>
      <c r="GW110" s="173"/>
      <c r="GX110" s="173"/>
      <c r="GY110" s="173"/>
      <c r="GZ110" s="173"/>
      <c r="HA110" s="173"/>
      <c r="HB110" s="173"/>
      <c r="HC110" s="173"/>
      <c r="HD110" s="173"/>
      <c r="HE110" s="173"/>
      <c r="HF110" s="173"/>
      <c r="HG110" s="173"/>
      <c r="HH110" s="173"/>
      <c r="HI110" s="173"/>
      <c r="HJ110" s="173"/>
      <c r="HK110" s="173"/>
      <c r="HL110" s="173"/>
      <c r="HM110" s="173"/>
      <c r="HN110" s="173"/>
      <c r="HO110" s="173"/>
      <c r="HP110" s="173"/>
      <c r="HQ110" s="173"/>
      <c r="HR110" s="173"/>
      <c r="HS110" s="173"/>
      <c r="HT110" s="173"/>
      <c r="HU110" s="173"/>
      <c r="HV110" s="173"/>
      <c r="HW110" s="173"/>
      <c r="HX110" s="173"/>
      <c r="HY110" s="173"/>
      <c r="HZ110" s="173"/>
      <c r="IA110" s="173"/>
      <c r="IB110" s="173"/>
      <c r="IC110" s="173"/>
      <c r="ID110" s="173"/>
      <c r="IE110" s="173"/>
      <c r="IF110" s="173"/>
      <c r="IG110" s="173"/>
      <c r="IH110" s="173"/>
      <c r="II110" s="173"/>
      <c r="IJ110" s="173"/>
      <c r="IK110" s="173"/>
      <c r="IL110" s="173"/>
      <c r="IM110" s="173"/>
      <c r="IN110" s="173"/>
      <c r="IO110" s="173"/>
      <c r="IP110" s="173"/>
      <c r="IQ110" s="173"/>
      <c r="IR110" s="173"/>
      <c r="IS110" s="173"/>
      <c r="IT110" s="173"/>
      <c r="IU110" s="173"/>
      <c r="IV110" s="173"/>
      <c r="IW110" s="173"/>
      <c r="IX110" s="173"/>
      <c r="IY110" s="173"/>
      <c r="IZ110" s="173"/>
      <c r="JA110" s="173"/>
      <c r="JB110" s="173"/>
      <c r="JC110" s="173"/>
      <c r="JD110" s="173"/>
      <c r="JE110" s="173"/>
      <c r="JF110" s="173"/>
      <c r="JG110" s="173"/>
      <c r="JH110" s="173"/>
      <c r="JI110" s="173"/>
      <c r="JJ110" s="173"/>
      <c r="JK110" s="173"/>
      <c r="JL110" s="173"/>
      <c r="JM110" s="173"/>
      <c r="JN110" s="173"/>
      <c r="JO110" s="173"/>
      <c r="JP110" s="173"/>
      <c r="JQ110" s="173"/>
      <c r="JR110" s="173"/>
      <c r="JS110" s="173"/>
      <c r="JT110" s="173"/>
      <c r="JU110" s="173"/>
      <c r="JV110" s="173"/>
      <c r="JW110" s="173"/>
      <c r="JX110" s="173"/>
      <c r="JY110" s="173"/>
      <c r="JZ110" s="173"/>
      <c r="KA110" s="173"/>
      <c r="KB110" s="173"/>
      <c r="KC110" s="173"/>
      <c r="KD110" s="173"/>
      <c r="KE110" s="173"/>
      <c r="KF110" s="173"/>
      <c r="KG110" s="173"/>
      <c r="KH110" s="173"/>
      <c r="KI110" s="173"/>
      <c r="KJ110" s="173"/>
      <c r="KK110" s="173"/>
      <c r="KL110" s="173"/>
      <c r="KM110" s="173"/>
      <c r="KN110" s="173"/>
      <c r="KO110" s="173"/>
      <c r="KP110" s="173"/>
      <c r="KQ110" s="173"/>
      <c r="KR110" s="173"/>
      <c r="KS110" s="173"/>
      <c r="KT110" s="173"/>
      <c r="KU110" s="173"/>
      <c r="KV110" s="173"/>
      <c r="KW110" s="173"/>
      <c r="KX110" s="173"/>
      <c r="KY110" s="173"/>
      <c r="KZ110" s="173"/>
      <c r="LA110" s="173"/>
      <c r="LB110" s="173"/>
      <c r="LC110" s="173"/>
      <c r="LD110" s="173"/>
      <c r="LE110" s="173"/>
      <c r="LF110" s="173"/>
      <c r="LG110" s="173"/>
      <c r="LH110" s="173"/>
      <c r="LI110" s="173"/>
      <c r="LJ110" s="173"/>
      <c r="LK110" s="173"/>
      <c r="LL110" s="173"/>
      <c r="LM110" s="173"/>
      <c r="LN110" s="173"/>
      <c r="LO110" s="173"/>
    </row>
    <row r="111" spans="1:327" s="220" customFormat="1" ht="15.75" customHeight="1" x14ac:dyDescent="0.25">
      <c r="A111" s="173"/>
      <c r="B111" s="173"/>
      <c r="C111" s="173"/>
      <c r="D111" s="173"/>
      <c r="E111" s="173"/>
      <c r="F111" s="124"/>
      <c r="G111" s="124"/>
      <c r="H111" s="17"/>
      <c r="I111" s="17"/>
      <c r="J111" s="17"/>
      <c r="K111" s="17"/>
      <c r="L111" s="17"/>
      <c r="M111" s="173"/>
      <c r="N111" s="173"/>
      <c r="O111" s="216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5"/>
      <c r="BV111" s="173"/>
      <c r="BW111" s="173"/>
      <c r="BX111" s="175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  <c r="CL111" s="173"/>
      <c r="CM111" s="173"/>
      <c r="CN111" s="173"/>
      <c r="CO111" s="173"/>
      <c r="CP111" s="173"/>
      <c r="CQ111" s="173"/>
      <c r="CR111" s="173"/>
      <c r="CS111" s="173"/>
      <c r="CT111" s="173"/>
      <c r="CU111" s="173"/>
      <c r="CV111" s="173"/>
      <c r="CW111" s="173"/>
      <c r="CX111" s="173"/>
      <c r="CY111" s="173"/>
      <c r="CZ111" s="173"/>
      <c r="DA111" s="173"/>
      <c r="DB111" s="173"/>
      <c r="DC111" s="173"/>
      <c r="DD111" s="173"/>
      <c r="DE111" s="173"/>
      <c r="DF111" s="173"/>
      <c r="DG111" s="173"/>
      <c r="DH111" s="173"/>
      <c r="DI111" s="173"/>
      <c r="DJ111" s="173"/>
      <c r="DK111" s="173"/>
      <c r="DL111" s="173"/>
      <c r="DM111" s="173"/>
      <c r="DN111" s="173"/>
      <c r="DO111" s="173"/>
      <c r="DP111" s="173"/>
      <c r="DQ111" s="173"/>
      <c r="DR111" s="173"/>
      <c r="DS111" s="173"/>
      <c r="DT111" s="173"/>
      <c r="DU111" s="173"/>
      <c r="DV111" s="173"/>
      <c r="DW111" s="173"/>
      <c r="DX111" s="173"/>
      <c r="DY111" s="173"/>
      <c r="DZ111" s="173"/>
      <c r="EA111" s="173"/>
      <c r="EB111" s="173"/>
      <c r="EC111" s="173"/>
      <c r="ED111" s="173"/>
      <c r="EE111" s="173"/>
      <c r="EF111" s="173"/>
      <c r="EG111" s="173"/>
      <c r="EH111" s="173"/>
      <c r="EI111" s="173"/>
      <c r="EJ111" s="173"/>
      <c r="EK111" s="173"/>
      <c r="EL111" s="173"/>
      <c r="EM111" s="173"/>
      <c r="EN111" s="173"/>
      <c r="EO111" s="173"/>
      <c r="EP111" s="173"/>
      <c r="EQ111" s="173"/>
      <c r="ER111" s="173"/>
      <c r="ES111" s="173"/>
      <c r="ET111" s="173"/>
      <c r="EU111" s="173"/>
      <c r="EV111" s="173"/>
      <c r="EW111" s="173"/>
      <c r="EX111" s="173"/>
      <c r="EY111" s="173"/>
      <c r="EZ111" s="173"/>
      <c r="FA111" s="173"/>
      <c r="FB111" s="173"/>
      <c r="FC111" s="173"/>
      <c r="FD111" s="173"/>
      <c r="FE111" s="173"/>
      <c r="FF111" s="173"/>
      <c r="FG111" s="173"/>
      <c r="FH111" s="173"/>
      <c r="FI111" s="173"/>
      <c r="FJ111" s="173"/>
      <c r="FK111" s="173"/>
      <c r="FL111" s="173"/>
      <c r="FM111" s="173"/>
      <c r="FN111" s="173"/>
      <c r="FO111" s="173"/>
      <c r="FP111" s="173"/>
      <c r="FQ111" s="173"/>
      <c r="FR111" s="173"/>
      <c r="FS111" s="173"/>
      <c r="FT111" s="173"/>
      <c r="FU111" s="173"/>
      <c r="FV111" s="173"/>
      <c r="FW111" s="173"/>
      <c r="FX111" s="173"/>
      <c r="FY111" s="173"/>
      <c r="FZ111" s="173"/>
      <c r="GA111" s="173"/>
      <c r="GB111" s="173"/>
      <c r="GC111" s="173"/>
      <c r="GD111" s="173"/>
      <c r="GE111" s="173"/>
      <c r="GF111" s="173"/>
      <c r="GG111" s="173"/>
      <c r="GH111" s="173"/>
      <c r="GI111" s="173"/>
      <c r="GJ111" s="173"/>
      <c r="GK111" s="173"/>
      <c r="GL111" s="173"/>
      <c r="GM111" s="173"/>
      <c r="GN111" s="173"/>
      <c r="GO111" s="173"/>
      <c r="GP111" s="173"/>
      <c r="GQ111" s="173"/>
      <c r="GR111" s="173"/>
      <c r="GS111" s="173"/>
      <c r="GT111" s="173"/>
      <c r="GU111" s="173"/>
      <c r="GV111" s="173"/>
      <c r="GW111" s="173"/>
      <c r="GX111" s="173"/>
      <c r="GY111" s="173"/>
      <c r="GZ111" s="173"/>
      <c r="HA111" s="173"/>
      <c r="HB111" s="173"/>
      <c r="HC111" s="173"/>
      <c r="HD111" s="173"/>
      <c r="HE111" s="173"/>
      <c r="HF111" s="173"/>
      <c r="HG111" s="173"/>
      <c r="HH111" s="173"/>
      <c r="HI111" s="173"/>
      <c r="HJ111" s="173"/>
      <c r="HK111" s="173"/>
      <c r="HL111" s="173"/>
      <c r="HM111" s="173"/>
      <c r="HN111" s="173"/>
      <c r="HO111" s="173"/>
      <c r="HP111" s="173"/>
      <c r="HQ111" s="173"/>
      <c r="HR111" s="173"/>
      <c r="HS111" s="173"/>
      <c r="HT111" s="173"/>
      <c r="HU111" s="173"/>
      <c r="HV111" s="173"/>
      <c r="HW111" s="173"/>
      <c r="HX111" s="173"/>
      <c r="HY111" s="173"/>
      <c r="HZ111" s="173"/>
      <c r="IA111" s="173"/>
      <c r="IB111" s="173"/>
      <c r="IC111" s="173"/>
      <c r="ID111" s="173"/>
      <c r="IE111" s="173"/>
      <c r="IF111" s="173"/>
      <c r="IG111" s="173"/>
      <c r="IH111" s="173"/>
      <c r="II111" s="173"/>
      <c r="IJ111" s="173"/>
      <c r="IK111" s="173"/>
      <c r="IL111" s="173"/>
      <c r="IM111" s="173"/>
      <c r="IN111" s="173"/>
      <c r="IO111" s="173"/>
      <c r="IP111" s="173"/>
      <c r="IQ111" s="173"/>
      <c r="IR111" s="173"/>
      <c r="IS111" s="173"/>
      <c r="IT111" s="173"/>
      <c r="IU111" s="173"/>
      <c r="IV111" s="173"/>
      <c r="IW111" s="173"/>
      <c r="IX111" s="173"/>
      <c r="IY111" s="173"/>
      <c r="IZ111" s="173"/>
      <c r="JA111" s="173"/>
      <c r="JB111" s="173"/>
      <c r="JC111" s="173"/>
      <c r="JD111" s="173"/>
      <c r="JE111" s="173"/>
      <c r="JF111" s="173"/>
      <c r="JG111" s="173"/>
      <c r="JH111" s="173"/>
      <c r="JI111" s="173"/>
      <c r="JJ111" s="173"/>
      <c r="JK111" s="173"/>
      <c r="JL111" s="173"/>
      <c r="JM111" s="173"/>
      <c r="JN111" s="173"/>
      <c r="JO111" s="173"/>
      <c r="JP111" s="173"/>
      <c r="JQ111" s="173"/>
      <c r="JR111" s="173"/>
      <c r="JS111" s="173"/>
      <c r="JT111" s="173"/>
      <c r="JU111" s="173"/>
      <c r="JV111" s="173"/>
      <c r="JW111" s="173"/>
      <c r="JX111" s="173"/>
      <c r="JY111" s="173"/>
      <c r="JZ111" s="173"/>
      <c r="KA111" s="173"/>
      <c r="KB111" s="173"/>
      <c r="KC111" s="173"/>
      <c r="KD111" s="173"/>
      <c r="KE111" s="173"/>
      <c r="KF111" s="173"/>
      <c r="KG111" s="173"/>
      <c r="KH111" s="173"/>
      <c r="KI111" s="173"/>
      <c r="KJ111" s="173"/>
      <c r="KK111" s="173"/>
      <c r="KL111" s="173"/>
      <c r="KM111" s="173"/>
      <c r="KN111" s="173"/>
      <c r="KO111" s="173"/>
      <c r="KP111" s="173"/>
      <c r="KQ111" s="173"/>
      <c r="KR111" s="173"/>
      <c r="KS111" s="173"/>
      <c r="KT111" s="173"/>
      <c r="KU111" s="173"/>
      <c r="KV111" s="173"/>
      <c r="KW111" s="173"/>
      <c r="KX111" s="173"/>
      <c r="KY111" s="173"/>
      <c r="KZ111" s="173"/>
      <c r="LA111" s="173"/>
      <c r="LB111" s="173"/>
      <c r="LC111" s="173"/>
      <c r="LD111" s="173"/>
      <c r="LE111" s="173"/>
      <c r="LF111" s="173"/>
      <c r="LG111" s="173"/>
      <c r="LH111" s="173"/>
      <c r="LI111" s="173"/>
      <c r="LJ111" s="173"/>
      <c r="LK111" s="173"/>
      <c r="LL111" s="173"/>
      <c r="LM111" s="173"/>
      <c r="LN111" s="173"/>
      <c r="LO111" s="173"/>
    </row>
    <row r="112" spans="1:327" s="220" customFormat="1" ht="15.75" customHeight="1" x14ac:dyDescent="0.25">
      <c r="A112" s="173"/>
      <c r="B112" s="173"/>
      <c r="C112" s="173"/>
      <c r="D112" s="173"/>
      <c r="E112" s="173"/>
      <c r="F112" s="124"/>
      <c r="G112" s="124"/>
      <c r="H112" s="17"/>
      <c r="I112" s="17"/>
      <c r="J112" s="17"/>
      <c r="K112" s="17"/>
      <c r="L112" s="17"/>
      <c r="M112" s="173"/>
      <c r="N112" s="173"/>
      <c r="O112" s="216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5"/>
      <c r="BV112" s="173"/>
      <c r="BW112" s="173"/>
      <c r="BX112" s="175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  <c r="CL112" s="173"/>
      <c r="CM112" s="173"/>
      <c r="CN112" s="173"/>
      <c r="CO112" s="173"/>
      <c r="CP112" s="173"/>
      <c r="CQ112" s="173"/>
      <c r="CR112" s="173"/>
      <c r="CS112" s="173"/>
      <c r="CT112" s="173"/>
      <c r="CU112" s="173"/>
      <c r="CV112" s="173"/>
      <c r="CW112" s="173"/>
      <c r="CX112" s="173"/>
      <c r="CY112" s="173"/>
      <c r="CZ112" s="173"/>
      <c r="DA112" s="173"/>
      <c r="DB112" s="173"/>
      <c r="DC112" s="173"/>
      <c r="DD112" s="173"/>
      <c r="DE112" s="173"/>
      <c r="DF112" s="173"/>
      <c r="DG112" s="173"/>
      <c r="DH112" s="173"/>
      <c r="DI112" s="173"/>
      <c r="DJ112" s="173"/>
      <c r="DK112" s="173"/>
      <c r="DL112" s="173"/>
      <c r="DM112" s="173"/>
      <c r="DN112" s="173"/>
      <c r="DO112" s="173"/>
      <c r="DP112" s="173"/>
      <c r="DQ112" s="173"/>
      <c r="DR112" s="173"/>
      <c r="DS112" s="173"/>
      <c r="DT112" s="173"/>
      <c r="DU112" s="173"/>
      <c r="DV112" s="173"/>
      <c r="DW112" s="173"/>
      <c r="DX112" s="173"/>
      <c r="DY112" s="173"/>
      <c r="DZ112" s="173"/>
      <c r="EA112" s="173"/>
      <c r="EB112" s="173"/>
      <c r="EC112" s="173"/>
      <c r="ED112" s="173"/>
      <c r="EE112" s="173"/>
      <c r="EF112" s="173"/>
      <c r="EG112" s="173"/>
      <c r="EH112" s="173"/>
      <c r="EI112" s="173"/>
      <c r="EJ112" s="173"/>
      <c r="EK112" s="173"/>
      <c r="EL112" s="173"/>
      <c r="EM112" s="173"/>
      <c r="EN112" s="173"/>
      <c r="EO112" s="173"/>
      <c r="EP112" s="173"/>
      <c r="EQ112" s="173"/>
      <c r="ER112" s="173"/>
      <c r="ES112" s="173"/>
      <c r="ET112" s="173"/>
      <c r="EU112" s="173"/>
      <c r="EV112" s="173"/>
      <c r="EW112" s="173"/>
      <c r="EX112" s="173"/>
      <c r="EY112" s="173"/>
      <c r="EZ112" s="173"/>
      <c r="FA112" s="173"/>
      <c r="FB112" s="173"/>
      <c r="FC112" s="173"/>
      <c r="FD112" s="173"/>
      <c r="FE112" s="173"/>
      <c r="FF112" s="173"/>
      <c r="FG112" s="173"/>
      <c r="FH112" s="173"/>
      <c r="FI112" s="173"/>
      <c r="FJ112" s="173"/>
      <c r="FK112" s="173"/>
      <c r="FL112" s="173"/>
      <c r="FM112" s="173"/>
      <c r="FN112" s="173"/>
      <c r="FO112" s="173"/>
      <c r="FP112" s="173"/>
      <c r="FQ112" s="173"/>
      <c r="FR112" s="173"/>
      <c r="FS112" s="173"/>
      <c r="FT112" s="173"/>
      <c r="FU112" s="173"/>
      <c r="FV112" s="173"/>
      <c r="FW112" s="173"/>
      <c r="FX112" s="173"/>
      <c r="FY112" s="173"/>
      <c r="FZ112" s="173"/>
      <c r="GA112" s="173"/>
      <c r="GB112" s="173"/>
      <c r="GC112" s="173"/>
      <c r="GD112" s="173"/>
      <c r="GE112" s="173"/>
      <c r="GF112" s="173"/>
      <c r="GG112" s="173"/>
      <c r="GH112" s="173"/>
      <c r="GI112" s="173"/>
      <c r="GJ112" s="173"/>
      <c r="GK112" s="173"/>
      <c r="GL112" s="173"/>
      <c r="GM112" s="173"/>
      <c r="GN112" s="173"/>
      <c r="GO112" s="173"/>
      <c r="GP112" s="173"/>
      <c r="GQ112" s="173"/>
      <c r="GR112" s="173"/>
      <c r="GS112" s="173"/>
      <c r="GT112" s="173"/>
      <c r="GU112" s="173"/>
      <c r="GV112" s="173"/>
      <c r="GW112" s="173"/>
      <c r="GX112" s="173"/>
      <c r="GY112" s="173"/>
      <c r="GZ112" s="173"/>
      <c r="HA112" s="173"/>
      <c r="HB112" s="173"/>
      <c r="HC112" s="173"/>
      <c r="HD112" s="173"/>
      <c r="HE112" s="173"/>
      <c r="HF112" s="173"/>
      <c r="HG112" s="173"/>
      <c r="HH112" s="173"/>
      <c r="HI112" s="173"/>
      <c r="HJ112" s="173"/>
      <c r="HK112" s="173"/>
      <c r="HL112" s="173"/>
      <c r="HM112" s="173"/>
      <c r="HN112" s="173"/>
      <c r="HO112" s="173"/>
      <c r="HP112" s="173"/>
      <c r="HQ112" s="173"/>
      <c r="HR112" s="173"/>
      <c r="HS112" s="173"/>
      <c r="HT112" s="173"/>
      <c r="HU112" s="173"/>
      <c r="HV112" s="173"/>
      <c r="HW112" s="173"/>
      <c r="HX112" s="173"/>
      <c r="HY112" s="173"/>
      <c r="HZ112" s="173"/>
      <c r="IA112" s="173"/>
      <c r="IB112" s="173"/>
      <c r="IC112" s="173"/>
      <c r="ID112" s="173"/>
      <c r="IE112" s="173"/>
      <c r="IF112" s="173"/>
      <c r="IG112" s="173"/>
      <c r="IH112" s="173"/>
      <c r="II112" s="173"/>
      <c r="IJ112" s="173"/>
      <c r="IK112" s="173"/>
      <c r="IL112" s="173"/>
      <c r="IM112" s="173"/>
      <c r="IN112" s="173"/>
      <c r="IO112" s="173"/>
      <c r="IP112" s="173"/>
      <c r="IQ112" s="173"/>
      <c r="IR112" s="173"/>
      <c r="IS112" s="173"/>
      <c r="IT112" s="173"/>
      <c r="IU112" s="173"/>
      <c r="IV112" s="173"/>
      <c r="IW112" s="173"/>
      <c r="IX112" s="173"/>
      <c r="IY112" s="173"/>
      <c r="IZ112" s="173"/>
      <c r="JA112" s="173"/>
      <c r="JB112" s="173"/>
      <c r="JC112" s="173"/>
      <c r="JD112" s="173"/>
      <c r="JE112" s="173"/>
      <c r="JF112" s="173"/>
      <c r="JG112" s="173"/>
      <c r="JH112" s="173"/>
      <c r="JI112" s="173"/>
      <c r="JJ112" s="173"/>
      <c r="JK112" s="173"/>
      <c r="JL112" s="173"/>
      <c r="JM112" s="173"/>
      <c r="JN112" s="173"/>
      <c r="JO112" s="173"/>
      <c r="JP112" s="173"/>
      <c r="JQ112" s="173"/>
      <c r="JR112" s="173"/>
      <c r="JS112" s="173"/>
      <c r="JT112" s="173"/>
      <c r="JU112" s="173"/>
      <c r="JV112" s="173"/>
      <c r="JW112" s="173"/>
      <c r="JX112" s="173"/>
      <c r="JY112" s="173"/>
      <c r="JZ112" s="173"/>
      <c r="KA112" s="173"/>
      <c r="KB112" s="173"/>
      <c r="KC112" s="173"/>
      <c r="KD112" s="173"/>
      <c r="KE112" s="173"/>
      <c r="KF112" s="173"/>
      <c r="KG112" s="173"/>
      <c r="KH112" s="173"/>
      <c r="KI112" s="173"/>
      <c r="KJ112" s="173"/>
      <c r="KK112" s="173"/>
      <c r="KL112" s="173"/>
      <c r="KM112" s="173"/>
      <c r="KN112" s="173"/>
      <c r="KO112" s="173"/>
      <c r="KP112" s="173"/>
      <c r="KQ112" s="173"/>
      <c r="KR112" s="173"/>
      <c r="KS112" s="173"/>
      <c r="KT112" s="173"/>
      <c r="KU112" s="173"/>
      <c r="KV112" s="173"/>
      <c r="KW112" s="173"/>
      <c r="KX112" s="173"/>
      <c r="KY112" s="173"/>
      <c r="KZ112" s="173"/>
      <c r="LA112" s="173"/>
      <c r="LB112" s="173"/>
      <c r="LC112" s="173"/>
      <c r="LD112" s="173"/>
      <c r="LE112" s="173"/>
      <c r="LF112" s="173"/>
      <c r="LG112" s="173"/>
      <c r="LH112" s="173"/>
      <c r="LI112" s="173"/>
      <c r="LJ112" s="173"/>
      <c r="LK112" s="173"/>
      <c r="LL112" s="173"/>
      <c r="LM112" s="173"/>
      <c r="LN112" s="173"/>
      <c r="LO112" s="173"/>
    </row>
    <row r="113" spans="1:327" s="220" customFormat="1" ht="15.75" customHeight="1" x14ac:dyDescent="0.25">
      <c r="A113" s="173"/>
      <c r="B113" s="173"/>
      <c r="C113" s="173"/>
      <c r="D113" s="173"/>
      <c r="E113" s="173"/>
      <c r="F113" s="124"/>
      <c r="G113" s="124"/>
      <c r="H113" s="17"/>
      <c r="I113" s="17"/>
      <c r="J113" s="17"/>
      <c r="K113" s="17"/>
      <c r="L113" s="17"/>
      <c r="M113" s="173"/>
      <c r="N113" s="173"/>
      <c r="O113" s="216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  <c r="BJ113" s="173"/>
      <c r="BK113" s="173"/>
      <c r="BL113" s="173"/>
      <c r="BM113" s="173"/>
      <c r="BN113" s="173"/>
      <c r="BO113" s="173"/>
      <c r="BP113" s="173"/>
      <c r="BQ113" s="173"/>
      <c r="BR113" s="173"/>
      <c r="BS113" s="173"/>
      <c r="BT113" s="175"/>
      <c r="BV113" s="173"/>
      <c r="BW113" s="173"/>
      <c r="BX113" s="175"/>
      <c r="BY113" s="173"/>
      <c r="BZ113" s="173"/>
      <c r="CA113" s="173"/>
      <c r="CB113" s="173"/>
      <c r="CC113" s="173"/>
      <c r="CD113" s="173"/>
      <c r="CE113" s="173"/>
      <c r="CF113" s="173"/>
      <c r="CG113" s="173"/>
      <c r="CH113" s="173"/>
      <c r="CI113" s="173"/>
      <c r="CJ113" s="173"/>
      <c r="CK113" s="173"/>
      <c r="CL113" s="173"/>
      <c r="CM113" s="173"/>
      <c r="CN113" s="173"/>
      <c r="CO113" s="173"/>
      <c r="CP113" s="173"/>
      <c r="CQ113" s="173"/>
      <c r="CR113" s="173"/>
      <c r="CS113" s="173"/>
      <c r="CT113" s="173"/>
      <c r="CU113" s="173"/>
      <c r="CV113" s="173"/>
      <c r="CW113" s="173"/>
      <c r="CX113" s="173"/>
      <c r="CY113" s="173"/>
      <c r="CZ113" s="173"/>
      <c r="DA113" s="173"/>
      <c r="DB113" s="173"/>
      <c r="DC113" s="173"/>
      <c r="DD113" s="173"/>
      <c r="DE113" s="173"/>
      <c r="DF113" s="173"/>
      <c r="DG113" s="173"/>
      <c r="DH113" s="173"/>
      <c r="DI113" s="173"/>
      <c r="DJ113" s="173"/>
      <c r="DK113" s="173"/>
      <c r="DL113" s="173"/>
      <c r="DM113" s="173"/>
      <c r="DN113" s="173"/>
      <c r="DO113" s="173"/>
      <c r="DP113" s="173"/>
      <c r="DQ113" s="173"/>
      <c r="DR113" s="173"/>
      <c r="DS113" s="173"/>
      <c r="DT113" s="173"/>
      <c r="DU113" s="173"/>
      <c r="DV113" s="173"/>
      <c r="DW113" s="173"/>
      <c r="DX113" s="173"/>
      <c r="DY113" s="173"/>
      <c r="DZ113" s="173"/>
      <c r="EA113" s="173"/>
      <c r="EB113" s="173"/>
      <c r="EC113" s="173"/>
      <c r="ED113" s="173"/>
      <c r="EE113" s="173"/>
      <c r="EF113" s="173"/>
      <c r="EG113" s="173"/>
      <c r="EH113" s="173"/>
      <c r="EI113" s="173"/>
      <c r="EJ113" s="173"/>
      <c r="EK113" s="173"/>
      <c r="EL113" s="173"/>
      <c r="EM113" s="173"/>
      <c r="EN113" s="173"/>
      <c r="EO113" s="173"/>
      <c r="EP113" s="173"/>
      <c r="EQ113" s="173"/>
      <c r="ER113" s="173"/>
      <c r="ES113" s="173"/>
      <c r="ET113" s="173"/>
      <c r="EU113" s="173"/>
      <c r="EV113" s="173"/>
      <c r="EW113" s="173"/>
      <c r="EX113" s="173"/>
      <c r="EY113" s="173"/>
      <c r="EZ113" s="173"/>
      <c r="FA113" s="173"/>
      <c r="FB113" s="173"/>
      <c r="FC113" s="173"/>
      <c r="FD113" s="173"/>
      <c r="FE113" s="173"/>
      <c r="FF113" s="173"/>
      <c r="FG113" s="173"/>
      <c r="FH113" s="173"/>
      <c r="FI113" s="173"/>
      <c r="FJ113" s="173"/>
      <c r="FK113" s="173"/>
      <c r="FL113" s="173"/>
      <c r="FM113" s="173"/>
      <c r="FN113" s="173"/>
      <c r="FO113" s="173"/>
      <c r="FP113" s="173"/>
      <c r="FQ113" s="173"/>
      <c r="FR113" s="173"/>
      <c r="FS113" s="173"/>
      <c r="FT113" s="173"/>
      <c r="FU113" s="173"/>
      <c r="FV113" s="173"/>
      <c r="FW113" s="173"/>
      <c r="FX113" s="173"/>
      <c r="FY113" s="173"/>
      <c r="FZ113" s="173"/>
      <c r="GA113" s="173"/>
      <c r="GB113" s="173"/>
      <c r="GC113" s="173"/>
      <c r="GD113" s="173"/>
      <c r="GE113" s="173"/>
      <c r="GF113" s="173"/>
      <c r="GG113" s="173"/>
      <c r="GH113" s="173"/>
      <c r="GI113" s="173"/>
      <c r="GJ113" s="173"/>
      <c r="GK113" s="173"/>
      <c r="GL113" s="173"/>
      <c r="GM113" s="173"/>
      <c r="GN113" s="173"/>
      <c r="GO113" s="173"/>
      <c r="GP113" s="173"/>
      <c r="GQ113" s="173"/>
      <c r="GR113" s="173"/>
      <c r="GS113" s="173"/>
      <c r="GT113" s="173"/>
      <c r="GU113" s="173"/>
      <c r="GV113" s="173"/>
      <c r="GW113" s="173"/>
      <c r="GX113" s="173"/>
      <c r="GY113" s="173"/>
      <c r="GZ113" s="173"/>
      <c r="HA113" s="173"/>
      <c r="HB113" s="173"/>
      <c r="HC113" s="173"/>
      <c r="HD113" s="173"/>
      <c r="HE113" s="173"/>
      <c r="HF113" s="173"/>
      <c r="HG113" s="173"/>
      <c r="HH113" s="173"/>
      <c r="HI113" s="173"/>
      <c r="HJ113" s="173"/>
      <c r="HK113" s="173"/>
      <c r="HL113" s="173"/>
      <c r="HM113" s="173"/>
      <c r="HN113" s="173"/>
      <c r="HO113" s="173"/>
      <c r="HP113" s="173"/>
      <c r="HQ113" s="173"/>
      <c r="HR113" s="173"/>
      <c r="HS113" s="173"/>
      <c r="HT113" s="173"/>
      <c r="HU113" s="173"/>
      <c r="HV113" s="173"/>
      <c r="HW113" s="173"/>
      <c r="HX113" s="173"/>
      <c r="HY113" s="173"/>
      <c r="HZ113" s="173"/>
      <c r="IA113" s="173"/>
      <c r="IB113" s="173"/>
      <c r="IC113" s="173"/>
      <c r="ID113" s="173"/>
      <c r="IE113" s="173"/>
      <c r="IF113" s="173"/>
      <c r="IG113" s="173"/>
      <c r="IH113" s="173"/>
      <c r="II113" s="173"/>
      <c r="IJ113" s="173"/>
      <c r="IK113" s="173"/>
      <c r="IL113" s="173"/>
      <c r="IM113" s="173"/>
      <c r="IN113" s="173"/>
      <c r="IO113" s="173"/>
      <c r="IP113" s="173"/>
      <c r="IQ113" s="173"/>
      <c r="IR113" s="173"/>
      <c r="IS113" s="173"/>
      <c r="IT113" s="173"/>
      <c r="IU113" s="173"/>
      <c r="IV113" s="173"/>
      <c r="IW113" s="173"/>
      <c r="IX113" s="173"/>
      <c r="IY113" s="173"/>
      <c r="IZ113" s="173"/>
      <c r="JA113" s="173"/>
      <c r="JB113" s="173"/>
      <c r="JC113" s="173"/>
      <c r="JD113" s="173"/>
      <c r="JE113" s="173"/>
      <c r="JF113" s="173"/>
      <c r="JG113" s="173"/>
      <c r="JH113" s="173"/>
      <c r="JI113" s="173"/>
      <c r="JJ113" s="173"/>
      <c r="JK113" s="173"/>
      <c r="JL113" s="173"/>
      <c r="JM113" s="173"/>
      <c r="JN113" s="173"/>
      <c r="JO113" s="173"/>
      <c r="JP113" s="173"/>
      <c r="JQ113" s="173"/>
      <c r="JR113" s="173"/>
      <c r="JS113" s="173"/>
      <c r="JT113" s="173"/>
      <c r="JU113" s="173"/>
      <c r="JV113" s="173"/>
      <c r="JW113" s="173"/>
      <c r="JX113" s="173"/>
      <c r="JY113" s="173"/>
      <c r="JZ113" s="173"/>
      <c r="KA113" s="173"/>
      <c r="KB113" s="173"/>
      <c r="KC113" s="173"/>
      <c r="KD113" s="173"/>
      <c r="KE113" s="173"/>
      <c r="KF113" s="173"/>
      <c r="KG113" s="173"/>
      <c r="KH113" s="173"/>
      <c r="KI113" s="173"/>
      <c r="KJ113" s="173"/>
      <c r="KK113" s="173"/>
      <c r="KL113" s="173"/>
      <c r="KM113" s="173"/>
      <c r="KN113" s="173"/>
      <c r="KO113" s="173"/>
      <c r="KP113" s="173"/>
      <c r="KQ113" s="173"/>
      <c r="KR113" s="173"/>
      <c r="KS113" s="173"/>
      <c r="KT113" s="173"/>
      <c r="KU113" s="173"/>
      <c r="KV113" s="173"/>
      <c r="KW113" s="173"/>
      <c r="KX113" s="173"/>
      <c r="KY113" s="173"/>
      <c r="KZ113" s="173"/>
      <c r="LA113" s="173"/>
      <c r="LB113" s="173"/>
      <c r="LC113" s="173"/>
      <c r="LD113" s="173"/>
      <c r="LE113" s="173"/>
      <c r="LF113" s="173"/>
      <c r="LG113" s="173"/>
      <c r="LH113" s="173"/>
      <c r="LI113" s="173"/>
      <c r="LJ113" s="173"/>
      <c r="LK113" s="173"/>
      <c r="LL113" s="173"/>
      <c r="LM113" s="173"/>
      <c r="LN113" s="173"/>
      <c r="LO113" s="173"/>
    </row>
    <row r="114" spans="1:327" s="220" customFormat="1" ht="15.75" customHeight="1" x14ac:dyDescent="0.25">
      <c r="A114" s="173"/>
      <c r="B114" s="173"/>
      <c r="C114" s="173"/>
      <c r="D114" s="173"/>
      <c r="E114" s="173"/>
      <c r="F114" s="124"/>
      <c r="G114" s="124"/>
      <c r="H114" s="17"/>
      <c r="I114" s="17"/>
      <c r="J114" s="17"/>
      <c r="K114" s="17"/>
      <c r="L114" s="17"/>
      <c r="M114" s="173"/>
      <c r="N114" s="173"/>
      <c r="O114" s="216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  <c r="BJ114" s="173"/>
      <c r="BK114" s="173"/>
      <c r="BL114" s="173"/>
      <c r="BM114" s="173"/>
      <c r="BN114" s="173"/>
      <c r="BO114" s="173"/>
      <c r="BP114" s="173"/>
      <c r="BQ114" s="173"/>
      <c r="BR114" s="173"/>
      <c r="BS114" s="173"/>
      <c r="BT114" s="175"/>
      <c r="BX114" s="175"/>
      <c r="BY114" s="173"/>
      <c r="BZ114" s="173"/>
      <c r="CA114" s="173"/>
      <c r="CB114" s="173"/>
      <c r="CC114" s="173"/>
      <c r="CD114" s="173"/>
      <c r="CE114" s="173"/>
      <c r="CF114" s="173"/>
      <c r="CG114" s="173"/>
      <c r="CH114" s="173"/>
      <c r="CI114" s="173"/>
      <c r="CJ114" s="173"/>
      <c r="CK114" s="173"/>
      <c r="CL114" s="173"/>
      <c r="CM114" s="173"/>
      <c r="CN114" s="173"/>
      <c r="CO114" s="173"/>
      <c r="CP114" s="173"/>
      <c r="CQ114" s="173"/>
      <c r="CR114" s="173"/>
      <c r="CS114" s="173"/>
      <c r="CT114" s="173"/>
      <c r="CU114" s="173"/>
      <c r="CV114" s="173"/>
      <c r="CW114" s="173"/>
      <c r="CX114" s="173"/>
      <c r="CY114" s="173"/>
      <c r="CZ114" s="173"/>
      <c r="DA114" s="173"/>
      <c r="DB114" s="173"/>
      <c r="DC114" s="173"/>
      <c r="DD114" s="173"/>
      <c r="DE114" s="173"/>
      <c r="DF114" s="173"/>
      <c r="DG114" s="173"/>
      <c r="DH114" s="173"/>
      <c r="DI114" s="173"/>
      <c r="DJ114" s="173"/>
      <c r="DK114" s="173"/>
      <c r="DL114" s="173"/>
      <c r="DM114" s="173"/>
      <c r="DN114" s="173"/>
      <c r="DO114" s="173"/>
      <c r="DP114" s="173"/>
      <c r="DQ114" s="173"/>
      <c r="DR114" s="173"/>
      <c r="DS114" s="173"/>
      <c r="DT114" s="173"/>
      <c r="DU114" s="173"/>
      <c r="DV114" s="173"/>
      <c r="DW114" s="173"/>
      <c r="DX114" s="173"/>
      <c r="DY114" s="173"/>
      <c r="DZ114" s="173"/>
      <c r="EA114" s="173"/>
      <c r="EB114" s="173"/>
      <c r="EC114" s="173"/>
      <c r="ED114" s="173"/>
      <c r="EE114" s="173"/>
      <c r="EF114" s="173"/>
      <c r="EG114" s="173"/>
      <c r="EH114" s="173"/>
      <c r="EI114" s="173"/>
      <c r="EJ114" s="173"/>
      <c r="EK114" s="173"/>
      <c r="EL114" s="173"/>
      <c r="EM114" s="173"/>
      <c r="EN114" s="173"/>
      <c r="EO114" s="173"/>
      <c r="EP114" s="173"/>
      <c r="EQ114" s="173"/>
      <c r="ER114" s="173"/>
      <c r="ES114" s="173"/>
      <c r="ET114" s="173"/>
      <c r="EU114" s="173"/>
      <c r="EV114" s="173"/>
      <c r="EW114" s="173"/>
      <c r="EX114" s="173"/>
      <c r="EY114" s="173"/>
      <c r="EZ114" s="173"/>
      <c r="FA114" s="173"/>
      <c r="FB114" s="173"/>
      <c r="FC114" s="173"/>
      <c r="FD114" s="173"/>
      <c r="FE114" s="173"/>
      <c r="FF114" s="173"/>
      <c r="FG114" s="173"/>
      <c r="FH114" s="173"/>
      <c r="FI114" s="173"/>
      <c r="FJ114" s="173"/>
      <c r="FK114" s="173"/>
      <c r="FL114" s="173"/>
      <c r="FM114" s="173"/>
      <c r="FN114" s="173"/>
      <c r="FO114" s="173"/>
      <c r="FP114" s="173"/>
      <c r="FQ114" s="173"/>
      <c r="FR114" s="173"/>
      <c r="FS114" s="173"/>
      <c r="FT114" s="173"/>
      <c r="FU114" s="173"/>
      <c r="FV114" s="173"/>
      <c r="FW114" s="173"/>
      <c r="FX114" s="173"/>
      <c r="FY114" s="173"/>
      <c r="FZ114" s="173"/>
      <c r="GA114" s="173"/>
      <c r="GB114" s="173"/>
      <c r="GC114" s="173"/>
      <c r="GD114" s="173"/>
      <c r="GE114" s="173"/>
      <c r="GF114" s="173"/>
      <c r="GG114" s="173"/>
      <c r="GH114" s="173"/>
      <c r="GI114" s="173"/>
      <c r="GJ114" s="173"/>
      <c r="GK114" s="173"/>
      <c r="GL114" s="173"/>
      <c r="GM114" s="173"/>
      <c r="GN114" s="173"/>
      <c r="GO114" s="173"/>
      <c r="GP114" s="173"/>
      <c r="GQ114" s="173"/>
      <c r="GR114" s="173"/>
      <c r="GS114" s="173"/>
      <c r="GT114" s="173"/>
      <c r="GU114" s="173"/>
      <c r="GV114" s="173"/>
      <c r="GW114" s="173"/>
      <c r="GX114" s="173"/>
      <c r="GY114" s="173"/>
      <c r="GZ114" s="173"/>
      <c r="HA114" s="173"/>
      <c r="HB114" s="173"/>
      <c r="HC114" s="173"/>
      <c r="HD114" s="173"/>
      <c r="HE114" s="173"/>
      <c r="HF114" s="173"/>
      <c r="HG114" s="173"/>
      <c r="HH114" s="173"/>
      <c r="HI114" s="173"/>
      <c r="HJ114" s="173"/>
      <c r="HK114" s="173"/>
      <c r="HL114" s="173"/>
      <c r="HM114" s="173"/>
      <c r="HN114" s="173"/>
      <c r="HO114" s="173"/>
      <c r="HP114" s="173"/>
      <c r="HQ114" s="173"/>
      <c r="HR114" s="173"/>
      <c r="HS114" s="173"/>
      <c r="HT114" s="173"/>
      <c r="HU114" s="173"/>
      <c r="HV114" s="173"/>
      <c r="HW114" s="173"/>
      <c r="HX114" s="173"/>
      <c r="HY114" s="173"/>
      <c r="HZ114" s="173"/>
      <c r="IA114" s="173"/>
      <c r="IB114" s="173"/>
      <c r="IC114" s="173"/>
      <c r="ID114" s="173"/>
      <c r="IE114" s="173"/>
      <c r="IF114" s="173"/>
      <c r="IG114" s="173"/>
      <c r="IH114" s="173"/>
      <c r="II114" s="173"/>
      <c r="IJ114" s="173"/>
      <c r="IK114" s="173"/>
      <c r="IL114" s="173"/>
      <c r="IM114" s="173"/>
      <c r="IN114" s="173"/>
      <c r="IO114" s="173"/>
      <c r="IP114" s="173"/>
      <c r="IQ114" s="173"/>
      <c r="IR114" s="173"/>
      <c r="IS114" s="173"/>
      <c r="IT114" s="173"/>
      <c r="IU114" s="173"/>
      <c r="IV114" s="173"/>
      <c r="IW114" s="173"/>
      <c r="IX114" s="173"/>
      <c r="IY114" s="173"/>
      <c r="IZ114" s="173"/>
      <c r="JA114" s="173"/>
      <c r="JB114" s="173"/>
      <c r="JC114" s="173"/>
      <c r="JD114" s="173"/>
      <c r="JE114" s="173"/>
      <c r="JF114" s="173"/>
      <c r="JG114" s="173"/>
      <c r="JH114" s="173"/>
      <c r="JI114" s="173"/>
      <c r="JJ114" s="173"/>
      <c r="JK114" s="173"/>
      <c r="JL114" s="173"/>
      <c r="JM114" s="173"/>
      <c r="JN114" s="173"/>
      <c r="JO114" s="173"/>
      <c r="JP114" s="173"/>
      <c r="JQ114" s="173"/>
      <c r="JR114" s="173"/>
      <c r="JS114" s="173"/>
      <c r="JT114" s="173"/>
      <c r="JU114" s="173"/>
      <c r="JV114" s="173"/>
      <c r="JW114" s="173"/>
      <c r="JX114" s="173"/>
      <c r="JY114" s="173"/>
      <c r="JZ114" s="173"/>
      <c r="KA114" s="173"/>
      <c r="KB114" s="173"/>
      <c r="KC114" s="173"/>
      <c r="KD114" s="173"/>
      <c r="KE114" s="173"/>
      <c r="KF114" s="173"/>
      <c r="KG114" s="173"/>
      <c r="KH114" s="173"/>
      <c r="KI114" s="173"/>
      <c r="KJ114" s="173"/>
      <c r="KK114" s="173"/>
      <c r="KL114" s="173"/>
      <c r="KM114" s="173"/>
      <c r="KN114" s="173"/>
      <c r="KO114" s="173"/>
      <c r="KP114" s="173"/>
      <c r="KQ114" s="173"/>
      <c r="KR114" s="173"/>
      <c r="KS114" s="173"/>
      <c r="KT114" s="173"/>
      <c r="KU114" s="173"/>
      <c r="KV114" s="173"/>
      <c r="KW114" s="173"/>
      <c r="KX114" s="173"/>
      <c r="KY114" s="173"/>
      <c r="KZ114" s="173"/>
      <c r="LA114" s="173"/>
      <c r="LB114" s="173"/>
      <c r="LC114" s="173"/>
      <c r="LD114" s="173"/>
      <c r="LE114" s="173"/>
      <c r="LF114" s="173"/>
      <c r="LG114" s="173"/>
      <c r="LH114" s="173"/>
      <c r="LI114" s="173"/>
      <c r="LJ114" s="173"/>
      <c r="LK114" s="173"/>
      <c r="LL114" s="173"/>
      <c r="LM114" s="173"/>
      <c r="LN114" s="173"/>
      <c r="LO114" s="173"/>
    </row>
    <row r="115" spans="1:327" ht="13.8" x14ac:dyDescent="0.25">
      <c r="BM115" s="173"/>
      <c r="BV115" s="173"/>
      <c r="BW115" s="173"/>
    </row>
    <row r="116" spans="1:327" s="220" customFormat="1" ht="15.75" customHeight="1" x14ac:dyDescent="0.25">
      <c r="A116" s="173"/>
      <c r="B116" s="173"/>
      <c r="C116" s="173"/>
      <c r="D116" s="173"/>
      <c r="E116" s="173"/>
      <c r="F116" s="124"/>
      <c r="G116" s="124"/>
      <c r="H116" s="17"/>
      <c r="I116" s="17"/>
      <c r="J116" s="17"/>
      <c r="K116" s="17"/>
      <c r="L116" s="17"/>
      <c r="M116" s="173"/>
      <c r="N116" s="173"/>
      <c r="O116" s="216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  <c r="BJ116" s="173"/>
      <c r="BK116" s="173"/>
      <c r="BL116" s="173"/>
      <c r="BM116" s="173"/>
      <c r="BN116" s="173"/>
      <c r="BO116" s="173"/>
      <c r="BP116" s="173"/>
      <c r="BQ116" s="173"/>
      <c r="BR116" s="173"/>
      <c r="BS116" s="173"/>
      <c r="BT116" s="175"/>
      <c r="BV116" s="173"/>
      <c r="BW116" s="173"/>
      <c r="BX116" s="175"/>
      <c r="BY116" s="173"/>
      <c r="BZ116" s="173"/>
      <c r="CA116" s="173"/>
      <c r="CB116" s="173"/>
      <c r="CC116" s="173"/>
      <c r="CD116" s="173"/>
      <c r="CE116" s="173"/>
      <c r="CF116" s="173"/>
      <c r="CG116" s="173"/>
      <c r="CH116" s="173"/>
      <c r="CI116" s="173"/>
      <c r="CJ116" s="173"/>
      <c r="CK116" s="173"/>
      <c r="CL116" s="173"/>
      <c r="CM116" s="173"/>
      <c r="CN116" s="173"/>
      <c r="CO116" s="173"/>
      <c r="CP116" s="173"/>
      <c r="CQ116" s="173"/>
      <c r="CR116" s="173"/>
      <c r="CS116" s="173"/>
      <c r="CT116" s="173"/>
      <c r="CU116" s="173"/>
      <c r="CV116" s="173"/>
      <c r="CW116" s="173"/>
      <c r="CX116" s="173"/>
      <c r="CY116" s="173"/>
      <c r="CZ116" s="173"/>
      <c r="DA116" s="173"/>
      <c r="DB116" s="173"/>
      <c r="DC116" s="173"/>
      <c r="DD116" s="173"/>
      <c r="DE116" s="173"/>
      <c r="DF116" s="173"/>
      <c r="DG116" s="173"/>
      <c r="DH116" s="173"/>
      <c r="DI116" s="173"/>
      <c r="DJ116" s="173"/>
      <c r="DK116" s="173"/>
      <c r="DL116" s="173"/>
      <c r="DM116" s="173"/>
      <c r="DN116" s="173"/>
      <c r="DO116" s="173"/>
      <c r="DP116" s="173"/>
      <c r="DQ116" s="173"/>
      <c r="DR116" s="173"/>
      <c r="DS116" s="173"/>
      <c r="DT116" s="173"/>
      <c r="DU116" s="173"/>
      <c r="DV116" s="173"/>
      <c r="DW116" s="173"/>
      <c r="DX116" s="173"/>
      <c r="DY116" s="173"/>
      <c r="DZ116" s="173"/>
      <c r="EA116" s="173"/>
      <c r="EB116" s="173"/>
      <c r="EC116" s="173"/>
      <c r="ED116" s="173"/>
      <c r="EE116" s="173"/>
      <c r="EF116" s="173"/>
      <c r="EG116" s="173"/>
      <c r="EH116" s="173"/>
      <c r="EI116" s="173"/>
      <c r="EJ116" s="173"/>
      <c r="EK116" s="173"/>
      <c r="EL116" s="173"/>
      <c r="EM116" s="173"/>
      <c r="EN116" s="173"/>
      <c r="EO116" s="173"/>
      <c r="EP116" s="173"/>
      <c r="EQ116" s="173"/>
      <c r="ER116" s="173"/>
      <c r="ES116" s="173"/>
      <c r="ET116" s="173"/>
      <c r="EU116" s="173"/>
      <c r="EV116" s="173"/>
      <c r="EW116" s="173"/>
      <c r="EX116" s="173"/>
      <c r="EY116" s="173"/>
      <c r="EZ116" s="173"/>
      <c r="FA116" s="173"/>
      <c r="FB116" s="173"/>
      <c r="FC116" s="173"/>
      <c r="FD116" s="173"/>
      <c r="FE116" s="173"/>
      <c r="FF116" s="173"/>
      <c r="FG116" s="173"/>
      <c r="FH116" s="173"/>
      <c r="FI116" s="173"/>
      <c r="FJ116" s="173"/>
      <c r="FK116" s="173"/>
      <c r="FL116" s="173"/>
      <c r="FM116" s="173"/>
      <c r="FN116" s="173"/>
      <c r="FO116" s="173"/>
      <c r="FP116" s="173"/>
      <c r="FQ116" s="173"/>
      <c r="FR116" s="173"/>
      <c r="FS116" s="173"/>
      <c r="FT116" s="173"/>
      <c r="FU116" s="173"/>
      <c r="FV116" s="173"/>
      <c r="FW116" s="173"/>
      <c r="FX116" s="173"/>
      <c r="FY116" s="173"/>
      <c r="FZ116" s="173"/>
      <c r="GA116" s="173"/>
      <c r="GB116" s="173"/>
      <c r="GC116" s="173"/>
      <c r="GD116" s="173"/>
      <c r="GE116" s="173"/>
      <c r="GF116" s="173"/>
      <c r="GG116" s="173"/>
      <c r="GH116" s="173"/>
      <c r="GI116" s="173"/>
      <c r="GJ116" s="173"/>
      <c r="GK116" s="173"/>
      <c r="GL116" s="173"/>
      <c r="GM116" s="173"/>
      <c r="GN116" s="173"/>
      <c r="GO116" s="173"/>
      <c r="GP116" s="173"/>
      <c r="GQ116" s="173"/>
      <c r="GR116" s="173"/>
      <c r="GS116" s="173"/>
      <c r="GT116" s="173"/>
      <c r="GU116" s="173"/>
      <c r="GV116" s="173"/>
      <c r="GW116" s="173"/>
      <c r="GX116" s="173"/>
      <c r="GY116" s="173"/>
      <c r="GZ116" s="173"/>
      <c r="HA116" s="173"/>
      <c r="HB116" s="173"/>
      <c r="HC116" s="173"/>
      <c r="HD116" s="173"/>
      <c r="HE116" s="173"/>
      <c r="HF116" s="173"/>
      <c r="HG116" s="173"/>
      <c r="HH116" s="173"/>
      <c r="HI116" s="173"/>
      <c r="HJ116" s="173"/>
      <c r="HK116" s="173"/>
      <c r="HL116" s="173"/>
      <c r="HM116" s="173"/>
      <c r="HN116" s="173"/>
      <c r="HO116" s="173"/>
      <c r="HP116" s="173"/>
      <c r="HQ116" s="173"/>
      <c r="HR116" s="173"/>
      <c r="HS116" s="173"/>
      <c r="HT116" s="173"/>
      <c r="HU116" s="173"/>
      <c r="HV116" s="173"/>
      <c r="HW116" s="173"/>
      <c r="HX116" s="173"/>
      <c r="HY116" s="173"/>
      <c r="HZ116" s="173"/>
      <c r="IA116" s="173"/>
      <c r="IB116" s="173"/>
      <c r="IC116" s="173"/>
      <c r="ID116" s="173"/>
      <c r="IE116" s="173"/>
      <c r="IF116" s="173"/>
      <c r="IG116" s="173"/>
      <c r="IH116" s="173"/>
      <c r="II116" s="173"/>
      <c r="IJ116" s="173"/>
      <c r="IK116" s="173"/>
      <c r="IL116" s="173"/>
      <c r="IM116" s="173"/>
      <c r="IN116" s="173"/>
      <c r="IO116" s="173"/>
      <c r="IP116" s="173"/>
      <c r="IQ116" s="173"/>
      <c r="IR116" s="173"/>
      <c r="IS116" s="173"/>
      <c r="IT116" s="173"/>
      <c r="IU116" s="173"/>
      <c r="IV116" s="173"/>
      <c r="IW116" s="173"/>
      <c r="IX116" s="173"/>
      <c r="IY116" s="173"/>
      <c r="IZ116" s="173"/>
      <c r="JA116" s="173"/>
      <c r="JB116" s="173"/>
      <c r="JC116" s="173"/>
      <c r="JD116" s="173"/>
      <c r="JE116" s="173"/>
      <c r="JF116" s="173"/>
      <c r="JG116" s="173"/>
      <c r="JH116" s="173"/>
      <c r="JI116" s="173"/>
      <c r="JJ116" s="173"/>
      <c r="JK116" s="173"/>
      <c r="JL116" s="173"/>
      <c r="JM116" s="173"/>
      <c r="JN116" s="173"/>
      <c r="JO116" s="173"/>
      <c r="JP116" s="173"/>
      <c r="JQ116" s="173"/>
      <c r="JR116" s="173"/>
      <c r="JS116" s="173"/>
      <c r="JT116" s="173"/>
      <c r="JU116" s="173"/>
      <c r="JV116" s="173"/>
      <c r="JW116" s="173"/>
      <c r="JX116" s="173"/>
      <c r="JY116" s="173"/>
      <c r="JZ116" s="173"/>
      <c r="KA116" s="173"/>
      <c r="KB116" s="173"/>
      <c r="KC116" s="173"/>
      <c r="KD116" s="173"/>
      <c r="KE116" s="173"/>
      <c r="KF116" s="173"/>
      <c r="KG116" s="173"/>
      <c r="KH116" s="173"/>
      <c r="KI116" s="173"/>
      <c r="KJ116" s="173"/>
      <c r="KK116" s="173"/>
      <c r="KL116" s="173"/>
      <c r="KM116" s="173"/>
      <c r="KN116" s="173"/>
      <c r="KO116" s="173"/>
      <c r="KP116" s="173"/>
      <c r="KQ116" s="173"/>
      <c r="KR116" s="173"/>
      <c r="KS116" s="173"/>
      <c r="KT116" s="173"/>
      <c r="KU116" s="173"/>
      <c r="KV116" s="173"/>
      <c r="KW116" s="173"/>
      <c r="KX116" s="173"/>
      <c r="KY116" s="173"/>
      <c r="KZ116" s="173"/>
      <c r="LA116" s="173"/>
      <c r="LB116" s="173"/>
      <c r="LC116" s="173"/>
      <c r="LD116" s="173"/>
      <c r="LE116" s="173"/>
      <c r="LF116" s="173"/>
      <c r="LG116" s="173"/>
      <c r="LH116" s="173"/>
      <c r="LI116" s="173"/>
      <c r="LJ116" s="173"/>
      <c r="LK116" s="173"/>
      <c r="LL116" s="173"/>
      <c r="LM116" s="173"/>
      <c r="LN116" s="173"/>
      <c r="LO116" s="173"/>
    </row>
    <row r="117" spans="1:327" s="220" customFormat="1" ht="15.75" customHeight="1" x14ac:dyDescent="0.25">
      <c r="A117" s="173"/>
      <c r="B117" s="173"/>
      <c r="C117" s="173"/>
      <c r="D117" s="173"/>
      <c r="E117" s="173"/>
      <c r="F117" s="124"/>
      <c r="G117" s="124"/>
      <c r="H117" s="17"/>
      <c r="I117" s="17"/>
      <c r="J117" s="17"/>
      <c r="K117" s="17"/>
      <c r="L117" s="17"/>
      <c r="M117" s="173"/>
      <c r="N117" s="173"/>
      <c r="O117" s="216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  <c r="BJ117" s="173"/>
      <c r="BK117" s="173"/>
      <c r="BL117" s="173"/>
      <c r="BM117" s="173"/>
      <c r="BN117" s="173"/>
      <c r="BO117" s="173"/>
      <c r="BP117" s="173"/>
      <c r="BQ117" s="173"/>
      <c r="BR117" s="173"/>
      <c r="BS117" s="173"/>
      <c r="BT117" s="175"/>
      <c r="BV117" s="173"/>
      <c r="BW117" s="173"/>
      <c r="BX117" s="175"/>
      <c r="BY117" s="173"/>
      <c r="BZ117" s="173"/>
      <c r="CA117" s="173"/>
      <c r="CB117" s="173"/>
      <c r="CC117" s="173"/>
      <c r="CD117" s="173"/>
      <c r="CE117" s="173"/>
      <c r="CF117" s="173"/>
      <c r="CG117" s="173"/>
      <c r="CH117" s="173"/>
      <c r="CI117" s="173"/>
      <c r="CJ117" s="173"/>
      <c r="CK117" s="173"/>
      <c r="CL117" s="173"/>
      <c r="CM117" s="173"/>
      <c r="CN117" s="173"/>
      <c r="CO117" s="173"/>
      <c r="CP117" s="173"/>
      <c r="CQ117" s="173"/>
      <c r="CR117" s="173"/>
      <c r="CS117" s="173"/>
      <c r="CT117" s="173"/>
      <c r="CU117" s="173"/>
      <c r="CV117" s="173"/>
      <c r="CW117" s="173"/>
      <c r="CX117" s="173"/>
      <c r="CY117" s="173"/>
      <c r="CZ117" s="173"/>
      <c r="DA117" s="173"/>
      <c r="DB117" s="173"/>
      <c r="DC117" s="173"/>
      <c r="DD117" s="173"/>
      <c r="DE117" s="173"/>
      <c r="DF117" s="173"/>
      <c r="DG117" s="173"/>
      <c r="DH117" s="173"/>
      <c r="DI117" s="173"/>
      <c r="DJ117" s="173"/>
      <c r="DK117" s="173"/>
      <c r="DL117" s="173"/>
      <c r="DM117" s="173"/>
      <c r="DN117" s="173"/>
      <c r="DO117" s="173"/>
      <c r="DP117" s="173"/>
      <c r="DQ117" s="173"/>
      <c r="DR117" s="173"/>
      <c r="DS117" s="173"/>
      <c r="DT117" s="173"/>
      <c r="DU117" s="173"/>
      <c r="DV117" s="173"/>
      <c r="DW117" s="173"/>
      <c r="DX117" s="173"/>
      <c r="DY117" s="173"/>
      <c r="DZ117" s="173"/>
      <c r="EA117" s="173"/>
      <c r="EB117" s="173"/>
      <c r="EC117" s="173"/>
      <c r="ED117" s="173"/>
      <c r="EE117" s="173"/>
      <c r="EF117" s="173"/>
      <c r="EG117" s="173"/>
      <c r="EH117" s="173"/>
      <c r="EI117" s="173"/>
      <c r="EJ117" s="173"/>
      <c r="EK117" s="173"/>
      <c r="EL117" s="173"/>
      <c r="EM117" s="173"/>
      <c r="EN117" s="173"/>
      <c r="EO117" s="173"/>
      <c r="EP117" s="173"/>
      <c r="EQ117" s="173"/>
      <c r="ER117" s="173"/>
      <c r="ES117" s="173"/>
      <c r="ET117" s="173"/>
      <c r="EU117" s="173"/>
      <c r="EV117" s="173"/>
      <c r="EW117" s="173"/>
      <c r="EX117" s="173"/>
      <c r="EY117" s="173"/>
      <c r="EZ117" s="173"/>
      <c r="FA117" s="173"/>
      <c r="FB117" s="173"/>
      <c r="FC117" s="173"/>
      <c r="FD117" s="173"/>
      <c r="FE117" s="173"/>
      <c r="FF117" s="173"/>
      <c r="FG117" s="173"/>
      <c r="FH117" s="173"/>
      <c r="FI117" s="173"/>
      <c r="FJ117" s="173"/>
      <c r="FK117" s="173"/>
      <c r="FL117" s="173"/>
      <c r="FM117" s="173"/>
      <c r="FN117" s="173"/>
      <c r="FO117" s="173"/>
      <c r="FP117" s="173"/>
      <c r="FQ117" s="173"/>
      <c r="FR117" s="173"/>
      <c r="FS117" s="173"/>
      <c r="FT117" s="173"/>
      <c r="FU117" s="173"/>
      <c r="FV117" s="173"/>
      <c r="FW117" s="173"/>
      <c r="FX117" s="173"/>
      <c r="FY117" s="173"/>
      <c r="FZ117" s="173"/>
      <c r="GA117" s="173"/>
      <c r="GB117" s="173"/>
      <c r="GC117" s="173"/>
      <c r="GD117" s="173"/>
      <c r="GE117" s="173"/>
      <c r="GF117" s="173"/>
      <c r="GG117" s="173"/>
      <c r="GH117" s="173"/>
      <c r="GI117" s="173"/>
      <c r="GJ117" s="173"/>
      <c r="GK117" s="173"/>
      <c r="GL117" s="173"/>
      <c r="GM117" s="173"/>
      <c r="GN117" s="173"/>
      <c r="GO117" s="173"/>
      <c r="GP117" s="173"/>
      <c r="GQ117" s="173"/>
      <c r="GR117" s="173"/>
      <c r="GS117" s="173"/>
      <c r="GT117" s="173"/>
      <c r="GU117" s="173"/>
      <c r="GV117" s="173"/>
      <c r="GW117" s="173"/>
      <c r="GX117" s="173"/>
      <c r="GY117" s="173"/>
      <c r="GZ117" s="173"/>
      <c r="HA117" s="173"/>
      <c r="HB117" s="173"/>
      <c r="HC117" s="173"/>
      <c r="HD117" s="173"/>
      <c r="HE117" s="173"/>
      <c r="HF117" s="173"/>
      <c r="HG117" s="173"/>
      <c r="HH117" s="173"/>
      <c r="HI117" s="173"/>
      <c r="HJ117" s="173"/>
      <c r="HK117" s="173"/>
      <c r="HL117" s="173"/>
      <c r="HM117" s="173"/>
      <c r="HN117" s="173"/>
      <c r="HO117" s="173"/>
      <c r="HP117" s="173"/>
      <c r="HQ117" s="173"/>
      <c r="HR117" s="173"/>
      <c r="HS117" s="173"/>
      <c r="HT117" s="173"/>
      <c r="HU117" s="173"/>
      <c r="HV117" s="173"/>
      <c r="HW117" s="173"/>
      <c r="HX117" s="173"/>
      <c r="HY117" s="173"/>
      <c r="HZ117" s="173"/>
      <c r="IA117" s="173"/>
      <c r="IB117" s="173"/>
      <c r="IC117" s="173"/>
      <c r="ID117" s="173"/>
      <c r="IE117" s="173"/>
      <c r="IF117" s="173"/>
      <c r="IG117" s="173"/>
      <c r="IH117" s="173"/>
      <c r="II117" s="173"/>
      <c r="IJ117" s="173"/>
      <c r="IK117" s="173"/>
      <c r="IL117" s="173"/>
      <c r="IM117" s="173"/>
      <c r="IN117" s="173"/>
      <c r="IO117" s="173"/>
      <c r="IP117" s="173"/>
      <c r="IQ117" s="173"/>
      <c r="IR117" s="173"/>
      <c r="IS117" s="173"/>
      <c r="IT117" s="173"/>
      <c r="IU117" s="173"/>
      <c r="IV117" s="173"/>
      <c r="IW117" s="173"/>
      <c r="IX117" s="173"/>
      <c r="IY117" s="173"/>
      <c r="IZ117" s="173"/>
      <c r="JA117" s="173"/>
      <c r="JB117" s="173"/>
      <c r="JC117" s="173"/>
      <c r="JD117" s="173"/>
      <c r="JE117" s="173"/>
      <c r="JF117" s="173"/>
      <c r="JG117" s="173"/>
      <c r="JH117" s="173"/>
      <c r="JI117" s="173"/>
      <c r="JJ117" s="173"/>
      <c r="JK117" s="173"/>
      <c r="JL117" s="173"/>
      <c r="JM117" s="173"/>
      <c r="JN117" s="173"/>
      <c r="JO117" s="173"/>
      <c r="JP117" s="173"/>
      <c r="JQ117" s="173"/>
      <c r="JR117" s="173"/>
      <c r="JS117" s="173"/>
      <c r="JT117" s="173"/>
      <c r="JU117" s="173"/>
      <c r="JV117" s="173"/>
      <c r="JW117" s="173"/>
      <c r="JX117" s="173"/>
      <c r="JY117" s="173"/>
      <c r="JZ117" s="173"/>
      <c r="KA117" s="173"/>
      <c r="KB117" s="173"/>
      <c r="KC117" s="173"/>
      <c r="KD117" s="173"/>
      <c r="KE117" s="173"/>
      <c r="KF117" s="173"/>
      <c r="KG117" s="173"/>
      <c r="KH117" s="173"/>
      <c r="KI117" s="173"/>
      <c r="KJ117" s="173"/>
      <c r="KK117" s="173"/>
      <c r="KL117" s="173"/>
      <c r="KM117" s="173"/>
      <c r="KN117" s="173"/>
      <c r="KO117" s="173"/>
      <c r="KP117" s="173"/>
      <c r="KQ117" s="173"/>
      <c r="KR117" s="173"/>
      <c r="KS117" s="173"/>
      <c r="KT117" s="173"/>
      <c r="KU117" s="173"/>
      <c r="KV117" s="173"/>
      <c r="KW117" s="173"/>
      <c r="KX117" s="173"/>
      <c r="KY117" s="173"/>
      <c r="KZ117" s="173"/>
      <c r="LA117" s="173"/>
      <c r="LB117" s="173"/>
      <c r="LC117" s="173"/>
      <c r="LD117" s="173"/>
      <c r="LE117" s="173"/>
      <c r="LF117" s="173"/>
      <c r="LG117" s="173"/>
      <c r="LH117" s="173"/>
      <c r="LI117" s="173"/>
      <c r="LJ117" s="173"/>
      <c r="LK117" s="173"/>
      <c r="LL117" s="173"/>
      <c r="LM117" s="173"/>
      <c r="LN117" s="173"/>
      <c r="LO117" s="173"/>
    </row>
    <row r="118" spans="1:327" s="220" customFormat="1" ht="15.75" customHeight="1" x14ac:dyDescent="0.25">
      <c r="A118" s="173"/>
      <c r="B118" s="173"/>
      <c r="C118" s="173"/>
      <c r="D118" s="173"/>
      <c r="E118" s="173"/>
      <c r="F118" s="124"/>
      <c r="G118" s="124"/>
      <c r="H118" s="17"/>
      <c r="I118" s="17"/>
      <c r="J118" s="17"/>
      <c r="K118" s="17"/>
      <c r="L118" s="17"/>
      <c r="M118" s="173"/>
      <c r="N118" s="173"/>
      <c r="O118" s="216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  <c r="BJ118" s="173"/>
      <c r="BK118" s="173"/>
      <c r="BL118" s="173"/>
      <c r="BM118" s="173"/>
      <c r="BN118" s="173"/>
      <c r="BO118" s="173"/>
      <c r="BP118" s="173"/>
      <c r="BQ118" s="173"/>
      <c r="BR118" s="173"/>
      <c r="BS118" s="173"/>
      <c r="BT118" s="175"/>
      <c r="BV118" s="173"/>
      <c r="BW118" s="173"/>
      <c r="BX118" s="175"/>
      <c r="BY118" s="173"/>
      <c r="BZ118" s="173"/>
      <c r="CA118" s="173"/>
      <c r="CB118" s="173"/>
      <c r="CC118" s="173"/>
      <c r="CD118" s="173"/>
      <c r="CE118" s="173"/>
      <c r="CF118" s="173"/>
      <c r="CG118" s="173"/>
      <c r="CH118" s="173"/>
      <c r="CI118" s="173"/>
      <c r="CJ118" s="173"/>
      <c r="CK118" s="173"/>
      <c r="CL118" s="173"/>
      <c r="CM118" s="173"/>
      <c r="CN118" s="173"/>
      <c r="CO118" s="173"/>
      <c r="CP118" s="173"/>
      <c r="CQ118" s="173"/>
      <c r="CR118" s="173"/>
      <c r="CS118" s="173"/>
      <c r="CT118" s="173"/>
      <c r="CU118" s="173"/>
      <c r="CV118" s="173"/>
      <c r="CW118" s="173"/>
      <c r="CX118" s="173"/>
      <c r="CY118" s="173"/>
      <c r="CZ118" s="173"/>
      <c r="DA118" s="173"/>
      <c r="DB118" s="173"/>
      <c r="DC118" s="173"/>
      <c r="DD118" s="173"/>
      <c r="DE118" s="173"/>
      <c r="DF118" s="173"/>
      <c r="DG118" s="173"/>
      <c r="DH118" s="173"/>
      <c r="DI118" s="173"/>
      <c r="DJ118" s="173"/>
      <c r="DK118" s="173"/>
      <c r="DL118" s="173"/>
      <c r="DM118" s="173"/>
      <c r="DN118" s="173"/>
      <c r="DO118" s="173"/>
      <c r="DP118" s="173"/>
      <c r="DQ118" s="173"/>
      <c r="DR118" s="173"/>
      <c r="DS118" s="173"/>
      <c r="DT118" s="173"/>
      <c r="DU118" s="173"/>
      <c r="DV118" s="173"/>
      <c r="DW118" s="173"/>
      <c r="DX118" s="173"/>
      <c r="DY118" s="173"/>
      <c r="DZ118" s="173"/>
      <c r="EA118" s="173"/>
      <c r="EB118" s="173"/>
      <c r="EC118" s="173"/>
      <c r="ED118" s="173"/>
      <c r="EE118" s="173"/>
      <c r="EF118" s="173"/>
      <c r="EG118" s="173"/>
      <c r="EH118" s="173"/>
      <c r="EI118" s="173"/>
      <c r="EJ118" s="173"/>
      <c r="EK118" s="173"/>
      <c r="EL118" s="173"/>
      <c r="EM118" s="173"/>
      <c r="EN118" s="173"/>
      <c r="EO118" s="173"/>
      <c r="EP118" s="173"/>
      <c r="EQ118" s="173"/>
      <c r="ER118" s="173"/>
      <c r="ES118" s="173"/>
      <c r="ET118" s="173"/>
      <c r="EU118" s="173"/>
      <c r="EV118" s="173"/>
      <c r="EW118" s="173"/>
      <c r="EX118" s="173"/>
      <c r="EY118" s="173"/>
      <c r="EZ118" s="173"/>
      <c r="FA118" s="173"/>
      <c r="FB118" s="173"/>
      <c r="FC118" s="173"/>
      <c r="FD118" s="173"/>
      <c r="FE118" s="173"/>
      <c r="FF118" s="173"/>
      <c r="FG118" s="173"/>
      <c r="FH118" s="173"/>
      <c r="FI118" s="173"/>
      <c r="FJ118" s="173"/>
      <c r="FK118" s="173"/>
      <c r="FL118" s="173"/>
      <c r="FM118" s="173"/>
      <c r="FN118" s="173"/>
      <c r="FO118" s="173"/>
      <c r="FP118" s="173"/>
      <c r="FQ118" s="173"/>
      <c r="FR118" s="173"/>
      <c r="FS118" s="173"/>
      <c r="FT118" s="173"/>
      <c r="FU118" s="173"/>
      <c r="FV118" s="173"/>
      <c r="FW118" s="173"/>
      <c r="FX118" s="173"/>
      <c r="FY118" s="173"/>
      <c r="FZ118" s="173"/>
      <c r="GA118" s="173"/>
      <c r="GB118" s="173"/>
      <c r="GC118" s="173"/>
      <c r="GD118" s="173"/>
      <c r="GE118" s="173"/>
      <c r="GF118" s="173"/>
      <c r="GG118" s="173"/>
      <c r="GH118" s="173"/>
      <c r="GI118" s="173"/>
      <c r="GJ118" s="173"/>
      <c r="GK118" s="173"/>
      <c r="GL118" s="173"/>
      <c r="GM118" s="173"/>
      <c r="GN118" s="173"/>
      <c r="GO118" s="173"/>
      <c r="GP118" s="173"/>
      <c r="GQ118" s="173"/>
      <c r="GR118" s="173"/>
      <c r="GS118" s="173"/>
      <c r="GT118" s="173"/>
      <c r="GU118" s="173"/>
      <c r="GV118" s="173"/>
      <c r="GW118" s="173"/>
      <c r="GX118" s="173"/>
      <c r="GY118" s="173"/>
      <c r="GZ118" s="173"/>
      <c r="HA118" s="173"/>
      <c r="HB118" s="173"/>
      <c r="HC118" s="173"/>
      <c r="HD118" s="173"/>
      <c r="HE118" s="173"/>
      <c r="HF118" s="173"/>
      <c r="HG118" s="173"/>
      <c r="HH118" s="173"/>
      <c r="HI118" s="173"/>
      <c r="HJ118" s="173"/>
      <c r="HK118" s="173"/>
      <c r="HL118" s="173"/>
      <c r="HM118" s="173"/>
      <c r="HN118" s="173"/>
      <c r="HO118" s="173"/>
      <c r="HP118" s="173"/>
      <c r="HQ118" s="173"/>
      <c r="HR118" s="173"/>
      <c r="HS118" s="173"/>
      <c r="HT118" s="173"/>
      <c r="HU118" s="173"/>
      <c r="HV118" s="173"/>
      <c r="HW118" s="173"/>
      <c r="HX118" s="173"/>
      <c r="HY118" s="173"/>
      <c r="HZ118" s="173"/>
      <c r="IA118" s="173"/>
      <c r="IB118" s="173"/>
      <c r="IC118" s="173"/>
      <c r="ID118" s="173"/>
      <c r="IE118" s="173"/>
      <c r="IF118" s="173"/>
      <c r="IG118" s="173"/>
      <c r="IH118" s="173"/>
      <c r="II118" s="173"/>
      <c r="IJ118" s="173"/>
      <c r="IK118" s="173"/>
      <c r="IL118" s="173"/>
      <c r="IM118" s="173"/>
      <c r="IN118" s="173"/>
      <c r="IO118" s="173"/>
      <c r="IP118" s="173"/>
      <c r="IQ118" s="173"/>
      <c r="IR118" s="173"/>
      <c r="IS118" s="173"/>
      <c r="IT118" s="173"/>
      <c r="IU118" s="173"/>
      <c r="IV118" s="173"/>
      <c r="IW118" s="173"/>
      <c r="IX118" s="173"/>
      <c r="IY118" s="173"/>
      <c r="IZ118" s="173"/>
      <c r="JA118" s="173"/>
      <c r="JB118" s="173"/>
      <c r="JC118" s="173"/>
      <c r="JD118" s="173"/>
      <c r="JE118" s="173"/>
      <c r="JF118" s="173"/>
      <c r="JG118" s="173"/>
      <c r="JH118" s="173"/>
      <c r="JI118" s="173"/>
      <c r="JJ118" s="173"/>
      <c r="JK118" s="173"/>
      <c r="JL118" s="173"/>
      <c r="JM118" s="173"/>
      <c r="JN118" s="173"/>
      <c r="JO118" s="173"/>
      <c r="JP118" s="173"/>
      <c r="JQ118" s="173"/>
      <c r="JR118" s="173"/>
      <c r="JS118" s="173"/>
      <c r="JT118" s="173"/>
      <c r="JU118" s="173"/>
      <c r="JV118" s="173"/>
      <c r="JW118" s="173"/>
      <c r="JX118" s="173"/>
      <c r="JY118" s="173"/>
      <c r="JZ118" s="173"/>
      <c r="KA118" s="173"/>
      <c r="KB118" s="173"/>
      <c r="KC118" s="173"/>
      <c r="KD118" s="173"/>
      <c r="KE118" s="173"/>
      <c r="KF118" s="173"/>
      <c r="KG118" s="173"/>
      <c r="KH118" s="173"/>
      <c r="KI118" s="173"/>
      <c r="KJ118" s="173"/>
      <c r="KK118" s="173"/>
      <c r="KL118" s="173"/>
      <c r="KM118" s="173"/>
      <c r="KN118" s="173"/>
      <c r="KO118" s="173"/>
      <c r="KP118" s="173"/>
      <c r="KQ118" s="173"/>
      <c r="KR118" s="173"/>
      <c r="KS118" s="173"/>
      <c r="KT118" s="173"/>
      <c r="KU118" s="173"/>
      <c r="KV118" s="173"/>
      <c r="KW118" s="173"/>
      <c r="KX118" s="173"/>
      <c r="KY118" s="173"/>
      <c r="KZ118" s="173"/>
      <c r="LA118" s="173"/>
      <c r="LB118" s="173"/>
      <c r="LC118" s="173"/>
      <c r="LD118" s="173"/>
      <c r="LE118" s="173"/>
      <c r="LF118" s="173"/>
      <c r="LG118" s="173"/>
      <c r="LH118" s="173"/>
      <c r="LI118" s="173"/>
      <c r="LJ118" s="173"/>
      <c r="LK118" s="173"/>
      <c r="LL118" s="173"/>
      <c r="LM118" s="173"/>
      <c r="LN118" s="173"/>
      <c r="LO118" s="173"/>
    </row>
    <row r="119" spans="1:327" s="220" customFormat="1" ht="15.75" customHeight="1" x14ac:dyDescent="0.25">
      <c r="A119" s="173"/>
      <c r="B119" s="173"/>
      <c r="C119" s="173"/>
      <c r="D119" s="173"/>
      <c r="E119" s="173"/>
      <c r="F119" s="124"/>
      <c r="G119" s="124"/>
      <c r="H119" s="17"/>
      <c r="I119" s="17"/>
      <c r="J119" s="17"/>
      <c r="K119" s="17"/>
      <c r="L119" s="17"/>
      <c r="M119" s="173"/>
      <c r="N119" s="173"/>
      <c r="O119" s="216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  <c r="BJ119" s="173"/>
      <c r="BK119" s="173"/>
      <c r="BL119" s="173"/>
      <c r="BM119" s="173"/>
      <c r="BN119" s="173"/>
      <c r="BO119" s="173"/>
      <c r="BP119" s="173"/>
      <c r="BQ119" s="173"/>
      <c r="BR119" s="173"/>
      <c r="BS119" s="173"/>
      <c r="BT119" s="175"/>
      <c r="BV119" s="173"/>
      <c r="BW119" s="173"/>
      <c r="BX119" s="175"/>
      <c r="BY119" s="173"/>
      <c r="BZ119" s="173"/>
      <c r="CA119" s="173"/>
      <c r="CB119" s="173"/>
      <c r="CC119" s="173"/>
      <c r="CD119" s="173"/>
      <c r="CE119" s="173"/>
      <c r="CF119" s="173"/>
      <c r="CG119" s="173"/>
      <c r="CH119" s="173"/>
      <c r="CI119" s="173"/>
      <c r="CJ119" s="173"/>
      <c r="CK119" s="173"/>
      <c r="CL119" s="173"/>
      <c r="CM119" s="173"/>
      <c r="CN119" s="173"/>
      <c r="CO119" s="173"/>
      <c r="CP119" s="173"/>
      <c r="CQ119" s="173"/>
      <c r="CR119" s="173"/>
      <c r="CS119" s="173"/>
      <c r="CT119" s="173"/>
      <c r="CU119" s="173"/>
      <c r="CV119" s="173"/>
      <c r="CW119" s="173"/>
      <c r="CX119" s="173"/>
      <c r="CY119" s="173"/>
      <c r="CZ119" s="173"/>
      <c r="DA119" s="173"/>
      <c r="DB119" s="173"/>
      <c r="DC119" s="173"/>
      <c r="DD119" s="173"/>
      <c r="DE119" s="173"/>
      <c r="DF119" s="173"/>
      <c r="DG119" s="173"/>
      <c r="DH119" s="173"/>
      <c r="DI119" s="173"/>
      <c r="DJ119" s="173"/>
      <c r="DK119" s="173"/>
      <c r="DL119" s="173"/>
      <c r="DM119" s="173"/>
      <c r="DN119" s="173"/>
      <c r="DO119" s="173"/>
      <c r="DP119" s="173"/>
      <c r="DQ119" s="173"/>
      <c r="DR119" s="173"/>
      <c r="DS119" s="173"/>
      <c r="DT119" s="173"/>
      <c r="DU119" s="173"/>
      <c r="DV119" s="173"/>
      <c r="DW119" s="173"/>
      <c r="DX119" s="173"/>
      <c r="DY119" s="173"/>
      <c r="DZ119" s="173"/>
      <c r="EA119" s="173"/>
      <c r="EB119" s="173"/>
      <c r="EC119" s="173"/>
      <c r="ED119" s="173"/>
      <c r="EE119" s="173"/>
      <c r="EF119" s="173"/>
      <c r="EG119" s="173"/>
      <c r="EH119" s="173"/>
      <c r="EI119" s="173"/>
      <c r="EJ119" s="173"/>
      <c r="EK119" s="173"/>
      <c r="EL119" s="173"/>
      <c r="EM119" s="173"/>
      <c r="EN119" s="173"/>
      <c r="EO119" s="173"/>
      <c r="EP119" s="173"/>
      <c r="EQ119" s="173"/>
      <c r="ER119" s="173"/>
      <c r="ES119" s="173"/>
      <c r="ET119" s="173"/>
      <c r="EU119" s="173"/>
      <c r="EV119" s="173"/>
      <c r="EW119" s="173"/>
      <c r="EX119" s="173"/>
      <c r="EY119" s="173"/>
      <c r="EZ119" s="173"/>
      <c r="FA119" s="173"/>
      <c r="FB119" s="173"/>
      <c r="FC119" s="173"/>
      <c r="FD119" s="173"/>
      <c r="FE119" s="173"/>
      <c r="FF119" s="173"/>
      <c r="FG119" s="173"/>
      <c r="FH119" s="173"/>
      <c r="FI119" s="173"/>
      <c r="FJ119" s="173"/>
      <c r="FK119" s="173"/>
      <c r="FL119" s="173"/>
      <c r="FM119" s="173"/>
      <c r="FN119" s="173"/>
      <c r="FO119" s="173"/>
      <c r="FP119" s="173"/>
      <c r="FQ119" s="173"/>
      <c r="FR119" s="173"/>
      <c r="FS119" s="173"/>
      <c r="FT119" s="173"/>
      <c r="FU119" s="173"/>
      <c r="FV119" s="173"/>
      <c r="FW119" s="173"/>
      <c r="FX119" s="173"/>
      <c r="FY119" s="173"/>
      <c r="FZ119" s="173"/>
      <c r="GA119" s="173"/>
      <c r="GB119" s="173"/>
      <c r="GC119" s="173"/>
      <c r="GD119" s="173"/>
      <c r="GE119" s="173"/>
      <c r="GF119" s="173"/>
      <c r="GG119" s="173"/>
      <c r="GH119" s="173"/>
      <c r="GI119" s="173"/>
      <c r="GJ119" s="173"/>
      <c r="GK119" s="173"/>
      <c r="GL119" s="173"/>
      <c r="GM119" s="173"/>
      <c r="GN119" s="173"/>
      <c r="GO119" s="173"/>
      <c r="GP119" s="173"/>
      <c r="GQ119" s="173"/>
      <c r="GR119" s="173"/>
      <c r="GS119" s="173"/>
      <c r="GT119" s="173"/>
      <c r="GU119" s="173"/>
      <c r="GV119" s="173"/>
      <c r="GW119" s="173"/>
      <c r="GX119" s="173"/>
      <c r="GY119" s="173"/>
      <c r="GZ119" s="173"/>
      <c r="HA119" s="173"/>
      <c r="HB119" s="173"/>
      <c r="HC119" s="173"/>
      <c r="HD119" s="173"/>
      <c r="HE119" s="173"/>
      <c r="HF119" s="173"/>
      <c r="HG119" s="173"/>
      <c r="HH119" s="173"/>
      <c r="HI119" s="173"/>
      <c r="HJ119" s="173"/>
      <c r="HK119" s="173"/>
      <c r="HL119" s="173"/>
      <c r="HM119" s="173"/>
      <c r="HN119" s="173"/>
      <c r="HO119" s="173"/>
      <c r="HP119" s="173"/>
      <c r="HQ119" s="173"/>
      <c r="HR119" s="173"/>
      <c r="HS119" s="173"/>
      <c r="HT119" s="173"/>
      <c r="HU119" s="173"/>
      <c r="HV119" s="173"/>
      <c r="HW119" s="173"/>
      <c r="HX119" s="173"/>
      <c r="HY119" s="173"/>
      <c r="HZ119" s="173"/>
      <c r="IA119" s="173"/>
      <c r="IB119" s="173"/>
      <c r="IC119" s="173"/>
      <c r="ID119" s="173"/>
      <c r="IE119" s="173"/>
      <c r="IF119" s="173"/>
      <c r="IG119" s="173"/>
      <c r="IH119" s="173"/>
      <c r="II119" s="173"/>
      <c r="IJ119" s="173"/>
      <c r="IK119" s="173"/>
      <c r="IL119" s="173"/>
      <c r="IM119" s="173"/>
      <c r="IN119" s="173"/>
      <c r="IO119" s="173"/>
      <c r="IP119" s="173"/>
      <c r="IQ119" s="173"/>
      <c r="IR119" s="173"/>
      <c r="IS119" s="173"/>
      <c r="IT119" s="173"/>
      <c r="IU119" s="173"/>
      <c r="IV119" s="173"/>
      <c r="IW119" s="173"/>
      <c r="IX119" s="173"/>
      <c r="IY119" s="173"/>
      <c r="IZ119" s="173"/>
      <c r="JA119" s="173"/>
      <c r="JB119" s="173"/>
      <c r="JC119" s="173"/>
      <c r="JD119" s="173"/>
      <c r="JE119" s="173"/>
      <c r="JF119" s="173"/>
      <c r="JG119" s="173"/>
      <c r="JH119" s="173"/>
      <c r="JI119" s="173"/>
      <c r="JJ119" s="173"/>
      <c r="JK119" s="173"/>
      <c r="JL119" s="173"/>
      <c r="JM119" s="173"/>
      <c r="JN119" s="173"/>
      <c r="JO119" s="173"/>
      <c r="JP119" s="173"/>
      <c r="JQ119" s="173"/>
      <c r="JR119" s="173"/>
      <c r="JS119" s="173"/>
      <c r="JT119" s="173"/>
      <c r="JU119" s="173"/>
      <c r="JV119" s="173"/>
      <c r="JW119" s="173"/>
      <c r="JX119" s="173"/>
      <c r="JY119" s="173"/>
      <c r="JZ119" s="173"/>
      <c r="KA119" s="173"/>
      <c r="KB119" s="173"/>
      <c r="KC119" s="173"/>
      <c r="KD119" s="173"/>
      <c r="KE119" s="173"/>
      <c r="KF119" s="173"/>
      <c r="KG119" s="173"/>
      <c r="KH119" s="173"/>
      <c r="KI119" s="173"/>
      <c r="KJ119" s="173"/>
      <c r="KK119" s="173"/>
      <c r="KL119" s="173"/>
      <c r="KM119" s="173"/>
      <c r="KN119" s="173"/>
      <c r="KO119" s="173"/>
      <c r="KP119" s="173"/>
      <c r="KQ119" s="173"/>
      <c r="KR119" s="173"/>
      <c r="KS119" s="173"/>
      <c r="KT119" s="173"/>
      <c r="KU119" s="173"/>
      <c r="KV119" s="173"/>
      <c r="KW119" s="173"/>
      <c r="KX119" s="173"/>
      <c r="KY119" s="173"/>
      <c r="KZ119" s="173"/>
      <c r="LA119" s="173"/>
      <c r="LB119" s="173"/>
      <c r="LC119" s="173"/>
      <c r="LD119" s="173"/>
      <c r="LE119" s="173"/>
      <c r="LF119" s="173"/>
      <c r="LG119" s="173"/>
      <c r="LH119" s="173"/>
      <c r="LI119" s="173"/>
      <c r="LJ119" s="173"/>
      <c r="LK119" s="173"/>
      <c r="LL119" s="173"/>
      <c r="LM119" s="173"/>
      <c r="LN119" s="173"/>
      <c r="LO119" s="173"/>
    </row>
    <row r="120" spans="1:327" s="220" customFormat="1" ht="15.75" customHeight="1" x14ac:dyDescent="0.25">
      <c r="A120" s="173"/>
      <c r="B120" s="173"/>
      <c r="C120" s="173"/>
      <c r="D120" s="173"/>
      <c r="E120" s="173"/>
      <c r="F120" s="124"/>
      <c r="G120" s="124"/>
      <c r="H120" s="17"/>
      <c r="I120" s="17"/>
      <c r="J120" s="17"/>
      <c r="K120" s="17"/>
      <c r="L120" s="17"/>
      <c r="M120" s="173"/>
      <c r="N120" s="173"/>
      <c r="O120" s="216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  <c r="BJ120" s="173"/>
      <c r="BK120" s="173"/>
      <c r="BL120" s="173"/>
      <c r="BM120" s="173"/>
      <c r="BN120" s="173"/>
      <c r="BO120" s="173"/>
      <c r="BP120" s="173"/>
      <c r="BQ120" s="173"/>
      <c r="BR120" s="173"/>
      <c r="BS120" s="173"/>
      <c r="BT120" s="175"/>
      <c r="BV120" s="173"/>
      <c r="BW120" s="173"/>
      <c r="BX120" s="175"/>
      <c r="BY120" s="173"/>
      <c r="BZ120" s="173"/>
      <c r="CA120" s="173"/>
      <c r="CB120" s="173"/>
      <c r="CC120" s="173"/>
      <c r="CD120" s="173"/>
      <c r="CE120" s="173"/>
      <c r="CF120" s="173"/>
      <c r="CG120" s="173"/>
      <c r="CH120" s="173"/>
      <c r="CI120" s="173"/>
      <c r="CJ120" s="173"/>
      <c r="CK120" s="173"/>
      <c r="CL120" s="173"/>
      <c r="CM120" s="173"/>
      <c r="CN120" s="173"/>
      <c r="CO120" s="173"/>
      <c r="CP120" s="173"/>
      <c r="CQ120" s="173"/>
      <c r="CR120" s="173"/>
      <c r="CS120" s="173"/>
      <c r="CT120" s="173"/>
      <c r="CU120" s="173"/>
      <c r="CV120" s="173"/>
      <c r="CW120" s="173"/>
      <c r="CX120" s="173"/>
      <c r="CY120" s="173"/>
      <c r="CZ120" s="173"/>
      <c r="DA120" s="173"/>
      <c r="DB120" s="173"/>
      <c r="DC120" s="173"/>
      <c r="DD120" s="173"/>
      <c r="DE120" s="173"/>
      <c r="DF120" s="173"/>
      <c r="DG120" s="173"/>
      <c r="DH120" s="173"/>
      <c r="DI120" s="173"/>
      <c r="DJ120" s="173"/>
      <c r="DK120" s="173"/>
      <c r="DL120" s="173"/>
      <c r="DM120" s="173"/>
      <c r="DN120" s="173"/>
      <c r="DO120" s="173"/>
      <c r="DP120" s="173"/>
      <c r="DQ120" s="173"/>
      <c r="DR120" s="173"/>
      <c r="DS120" s="173"/>
      <c r="DT120" s="173"/>
      <c r="DU120" s="173"/>
      <c r="DV120" s="173"/>
      <c r="DW120" s="173"/>
      <c r="DX120" s="173"/>
      <c r="DY120" s="173"/>
      <c r="DZ120" s="173"/>
      <c r="EA120" s="173"/>
      <c r="EB120" s="173"/>
      <c r="EC120" s="173"/>
      <c r="ED120" s="173"/>
      <c r="EE120" s="173"/>
      <c r="EF120" s="173"/>
      <c r="EG120" s="173"/>
      <c r="EH120" s="173"/>
      <c r="EI120" s="173"/>
      <c r="EJ120" s="173"/>
      <c r="EK120" s="173"/>
      <c r="EL120" s="173"/>
      <c r="EM120" s="173"/>
      <c r="EN120" s="173"/>
      <c r="EO120" s="173"/>
      <c r="EP120" s="173"/>
      <c r="EQ120" s="173"/>
      <c r="ER120" s="173"/>
      <c r="ES120" s="173"/>
      <c r="ET120" s="173"/>
      <c r="EU120" s="173"/>
      <c r="EV120" s="173"/>
      <c r="EW120" s="173"/>
      <c r="EX120" s="173"/>
      <c r="EY120" s="173"/>
      <c r="EZ120" s="173"/>
      <c r="FA120" s="173"/>
      <c r="FB120" s="173"/>
      <c r="FC120" s="173"/>
      <c r="FD120" s="173"/>
      <c r="FE120" s="173"/>
      <c r="FF120" s="173"/>
      <c r="FG120" s="173"/>
      <c r="FH120" s="173"/>
      <c r="FI120" s="173"/>
      <c r="FJ120" s="173"/>
      <c r="FK120" s="173"/>
      <c r="FL120" s="173"/>
      <c r="FM120" s="173"/>
      <c r="FN120" s="173"/>
      <c r="FO120" s="173"/>
      <c r="FP120" s="173"/>
      <c r="FQ120" s="173"/>
      <c r="FR120" s="173"/>
      <c r="FS120" s="173"/>
      <c r="FT120" s="173"/>
      <c r="FU120" s="173"/>
      <c r="FV120" s="173"/>
      <c r="FW120" s="173"/>
      <c r="FX120" s="173"/>
      <c r="FY120" s="173"/>
      <c r="FZ120" s="173"/>
      <c r="GA120" s="173"/>
      <c r="GB120" s="173"/>
      <c r="GC120" s="173"/>
      <c r="GD120" s="173"/>
      <c r="GE120" s="173"/>
      <c r="GF120" s="173"/>
      <c r="GG120" s="173"/>
      <c r="GH120" s="173"/>
      <c r="GI120" s="173"/>
      <c r="GJ120" s="173"/>
      <c r="GK120" s="173"/>
      <c r="GL120" s="173"/>
      <c r="GM120" s="173"/>
      <c r="GN120" s="173"/>
      <c r="GO120" s="173"/>
      <c r="GP120" s="173"/>
      <c r="GQ120" s="173"/>
      <c r="GR120" s="173"/>
      <c r="GS120" s="173"/>
      <c r="GT120" s="173"/>
      <c r="GU120" s="173"/>
      <c r="GV120" s="173"/>
      <c r="GW120" s="173"/>
      <c r="GX120" s="173"/>
      <c r="GY120" s="173"/>
      <c r="GZ120" s="173"/>
      <c r="HA120" s="173"/>
      <c r="HB120" s="173"/>
      <c r="HC120" s="173"/>
      <c r="HD120" s="173"/>
      <c r="HE120" s="173"/>
      <c r="HF120" s="173"/>
      <c r="HG120" s="173"/>
      <c r="HH120" s="173"/>
      <c r="HI120" s="173"/>
      <c r="HJ120" s="173"/>
      <c r="HK120" s="173"/>
      <c r="HL120" s="173"/>
      <c r="HM120" s="173"/>
      <c r="HN120" s="173"/>
      <c r="HO120" s="173"/>
      <c r="HP120" s="173"/>
      <c r="HQ120" s="173"/>
      <c r="HR120" s="173"/>
      <c r="HS120" s="173"/>
      <c r="HT120" s="173"/>
      <c r="HU120" s="173"/>
      <c r="HV120" s="173"/>
      <c r="HW120" s="173"/>
      <c r="HX120" s="173"/>
      <c r="HY120" s="173"/>
      <c r="HZ120" s="173"/>
      <c r="IA120" s="173"/>
      <c r="IB120" s="173"/>
      <c r="IC120" s="173"/>
      <c r="ID120" s="173"/>
      <c r="IE120" s="173"/>
      <c r="IF120" s="173"/>
      <c r="IG120" s="173"/>
      <c r="IH120" s="173"/>
      <c r="II120" s="173"/>
      <c r="IJ120" s="173"/>
      <c r="IK120" s="173"/>
      <c r="IL120" s="173"/>
      <c r="IM120" s="173"/>
      <c r="IN120" s="173"/>
      <c r="IO120" s="173"/>
      <c r="IP120" s="173"/>
      <c r="IQ120" s="173"/>
      <c r="IR120" s="173"/>
      <c r="IS120" s="173"/>
      <c r="IT120" s="173"/>
      <c r="IU120" s="173"/>
      <c r="IV120" s="173"/>
      <c r="IW120" s="173"/>
      <c r="IX120" s="173"/>
      <c r="IY120" s="173"/>
      <c r="IZ120" s="173"/>
      <c r="JA120" s="173"/>
      <c r="JB120" s="173"/>
      <c r="JC120" s="173"/>
      <c r="JD120" s="173"/>
      <c r="JE120" s="173"/>
      <c r="JF120" s="173"/>
      <c r="JG120" s="173"/>
      <c r="JH120" s="173"/>
      <c r="JI120" s="173"/>
      <c r="JJ120" s="173"/>
      <c r="JK120" s="173"/>
      <c r="JL120" s="173"/>
      <c r="JM120" s="173"/>
      <c r="JN120" s="173"/>
      <c r="JO120" s="173"/>
      <c r="JP120" s="173"/>
      <c r="JQ120" s="173"/>
      <c r="JR120" s="173"/>
      <c r="JS120" s="173"/>
      <c r="JT120" s="173"/>
      <c r="JU120" s="173"/>
      <c r="JV120" s="173"/>
      <c r="JW120" s="173"/>
      <c r="JX120" s="173"/>
      <c r="JY120" s="173"/>
      <c r="JZ120" s="173"/>
      <c r="KA120" s="173"/>
      <c r="KB120" s="173"/>
      <c r="KC120" s="173"/>
      <c r="KD120" s="173"/>
      <c r="KE120" s="173"/>
      <c r="KF120" s="173"/>
      <c r="KG120" s="173"/>
      <c r="KH120" s="173"/>
      <c r="KI120" s="173"/>
      <c r="KJ120" s="173"/>
      <c r="KK120" s="173"/>
      <c r="KL120" s="173"/>
      <c r="KM120" s="173"/>
      <c r="KN120" s="173"/>
      <c r="KO120" s="173"/>
      <c r="KP120" s="173"/>
      <c r="KQ120" s="173"/>
      <c r="KR120" s="173"/>
      <c r="KS120" s="173"/>
      <c r="KT120" s="173"/>
      <c r="KU120" s="173"/>
      <c r="KV120" s="173"/>
      <c r="KW120" s="173"/>
      <c r="KX120" s="173"/>
      <c r="KY120" s="173"/>
      <c r="KZ120" s="173"/>
      <c r="LA120" s="173"/>
      <c r="LB120" s="173"/>
      <c r="LC120" s="173"/>
      <c r="LD120" s="173"/>
      <c r="LE120" s="173"/>
      <c r="LF120" s="173"/>
      <c r="LG120" s="173"/>
      <c r="LH120" s="173"/>
      <c r="LI120" s="173"/>
      <c r="LJ120" s="173"/>
      <c r="LK120" s="173"/>
      <c r="LL120" s="173"/>
      <c r="LM120" s="173"/>
      <c r="LN120" s="173"/>
      <c r="LO120" s="173"/>
    </row>
    <row r="121" spans="1:327" s="220" customFormat="1" ht="15.75" customHeight="1" x14ac:dyDescent="0.25">
      <c r="A121" s="173"/>
      <c r="B121" s="173"/>
      <c r="C121" s="173"/>
      <c r="D121" s="173"/>
      <c r="E121" s="173"/>
      <c r="F121" s="124"/>
      <c r="G121" s="124"/>
      <c r="H121" s="17"/>
      <c r="I121" s="17"/>
      <c r="J121" s="17"/>
      <c r="K121" s="17"/>
      <c r="L121" s="17"/>
      <c r="M121" s="173"/>
      <c r="N121" s="173"/>
      <c r="O121" s="216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  <c r="BJ121" s="173"/>
      <c r="BK121" s="173"/>
      <c r="BL121" s="173"/>
      <c r="BM121" s="173"/>
      <c r="BN121" s="173"/>
      <c r="BO121" s="173"/>
      <c r="BP121" s="173"/>
      <c r="BQ121" s="173"/>
      <c r="BR121" s="173"/>
      <c r="BS121" s="173"/>
      <c r="BT121" s="175"/>
      <c r="BV121" s="173"/>
      <c r="BW121" s="173"/>
      <c r="BX121" s="175"/>
      <c r="BY121" s="173"/>
      <c r="BZ121" s="173"/>
      <c r="CA121" s="173"/>
      <c r="CB121" s="173"/>
      <c r="CC121" s="173"/>
      <c r="CD121" s="173"/>
      <c r="CE121" s="173"/>
      <c r="CF121" s="173"/>
      <c r="CG121" s="173"/>
      <c r="CH121" s="173"/>
      <c r="CI121" s="173"/>
      <c r="CJ121" s="173"/>
      <c r="CK121" s="173"/>
      <c r="CL121" s="173"/>
      <c r="CM121" s="173"/>
      <c r="CN121" s="173"/>
      <c r="CO121" s="173"/>
      <c r="CP121" s="173"/>
      <c r="CQ121" s="173"/>
      <c r="CR121" s="173"/>
      <c r="CS121" s="173"/>
      <c r="CT121" s="173"/>
      <c r="CU121" s="173"/>
      <c r="CV121" s="173"/>
      <c r="CW121" s="173"/>
      <c r="CX121" s="173"/>
      <c r="CY121" s="173"/>
      <c r="CZ121" s="173"/>
      <c r="DA121" s="173"/>
      <c r="DB121" s="173"/>
      <c r="DC121" s="173"/>
      <c r="DD121" s="173"/>
      <c r="DE121" s="173"/>
      <c r="DF121" s="173"/>
      <c r="DG121" s="173"/>
      <c r="DH121" s="173"/>
      <c r="DI121" s="173"/>
      <c r="DJ121" s="173"/>
      <c r="DK121" s="173"/>
      <c r="DL121" s="173"/>
      <c r="DM121" s="173"/>
      <c r="DN121" s="173"/>
      <c r="DO121" s="173"/>
      <c r="DP121" s="173"/>
      <c r="DQ121" s="173"/>
      <c r="DR121" s="173"/>
      <c r="DS121" s="173"/>
      <c r="DT121" s="173"/>
      <c r="DU121" s="173"/>
      <c r="DV121" s="173"/>
      <c r="DW121" s="173"/>
      <c r="DX121" s="173"/>
      <c r="DY121" s="173"/>
      <c r="DZ121" s="173"/>
      <c r="EA121" s="173"/>
      <c r="EB121" s="173"/>
      <c r="EC121" s="173"/>
      <c r="ED121" s="173"/>
      <c r="EE121" s="173"/>
      <c r="EF121" s="173"/>
      <c r="EG121" s="173"/>
      <c r="EH121" s="173"/>
      <c r="EI121" s="173"/>
      <c r="EJ121" s="173"/>
      <c r="EK121" s="173"/>
      <c r="EL121" s="173"/>
      <c r="EM121" s="173"/>
      <c r="EN121" s="173"/>
      <c r="EO121" s="173"/>
      <c r="EP121" s="173"/>
      <c r="EQ121" s="173"/>
      <c r="ER121" s="173"/>
      <c r="ES121" s="173"/>
      <c r="ET121" s="173"/>
      <c r="EU121" s="173"/>
      <c r="EV121" s="173"/>
      <c r="EW121" s="173"/>
      <c r="EX121" s="173"/>
      <c r="EY121" s="173"/>
      <c r="EZ121" s="173"/>
      <c r="FA121" s="173"/>
      <c r="FB121" s="173"/>
      <c r="FC121" s="173"/>
      <c r="FD121" s="173"/>
      <c r="FE121" s="173"/>
      <c r="FF121" s="173"/>
      <c r="FG121" s="173"/>
      <c r="FH121" s="173"/>
      <c r="FI121" s="173"/>
      <c r="FJ121" s="173"/>
      <c r="FK121" s="173"/>
      <c r="FL121" s="173"/>
      <c r="FM121" s="173"/>
      <c r="FN121" s="173"/>
      <c r="FO121" s="173"/>
      <c r="FP121" s="173"/>
      <c r="FQ121" s="173"/>
      <c r="FR121" s="173"/>
      <c r="FS121" s="173"/>
      <c r="FT121" s="173"/>
      <c r="FU121" s="173"/>
      <c r="FV121" s="173"/>
      <c r="FW121" s="173"/>
      <c r="FX121" s="173"/>
      <c r="FY121" s="173"/>
      <c r="FZ121" s="173"/>
      <c r="GA121" s="173"/>
      <c r="GB121" s="173"/>
      <c r="GC121" s="173"/>
      <c r="GD121" s="173"/>
      <c r="GE121" s="173"/>
      <c r="GF121" s="173"/>
      <c r="GG121" s="173"/>
      <c r="GH121" s="173"/>
      <c r="GI121" s="173"/>
      <c r="GJ121" s="173"/>
      <c r="GK121" s="173"/>
      <c r="GL121" s="173"/>
      <c r="GM121" s="173"/>
      <c r="GN121" s="173"/>
      <c r="GO121" s="173"/>
      <c r="GP121" s="173"/>
      <c r="GQ121" s="173"/>
      <c r="GR121" s="173"/>
      <c r="GS121" s="173"/>
      <c r="GT121" s="173"/>
      <c r="GU121" s="173"/>
      <c r="GV121" s="173"/>
      <c r="GW121" s="173"/>
      <c r="GX121" s="173"/>
      <c r="GY121" s="173"/>
      <c r="GZ121" s="173"/>
      <c r="HA121" s="173"/>
      <c r="HB121" s="173"/>
      <c r="HC121" s="173"/>
      <c r="HD121" s="173"/>
      <c r="HE121" s="173"/>
      <c r="HF121" s="173"/>
      <c r="HG121" s="173"/>
      <c r="HH121" s="173"/>
      <c r="HI121" s="173"/>
      <c r="HJ121" s="173"/>
      <c r="HK121" s="173"/>
      <c r="HL121" s="173"/>
      <c r="HM121" s="173"/>
      <c r="HN121" s="173"/>
      <c r="HO121" s="173"/>
      <c r="HP121" s="173"/>
      <c r="HQ121" s="173"/>
      <c r="HR121" s="173"/>
      <c r="HS121" s="173"/>
      <c r="HT121" s="173"/>
      <c r="HU121" s="173"/>
      <c r="HV121" s="173"/>
      <c r="HW121" s="173"/>
      <c r="HX121" s="173"/>
      <c r="HY121" s="173"/>
      <c r="HZ121" s="173"/>
      <c r="IA121" s="173"/>
      <c r="IB121" s="173"/>
      <c r="IC121" s="173"/>
      <c r="ID121" s="173"/>
      <c r="IE121" s="173"/>
      <c r="IF121" s="173"/>
      <c r="IG121" s="173"/>
      <c r="IH121" s="173"/>
      <c r="II121" s="173"/>
      <c r="IJ121" s="173"/>
      <c r="IK121" s="173"/>
      <c r="IL121" s="173"/>
      <c r="IM121" s="173"/>
      <c r="IN121" s="173"/>
      <c r="IO121" s="173"/>
      <c r="IP121" s="173"/>
      <c r="IQ121" s="173"/>
      <c r="IR121" s="173"/>
      <c r="IS121" s="173"/>
      <c r="IT121" s="173"/>
      <c r="IU121" s="173"/>
      <c r="IV121" s="173"/>
      <c r="IW121" s="173"/>
      <c r="IX121" s="173"/>
      <c r="IY121" s="173"/>
      <c r="IZ121" s="173"/>
      <c r="JA121" s="173"/>
      <c r="JB121" s="173"/>
      <c r="JC121" s="173"/>
      <c r="JD121" s="173"/>
      <c r="JE121" s="173"/>
      <c r="JF121" s="173"/>
      <c r="JG121" s="173"/>
      <c r="JH121" s="173"/>
      <c r="JI121" s="173"/>
      <c r="JJ121" s="173"/>
      <c r="JK121" s="173"/>
      <c r="JL121" s="173"/>
      <c r="JM121" s="173"/>
      <c r="JN121" s="173"/>
      <c r="JO121" s="173"/>
      <c r="JP121" s="173"/>
      <c r="JQ121" s="173"/>
      <c r="JR121" s="173"/>
      <c r="JS121" s="173"/>
      <c r="JT121" s="173"/>
      <c r="JU121" s="173"/>
      <c r="JV121" s="173"/>
      <c r="JW121" s="173"/>
      <c r="JX121" s="173"/>
      <c r="JY121" s="173"/>
      <c r="JZ121" s="173"/>
      <c r="KA121" s="173"/>
      <c r="KB121" s="173"/>
      <c r="KC121" s="173"/>
      <c r="KD121" s="173"/>
      <c r="KE121" s="173"/>
      <c r="KF121" s="173"/>
      <c r="KG121" s="173"/>
      <c r="KH121" s="173"/>
      <c r="KI121" s="173"/>
      <c r="KJ121" s="173"/>
      <c r="KK121" s="173"/>
      <c r="KL121" s="173"/>
      <c r="KM121" s="173"/>
      <c r="KN121" s="173"/>
      <c r="KO121" s="173"/>
      <c r="KP121" s="173"/>
      <c r="KQ121" s="173"/>
      <c r="KR121" s="173"/>
      <c r="KS121" s="173"/>
      <c r="KT121" s="173"/>
      <c r="KU121" s="173"/>
      <c r="KV121" s="173"/>
      <c r="KW121" s="173"/>
      <c r="KX121" s="173"/>
      <c r="KY121" s="173"/>
      <c r="KZ121" s="173"/>
      <c r="LA121" s="173"/>
      <c r="LB121" s="173"/>
      <c r="LC121" s="173"/>
      <c r="LD121" s="173"/>
      <c r="LE121" s="173"/>
      <c r="LF121" s="173"/>
      <c r="LG121" s="173"/>
      <c r="LH121" s="173"/>
      <c r="LI121" s="173"/>
      <c r="LJ121" s="173"/>
      <c r="LK121" s="173"/>
      <c r="LL121" s="173"/>
      <c r="LM121" s="173"/>
      <c r="LN121" s="173"/>
      <c r="LO121" s="173"/>
    </row>
    <row r="122" spans="1:327" s="220" customFormat="1" ht="15.75" customHeight="1" x14ac:dyDescent="0.25">
      <c r="A122" s="173"/>
      <c r="B122" s="173"/>
      <c r="C122" s="173"/>
      <c r="D122" s="173"/>
      <c r="E122" s="173"/>
      <c r="F122" s="124"/>
      <c r="G122" s="124"/>
      <c r="H122" s="17"/>
      <c r="I122" s="17"/>
      <c r="J122" s="17"/>
      <c r="K122" s="17"/>
      <c r="L122" s="17"/>
      <c r="M122" s="173"/>
      <c r="N122" s="173"/>
      <c r="O122" s="216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  <c r="BJ122" s="173"/>
      <c r="BK122" s="173"/>
      <c r="BL122" s="173"/>
      <c r="BM122" s="173"/>
      <c r="BN122" s="173"/>
      <c r="BO122" s="173"/>
      <c r="BP122" s="173"/>
      <c r="BQ122" s="173"/>
      <c r="BR122" s="173"/>
      <c r="BS122" s="173"/>
      <c r="BT122" s="175"/>
      <c r="BV122" s="173"/>
      <c r="BW122" s="173"/>
      <c r="BX122" s="175"/>
      <c r="BY122" s="173"/>
      <c r="BZ122" s="173"/>
      <c r="CA122" s="173"/>
      <c r="CB122" s="173"/>
      <c r="CC122" s="173"/>
      <c r="CD122" s="173"/>
      <c r="CE122" s="173"/>
      <c r="CF122" s="173"/>
      <c r="CG122" s="173"/>
      <c r="CH122" s="173"/>
      <c r="CI122" s="173"/>
      <c r="CJ122" s="173"/>
      <c r="CK122" s="173"/>
      <c r="CL122" s="173"/>
      <c r="CM122" s="173"/>
      <c r="CN122" s="173"/>
      <c r="CO122" s="173"/>
      <c r="CP122" s="173"/>
      <c r="CQ122" s="173"/>
      <c r="CR122" s="173"/>
      <c r="CS122" s="173"/>
      <c r="CT122" s="173"/>
      <c r="CU122" s="173"/>
      <c r="CV122" s="173"/>
      <c r="CW122" s="173"/>
      <c r="CX122" s="173"/>
      <c r="CY122" s="173"/>
      <c r="CZ122" s="173"/>
      <c r="DA122" s="173"/>
      <c r="DB122" s="173"/>
      <c r="DC122" s="173"/>
      <c r="DD122" s="173"/>
      <c r="DE122" s="173"/>
      <c r="DF122" s="173"/>
      <c r="DG122" s="173"/>
      <c r="DH122" s="173"/>
      <c r="DI122" s="173"/>
      <c r="DJ122" s="173"/>
      <c r="DK122" s="173"/>
      <c r="DL122" s="173"/>
      <c r="DM122" s="173"/>
      <c r="DN122" s="173"/>
      <c r="DO122" s="173"/>
      <c r="DP122" s="173"/>
      <c r="DQ122" s="173"/>
      <c r="DR122" s="173"/>
      <c r="DS122" s="173"/>
      <c r="DT122" s="173"/>
      <c r="DU122" s="173"/>
      <c r="DV122" s="173"/>
      <c r="DW122" s="173"/>
      <c r="DX122" s="173"/>
      <c r="DY122" s="173"/>
      <c r="DZ122" s="173"/>
      <c r="EA122" s="173"/>
      <c r="EB122" s="173"/>
      <c r="EC122" s="173"/>
      <c r="ED122" s="173"/>
      <c r="EE122" s="173"/>
      <c r="EF122" s="173"/>
      <c r="EG122" s="173"/>
      <c r="EH122" s="173"/>
      <c r="EI122" s="173"/>
      <c r="EJ122" s="173"/>
      <c r="EK122" s="173"/>
      <c r="EL122" s="173"/>
      <c r="EM122" s="173"/>
      <c r="EN122" s="173"/>
      <c r="EO122" s="173"/>
      <c r="EP122" s="173"/>
      <c r="EQ122" s="173"/>
      <c r="ER122" s="173"/>
      <c r="ES122" s="173"/>
      <c r="ET122" s="173"/>
      <c r="EU122" s="173"/>
      <c r="EV122" s="173"/>
      <c r="EW122" s="173"/>
      <c r="EX122" s="173"/>
      <c r="EY122" s="173"/>
      <c r="EZ122" s="173"/>
      <c r="FA122" s="173"/>
      <c r="FB122" s="173"/>
      <c r="FC122" s="173"/>
      <c r="FD122" s="173"/>
      <c r="FE122" s="173"/>
      <c r="FF122" s="173"/>
      <c r="FG122" s="173"/>
      <c r="FH122" s="173"/>
      <c r="FI122" s="173"/>
      <c r="FJ122" s="173"/>
      <c r="FK122" s="173"/>
      <c r="FL122" s="173"/>
      <c r="FM122" s="173"/>
      <c r="FN122" s="173"/>
      <c r="FO122" s="173"/>
      <c r="FP122" s="173"/>
      <c r="FQ122" s="173"/>
      <c r="FR122" s="173"/>
      <c r="FS122" s="173"/>
      <c r="FT122" s="173"/>
      <c r="FU122" s="173"/>
      <c r="FV122" s="173"/>
      <c r="FW122" s="173"/>
      <c r="FX122" s="173"/>
      <c r="FY122" s="173"/>
      <c r="FZ122" s="173"/>
      <c r="GA122" s="173"/>
      <c r="GB122" s="173"/>
      <c r="GC122" s="173"/>
      <c r="GD122" s="173"/>
      <c r="GE122" s="173"/>
      <c r="GF122" s="173"/>
      <c r="GG122" s="173"/>
      <c r="GH122" s="173"/>
      <c r="GI122" s="173"/>
      <c r="GJ122" s="173"/>
      <c r="GK122" s="173"/>
      <c r="GL122" s="173"/>
      <c r="GM122" s="173"/>
      <c r="GN122" s="173"/>
      <c r="GO122" s="173"/>
      <c r="GP122" s="173"/>
      <c r="GQ122" s="173"/>
      <c r="GR122" s="173"/>
      <c r="GS122" s="173"/>
      <c r="GT122" s="173"/>
      <c r="GU122" s="173"/>
      <c r="GV122" s="173"/>
      <c r="GW122" s="173"/>
      <c r="GX122" s="173"/>
      <c r="GY122" s="173"/>
      <c r="GZ122" s="173"/>
      <c r="HA122" s="173"/>
      <c r="HB122" s="173"/>
      <c r="HC122" s="173"/>
      <c r="HD122" s="173"/>
      <c r="HE122" s="173"/>
      <c r="HF122" s="173"/>
      <c r="HG122" s="173"/>
      <c r="HH122" s="173"/>
      <c r="HI122" s="173"/>
      <c r="HJ122" s="173"/>
      <c r="HK122" s="173"/>
      <c r="HL122" s="173"/>
      <c r="HM122" s="173"/>
      <c r="HN122" s="173"/>
      <c r="HO122" s="173"/>
      <c r="HP122" s="173"/>
      <c r="HQ122" s="173"/>
      <c r="HR122" s="173"/>
      <c r="HS122" s="173"/>
      <c r="HT122" s="173"/>
      <c r="HU122" s="173"/>
      <c r="HV122" s="173"/>
      <c r="HW122" s="173"/>
      <c r="HX122" s="173"/>
      <c r="HY122" s="173"/>
      <c r="HZ122" s="173"/>
      <c r="IA122" s="173"/>
      <c r="IB122" s="173"/>
      <c r="IC122" s="173"/>
      <c r="ID122" s="173"/>
      <c r="IE122" s="173"/>
      <c r="IF122" s="173"/>
      <c r="IG122" s="173"/>
      <c r="IH122" s="173"/>
      <c r="II122" s="173"/>
      <c r="IJ122" s="173"/>
      <c r="IK122" s="173"/>
      <c r="IL122" s="173"/>
      <c r="IM122" s="173"/>
      <c r="IN122" s="173"/>
      <c r="IO122" s="173"/>
      <c r="IP122" s="173"/>
      <c r="IQ122" s="173"/>
      <c r="IR122" s="173"/>
      <c r="IS122" s="173"/>
      <c r="IT122" s="173"/>
      <c r="IU122" s="173"/>
      <c r="IV122" s="173"/>
      <c r="IW122" s="173"/>
      <c r="IX122" s="173"/>
      <c r="IY122" s="173"/>
      <c r="IZ122" s="173"/>
      <c r="JA122" s="173"/>
      <c r="JB122" s="173"/>
      <c r="JC122" s="173"/>
      <c r="JD122" s="173"/>
      <c r="JE122" s="173"/>
      <c r="JF122" s="173"/>
      <c r="JG122" s="173"/>
      <c r="JH122" s="173"/>
      <c r="JI122" s="173"/>
      <c r="JJ122" s="173"/>
      <c r="JK122" s="173"/>
      <c r="JL122" s="173"/>
      <c r="JM122" s="173"/>
      <c r="JN122" s="173"/>
      <c r="JO122" s="173"/>
      <c r="JP122" s="173"/>
      <c r="JQ122" s="173"/>
      <c r="JR122" s="173"/>
      <c r="JS122" s="173"/>
      <c r="JT122" s="173"/>
      <c r="JU122" s="173"/>
      <c r="JV122" s="173"/>
      <c r="JW122" s="173"/>
      <c r="JX122" s="173"/>
      <c r="JY122" s="173"/>
      <c r="JZ122" s="173"/>
      <c r="KA122" s="173"/>
      <c r="KB122" s="173"/>
      <c r="KC122" s="173"/>
      <c r="KD122" s="173"/>
      <c r="KE122" s="173"/>
      <c r="KF122" s="173"/>
      <c r="KG122" s="173"/>
      <c r="KH122" s="173"/>
      <c r="KI122" s="173"/>
      <c r="KJ122" s="173"/>
      <c r="KK122" s="173"/>
      <c r="KL122" s="173"/>
      <c r="KM122" s="173"/>
      <c r="KN122" s="173"/>
      <c r="KO122" s="173"/>
      <c r="KP122" s="173"/>
      <c r="KQ122" s="173"/>
      <c r="KR122" s="173"/>
      <c r="KS122" s="173"/>
      <c r="KT122" s="173"/>
      <c r="KU122" s="173"/>
      <c r="KV122" s="173"/>
      <c r="KW122" s="173"/>
      <c r="KX122" s="173"/>
      <c r="KY122" s="173"/>
      <c r="KZ122" s="173"/>
      <c r="LA122" s="173"/>
      <c r="LB122" s="173"/>
      <c r="LC122" s="173"/>
      <c r="LD122" s="173"/>
      <c r="LE122" s="173"/>
      <c r="LF122" s="173"/>
      <c r="LG122" s="173"/>
      <c r="LH122" s="173"/>
      <c r="LI122" s="173"/>
      <c r="LJ122" s="173"/>
      <c r="LK122" s="173"/>
      <c r="LL122" s="173"/>
      <c r="LM122" s="173"/>
      <c r="LN122" s="173"/>
      <c r="LO122" s="173"/>
    </row>
    <row r="123" spans="1:327" s="220" customFormat="1" ht="15.75" customHeight="1" x14ac:dyDescent="0.25">
      <c r="A123" s="173"/>
      <c r="B123" s="173"/>
      <c r="C123" s="173"/>
      <c r="D123" s="173"/>
      <c r="E123" s="173"/>
      <c r="F123" s="124"/>
      <c r="G123" s="124"/>
      <c r="H123" s="17"/>
      <c r="I123" s="17"/>
      <c r="J123" s="17"/>
      <c r="K123" s="17"/>
      <c r="L123" s="17"/>
      <c r="M123" s="173"/>
      <c r="N123" s="173"/>
      <c r="O123" s="216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  <c r="BJ123" s="173"/>
      <c r="BK123" s="173"/>
      <c r="BL123" s="173"/>
      <c r="BM123" s="173"/>
      <c r="BN123" s="173"/>
      <c r="BO123" s="173"/>
      <c r="BP123" s="173"/>
      <c r="BQ123" s="173"/>
      <c r="BR123" s="173"/>
      <c r="BS123" s="173"/>
      <c r="BT123" s="175"/>
      <c r="BV123" s="173"/>
      <c r="BW123" s="173"/>
      <c r="BX123" s="175"/>
      <c r="BY123" s="173"/>
      <c r="BZ123" s="173"/>
      <c r="CA123" s="173"/>
      <c r="CB123" s="173"/>
      <c r="CC123" s="173"/>
      <c r="CD123" s="173"/>
      <c r="CE123" s="173"/>
      <c r="CF123" s="173"/>
      <c r="CG123" s="173"/>
      <c r="CH123" s="173"/>
      <c r="CI123" s="173"/>
      <c r="CJ123" s="173"/>
      <c r="CK123" s="173"/>
      <c r="CL123" s="173"/>
      <c r="CM123" s="173"/>
      <c r="CN123" s="173"/>
      <c r="CO123" s="173"/>
      <c r="CP123" s="173"/>
      <c r="CQ123" s="173"/>
      <c r="CR123" s="173"/>
      <c r="CS123" s="173"/>
      <c r="CT123" s="173"/>
      <c r="CU123" s="173"/>
      <c r="CV123" s="173"/>
      <c r="CW123" s="173"/>
      <c r="CX123" s="173"/>
      <c r="CY123" s="173"/>
      <c r="CZ123" s="173"/>
      <c r="DA123" s="173"/>
      <c r="DB123" s="173"/>
      <c r="DC123" s="173"/>
      <c r="DD123" s="173"/>
      <c r="DE123" s="173"/>
      <c r="DF123" s="173"/>
      <c r="DG123" s="173"/>
      <c r="DH123" s="173"/>
      <c r="DI123" s="173"/>
      <c r="DJ123" s="173"/>
      <c r="DK123" s="173"/>
      <c r="DL123" s="173"/>
      <c r="DM123" s="173"/>
      <c r="DN123" s="173"/>
      <c r="DO123" s="173"/>
      <c r="DP123" s="173"/>
      <c r="DQ123" s="173"/>
      <c r="DR123" s="173"/>
      <c r="DS123" s="173"/>
      <c r="DT123" s="173"/>
      <c r="DU123" s="173"/>
      <c r="DV123" s="173"/>
      <c r="DW123" s="173"/>
      <c r="DX123" s="173"/>
      <c r="DY123" s="173"/>
      <c r="DZ123" s="173"/>
      <c r="EA123" s="173"/>
      <c r="EB123" s="173"/>
      <c r="EC123" s="173"/>
      <c r="ED123" s="173"/>
      <c r="EE123" s="173"/>
      <c r="EF123" s="173"/>
      <c r="EG123" s="173"/>
      <c r="EH123" s="173"/>
      <c r="EI123" s="173"/>
      <c r="EJ123" s="173"/>
      <c r="EK123" s="173"/>
      <c r="EL123" s="173"/>
      <c r="EM123" s="173"/>
      <c r="EN123" s="173"/>
      <c r="EO123" s="173"/>
      <c r="EP123" s="173"/>
      <c r="EQ123" s="173"/>
      <c r="ER123" s="173"/>
      <c r="ES123" s="173"/>
      <c r="ET123" s="173"/>
      <c r="EU123" s="173"/>
      <c r="EV123" s="173"/>
      <c r="EW123" s="173"/>
      <c r="EX123" s="173"/>
      <c r="EY123" s="173"/>
      <c r="EZ123" s="173"/>
      <c r="FA123" s="173"/>
      <c r="FB123" s="173"/>
      <c r="FC123" s="173"/>
      <c r="FD123" s="173"/>
      <c r="FE123" s="173"/>
      <c r="FF123" s="173"/>
      <c r="FG123" s="173"/>
      <c r="FH123" s="173"/>
      <c r="FI123" s="173"/>
      <c r="FJ123" s="173"/>
      <c r="FK123" s="173"/>
      <c r="FL123" s="173"/>
      <c r="FM123" s="173"/>
      <c r="FN123" s="173"/>
      <c r="FO123" s="173"/>
      <c r="FP123" s="173"/>
      <c r="FQ123" s="173"/>
      <c r="FR123" s="173"/>
      <c r="FS123" s="173"/>
      <c r="FT123" s="173"/>
      <c r="FU123" s="173"/>
      <c r="FV123" s="173"/>
      <c r="FW123" s="173"/>
      <c r="FX123" s="173"/>
      <c r="FY123" s="173"/>
      <c r="FZ123" s="173"/>
      <c r="GA123" s="173"/>
      <c r="GB123" s="173"/>
      <c r="GC123" s="173"/>
      <c r="GD123" s="173"/>
      <c r="GE123" s="173"/>
      <c r="GF123" s="173"/>
      <c r="GG123" s="173"/>
      <c r="GH123" s="173"/>
      <c r="GI123" s="173"/>
      <c r="GJ123" s="173"/>
      <c r="GK123" s="173"/>
      <c r="GL123" s="173"/>
      <c r="GM123" s="173"/>
      <c r="GN123" s="173"/>
      <c r="GO123" s="173"/>
      <c r="GP123" s="173"/>
      <c r="GQ123" s="173"/>
      <c r="GR123" s="173"/>
      <c r="GS123" s="173"/>
      <c r="GT123" s="173"/>
      <c r="GU123" s="173"/>
      <c r="GV123" s="173"/>
      <c r="GW123" s="173"/>
      <c r="GX123" s="173"/>
      <c r="GY123" s="173"/>
      <c r="GZ123" s="173"/>
      <c r="HA123" s="173"/>
      <c r="HB123" s="173"/>
      <c r="HC123" s="173"/>
      <c r="HD123" s="173"/>
      <c r="HE123" s="173"/>
      <c r="HF123" s="173"/>
      <c r="HG123" s="173"/>
      <c r="HH123" s="173"/>
      <c r="HI123" s="173"/>
      <c r="HJ123" s="173"/>
      <c r="HK123" s="173"/>
      <c r="HL123" s="173"/>
      <c r="HM123" s="173"/>
      <c r="HN123" s="173"/>
      <c r="HO123" s="173"/>
      <c r="HP123" s="173"/>
      <c r="HQ123" s="173"/>
      <c r="HR123" s="173"/>
      <c r="HS123" s="173"/>
      <c r="HT123" s="173"/>
      <c r="HU123" s="173"/>
      <c r="HV123" s="173"/>
      <c r="HW123" s="173"/>
      <c r="HX123" s="173"/>
      <c r="HY123" s="173"/>
      <c r="HZ123" s="173"/>
      <c r="IA123" s="173"/>
      <c r="IB123" s="173"/>
      <c r="IC123" s="173"/>
      <c r="ID123" s="173"/>
      <c r="IE123" s="173"/>
      <c r="IF123" s="173"/>
      <c r="IG123" s="173"/>
      <c r="IH123" s="173"/>
      <c r="II123" s="173"/>
      <c r="IJ123" s="173"/>
      <c r="IK123" s="173"/>
      <c r="IL123" s="173"/>
      <c r="IM123" s="173"/>
      <c r="IN123" s="173"/>
      <c r="IO123" s="173"/>
      <c r="IP123" s="173"/>
      <c r="IQ123" s="173"/>
      <c r="IR123" s="173"/>
      <c r="IS123" s="173"/>
      <c r="IT123" s="173"/>
      <c r="IU123" s="173"/>
      <c r="IV123" s="173"/>
      <c r="IW123" s="173"/>
      <c r="IX123" s="173"/>
      <c r="IY123" s="173"/>
      <c r="IZ123" s="173"/>
      <c r="JA123" s="173"/>
      <c r="JB123" s="173"/>
      <c r="JC123" s="173"/>
      <c r="JD123" s="173"/>
      <c r="JE123" s="173"/>
      <c r="JF123" s="173"/>
      <c r="JG123" s="173"/>
      <c r="JH123" s="173"/>
      <c r="JI123" s="173"/>
      <c r="JJ123" s="173"/>
      <c r="JK123" s="173"/>
      <c r="JL123" s="173"/>
      <c r="JM123" s="173"/>
      <c r="JN123" s="173"/>
      <c r="JO123" s="173"/>
      <c r="JP123" s="173"/>
      <c r="JQ123" s="173"/>
      <c r="JR123" s="173"/>
      <c r="JS123" s="173"/>
      <c r="JT123" s="173"/>
      <c r="JU123" s="173"/>
      <c r="JV123" s="173"/>
      <c r="JW123" s="173"/>
      <c r="JX123" s="173"/>
      <c r="JY123" s="173"/>
      <c r="JZ123" s="173"/>
      <c r="KA123" s="173"/>
      <c r="KB123" s="173"/>
      <c r="KC123" s="173"/>
      <c r="KD123" s="173"/>
      <c r="KE123" s="173"/>
      <c r="KF123" s="173"/>
      <c r="KG123" s="173"/>
      <c r="KH123" s="173"/>
      <c r="KI123" s="173"/>
      <c r="KJ123" s="173"/>
      <c r="KK123" s="173"/>
      <c r="KL123" s="173"/>
      <c r="KM123" s="173"/>
      <c r="KN123" s="173"/>
      <c r="KO123" s="173"/>
      <c r="KP123" s="173"/>
      <c r="KQ123" s="173"/>
      <c r="KR123" s="173"/>
      <c r="KS123" s="173"/>
      <c r="KT123" s="173"/>
      <c r="KU123" s="173"/>
      <c r="KV123" s="173"/>
      <c r="KW123" s="173"/>
      <c r="KX123" s="173"/>
      <c r="KY123" s="173"/>
      <c r="KZ123" s="173"/>
      <c r="LA123" s="173"/>
      <c r="LB123" s="173"/>
      <c r="LC123" s="173"/>
      <c r="LD123" s="173"/>
      <c r="LE123" s="173"/>
      <c r="LF123" s="173"/>
      <c r="LG123" s="173"/>
      <c r="LH123" s="173"/>
      <c r="LI123" s="173"/>
      <c r="LJ123" s="173"/>
      <c r="LK123" s="173"/>
      <c r="LL123" s="173"/>
      <c r="LM123" s="173"/>
      <c r="LN123" s="173"/>
      <c r="LO123" s="173"/>
    </row>
    <row r="124" spans="1:327" s="220" customFormat="1" ht="15.75" customHeight="1" x14ac:dyDescent="0.25">
      <c r="A124" s="173"/>
      <c r="B124" s="173"/>
      <c r="C124" s="173"/>
      <c r="D124" s="173"/>
      <c r="E124" s="173"/>
      <c r="F124" s="124"/>
      <c r="G124" s="124"/>
      <c r="H124" s="17"/>
      <c r="I124" s="17"/>
      <c r="J124" s="17"/>
      <c r="K124" s="17"/>
      <c r="L124" s="17"/>
      <c r="M124" s="173"/>
      <c r="N124" s="173"/>
      <c r="O124" s="216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  <c r="BJ124" s="173"/>
      <c r="BK124" s="173"/>
      <c r="BL124" s="173"/>
      <c r="BM124" s="173"/>
      <c r="BN124" s="173"/>
      <c r="BO124" s="173"/>
      <c r="BP124" s="173"/>
      <c r="BQ124" s="173"/>
      <c r="BR124" s="173"/>
      <c r="BS124" s="173"/>
      <c r="BT124" s="175"/>
      <c r="BV124" s="173"/>
      <c r="BW124" s="173"/>
      <c r="BX124" s="175"/>
      <c r="BY124" s="173"/>
      <c r="BZ124" s="173"/>
      <c r="CA124" s="173"/>
      <c r="CB124" s="173"/>
      <c r="CC124" s="173"/>
      <c r="CD124" s="173"/>
      <c r="CE124" s="173"/>
      <c r="CF124" s="173"/>
      <c r="CG124" s="173"/>
      <c r="CH124" s="173"/>
      <c r="CI124" s="173"/>
      <c r="CJ124" s="173"/>
      <c r="CK124" s="173"/>
      <c r="CL124" s="173"/>
      <c r="CM124" s="173"/>
      <c r="CN124" s="173"/>
      <c r="CO124" s="173"/>
      <c r="CP124" s="173"/>
      <c r="CQ124" s="173"/>
      <c r="CR124" s="173"/>
      <c r="CS124" s="173"/>
      <c r="CT124" s="173"/>
      <c r="CU124" s="173"/>
      <c r="CV124" s="173"/>
      <c r="CW124" s="173"/>
      <c r="CX124" s="173"/>
      <c r="CY124" s="173"/>
      <c r="CZ124" s="173"/>
      <c r="DA124" s="173"/>
      <c r="DB124" s="173"/>
      <c r="DC124" s="173"/>
      <c r="DD124" s="173"/>
      <c r="DE124" s="173"/>
      <c r="DF124" s="173"/>
      <c r="DG124" s="173"/>
      <c r="DH124" s="173"/>
      <c r="DI124" s="173"/>
      <c r="DJ124" s="173"/>
      <c r="DK124" s="173"/>
      <c r="DL124" s="173"/>
      <c r="DM124" s="173"/>
      <c r="DN124" s="173"/>
      <c r="DO124" s="173"/>
      <c r="DP124" s="173"/>
      <c r="DQ124" s="173"/>
      <c r="DR124" s="173"/>
      <c r="DS124" s="173"/>
      <c r="DT124" s="173"/>
      <c r="DU124" s="173"/>
      <c r="DV124" s="173"/>
      <c r="DW124" s="173"/>
      <c r="DX124" s="173"/>
      <c r="DY124" s="173"/>
      <c r="DZ124" s="173"/>
      <c r="EA124" s="173"/>
      <c r="EB124" s="173"/>
      <c r="EC124" s="173"/>
      <c r="ED124" s="173"/>
      <c r="EE124" s="173"/>
      <c r="EF124" s="173"/>
      <c r="EG124" s="173"/>
      <c r="EH124" s="173"/>
      <c r="EI124" s="173"/>
      <c r="EJ124" s="173"/>
      <c r="EK124" s="173"/>
      <c r="EL124" s="173"/>
      <c r="EM124" s="173"/>
      <c r="EN124" s="173"/>
      <c r="EO124" s="173"/>
      <c r="EP124" s="173"/>
      <c r="EQ124" s="173"/>
      <c r="ER124" s="173"/>
      <c r="ES124" s="173"/>
      <c r="ET124" s="173"/>
      <c r="EU124" s="173"/>
      <c r="EV124" s="173"/>
      <c r="EW124" s="173"/>
      <c r="EX124" s="173"/>
      <c r="EY124" s="173"/>
      <c r="EZ124" s="173"/>
      <c r="FA124" s="173"/>
      <c r="FB124" s="173"/>
      <c r="FC124" s="173"/>
      <c r="FD124" s="173"/>
      <c r="FE124" s="173"/>
      <c r="FF124" s="173"/>
      <c r="FG124" s="173"/>
      <c r="FH124" s="173"/>
      <c r="FI124" s="173"/>
      <c r="FJ124" s="173"/>
      <c r="FK124" s="173"/>
      <c r="FL124" s="173"/>
      <c r="FM124" s="173"/>
      <c r="FN124" s="173"/>
      <c r="FO124" s="173"/>
      <c r="FP124" s="173"/>
      <c r="FQ124" s="173"/>
      <c r="FR124" s="173"/>
      <c r="FS124" s="173"/>
      <c r="FT124" s="173"/>
      <c r="FU124" s="173"/>
      <c r="FV124" s="173"/>
      <c r="FW124" s="173"/>
      <c r="FX124" s="173"/>
      <c r="FY124" s="173"/>
      <c r="FZ124" s="173"/>
      <c r="GA124" s="173"/>
      <c r="GB124" s="173"/>
      <c r="GC124" s="173"/>
      <c r="GD124" s="173"/>
      <c r="GE124" s="173"/>
      <c r="GF124" s="173"/>
      <c r="GG124" s="173"/>
      <c r="GH124" s="173"/>
      <c r="GI124" s="173"/>
      <c r="GJ124" s="173"/>
      <c r="GK124" s="173"/>
      <c r="GL124" s="173"/>
      <c r="GM124" s="173"/>
      <c r="GN124" s="173"/>
      <c r="GO124" s="173"/>
      <c r="GP124" s="173"/>
      <c r="GQ124" s="173"/>
      <c r="GR124" s="173"/>
      <c r="GS124" s="173"/>
      <c r="GT124" s="173"/>
      <c r="GU124" s="173"/>
      <c r="GV124" s="173"/>
      <c r="GW124" s="173"/>
      <c r="GX124" s="173"/>
      <c r="GY124" s="173"/>
      <c r="GZ124" s="173"/>
      <c r="HA124" s="173"/>
      <c r="HB124" s="173"/>
      <c r="HC124" s="173"/>
      <c r="HD124" s="173"/>
      <c r="HE124" s="173"/>
      <c r="HF124" s="173"/>
      <c r="HG124" s="173"/>
      <c r="HH124" s="173"/>
      <c r="HI124" s="173"/>
      <c r="HJ124" s="173"/>
      <c r="HK124" s="173"/>
      <c r="HL124" s="173"/>
      <c r="HM124" s="173"/>
      <c r="HN124" s="173"/>
      <c r="HO124" s="173"/>
      <c r="HP124" s="173"/>
      <c r="HQ124" s="173"/>
      <c r="HR124" s="173"/>
      <c r="HS124" s="173"/>
      <c r="HT124" s="173"/>
      <c r="HU124" s="173"/>
      <c r="HV124" s="173"/>
      <c r="HW124" s="173"/>
      <c r="HX124" s="173"/>
      <c r="HY124" s="173"/>
      <c r="HZ124" s="173"/>
      <c r="IA124" s="173"/>
      <c r="IB124" s="173"/>
      <c r="IC124" s="173"/>
      <c r="ID124" s="173"/>
      <c r="IE124" s="173"/>
      <c r="IF124" s="173"/>
      <c r="IG124" s="173"/>
      <c r="IH124" s="173"/>
      <c r="II124" s="173"/>
      <c r="IJ124" s="173"/>
      <c r="IK124" s="173"/>
      <c r="IL124" s="173"/>
      <c r="IM124" s="173"/>
      <c r="IN124" s="173"/>
      <c r="IO124" s="173"/>
      <c r="IP124" s="173"/>
      <c r="IQ124" s="173"/>
      <c r="IR124" s="173"/>
      <c r="IS124" s="173"/>
      <c r="IT124" s="173"/>
      <c r="IU124" s="173"/>
      <c r="IV124" s="173"/>
      <c r="IW124" s="173"/>
      <c r="IX124" s="173"/>
      <c r="IY124" s="173"/>
      <c r="IZ124" s="173"/>
      <c r="JA124" s="173"/>
      <c r="JB124" s="173"/>
      <c r="JC124" s="173"/>
      <c r="JD124" s="173"/>
      <c r="JE124" s="173"/>
      <c r="JF124" s="173"/>
      <c r="JG124" s="173"/>
      <c r="JH124" s="173"/>
      <c r="JI124" s="173"/>
      <c r="JJ124" s="173"/>
      <c r="JK124" s="173"/>
      <c r="JL124" s="173"/>
      <c r="JM124" s="173"/>
      <c r="JN124" s="173"/>
      <c r="JO124" s="173"/>
      <c r="JP124" s="173"/>
      <c r="JQ124" s="173"/>
      <c r="JR124" s="173"/>
      <c r="JS124" s="173"/>
      <c r="JT124" s="173"/>
      <c r="JU124" s="173"/>
      <c r="JV124" s="173"/>
      <c r="JW124" s="173"/>
      <c r="JX124" s="173"/>
      <c r="JY124" s="173"/>
      <c r="JZ124" s="173"/>
      <c r="KA124" s="173"/>
      <c r="KB124" s="173"/>
      <c r="KC124" s="173"/>
      <c r="KD124" s="173"/>
      <c r="KE124" s="173"/>
      <c r="KF124" s="173"/>
      <c r="KG124" s="173"/>
      <c r="KH124" s="173"/>
      <c r="KI124" s="173"/>
      <c r="KJ124" s="173"/>
      <c r="KK124" s="173"/>
      <c r="KL124" s="173"/>
      <c r="KM124" s="173"/>
      <c r="KN124" s="173"/>
      <c r="KO124" s="173"/>
      <c r="KP124" s="173"/>
      <c r="KQ124" s="173"/>
      <c r="KR124" s="173"/>
      <c r="KS124" s="173"/>
      <c r="KT124" s="173"/>
      <c r="KU124" s="173"/>
      <c r="KV124" s="173"/>
      <c r="KW124" s="173"/>
      <c r="KX124" s="173"/>
      <c r="KY124" s="173"/>
      <c r="KZ124" s="173"/>
      <c r="LA124" s="173"/>
      <c r="LB124" s="173"/>
      <c r="LC124" s="173"/>
      <c r="LD124" s="173"/>
      <c r="LE124" s="173"/>
      <c r="LF124" s="173"/>
      <c r="LG124" s="173"/>
      <c r="LH124" s="173"/>
      <c r="LI124" s="173"/>
      <c r="LJ124" s="173"/>
      <c r="LK124" s="173"/>
      <c r="LL124" s="173"/>
      <c r="LM124" s="173"/>
      <c r="LN124" s="173"/>
      <c r="LO124" s="173"/>
    </row>
    <row r="125" spans="1:327" s="220" customFormat="1" ht="15.75" customHeight="1" x14ac:dyDescent="0.25">
      <c r="A125" s="173"/>
      <c r="B125" s="173"/>
      <c r="C125" s="173"/>
      <c r="D125" s="173"/>
      <c r="E125" s="173"/>
      <c r="F125" s="124"/>
      <c r="G125" s="124"/>
      <c r="H125" s="17"/>
      <c r="I125" s="17"/>
      <c r="J125" s="17"/>
      <c r="K125" s="17"/>
      <c r="L125" s="17"/>
      <c r="M125" s="173"/>
      <c r="N125" s="173"/>
      <c r="O125" s="216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  <c r="BJ125" s="173"/>
      <c r="BK125" s="173"/>
      <c r="BL125" s="173"/>
      <c r="BM125" s="173"/>
      <c r="BN125" s="173"/>
      <c r="BO125" s="173"/>
      <c r="BP125" s="173"/>
      <c r="BQ125" s="173"/>
      <c r="BR125" s="173"/>
      <c r="BS125" s="173"/>
      <c r="BT125" s="175"/>
      <c r="BV125" s="173"/>
      <c r="BW125" s="173"/>
      <c r="BX125" s="175"/>
      <c r="BY125" s="173"/>
      <c r="BZ125" s="173"/>
      <c r="CA125" s="173"/>
      <c r="CB125" s="173"/>
      <c r="CC125" s="173"/>
      <c r="CD125" s="173"/>
      <c r="CE125" s="173"/>
      <c r="CF125" s="173"/>
      <c r="CG125" s="173"/>
      <c r="CH125" s="173"/>
      <c r="CI125" s="173"/>
      <c r="CJ125" s="173"/>
      <c r="CK125" s="173"/>
      <c r="CL125" s="173"/>
      <c r="CM125" s="173"/>
      <c r="CN125" s="173"/>
      <c r="CO125" s="173"/>
      <c r="CP125" s="173"/>
      <c r="CQ125" s="173"/>
      <c r="CR125" s="173"/>
      <c r="CS125" s="173"/>
      <c r="CT125" s="173"/>
      <c r="CU125" s="173"/>
      <c r="CV125" s="173"/>
      <c r="CW125" s="173"/>
      <c r="CX125" s="173"/>
      <c r="CY125" s="173"/>
      <c r="CZ125" s="173"/>
      <c r="DA125" s="173"/>
      <c r="DB125" s="173"/>
      <c r="DC125" s="173"/>
      <c r="DD125" s="173"/>
      <c r="DE125" s="173"/>
      <c r="DF125" s="173"/>
      <c r="DG125" s="173"/>
      <c r="DH125" s="173"/>
      <c r="DI125" s="173"/>
      <c r="DJ125" s="173"/>
      <c r="DK125" s="173"/>
      <c r="DL125" s="173"/>
      <c r="DM125" s="173"/>
      <c r="DN125" s="173"/>
      <c r="DO125" s="173"/>
      <c r="DP125" s="173"/>
      <c r="DQ125" s="173"/>
      <c r="DR125" s="173"/>
      <c r="DS125" s="173"/>
      <c r="DT125" s="173"/>
      <c r="DU125" s="173"/>
      <c r="DV125" s="173"/>
      <c r="DW125" s="173"/>
      <c r="DX125" s="173"/>
      <c r="DY125" s="173"/>
      <c r="DZ125" s="173"/>
      <c r="EA125" s="173"/>
      <c r="EB125" s="173"/>
      <c r="EC125" s="173"/>
      <c r="ED125" s="173"/>
      <c r="EE125" s="173"/>
      <c r="EF125" s="173"/>
      <c r="EG125" s="173"/>
      <c r="EH125" s="173"/>
      <c r="EI125" s="173"/>
      <c r="EJ125" s="173"/>
      <c r="EK125" s="173"/>
      <c r="EL125" s="173"/>
      <c r="EM125" s="173"/>
      <c r="EN125" s="173"/>
      <c r="EO125" s="173"/>
      <c r="EP125" s="173"/>
      <c r="EQ125" s="173"/>
      <c r="ER125" s="173"/>
      <c r="ES125" s="173"/>
      <c r="ET125" s="173"/>
      <c r="EU125" s="173"/>
      <c r="EV125" s="173"/>
      <c r="EW125" s="173"/>
      <c r="EX125" s="173"/>
      <c r="EY125" s="173"/>
      <c r="EZ125" s="173"/>
      <c r="FA125" s="173"/>
      <c r="FB125" s="173"/>
      <c r="FC125" s="173"/>
      <c r="FD125" s="173"/>
      <c r="FE125" s="173"/>
      <c r="FF125" s="173"/>
      <c r="FG125" s="173"/>
      <c r="FH125" s="173"/>
      <c r="FI125" s="173"/>
      <c r="FJ125" s="173"/>
      <c r="FK125" s="173"/>
      <c r="FL125" s="173"/>
      <c r="FM125" s="173"/>
      <c r="FN125" s="173"/>
      <c r="FO125" s="173"/>
      <c r="FP125" s="173"/>
      <c r="FQ125" s="173"/>
      <c r="FR125" s="173"/>
      <c r="FS125" s="173"/>
      <c r="FT125" s="173"/>
      <c r="FU125" s="173"/>
      <c r="FV125" s="173"/>
      <c r="FW125" s="173"/>
      <c r="FX125" s="173"/>
      <c r="FY125" s="173"/>
      <c r="FZ125" s="173"/>
      <c r="GA125" s="173"/>
      <c r="GB125" s="173"/>
      <c r="GC125" s="173"/>
      <c r="GD125" s="173"/>
      <c r="GE125" s="173"/>
      <c r="GF125" s="173"/>
      <c r="GG125" s="173"/>
      <c r="GH125" s="173"/>
      <c r="GI125" s="173"/>
      <c r="GJ125" s="173"/>
      <c r="GK125" s="173"/>
      <c r="GL125" s="173"/>
      <c r="GM125" s="173"/>
      <c r="GN125" s="173"/>
      <c r="GO125" s="173"/>
      <c r="GP125" s="173"/>
      <c r="GQ125" s="173"/>
      <c r="GR125" s="173"/>
      <c r="GS125" s="173"/>
      <c r="GT125" s="173"/>
      <c r="GU125" s="173"/>
      <c r="GV125" s="173"/>
      <c r="GW125" s="173"/>
      <c r="GX125" s="173"/>
      <c r="GY125" s="173"/>
      <c r="GZ125" s="173"/>
      <c r="HA125" s="173"/>
      <c r="HB125" s="173"/>
      <c r="HC125" s="173"/>
      <c r="HD125" s="173"/>
      <c r="HE125" s="173"/>
      <c r="HF125" s="173"/>
      <c r="HG125" s="173"/>
      <c r="HH125" s="173"/>
      <c r="HI125" s="173"/>
      <c r="HJ125" s="173"/>
      <c r="HK125" s="173"/>
      <c r="HL125" s="173"/>
      <c r="HM125" s="173"/>
      <c r="HN125" s="173"/>
      <c r="HO125" s="173"/>
      <c r="HP125" s="173"/>
      <c r="HQ125" s="173"/>
      <c r="HR125" s="173"/>
      <c r="HS125" s="173"/>
      <c r="HT125" s="173"/>
      <c r="HU125" s="173"/>
      <c r="HV125" s="173"/>
      <c r="HW125" s="173"/>
      <c r="HX125" s="173"/>
      <c r="HY125" s="173"/>
      <c r="HZ125" s="173"/>
      <c r="IA125" s="173"/>
      <c r="IB125" s="173"/>
      <c r="IC125" s="173"/>
      <c r="ID125" s="173"/>
      <c r="IE125" s="173"/>
      <c r="IF125" s="173"/>
      <c r="IG125" s="173"/>
      <c r="IH125" s="173"/>
      <c r="II125" s="173"/>
      <c r="IJ125" s="173"/>
      <c r="IK125" s="173"/>
      <c r="IL125" s="173"/>
      <c r="IM125" s="173"/>
      <c r="IN125" s="173"/>
      <c r="IO125" s="173"/>
      <c r="IP125" s="173"/>
      <c r="IQ125" s="173"/>
      <c r="IR125" s="173"/>
      <c r="IS125" s="173"/>
      <c r="IT125" s="173"/>
      <c r="IU125" s="173"/>
      <c r="IV125" s="173"/>
      <c r="IW125" s="173"/>
      <c r="IX125" s="173"/>
      <c r="IY125" s="173"/>
      <c r="IZ125" s="173"/>
      <c r="JA125" s="173"/>
      <c r="JB125" s="173"/>
      <c r="JC125" s="173"/>
      <c r="JD125" s="173"/>
      <c r="JE125" s="173"/>
      <c r="JF125" s="173"/>
      <c r="JG125" s="173"/>
      <c r="JH125" s="173"/>
      <c r="JI125" s="173"/>
      <c r="JJ125" s="173"/>
      <c r="JK125" s="173"/>
      <c r="JL125" s="173"/>
      <c r="JM125" s="173"/>
      <c r="JN125" s="173"/>
      <c r="JO125" s="173"/>
      <c r="JP125" s="173"/>
      <c r="JQ125" s="173"/>
      <c r="JR125" s="173"/>
      <c r="JS125" s="173"/>
      <c r="JT125" s="173"/>
      <c r="JU125" s="173"/>
      <c r="JV125" s="173"/>
      <c r="JW125" s="173"/>
      <c r="JX125" s="173"/>
      <c r="JY125" s="173"/>
      <c r="JZ125" s="173"/>
      <c r="KA125" s="173"/>
      <c r="KB125" s="173"/>
      <c r="KC125" s="173"/>
      <c r="KD125" s="173"/>
      <c r="KE125" s="173"/>
      <c r="KF125" s="173"/>
      <c r="KG125" s="173"/>
      <c r="KH125" s="173"/>
      <c r="KI125" s="173"/>
      <c r="KJ125" s="173"/>
      <c r="KK125" s="173"/>
      <c r="KL125" s="173"/>
      <c r="KM125" s="173"/>
      <c r="KN125" s="173"/>
      <c r="KO125" s="173"/>
      <c r="KP125" s="173"/>
      <c r="KQ125" s="173"/>
      <c r="KR125" s="173"/>
      <c r="KS125" s="173"/>
      <c r="KT125" s="173"/>
      <c r="KU125" s="173"/>
      <c r="KV125" s="173"/>
      <c r="KW125" s="173"/>
      <c r="KX125" s="173"/>
      <c r="KY125" s="173"/>
      <c r="KZ125" s="173"/>
      <c r="LA125" s="173"/>
      <c r="LB125" s="173"/>
      <c r="LC125" s="173"/>
      <c r="LD125" s="173"/>
      <c r="LE125" s="173"/>
      <c r="LF125" s="173"/>
      <c r="LG125" s="173"/>
      <c r="LH125" s="173"/>
      <c r="LI125" s="173"/>
      <c r="LJ125" s="173"/>
      <c r="LK125" s="173"/>
      <c r="LL125" s="173"/>
      <c r="LM125" s="173"/>
      <c r="LN125" s="173"/>
      <c r="LO125" s="173"/>
    </row>
    <row r="126" spans="1:327" s="220" customFormat="1" ht="15.75" customHeight="1" x14ac:dyDescent="0.25">
      <c r="A126" s="173"/>
      <c r="B126" s="173"/>
      <c r="C126" s="173"/>
      <c r="D126" s="173"/>
      <c r="E126" s="173"/>
      <c r="F126" s="124"/>
      <c r="G126" s="124"/>
      <c r="H126" s="17"/>
      <c r="I126" s="17"/>
      <c r="J126" s="17"/>
      <c r="K126" s="17"/>
      <c r="L126" s="17"/>
      <c r="M126" s="173"/>
      <c r="N126" s="173"/>
      <c r="O126" s="216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  <c r="BJ126" s="173"/>
      <c r="BK126" s="173"/>
      <c r="BL126" s="173"/>
      <c r="BM126" s="173"/>
      <c r="BN126" s="173"/>
      <c r="BO126" s="173"/>
      <c r="BP126" s="173"/>
      <c r="BQ126" s="173"/>
      <c r="BR126" s="173"/>
      <c r="BS126" s="173"/>
      <c r="BT126" s="175"/>
      <c r="BV126" s="173"/>
      <c r="BW126" s="173"/>
      <c r="BX126" s="175"/>
      <c r="BY126" s="173"/>
      <c r="BZ126" s="173"/>
      <c r="CA126" s="173"/>
      <c r="CB126" s="173"/>
      <c r="CC126" s="173"/>
      <c r="CD126" s="173"/>
      <c r="CE126" s="173"/>
      <c r="CF126" s="173"/>
      <c r="CG126" s="173"/>
      <c r="CH126" s="173"/>
      <c r="CI126" s="173"/>
      <c r="CJ126" s="173"/>
      <c r="CK126" s="173"/>
      <c r="CL126" s="173"/>
      <c r="CM126" s="173"/>
      <c r="CN126" s="173"/>
      <c r="CO126" s="173"/>
      <c r="CP126" s="173"/>
      <c r="CQ126" s="173"/>
      <c r="CR126" s="173"/>
      <c r="CS126" s="173"/>
      <c r="CT126" s="173"/>
      <c r="CU126" s="173"/>
      <c r="CV126" s="173"/>
      <c r="CW126" s="173"/>
      <c r="CX126" s="173"/>
      <c r="CY126" s="173"/>
      <c r="CZ126" s="173"/>
      <c r="DA126" s="173"/>
      <c r="DB126" s="173"/>
      <c r="DC126" s="173"/>
      <c r="DD126" s="173"/>
      <c r="DE126" s="173"/>
      <c r="DF126" s="173"/>
      <c r="DG126" s="173"/>
      <c r="DH126" s="173"/>
      <c r="DI126" s="173"/>
      <c r="DJ126" s="173"/>
      <c r="DK126" s="173"/>
      <c r="DL126" s="173"/>
      <c r="DM126" s="173"/>
      <c r="DN126" s="173"/>
      <c r="DO126" s="173"/>
      <c r="DP126" s="173"/>
      <c r="DQ126" s="173"/>
      <c r="DR126" s="173"/>
      <c r="DS126" s="173"/>
      <c r="DT126" s="173"/>
      <c r="DU126" s="173"/>
      <c r="DV126" s="173"/>
      <c r="DW126" s="173"/>
      <c r="DX126" s="173"/>
      <c r="DY126" s="173"/>
      <c r="DZ126" s="173"/>
      <c r="EA126" s="173"/>
      <c r="EB126" s="173"/>
      <c r="EC126" s="173"/>
      <c r="ED126" s="173"/>
      <c r="EE126" s="173"/>
      <c r="EF126" s="173"/>
      <c r="EG126" s="173"/>
      <c r="EH126" s="173"/>
      <c r="EI126" s="173"/>
      <c r="EJ126" s="173"/>
      <c r="EK126" s="173"/>
      <c r="EL126" s="173"/>
      <c r="EM126" s="173"/>
      <c r="EN126" s="173"/>
      <c r="EO126" s="173"/>
      <c r="EP126" s="173"/>
      <c r="EQ126" s="173"/>
      <c r="ER126" s="173"/>
      <c r="ES126" s="173"/>
      <c r="ET126" s="173"/>
      <c r="EU126" s="173"/>
      <c r="EV126" s="173"/>
      <c r="EW126" s="173"/>
      <c r="EX126" s="173"/>
      <c r="EY126" s="173"/>
      <c r="EZ126" s="173"/>
      <c r="FA126" s="173"/>
      <c r="FB126" s="173"/>
      <c r="FC126" s="173"/>
      <c r="FD126" s="173"/>
      <c r="FE126" s="173"/>
      <c r="FF126" s="173"/>
      <c r="FG126" s="173"/>
      <c r="FH126" s="173"/>
      <c r="FI126" s="173"/>
      <c r="FJ126" s="173"/>
      <c r="FK126" s="173"/>
      <c r="FL126" s="173"/>
      <c r="FM126" s="173"/>
      <c r="FN126" s="173"/>
      <c r="FO126" s="173"/>
      <c r="FP126" s="173"/>
      <c r="FQ126" s="173"/>
      <c r="FR126" s="173"/>
      <c r="FS126" s="173"/>
      <c r="FT126" s="173"/>
      <c r="FU126" s="173"/>
      <c r="FV126" s="173"/>
      <c r="FW126" s="173"/>
      <c r="FX126" s="173"/>
      <c r="FY126" s="173"/>
      <c r="FZ126" s="173"/>
      <c r="GA126" s="173"/>
      <c r="GB126" s="173"/>
      <c r="GC126" s="173"/>
      <c r="GD126" s="173"/>
      <c r="GE126" s="173"/>
      <c r="GF126" s="173"/>
      <c r="GG126" s="173"/>
      <c r="GH126" s="173"/>
      <c r="GI126" s="173"/>
      <c r="GJ126" s="173"/>
      <c r="GK126" s="173"/>
      <c r="GL126" s="173"/>
      <c r="GM126" s="173"/>
      <c r="GN126" s="173"/>
      <c r="GO126" s="173"/>
      <c r="GP126" s="173"/>
      <c r="GQ126" s="173"/>
      <c r="GR126" s="173"/>
      <c r="GS126" s="173"/>
      <c r="GT126" s="173"/>
      <c r="GU126" s="173"/>
      <c r="GV126" s="173"/>
      <c r="GW126" s="173"/>
      <c r="GX126" s="173"/>
      <c r="GY126" s="173"/>
      <c r="GZ126" s="173"/>
      <c r="HA126" s="173"/>
      <c r="HB126" s="173"/>
      <c r="HC126" s="173"/>
      <c r="HD126" s="173"/>
      <c r="HE126" s="173"/>
      <c r="HF126" s="173"/>
      <c r="HG126" s="173"/>
      <c r="HH126" s="173"/>
      <c r="HI126" s="173"/>
      <c r="HJ126" s="173"/>
      <c r="HK126" s="173"/>
      <c r="HL126" s="173"/>
      <c r="HM126" s="173"/>
      <c r="HN126" s="173"/>
      <c r="HO126" s="173"/>
      <c r="HP126" s="173"/>
      <c r="HQ126" s="173"/>
      <c r="HR126" s="173"/>
      <c r="HS126" s="173"/>
      <c r="HT126" s="173"/>
      <c r="HU126" s="173"/>
      <c r="HV126" s="173"/>
      <c r="HW126" s="173"/>
      <c r="HX126" s="173"/>
      <c r="HY126" s="173"/>
      <c r="HZ126" s="173"/>
      <c r="IA126" s="173"/>
      <c r="IB126" s="173"/>
      <c r="IC126" s="173"/>
      <c r="ID126" s="173"/>
      <c r="IE126" s="173"/>
      <c r="IF126" s="173"/>
      <c r="IG126" s="173"/>
      <c r="IH126" s="173"/>
      <c r="II126" s="173"/>
      <c r="IJ126" s="173"/>
      <c r="IK126" s="173"/>
      <c r="IL126" s="173"/>
      <c r="IM126" s="173"/>
      <c r="IN126" s="173"/>
      <c r="IO126" s="173"/>
      <c r="IP126" s="173"/>
      <c r="IQ126" s="173"/>
      <c r="IR126" s="173"/>
      <c r="IS126" s="173"/>
      <c r="IT126" s="173"/>
      <c r="IU126" s="173"/>
      <c r="IV126" s="173"/>
      <c r="IW126" s="173"/>
      <c r="IX126" s="173"/>
      <c r="IY126" s="173"/>
      <c r="IZ126" s="173"/>
      <c r="JA126" s="173"/>
      <c r="JB126" s="173"/>
      <c r="JC126" s="173"/>
      <c r="JD126" s="173"/>
      <c r="JE126" s="173"/>
      <c r="JF126" s="173"/>
      <c r="JG126" s="173"/>
      <c r="JH126" s="173"/>
      <c r="JI126" s="173"/>
      <c r="JJ126" s="173"/>
      <c r="JK126" s="173"/>
      <c r="JL126" s="173"/>
      <c r="JM126" s="173"/>
      <c r="JN126" s="173"/>
      <c r="JO126" s="173"/>
      <c r="JP126" s="173"/>
      <c r="JQ126" s="173"/>
      <c r="JR126" s="173"/>
      <c r="JS126" s="173"/>
      <c r="JT126" s="173"/>
      <c r="JU126" s="173"/>
      <c r="JV126" s="173"/>
      <c r="JW126" s="173"/>
      <c r="JX126" s="173"/>
      <c r="JY126" s="173"/>
      <c r="JZ126" s="173"/>
      <c r="KA126" s="173"/>
      <c r="KB126" s="173"/>
      <c r="KC126" s="173"/>
      <c r="KD126" s="173"/>
      <c r="KE126" s="173"/>
      <c r="KF126" s="173"/>
      <c r="KG126" s="173"/>
      <c r="KH126" s="173"/>
      <c r="KI126" s="173"/>
      <c r="KJ126" s="173"/>
      <c r="KK126" s="173"/>
      <c r="KL126" s="173"/>
      <c r="KM126" s="173"/>
      <c r="KN126" s="173"/>
      <c r="KO126" s="173"/>
      <c r="KP126" s="173"/>
      <c r="KQ126" s="173"/>
      <c r="KR126" s="173"/>
      <c r="KS126" s="173"/>
      <c r="KT126" s="173"/>
      <c r="KU126" s="173"/>
      <c r="KV126" s="173"/>
      <c r="KW126" s="173"/>
      <c r="KX126" s="173"/>
      <c r="KY126" s="173"/>
      <c r="KZ126" s="173"/>
      <c r="LA126" s="173"/>
      <c r="LB126" s="173"/>
      <c r="LC126" s="173"/>
      <c r="LD126" s="173"/>
      <c r="LE126" s="173"/>
      <c r="LF126" s="173"/>
      <c r="LG126" s="173"/>
      <c r="LH126" s="173"/>
      <c r="LI126" s="173"/>
      <c r="LJ126" s="173"/>
      <c r="LK126" s="173"/>
      <c r="LL126" s="173"/>
      <c r="LM126" s="173"/>
      <c r="LN126" s="173"/>
      <c r="LO126" s="173"/>
    </row>
    <row r="127" spans="1:327" s="220" customFormat="1" ht="15.75" customHeight="1" x14ac:dyDescent="0.25">
      <c r="A127" s="173"/>
      <c r="B127" s="173"/>
      <c r="C127" s="173"/>
      <c r="D127" s="173"/>
      <c r="E127" s="173"/>
      <c r="F127" s="124"/>
      <c r="G127" s="124"/>
      <c r="H127" s="17"/>
      <c r="I127" s="17"/>
      <c r="J127" s="17"/>
      <c r="K127" s="17"/>
      <c r="L127" s="17"/>
      <c r="M127" s="173"/>
      <c r="N127" s="173"/>
      <c r="O127" s="216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  <c r="BJ127" s="173"/>
      <c r="BK127" s="173"/>
      <c r="BL127" s="173"/>
      <c r="BM127" s="173"/>
      <c r="BN127" s="173"/>
      <c r="BO127" s="173"/>
      <c r="BP127" s="173"/>
      <c r="BQ127" s="173"/>
      <c r="BR127" s="173"/>
      <c r="BS127" s="173"/>
      <c r="BT127" s="175"/>
      <c r="BV127" s="173"/>
      <c r="BW127" s="173"/>
      <c r="BX127" s="175"/>
      <c r="BY127" s="173"/>
      <c r="BZ127" s="173"/>
      <c r="CA127" s="173"/>
      <c r="CB127" s="173"/>
      <c r="CC127" s="173"/>
      <c r="CD127" s="173"/>
      <c r="CE127" s="173"/>
      <c r="CF127" s="173"/>
      <c r="CG127" s="173"/>
      <c r="CH127" s="173"/>
      <c r="CI127" s="173"/>
      <c r="CJ127" s="173"/>
      <c r="CK127" s="173"/>
      <c r="CL127" s="173"/>
      <c r="CM127" s="173"/>
      <c r="CN127" s="173"/>
      <c r="CO127" s="173"/>
      <c r="CP127" s="173"/>
      <c r="CQ127" s="173"/>
      <c r="CR127" s="173"/>
      <c r="CS127" s="173"/>
      <c r="CT127" s="173"/>
      <c r="CU127" s="173"/>
      <c r="CV127" s="173"/>
      <c r="CW127" s="173"/>
      <c r="CX127" s="173"/>
      <c r="CY127" s="173"/>
      <c r="CZ127" s="173"/>
      <c r="DA127" s="173"/>
      <c r="DB127" s="173"/>
      <c r="DC127" s="173"/>
      <c r="DD127" s="173"/>
      <c r="DE127" s="173"/>
      <c r="DF127" s="173"/>
      <c r="DG127" s="173"/>
      <c r="DH127" s="173"/>
      <c r="DI127" s="173"/>
      <c r="DJ127" s="173"/>
      <c r="DK127" s="173"/>
      <c r="DL127" s="173"/>
      <c r="DM127" s="173"/>
      <c r="DN127" s="173"/>
      <c r="DO127" s="173"/>
      <c r="DP127" s="173"/>
      <c r="DQ127" s="173"/>
      <c r="DR127" s="173"/>
      <c r="DS127" s="173"/>
      <c r="DT127" s="173"/>
      <c r="DU127" s="173"/>
      <c r="DV127" s="173"/>
      <c r="DW127" s="173"/>
      <c r="DX127" s="173"/>
      <c r="DY127" s="173"/>
      <c r="DZ127" s="173"/>
      <c r="EA127" s="173"/>
      <c r="EB127" s="173"/>
      <c r="EC127" s="173"/>
      <c r="ED127" s="173"/>
      <c r="EE127" s="173"/>
      <c r="EF127" s="173"/>
      <c r="EG127" s="173"/>
      <c r="EH127" s="173"/>
      <c r="EI127" s="173"/>
      <c r="EJ127" s="173"/>
      <c r="EK127" s="173"/>
      <c r="EL127" s="173"/>
      <c r="EM127" s="173"/>
      <c r="EN127" s="173"/>
      <c r="EO127" s="173"/>
      <c r="EP127" s="173"/>
      <c r="EQ127" s="173"/>
      <c r="ER127" s="173"/>
      <c r="ES127" s="173"/>
      <c r="ET127" s="173"/>
      <c r="EU127" s="173"/>
      <c r="EV127" s="173"/>
      <c r="EW127" s="173"/>
      <c r="EX127" s="173"/>
      <c r="EY127" s="173"/>
      <c r="EZ127" s="173"/>
      <c r="FA127" s="173"/>
      <c r="FB127" s="173"/>
      <c r="FC127" s="173"/>
      <c r="FD127" s="173"/>
      <c r="FE127" s="173"/>
      <c r="FF127" s="173"/>
      <c r="FG127" s="173"/>
      <c r="FH127" s="173"/>
      <c r="FI127" s="173"/>
      <c r="FJ127" s="173"/>
      <c r="FK127" s="173"/>
      <c r="FL127" s="173"/>
      <c r="FM127" s="173"/>
      <c r="FN127" s="173"/>
      <c r="FO127" s="173"/>
      <c r="FP127" s="173"/>
      <c r="FQ127" s="173"/>
      <c r="FR127" s="173"/>
      <c r="FS127" s="173"/>
      <c r="FT127" s="173"/>
      <c r="FU127" s="173"/>
      <c r="FV127" s="173"/>
      <c r="FW127" s="173"/>
      <c r="FX127" s="173"/>
      <c r="FY127" s="173"/>
      <c r="FZ127" s="173"/>
      <c r="GA127" s="173"/>
      <c r="GB127" s="173"/>
      <c r="GC127" s="173"/>
      <c r="GD127" s="173"/>
      <c r="GE127" s="173"/>
      <c r="GF127" s="173"/>
      <c r="GG127" s="173"/>
      <c r="GH127" s="173"/>
      <c r="GI127" s="173"/>
      <c r="GJ127" s="173"/>
      <c r="GK127" s="173"/>
      <c r="GL127" s="173"/>
      <c r="GM127" s="173"/>
      <c r="GN127" s="173"/>
      <c r="GO127" s="173"/>
      <c r="GP127" s="173"/>
      <c r="GQ127" s="173"/>
      <c r="GR127" s="173"/>
      <c r="GS127" s="173"/>
      <c r="GT127" s="173"/>
      <c r="GU127" s="173"/>
      <c r="GV127" s="173"/>
      <c r="GW127" s="173"/>
      <c r="GX127" s="173"/>
      <c r="GY127" s="173"/>
      <c r="GZ127" s="173"/>
      <c r="HA127" s="173"/>
      <c r="HB127" s="173"/>
      <c r="HC127" s="173"/>
      <c r="HD127" s="173"/>
      <c r="HE127" s="173"/>
      <c r="HF127" s="173"/>
      <c r="HG127" s="173"/>
      <c r="HH127" s="173"/>
      <c r="HI127" s="173"/>
      <c r="HJ127" s="173"/>
      <c r="HK127" s="173"/>
      <c r="HL127" s="173"/>
      <c r="HM127" s="173"/>
      <c r="HN127" s="173"/>
      <c r="HO127" s="173"/>
      <c r="HP127" s="173"/>
      <c r="HQ127" s="173"/>
      <c r="HR127" s="173"/>
      <c r="HS127" s="173"/>
      <c r="HT127" s="173"/>
      <c r="HU127" s="173"/>
      <c r="HV127" s="173"/>
      <c r="HW127" s="173"/>
      <c r="HX127" s="173"/>
      <c r="HY127" s="173"/>
      <c r="HZ127" s="173"/>
      <c r="IA127" s="173"/>
      <c r="IB127" s="173"/>
      <c r="IC127" s="173"/>
      <c r="ID127" s="173"/>
      <c r="IE127" s="173"/>
      <c r="IF127" s="173"/>
      <c r="IG127" s="173"/>
      <c r="IH127" s="173"/>
      <c r="II127" s="173"/>
      <c r="IJ127" s="173"/>
      <c r="IK127" s="173"/>
      <c r="IL127" s="173"/>
      <c r="IM127" s="173"/>
      <c r="IN127" s="173"/>
      <c r="IO127" s="173"/>
      <c r="IP127" s="173"/>
      <c r="IQ127" s="173"/>
      <c r="IR127" s="173"/>
      <c r="IS127" s="173"/>
      <c r="IT127" s="173"/>
      <c r="IU127" s="173"/>
      <c r="IV127" s="173"/>
      <c r="IW127" s="173"/>
      <c r="IX127" s="173"/>
      <c r="IY127" s="173"/>
      <c r="IZ127" s="173"/>
      <c r="JA127" s="173"/>
      <c r="JB127" s="173"/>
      <c r="JC127" s="173"/>
      <c r="JD127" s="173"/>
      <c r="JE127" s="173"/>
      <c r="JF127" s="173"/>
      <c r="JG127" s="173"/>
      <c r="JH127" s="173"/>
      <c r="JI127" s="173"/>
      <c r="JJ127" s="173"/>
      <c r="JK127" s="173"/>
      <c r="JL127" s="173"/>
      <c r="JM127" s="173"/>
      <c r="JN127" s="173"/>
      <c r="JO127" s="173"/>
      <c r="JP127" s="173"/>
      <c r="JQ127" s="173"/>
      <c r="JR127" s="173"/>
      <c r="JS127" s="173"/>
      <c r="JT127" s="173"/>
      <c r="JU127" s="173"/>
      <c r="JV127" s="173"/>
      <c r="JW127" s="173"/>
      <c r="JX127" s="173"/>
      <c r="JY127" s="173"/>
      <c r="JZ127" s="173"/>
      <c r="KA127" s="173"/>
      <c r="KB127" s="173"/>
      <c r="KC127" s="173"/>
      <c r="KD127" s="173"/>
      <c r="KE127" s="173"/>
      <c r="KF127" s="173"/>
      <c r="KG127" s="173"/>
      <c r="KH127" s="173"/>
      <c r="KI127" s="173"/>
      <c r="KJ127" s="173"/>
      <c r="KK127" s="173"/>
      <c r="KL127" s="173"/>
      <c r="KM127" s="173"/>
      <c r="KN127" s="173"/>
      <c r="KO127" s="173"/>
      <c r="KP127" s="173"/>
      <c r="KQ127" s="173"/>
      <c r="KR127" s="173"/>
      <c r="KS127" s="173"/>
      <c r="KT127" s="173"/>
      <c r="KU127" s="173"/>
      <c r="KV127" s="173"/>
      <c r="KW127" s="173"/>
      <c r="KX127" s="173"/>
      <c r="KY127" s="173"/>
      <c r="KZ127" s="173"/>
      <c r="LA127" s="173"/>
      <c r="LB127" s="173"/>
      <c r="LC127" s="173"/>
      <c r="LD127" s="173"/>
      <c r="LE127" s="173"/>
      <c r="LF127" s="173"/>
      <c r="LG127" s="173"/>
      <c r="LH127" s="173"/>
      <c r="LI127" s="173"/>
      <c r="LJ127" s="173"/>
      <c r="LK127" s="173"/>
      <c r="LL127" s="173"/>
      <c r="LM127" s="173"/>
      <c r="LN127" s="173"/>
      <c r="LO127" s="173"/>
    </row>
    <row r="128" spans="1:327" s="220" customFormat="1" ht="15.75" customHeight="1" x14ac:dyDescent="0.25">
      <c r="A128" s="173"/>
      <c r="B128" s="173"/>
      <c r="C128" s="173"/>
      <c r="D128" s="173"/>
      <c r="E128" s="173"/>
      <c r="F128" s="124"/>
      <c r="G128" s="124"/>
      <c r="H128" s="17"/>
      <c r="I128" s="17"/>
      <c r="J128" s="17"/>
      <c r="K128" s="17"/>
      <c r="L128" s="17"/>
      <c r="M128" s="173"/>
      <c r="N128" s="173"/>
      <c r="O128" s="216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  <c r="BJ128" s="173"/>
      <c r="BK128" s="173"/>
      <c r="BL128" s="173"/>
      <c r="BM128" s="173"/>
      <c r="BN128" s="173"/>
      <c r="BO128" s="173"/>
      <c r="BP128" s="173"/>
      <c r="BQ128" s="173"/>
      <c r="BR128" s="173"/>
      <c r="BS128" s="173"/>
      <c r="BT128" s="175"/>
      <c r="BV128" s="173"/>
      <c r="BW128" s="173"/>
      <c r="BX128" s="175"/>
      <c r="BY128" s="173"/>
      <c r="BZ128" s="173"/>
      <c r="CA128" s="173"/>
      <c r="CB128" s="173"/>
      <c r="CC128" s="173"/>
      <c r="CD128" s="173"/>
      <c r="CE128" s="173"/>
      <c r="CF128" s="173"/>
      <c r="CG128" s="173"/>
      <c r="CH128" s="173"/>
      <c r="CI128" s="173"/>
      <c r="CJ128" s="173"/>
      <c r="CK128" s="173"/>
      <c r="CL128" s="173"/>
      <c r="CM128" s="173"/>
      <c r="CN128" s="173"/>
      <c r="CO128" s="173"/>
      <c r="CP128" s="173"/>
      <c r="CQ128" s="173"/>
      <c r="CR128" s="173"/>
      <c r="CS128" s="173"/>
      <c r="CT128" s="173"/>
      <c r="CU128" s="173"/>
      <c r="CV128" s="173"/>
      <c r="CW128" s="173"/>
      <c r="CX128" s="173"/>
      <c r="CY128" s="173"/>
      <c r="CZ128" s="173"/>
      <c r="DA128" s="173"/>
      <c r="DB128" s="173"/>
      <c r="DC128" s="173"/>
      <c r="DD128" s="173"/>
      <c r="DE128" s="173"/>
      <c r="DF128" s="173"/>
      <c r="DG128" s="173"/>
      <c r="DH128" s="173"/>
      <c r="DI128" s="173"/>
      <c r="DJ128" s="173"/>
      <c r="DK128" s="173"/>
      <c r="DL128" s="173"/>
      <c r="DM128" s="173"/>
      <c r="DN128" s="173"/>
      <c r="DO128" s="173"/>
      <c r="DP128" s="173"/>
      <c r="DQ128" s="173"/>
      <c r="DR128" s="173"/>
      <c r="DS128" s="173"/>
      <c r="DT128" s="173"/>
      <c r="DU128" s="173"/>
      <c r="DV128" s="173"/>
      <c r="DW128" s="173"/>
      <c r="DX128" s="173"/>
      <c r="DY128" s="173"/>
      <c r="DZ128" s="173"/>
      <c r="EA128" s="173"/>
      <c r="EB128" s="173"/>
      <c r="EC128" s="173"/>
      <c r="ED128" s="173"/>
      <c r="EE128" s="173"/>
      <c r="EF128" s="173"/>
      <c r="EG128" s="173"/>
      <c r="EH128" s="173"/>
      <c r="EI128" s="173"/>
      <c r="EJ128" s="173"/>
      <c r="EK128" s="173"/>
      <c r="EL128" s="173"/>
      <c r="EM128" s="173"/>
      <c r="EN128" s="173"/>
      <c r="EO128" s="173"/>
      <c r="EP128" s="173"/>
      <c r="EQ128" s="173"/>
      <c r="ER128" s="173"/>
      <c r="ES128" s="173"/>
      <c r="ET128" s="173"/>
      <c r="EU128" s="173"/>
      <c r="EV128" s="173"/>
      <c r="EW128" s="173"/>
      <c r="EX128" s="173"/>
      <c r="EY128" s="173"/>
      <c r="EZ128" s="173"/>
      <c r="FA128" s="173"/>
      <c r="FB128" s="173"/>
      <c r="FC128" s="173"/>
      <c r="FD128" s="173"/>
      <c r="FE128" s="173"/>
      <c r="FF128" s="173"/>
      <c r="FG128" s="173"/>
      <c r="FH128" s="173"/>
      <c r="FI128" s="173"/>
      <c r="FJ128" s="173"/>
      <c r="FK128" s="173"/>
      <c r="FL128" s="173"/>
      <c r="FM128" s="173"/>
      <c r="FN128" s="173"/>
      <c r="FO128" s="173"/>
      <c r="FP128" s="173"/>
      <c r="FQ128" s="173"/>
      <c r="FR128" s="173"/>
      <c r="FS128" s="173"/>
      <c r="FT128" s="173"/>
      <c r="FU128" s="173"/>
      <c r="FV128" s="173"/>
      <c r="FW128" s="173"/>
      <c r="FX128" s="173"/>
      <c r="FY128" s="173"/>
      <c r="FZ128" s="173"/>
      <c r="GA128" s="173"/>
      <c r="GB128" s="173"/>
      <c r="GC128" s="173"/>
      <c r="GD128" s="173"/>
      <c r="GE128" s="173"/>
      <c r="GF128" s="173"/>
      <c r="GG128" s="173"/>
      <c r="GH128" s="173"/>
      <c r="GI128" s="173"/>
      <c r="GJ128" s="173"/>
      <c r="GK128" s="173"/>
      <c r="GL128" s="173"/>
      <c r="GM128" s="173"/>
      <c r="GN128" s="173"/>
      <c r="GO128" s="173"/>
      <c r="GP128" s="173"/>
      <c r="GQ128" s="173"/>
      <c r="GR128" s="173"/>
      <c r="GS128" s="173"/>
      <c r="GT128" s="173"/>
      <c r="GU128" s="173"/>
      <c r="GV128" s="173"/>
      <c r="GW128" s="173"/>
      <c r="GX128" s="173"/>
      <c r="GY128" s="173"/>
      <c r="GZ128" s="173"/>
      <c r="HA128" s="173"/>
      <c r="HB128" s="173"/>
      <c r="HC128" s="173"/>
      <c r="HD128" s="173"/>
      <c r="HE128" s="173"/>
      <c r="HF128" s="173"/>
      <c r="HG128" s="173"/>
      <c r="HH128" s="173"/>
      <c r="HI128" s="173"/>
      <c r="HJ128" s="173"/>
      <c r="HK128" s="173"/>
      <c r="HL128" s="173"/>
      <c r="HM128" s="173"/>
      <c r="HN128" s="173"/>
      <c r="HO128" s="173"/>
      <c r="HP128" s="173"/>
      <c r="HQ128" s="173"/>
      <c r="HR128" s="173"/>
      <c r="HS128" s="173"/>
      <c r="HT128" s="173"/>
      <c r="HU128" s="173"/>
      <c r="HV128" s="173"/>
      <c r="HW128" s="173"/>
      <c r="HX128" s="173"/>
      <c r="HY128" s="173"/>
      <c r="HZ128" s="173"/>
      <c r="IA128" s="173"/>
      <c r="IB128" s="173"/>
      <c r="IC128" s="173"/>
      <c r="ID128" s="173"/>
      <c r="IE128" s="173"/>
      <c r="IF128" s="173"/>
      <c r="IG128" s="173"/>
      <c r="IH128" s="173"/>
      <c r="II128" s="173"/>
      <c r="IJ128" s="173"/>
      <c r="IK128" s="173"/>
      <c r="IL128" s="173"/>
      <c r="IM128" s="173"/>
      <c r="IN128" s="173"/>
      <c r="IO128" s="173"/>
      <c r="IP128" s="173"/>
      <c r="IQ128" s="173"/>
      <c r="IR128" s="173"/>
      <c r="IS128" s="173"/>
      <c r="IT128" s="173"/>
      <c r="IU128" s="173"/>
      <c r="IV128" s="173"/>
      <c r="IW128" s="173"/>
      <c r="IX128" s="173"/>
      <c r="IY128" s="173"/>
      <c r="IZ128" s="173"/>
      <c r="JA128" s="173"/>
      <c r="JB128" s="173"/>
      <c r="JC128" s="173"/>
      <c r="JD128" s="173"/>
      <c r="JE128" s="173"/>
      <c r="JF128" s="173"/>
      <c r="JG128" s="173"/>
      <c r="JH128" s="173"/>
      <c r="JI128" s="173"/>
      <c r="JJ128" s="173"/>
      <c r="JK128" s="173"/>
      <c r="JL128" s="173"/>
      <c r="JM128" s="173"/>
      <c r="JN128" s="173"/>
      <c r="JO128" s="173"/>
      <c r="JP128" s="173"/>
      <c r="JQ128" s="173"/>
      <c r="JR128" s="173"/>
      <c r="JS128" s="173"/>
      <c r="JT128" s="173"/>
      <c r="JU128" s="173"/>
      <c r="JV128" s="173"/>
      <c r="JW128" s="173"/>
      <c r="JX128" s="173"/>
      <c r="JY128" s="173"/>
      <c r="JZ128" s="173"/>
      <c r="KA128" s="173"/>
      <c r="KB128" s="173"/>
      <c r="KC128" s="173"/>
      <c r="KD128" s="173"/>
      <c r="KE128" s="173"/>
      <c r="KF128" s="173"/>
      <c r="KG128" s="173"/>
      <c r="KH128" s="173"/>
      <c r="KI128" s="173"/>
      <c r="KJ128" s="173"/>
      <c r="KK128" s="173"/>
      <c r="KL128" s="173"/>
      <c r="KM128" s="173"/>
      <c r="KN128" s="173"/>
      <c r="KO128" s="173"/>
      <c r="KP128" s="173"/>
      <c r="KQ128" s="173"/>
      <c r="KR128" s="173"/>
      <c r="KS128" s="173"/>
      <c r="KT128" s="173"/>
      <c r="KU128" s="173"/>
      <c r="KV128" s="173"/>
      <c r="KW128" s="173"/>
      <c r="KX128" s="173"/>
      <c r="KY128" s="173"/>
      <c r="KZ128" s="173"/>
      <c r="LA128" s="173"/>
      <c r="LB128" s="173"/>
      <c r="LC128" s="173"/>
      <c r="LD128" s="173"/>
      <c r="LE128" s="173"/>
      <c r="LF128" s="173"/>
      <c r="LG128" s="173"/>
      <c r="LH128" s="173"/>
      <c r="LI128" s="173"/>
      <c r="LJ128" s="173"/>
      <c r="LK128" s="173"/>
      <c r="LL128" s="173"/>
      <c r="LM128" s="173"/>
      <c r="LN128" s="173"/>
      <c r="LO128" s="173"/>
    </row>
    <row r="129" spans="1:327" s="220" customFormat="1" ht="15.75" customHeight="1" x14ac:dyDescent="0.25">
      <c r="A129" s="173"/>
      <c r="B129" s="173"/>
      <c r="C129" s="173"/>
      <c r="D129" s="173"/>
      <c r="E129" s="173"/>
      <c r="F129" s="124"/>
      <c r="G129" s="124"/>
      <c r="H129" s="17"/>
      <c r="I129" s="17"/>
      <c r="J129" s="17"/>
      <c r="K129" s="17"/>
      <c r="L129" s="17"/>
      <c r="M129" s="173"/>
      <c r="N129" s="173"/>
      <c r="O129" s="216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  <c r="BJ129" s="173"/>
      <c r="BK129" s="173"/>
      <c r="BL129" s="173"/>
      <c r="BM129" s="173"/>
      <c r="BN129" s="173"/>
      <c r="BO129" s="173"/>
      <c r="BP129" s="173"/>
      <c r="BQ129" s="173"/>
      <c r="BR129" s="173"/>
      <c r="BS129" s="173"/>
      <c r="BT129" s="175"/>
      <c r="BV129" s="173"/>
      <c r="BW129" s="173"/>
      <c r="BX129" s="175"/>
      <c r="BY129" s="173"/>
      <c r="BZ129" s="173"/>
      <c r="CA129" s="173"/>
      <c r="CB129" s="173"/>
      <c r="CC129" s="173"/>
      <c r="CD129" s="173"/>
      <c r="CE129" s="173"/>
      <c r="CF129" s="173"/>
      <c r="CG129" s="173"/>
      <c r="CH129" s="173"/>
      <c r="CI129" s="173"/>
      <c r="CJ129" s="173"/>
      <c r="CK129" s="173"/>
      <c r="CL129" s="173"/>
      <c r="CM129" s="173"/>
      <c r="CN129" s="173"/>
      <c r="CO129" s="173"/>
      <c r="CP129" s="173"/>
      <c r="CQ129" s="173"/>
      <c r="CR129" s="173"/>
      <c r="CS129" s="173"/>
      <c r="CT129" s="173"/>
      <c r="CU129" s="173"/>
      <c r="CV129" s="173"/>
      <c r="CW129" s="173"/>
      <c r="CX129" s="173"/>
      <c r="CY129" s="173"/>
      <c r="CZ129" s="173"/>
      <c r="DA129" s="173"/>
      <c r="DB129" s="173"/>
      <c r="DC129" s="173"/>
      <c r="DD129" s="173"/>
      <c r="DE129" s="173"/>
      <c r="DF129" s="173"/>
      <c r="DG129" s="173"/>
      <c r="DH129" s="173"/>
      <c r="DI129" s="173"/>
      <c r="DJ129" s="173"/>
      <c r="DK129" s="173"/>
      <c r="DL129" s="173"/>
      <c r="DM129" s="173"/>
      <c r="DN129" s="173"/>
      <c r="DO129" s="173"/>
      <c r="DP129" s="173"/>
      <c r="DQ129" s="173"/>
      <c r="DR129" s="173"/>
      <c r="DS129" s="173"/>
      <c r="DT129" s="173"/>
      <c r="DU129" s="173"/>
      <c r="DV129" s="173"/>
      <c r="DW129" s="173"/>
      <c r="DX129" s="173"/>
      <c r="DY129" s="173"/>
      <c r="DZ129" s="173"/>
      <c r="EA129" s="173"/>
      <c r="EB129" s="173"/>
      <c r="EC129" s="173"/>
      <c r="ED129" s="173"/>
      <c r="EE129" s="173"/>
      <c r="EF129" s="173"/>
      <c r="EG129" s="173"/>
      <c r="EH129" s="173"/>
      <c r="EI129" s="173"/>
      <c r="EJ129" s="173"/>
      <c r="EK129" s="173"/>
      <c r="EL129" s="173"/>
      <c r="EM129" s="173"/>
      <c r="EN129" s="173"/>
      <c r="EO129" s="173"/>
      <c r="EP129" s="173"/>
      <c r="EQ129" s="173"/>
      <c r="ER129" s="173"/>
      <c r="ES129" s="173"/>
      <c r="ET129" s="173"/>
      <c r="EU129" s="173"/>
      <c r="EV129" s="173"/>
      <c r="EW129" s="173"/>
      <c r="EX129" s="173"/>
      <c r="EY129" s="173"/>
      <c r="EZ129" s="173"/>
      <c r="FA129" s="173"/>
      <c r="FB129" s="173"/>
      <c r="FC129" s="173"/>
      <c r="FD129" s="173"/>
      <c r="FE129" s="173"/>
      <c r="FF129" s="173"/>
      <c r="FG129" s="173"/>
      <c r="FH129" s="173"/>
      <c r="FI129" s="173"/>
      <c r="FJ129" s="173"/>
      <c r="FK129" s="173"/>
      <c r="FL129" s="173"/>
      <c r="FM129" s="173"/>
      <c r="FN129" s="173"/>
      <c r="FO129" s="173"/>
      <c r="FP129" s="173"/>
      <c r="FQ129" s="173"/>
      <c r="FR129" s="173"/>
      <c r="FS129" s="173"/>
      <c r="FT129" s="173"/>
      <c r="FU129" s="173"/>
      <c r="FV129" s="173"/>
      <c r="FW129" s="173"/>
      <c r="FX129" s="173"/>
      <c r="FY129" s="173"/>
      <c r="FZ129" s="173"/>
      <c r="GA129" s="173"/>
      <c r="GB129" s="173"/>
      <c r="GC129" s="173"/>
      <c r="GD129" s="173"/>
      <c r="GE129" s="173"/>
      <c r="GF129" s="173"/>
      <c r="GG129" s="173"/>
      <c r="GH129" s="173"/>
      <c r="GI129" s="173"/>
      <c r="GJ129" s="173"/>
      <c r="GK129" s="173"/>
      <c r="GL129" s="173"/>
      <c r="GM129" s="173"/>
      <c r="GN129" s="173"/>
      <c r="GO129" s="173"/>
      <c r="GP129" s="173"/>
      <c r="GQ129" s="173"/>
      <c r="GR129" s="173"/>
      <c r="GS129" s="173"/>
      <c r="GT129" s="173"/>
      <c r="GU129" s="173"/>
      <c r="GV129" s="173"/>
      <c r="GW129" s="173"/>
      <c r="GX129" s="173"/>
      <c r="GY129" s="173"/>
      <c r="GZ129" s="173"/>
      <c r="HA129" s="173"/>
      <c r="HB129" s="173"/>
      <c r="HC129" s="173"/>
      <c r="HD129" s="173"/>
      <c r="HE129" s="173"/>
      <c r="HF129" s="173"/>
      <c r="HG129" s="173"/>
      <c r="HH129" s="173"/>
      <c r="HI129" s="173"/>
      <c r="HJ129" s="173"/>
      <c r="HK129" s="173"/>
      <c r="HL129" s="173"/>
      <c r="HM129" s="173"/>
      <c r="HN129" s="173"/>
      <c r="HO129" s="173"/>
      <c r="HP129" s="173"/>
      <c r="HQ129" s="173"/>
      <c r="HR129" s="173"/>
      <c r="HS129" s="173"/>
      <c r="HT129" s="173"/>
      <c r="HU129" s="173"/>
      <c r="HV129" s="173"/>
      <c r="HW129" s="173"/>
      <c r="HX129" s="173"/>
      <c r="HY129" s="173"/>
      <c r="HZ129" s="173"/>
      <c r="IA129" s="173"/>
      <c r="IB129" s="173"/>
      <c r="IC129" s="173"/>
      <c r="ID129" s="173"/>
      <c r="IE129" s="173"/>
      <c r="IF129" s="173"/>
      <c r="IG129" s="173"/>
      <c r="IH129" s="173"/>
      <c r="II129" s="173"/>
      <c r="IJ129" s="173"/>
      <c r="IK129" s="173"/>
      <c r="IL129" s="173"/>
      <c r="IM129" s="173"/>
      <c r="IN129" s="173"/>
      <c r="IO129" s="173"/>
      <c r="IP129" s="173"/>
      <c r="IQ129" s="173"/>
      <c r="IR129" s="173"/>
      <c r="IS129" s="173"/>
      <c r="IT129" s="173"/>
      <c r="IU129" s="173"/>
      <c r="IV129" s="173"/>
      <c r="IW129" s="173"/>
      <c r="IX129" s="173"/>
      <c r="IY129" s="173"/>
      <c r="IZ129" s="173"/>
      <c r="JA129" s="173"/>
      <c r="JB129" s="173"/>
      <c r="JC129" s="173"/>
      <c r="JD129" s="173"/>
      <c r="JE129" s="173"/>
      <c r="JF129" s="173"/>
      <c r="JG129" s="173"/>
      <c r="JH129" s="173"/>
      <c r="JI129" s="173"/>
      <c r="JJ129" s="173"/>
      <c r="JK129" s="173"/>
      <c r="JL129" s="173"/>
      <c r="JM129" s="173"/>
      <c r="JN129" s="173"/>
      <c r="JO129" s="173"/>
      <c r="JP129" s="173"/>
      <c r="JQ129" s="173"/>
      <c r="JR129" s="173"/>
      <c r="JS129" s="173"/>
      <c r="JT129" s="173"/>
      <c r="JU129" s="173"/>
      <c r="JV129" s="173"/>
      <c r="JW129" s="173"/>
      <c r="JX129" s="173"/>
      <c r="JY129" s="173"/>
      <c r="JZ129" s="173"/>
      <c r="KA129" s="173"/>
      <c r="KB129" s="173"/>
      <c r="KC129" s="173"/>
      <c r="KD129" s="173"/>
      <c r="KE129" s="173"/>
      <c r="KF129" s="173"/>
      <c r="KG129" s="173"/>
      <c r="KH129" s="173"/>
      <c r="KI129" s="173"/>
      <c r="KJ129" s="173"/>
      <c r="KK129" s="173"/>
      <c r="KL129" s="173"/>
      <c r="KM129" s="173"/>
      <c r="KN129" s="173"/>
      <c r="KO129" s="173"/>
      <c r="KP129" s="173"/>
      <c r="KQ129" s="173"/>
      <c r="KR129" s="173"/>
      <c r="KS129" s="173"/>
      <c r="KT129" s="173"/>
      <c r="KU129" s="173"/>
      <c r="KV129" s="173"/>
      <c r="KW129" s="173"/>
      <c r="KX129" s="173"/>
      <c r="KY129" s="173"/>
      <c r="KZ129" s="173"/>
      <c r="LA129" s="173"/>
      <c r="LB129" s="173"/>
      <c r="LC129" s="173"/>
      <c r="LD129" s="173"/>
      <c r="LE129" s="173"/>
      <c r="LF129" s="173"/>
      <c r="LG129" s="173"/>
      <c r="LH129" s="173"/>
      <c r="LI129" s="173"/>
      <c r="LJ129" s="173"/>
      <c r="LK129" s="173"/>
      <c r="LL129" s="173"/>
      <c r="LM129" s="173"/>
      <c r="LN129" s="173"/>
      <c r="LO129" s="173"/>
    </row>
    <row r="130" spans="1:327" s="220" customFormat="1" ht="15.75" customHeight="1" x14ac:dyDescent="0.25">
      <c r="A130" s="173"/>
      <c r="B130" s="173"/>
      <c r="C130" s="173"/>
      <c r="D130" s="173"/>
      <c r="E130" s="173"/>
      <c r="F130" s="124"/>
      <c r="G130" s="124"/>
      <c r="H130" s="17"/>
      <c r="I130" s="17"/>
      <c r="J130" s="17"/>
      <c r="K130" s="17"/>
      <c r="L130" s="17"/>
      <c r="M130" s="173"/>
      <c r="N130" s="173"/>
      <c r="O130" s="216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  <c r="BJ130" s="173"/>
      <c r="BK130" s="173"/>
      <c r="BL130" s="173"/>
      <c r="BM130" s="173"/>
      <c r="BN130" s="173"/>
      <c r="BO130" s="173"/>
      <c r="BP130" s="173"/>
      <c r="BQ130" s="173"/>
      <c r="BR130" s="173"/>
      <c r="BS130" s="173"/>
      <c r="BT130" s="175"/>
      <c r="BV130" s="173"/>
      <c r="BW130" s="173"/>
      <c r="BX130" s="175"/>
      <c r="BY130" s="173"/>
      <c r="BZ130" s="173"/>
      <c r="CA130" s="173"/>
      <c r="CB130" s="173"/>
      <c r="CC130" s="173"/>
      <c r="CD130" s="173"/>
      <c r="CE130" s="173"/>
      <c r="CF130" s="173"/>
      <c r="CG130" s="173"/>
      <c r="CH130" s="173"/>
      <c r="CI130" s="173"/>
      <c r="CJ130" s="173"/>
      <c r="CK130" s="173"/>
      <c r="CL130" s="173"/>
      <c r="CM130" s="173"/>
      <c r="CN130" s="173"/>
      <c r="CO130" s="173"/>
      <c r="CP130" s="173"/>
      <c r="CQ130" s="173"/>
      <c r="CR130" s="173"/>
      <c r="CS130" s="173"/>
      <c r="CT130" s="173"/>
      <c r="CU130" s="173"/>
      <c r="CV130" s="173"/>
      <c r="CW130" s="173"/>
      <c r="CX130" s="173"/>
      <c r="CY130" s="173"/>
      <c r="CZ130" s="173"/>
      <c r="DA130" s="173"/>
      <c r="DB130" s="173"/>
      <c r="DC130" s="173"/>
      <c r="DD130" s="173"/>
      <c r="DE130" s="173"/>
      <c r="DF130" s="173"/>
      <c r="DG130" s="173"/>
      <c r="DH130" s="173"/>
      <c r="DI130" s="173"/>
      <c r="DJ130" s="173"/>
      <c r="DK130" s="173"/>
      <c r="DL130" s="173"/>
      <c r="DM130" s="173"/>
      <c r="DN130" s="173"/>
      <c r="DO130" s="173"/>
      <c r="DP130" s="173"/>
      <c r="DQ130" s="173"/>
      <c r="DR130" s="173"/>
      <c r="DS130" s="173"/>
      <c r="DT130" s="173"/>
      <c r="DU130" s="173"/>
      <c r="DV130" s="173"/>
      <c r="DW130" s="173"/>
      <c r="DX130" s="173"/>
      <c r="DY130" s="173"/>
      <c r="DZ130" s="173"/>
      <c r="EA130" s="173"/>
      <c r="EB130" s="173"/>
      <c r="EC130" s="173"/>
      <c r="ED130" s="173"/>
      <c r="EE130" s="173"/>
      <c r="EF130" s="173"/>
      <c r="EG130" s="173"/>
      <c r="EH130" s="173"/>
      <c r="EI130" s="173"/>
      <c r="EJ130" s="173"/>
      <c r="EK130" s="173"/>
      <c r="EL130" s="173"/>
      <c r="EM130" s="173"/>
      <c r="EN130" s="173"/>
      <c r="EO130" s="173"/>
      <c r="EP130" s="173"/>
      <c r="EQ130" s="173"/>
      <c r="ER130" s="173"/>
      <c r="ES130" s="173"/>
      <c r="ET130" s="173"/>
      <c r="EU130" s="173"/>
      <c r="EV130" s="173"/>
      <c r="EW130" s="173"/>
      <c r="EX130" s="173"/>
      <c r="EY130" s="173"/>
      <c r="EZ130" s="173"/>
      <c r="FA130" s="173"/>
      <c r="FB130" s="173"/>
      <c r="FC130" s="173"/>
      <c r="FD130" s="173"/>
      <c r="FE130" s="173"/>
      <c r="FF130" s="173"/>
      <c r="FG130" s="173"/>
      <c r="FH130" s="173"/>
      <c r="FI130" s="173"/>
      <c r="FJ130" s="173"/>
      <c r="FK130" s="173"/>
      <c r="FL130" s="173"/>
      <c r="FM130" s="173"/>
      <c r="FN130" s="173"/>
      <c r="FO130" s="173"/>
      <c r="FP130" s="173"/>
      <c r="FQ130" s="173"/>
      <c r="FR130" s="173"/>
      <c r="FS130" s="173"/>
      <c r="FT130" s="173"/>
      <c r="FU130" s="173"/>
      <c r="FV130" s="173"/>
      <c r="FW130" s="173"/>
      <c r="FX130" s="173"/>
      <c r="FY130" s="173"/>
      <c r="FZ130" s="173"/>
      <c r="GA130" s="173"/>
      <c r="GB130" s="173"/>
      <c r="GC130" s="173"/>
      <c r="GD130" s="173"/>
      <c r="GE130" s="173"/>
      <c r="GF130" s="173"/>
      <c r="GG130" s="173"/>
      <c r="GH130" s="173"/>
      <c r="GI130" s="173"/>
      <c r="GJ130" s="173"/>
      <c r="GK130" s="173"/>
      <c r="GL130" s="173"/>
      <c r="GM130" s="173"/>
      <c r="GN130" s="173"/>
      <c r="GO130" s="173"/>
      <c r="GP130" s="173"/>
      <c r="GQ130" s="173"/>
      <c r="GR130" s="173"/>
      <c r="GS130" s="173"/>
      <c r="GT130" s="173"/>
      <c r="GU130" s="173"/>
      <c r="GV130" s="173"/>
      <c r="GW130" s="173"/>
      <c r="GX130" s="173"/>
      <c r="GY130" s="173"/>
      <c r="GZ130" s="173"/>
      <c r="HA130" s="173"/>
      <c r="HB130" s="173"/>
      <c r="HC130" s="173"/>
      <c r="HD130" s="173"/>
      <c r="HE130" s="173"/>
      <c r="HF130" s="173"/>
      <c r="HG130" s="173"/>
      <c r="HH130" s="173"/>
      <c r="HI130" s="173"/>
      <c r="HJ130" s="173"/>
      <c r="HK130" s="173"/>
      <c r="HL130" s="173"/>
      <c r="HM130" s="173"/>
      <c r="HN130" s="173"/>
      <c r="HO130" s="173"/>
      <c r="HP130" s="173"/>
      <c r="HQ130" s="173"/>
      <c r="HR130" s="173"/>
      <c r="HS130" s="173"/>
      <c r="HT130" s="173"/>
      <c r="HU130" s="173"/>
      <c r="HV130" s="173"/>
      <c r="HW130" s="173"/>
      <c r="HX130" s="173"/>
      <c r="HY130" s="173"/>
      <c r="HZ130" s="173"/>
      <c r="IA130" s="173"/>
      <c r="IB130" s="173"/>
      <c r="IC130" s="173"/>
      <c r="ID130" s="173"/>
      <c r="IE130" s="173"/>
      <c r="IF130" s="173"/>
      <c r="IG130" s="173"/>
      <c r="IH130" s="173"/>
      <c r="II130" s="173"/>
      <c r="IJ130" s="173"/>
      <c r="IK130" s="173"/>
      <c r="IL130" s="173"/>
      <c r="IM130" s="173"/>
      <c r="IN130" s="173"/>
      <c r="IO130" s="173"/>
      <c r="IP130" s="173"/>
      <c r="IQ130" s="173"/>
      <c r="IR130" s="173"/>
      <c r="IS130" s="173"/>
      <c r="IT130" s="173"/>
      <c r="IU130" s="173"/>
      <c r="IV130" s="173"/>
      <c r="IW130" s="173"/>
      <c r="IX130" s="173"/>
      <c r="IY130" s="173"/>
      <c r="IZ130" s="173"/>
      <c r="JA130" s="173"/>
      <c r="JB130" s="173"/>
      <c r="JC130" s="173"/>
      <c r="JD130" s="173"/>
      <c r="JE130" s="173"/>
      <c r="JF130" s="173"/>
      <c r="JG130" s="173"/>
      <c r="JH130" s="173"/>
      <c r="JI130" s="173"/>
      <c r="JJ130" s="173"/>
      <c r="JK130" s="173"/>
      <c r="JL130" s="173"/>
      <c r="JM130" s="173"/>
      <c r="JN130" s="173"/>
      <c r="JO130" s="173"/>
      <c r="JP130" s="173"/>
      <c r="JQ130" s="173"/>
      <c r="JR130" s="173"/>
      <c r="JS130" s="173"/>
      <c r="JT130" s="173"/>
      <c r="JU130" s="173"/>
      <c r="JV130" s="173"/>
      <c r="JW130" s="173"/>
      <c r="JX130" s="173"/>
      <c r="JY130" s="173"/>
      <c r="JZ130" s="173"/>
      <c r="KA130" s="173"/>
      <c r="KB130" s="173"/>
      <c r="KC130" s="173"/>
      <c r="KD130" s="173"/>
      <c r="KE130" s="173"/>
      <c r="KF130" s="173"/>
      <c r="KG130" s="173"/>
      <c r="KH130" s="173"/>
      <c r="KI130" s="173"/>
      <c r="KJ130" s="173"/>
      <c r="KK130" s="173"/>
      <c r="KL130" s="173"/>
      <c r="KM130" s="173"/>
      <c r="KN130" s="173"/>
      <c r="KO130" s="173"/>
      <c r="KP130" s="173"/>
      <c r="KQ130" s="173"/>
      <c r="KR130" s="173"/>
      <c r="KS130" s="173"/>
      <c r="KT130" s="173"/>
      <c r="KU130" s="173"/>
      <c r="KV130" s="173"/>
      <c r="KW130" s="173"/>
      <c r="KX130" s="173"/>
      <c r="KY130" s="173"/>
      <c r="KZ130" s="173"/>
      <c r="LA130" s="173"/>
      <c r="LB130" s="173"/>
      <c r="LC130" s="173"/>
      <c r="LD130" s="173"/>
      <c r="LE130" s="173"/>
      <c r="LF130" s="173"/>
      <c r="LG130" s="173"/>
      <c r="LH130" s="173"/>
      <c r="LI130" s="173"/>
      <c r="LJ130" s="173"/>
      <c r="LK130" s="173"/>
      <c r="LL130" s="173"/>
      <c r="LM130" s="173"/>
      <c r="LN130" s="173"/>
      <c r="LO130" s="173"/>
    </row>
    <row r="131" spans="1:327" s="220" customFormat="1" ht="15.75" customHeight="1" x14ac:dyDescent="0.25">
      <c r="A131" s="173"/>
      <c r="B131" s="173"/>
      <c r="C131" s="173"/>
      <c r="D131" s="173"/>
      <c r="E131" s="173"/>
      <c r="F131" s="124"/>
      <c r="G131" s="124"/>
      <c r="H131" s="17"/>
      <c r="I131" s="17"/>
      <c r="J131" s="17"/>
      <c r="K131" s="17"/>
      <c r="L131" s="17"/>
      <c r="M131" s="173"/>
      <c r="N131" s="173"/>
      <c r="O131" s="216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  <c r="BJ131" s="173"/>
      <c r="BK131" s="173"/>
      <c r="BL131" s="173"/>
      <c r="BM131" s="173"/>
      <c r="BN131" s="173"/>
      <c r="BO131" s="173"/>
      <c r="BP131" s="173"/>
      <c r="BQ131" s="173"/>
      <c r="BR131" s="173"/>
      <c r="BS131" s="173"/>
      <c r="BT131" s="175"/>
      <c r="BV131" s="173"/>
      <c r="BW131" s="173"/>
      <c r="BX131" s="175"/>
      <c r="BY131" s="173"/>
      <c r="BZ131" s="173"/>
      <c r="CA131" s="173"/>
      <c r="CB131" s="173"/>
      <c r="CC131" s="173"/>
      <c r="CD131" s="173"/>
      <c r="CE131" s="173"/>
      <c r="CF131" s="173"/>
      <c r="CG131" s="173"/>
      <c r="CH131" s="173"/>
      <c r="CI131" s="173"/>
      <c r="CJ131" s="173"/>
      <c r="CK131" s="173"/>
      <c r="CL131" s="173"/>
      <c r="CM131" s="173"/>
      <c r="CN131" s="173"/>
      <c r="CO131" s="173"/>
      <c r="CP131" s="173"/>
      <c r="CQ131" s="173"/>
      <c r="CR131" s="173"/>
      <c r="CS131" s="173"/>
      <c r="CT131" s="173"/>
      <c r="CU131" s="173"/>
      <c r="CV131" s="173"/>
      <c r="CW131" s="173"/>
      <c r="CX131" s="173"/>
      <c r="CY131" s="173"/>
      <c r="CZ131" s="173"/>
      <c r="DA131" s="173"/>
      <c r="DB131" s="173"/>
      <c r="DC131" s="173"/>
      <c r="DD131" s="173"/>
      <c r="DE131" s="173"/>
      <c r="DF131" s="173"/>
      <c r="DG131" s="173"/>
      <c r="DH131" s="173"/>
      <c r="DI131" s="173"/>
      <c r="DJ131" s="173"/>
      <c r="DK131" s="173"/>
      <c r="DL131" s="173"/>
      <c r="DM131" s="173"/>
      <c r="DN131" s="173"/>
      <c r="DO131" s="173"/>
      <c r="DP131" s="173"/>
      <c r="DQ131" s="173"/>
      <c r="DR131" s="173"/>
      <c r="DS131" s="173"/>
      <c r="DT131" s="173"/>
      <c r="DU131" s="173"/>
      <c r="DV131" s="173"/>
      <c r="DW131" s="173"/>
      <c r="DX131" s="173"/>
      <c r="DY131" s="173"/>
      <c r="DZ131" s="173"/>
      <c r="EA131" s="173"/>
      <c r="EB131" s="173"/>
      <c r="EC131" s="173"/>
      <c r="ED131" s="173"/>
      <c r="EE131" s="173"/>
      <c r="EF131" s="173"/>
      <c r="EG131" s="173"/>
      <c r="EH131" s="173"/>
      <c r="EI131" s="173"/>
      <c r="EJ131" s="173"/>
      <c r="EK131" s="173"/>
      <c r="EL131" s="173"/>
      <c r="EM131" s="173"/>
      <c r="EN131" s="173"/>
      <c r="EO131" s="173"/>
      <c r="EP131" s="173"/>
      <c r="EQ131" s="173"/>
      <c r="ER131" s="173"/>
      <c r="ES131" s="173"/>
      <c r="ET131" s="173"/>
      <c r="EU131" s="173"/>
      <c r="EV131" s="173"/>
      <c r="EW131" s="173"/>
      <c r="EX131" s="173"/>
      <c r="EY131" s="173"/>
      <c r="EZ131" s="173"/>
      <c r="FA131" s="173"/>
      <c r="FB131" s="173"/>
      <c r="FC131" s="173"/>
      <c r="FD131" s="173"/>
      <c r="FE131" s="173"/>
      <c r="FF131" s="173"/>
      <c r="FG131" s="173"/>
      <c r="FH131" s="173"/>
      <c r="FI131" s="173"/>
      <c r="FJ131" s="173"/>
      <c r="FK131" s="173"/>
      <c r="FL131" s="173"/>
      <c r="FM131" s="173"/>
      <c r="FN131" s="173"/>
      <c r="FO131" s="173"/>
      <c r="FP131" s="173"/>
      <c r="FQ131" s="173"/>
      <c r="FR131" s="173"/>
      <c r="FS131" s="173"/>
      <c r="FT131" s="173"/>
      <c r="FU131" s="173"/>
      <c r="FV131" s="173"/>
      <c r="FW131" s="173"/>
      <c r="FX131" s="173"/>
      <c r="FY131" s="173"/>
      <c r="FZ131" s="173"/>
      <c r="GA131" s="173"/>
      <c r="GB131" s="173"/>
      <c r="GC131" s="173"/>
      <c r="GD131" s="173"/>
      <c r="GE131" s="173"/>
      <c r="GF131" s="173"/>
      <c r="GG131" s="173"/>
      <c r="GH131" s="173"/>
      <c r="GI131" s="173"/>
      <c r="GJ131" s="173"/>
      <c r="GK131" s="173"/>
      <c r="GL131" s="173"/>
      <c r="GM131" s="173"/>
      <c r="GN131" s="173"/>
      <c r="GO131" s="173"/>
      <c r="GP131" s="173"/>
      <c r="GQ131" s="173"/>
      <c r="GR131" s="173"/>
      <c r="GS131" s="173"/>
      <c r="GT131" s="173"/>
      <c r="GU131" s="173"/>
      <c r="GV131" s="173"/>
      <c r="GW131" s="173"/>
      <c r="GX131" s="173"/>
      <c r="GY131" s="173"/>
      <c r="GZ131" s="173"/>
      <c r="HA131" s="173"/>
      <c r="HB131" s="173"/>
      <c r="HC131" s="173"/>
      <c r="HD131" s="173"/>
      <c r="HE131" s="173"/>
      <c r="HF131" s="173"/>
      <c r="HG131" s="173"/>
      <c r="HH131" s="173"/>
      <c r="HI131" s="173"/>
      <c r="HJ131" s="173"/>
      <c r="HK131" s="173"/>
      <c r="HL131" s="173"/>
      <c r="HM131" s="173"/>
      <c r="HN131" s="173"/>
      <c r="HO131" s="173"/>
      <c r="HP131" s="173"/>
      <c r="HQ131" s="173"/>
      <c r="HR131" s="173"/>
      <c r="HS131" s="173"/>
      <c r="HT131" s="173"/>
      <c r="HU131" s="173"/>
      <c r="HV131" s="173"/>
      <c r="HW131" s="173"/>
      <c r="HX131" s="173"/>
      <c r="HY131" s="173"/>
      <c r="HZ131" s="173"/>
      <c r="IA131" s="173"/>
      <c r="IB131" s="173"/>
      <c r="IC131" s="173"/>
      <c r="ID131" s="173"/>
      <c r="IE131" s="173"/>
      <c r="IF131" s="173"/>
      <c r="IG131" s="173"/>
      <c r="IH131" s="173"/>
      <c r="II131" s="173"/>
      <c r="IJ131" s="173"/>
      <c r="IK131" s="173"/>
      <c r="IL131" s="173"/>
      <c r="IM131" s="173"/>
      <c r="IN131" s="173"/>
      <c r="IO131" s="173"/>
      <c r="IP131" s="173"/>
      <c r="IQ131" s="173"/>
      <c r="IR131" s="173"/>
      <c r="IS131" s="173"/>
      <c r="IT131" s="173"/>
      <c r="IU131" s="173"/>
      <c r="IV131" s="173"/>
      <c r="IW131" s="173"/>
      <c r="IX131" s="173"/>
      <c r="IY131" s="173"/>
      <c r="IZ131" s="173"/>
      <c r="JA131" s="173"/>
      <c r="JB131" s="173"/>
      <c r="JC131" s="173"/>
      <c r="JD131" s="173"/>
      <c r="JE131" s="173"/>
      <c r="JF131" s="173"/>
      <c r="JG131" s="173"/>
      <c r="JH131" s="173"/>
      <c r="JI131" s="173"/>
      <c r="JJ131" s="173"/>
      <c r="JK131" s="173"/>
      <c r="JL131" s="173"/>
      <c r="JM131" s="173"/>
      <c r="JN131" s="173"/>
      <c r="JO131" s="173"/>
      <c r="JP131" s="173"/>
      <c r="JQ131" s="173"/>
      <c r="JR131" s="173"/>
      <c r="JS131" s="173"/>
      <c r="JT131" s="173"/>
      <c r="JU131" s="173"/>
      <c r="JV131" s="173"/>
      <c r="JW131" s="173"/>
      <c r="JX131" s="173"/>
      <c r="JY131" s="173"/>
      <c r="JZ131" s="173"/>
      <c r="KA131" s="173"/>
      <c r="KB131" s="173"/>
      <c r="KC131" s="173"/>
      <c r="KD131" s="173"/>
      <c r="KE131" s="173"/>
      <c r="KF131" s="173"/>
      <c r="KG131" s="173"/>
      <c r="KH131" s="173"/>
      <c r="KI131" s="173"/>
      <c r="KJ131" s="173"/>
      <c r="KK131" s="173"/>
      <c r="KL131" s="173"/>
      <c r="KM131" s="173"/>
      <c r="KN131" s="173"/>
      <c r="KO131" s="173"/>
      <c r="KP131" s="173"/>
      <c r="KQ131" s="173"/>
      <c r="KR131" s="173"/>
      <c r="KS131" s="173"/>
      <c r="KT131" s="173"/>
      <c r="KU131" s="173"/>
      <c r="KV131" s="173"/>
      <c r="KW131" s="173"/>
      <c r="KX131" s="173"/>
      <c r="KY131" s="173"/>
      <c r="KZ131" s="173"/>
      <c r="LA131" s="173"/>
      <c r="LB131" s="173"/>
      <c r="LC131" s="173"/>
      <c r="LD131" s="173"/>
      <c r="LE131" s="173"/>
      <c r="LF131" s="173"/>
      <c r="LG131" s="173"/>
      <c r="LH131" s="173"/>
      <c r="LI131" s="173"/>
      <c r="LJ131" s="173"/>
      <c r="LK131" s="173"/>
      <c r="LL131" s="173"/>
      <c r="LM131" s="173"/>
      <c r="LN131" s="173"/>
      <c r="LO131" s="173"/>
    </row>
    <row r="132" spans="1:327" s="220" customFormat="1" ht="15.75" customHeight="1" x14ac:dyDescent="0.25">
      <c r="A132" s="173"/>
      <c r="B132" s="173"/>
      <c r="C132" s="173"/>
      <c r="D132" s="173"/>
      <c r="E132" s="173"/>
      <c r="F132" s="124"/>
      <c r="G132" s="124"/>
      <c r="H132" s="17"/>
      <c r="I132" s="17"/>
      <c r="J132" s="17"/>
      <c r="K132" s="17"/>
      <c r="L132" s="17"/>
      <c r="M132" s="173"/>
      <c r="N132" s="173"/>
      <c r="O132" s="216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  <c r="BJ132" s="173"/>
      <c r="BK132" s="173"/>
      <c r="BL132" s="173"/>
      <c r="BM132" s="173"/>
      <c r="BN132" s="173"/>
      <c r="BO132" s="173"/>
      <c r="BP132" s="173"/>
      <c r="BQ132" s="173"/>
      <c r="BR132" s="173"/>
      <c r="BS132" s="173"/>
      <c r="BT132" s="175"/>
      <c r="BV132" s="173"/>
      <c r="BW132" s="173"/>
      <c r="BX132" s="175"/>
      <c r="BY132" s="173"/>
      <c r="BZ132" s="173"/>
      <c r="CA132" s="173"/>
      <c r="CB132" s="173"/>
      <c r="CC132" s="173"/>
      <c r="CD132" s="173"/>
      <c r="CE132" s="173"/>
      <c r="CF132" s="173"/>
      <c r="CG132" s="173"/>
      <c r="CH132" s="173"/>
      <c r="CI132" s="173"/>
      <c r="CJ132" s="173"/>
      <c r="CK132" s="173"/>
      <c r="CL132" s="173"/>
      <c r="CM132" s="173"/>
      <c r="CN132" s="173"/>
      <c r="CO132" s="173"/>
      <c r="CP132" s="173"/>
      <c r="CQ132" s="173"/>
      <c r="CR132" s="173"/>
      <c r="CS132" s="173"/>
      <c r="CT132" s="173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  <c r="DE132" s="173"/>
      <c r="DF132" s="173"/>
      <c r="DG132" s="173"/>
      <c r="DH132" s="173"/>
      <c r="DI132" s="173"/>
      <c r="DJ132" s="173"/>
      <c r="DK132" s="173"/>
      <c r="DL132" s="173"/>
      <c r="DM132" s="173"/>
      <c r="DN132" s="173"/>
      <c r="DO132" s="173"/>
      <c r="DP132" s="173"/>
      <c r="DQ132" s="173"/>
      <c r="DR132" s="173"/>
      <c r="DS132" s="173"/>
      <c r="DT132" s="173"/>
      <c r="DU132" s="173"/>
      <c r="DV132" s="173"/>
      <c r="DW132" s="173"/>
      <c r="DX132" s="173"/>
      <c r="DY132" s="173"/>
      <c r="DZ132" s="173"/>
      <c r="EA132" s="173"/>
      <c r="EB132" s="173"/>
      <c r="EC132" s="173"/>
      <c r="ED132" s="173"/>
      <c r="EE132" s="173"/>
      <c r="EF132" s="173"/>
      <c r="EG132" s="173"/>
      <c r="EH132" s="173"/>
      <c r="EI132" s="173"/>
      <c r="EJ132" s="173"/>
      <c r="EK132" s="173"/>
      <c r="EL132" s="173"/>
      <c r="EM132" s="173"/>
      <c r="EN132" s="173"/>
      <c r="EO132" s="173"/>
      <c r="EP132" s="173"/>
      <c r="EQ132" s="173"/>
      <c r="ER132" s="173"/>
      <c r="ES132" s="173"/>
      <c r="ET132" s="173"/>
      <c r="EU132" s="173"/>
      <c r="EV132" s="173"/>
      <c r="EW132" s="173"/>
      <c r="EX132" s="173"/>
      <c r="EY132" s="173"/>
      <c r="EZ132" s="173"/>
      <c r="FA132" s="173"/>
      <c r="FB132" s="173"/>
      <c r="FC132" s="173"/>
      <c r="FD132" s="173"/>
      <c r="FE132" s="173"/>
      <c r="FF132" s="173"/>
      <c r="FG132" s="173"/>
      <c r="FH132" s="173"/>
      <c r="FI132" s="173"/>
      <c r="FJ132" s="173"/>
      <c r="FK132" s="173"/>
      <c r="FL132" s="173"/>
      <c r="FM132" s="173"/>
      <c r="FN132" s="173"/>
      <c r="FO132" s="173"/>
      <c r="FP132" s="173"/>
      <c r="FQ132" s="173"/>
      <c r="FR132" s="173"/>
      <c r="FS132" s="173"/>
      <c r="FT132" s="173"/>
      <c r="FU132" s="173"/>
      <c r="FV132" s="173"/>
      <c r="FW132" s="173"/>
      <c r="FX132" s="173"/>
      <c r="FY132" s="173"/>
      <c r="FZ132" s="173"/>
      <c r="GA132" s="173"/>
      <c r="GB132" s="173"/>
      <c r="GC132" s="173"/>
      <c r="GD132" s="173"/>
      <c r="GE132" s="173"/>
      <c r="GF132" s="173"/>
      <c r="GG132" s="173"/>
      <c r="GH132" s="173"/>
      <c r="GI132" s="173"/>
      <c r="GJ132" s="173"/>
      <c r="GK132" s="173"/>
      <c r="GL132" s="173"/>
      <c r="GM132" s="173"/>
      <c r="GN132" s="173"/>
      <c r="GO132" s="173"/>
      <c r="GP132" s="173"/>
      <c r="GQ132" s="173"/>
      <c r="GR132" s="173"/>
      <c r="GS132" s="173"/>
      <c r="GT132" s="173"/>
      <c r="GU132" s="173"/>
      <c r="GV132" s="173"/>
      <c r="GW132" s="173"/>
      <c r="GX132" s="173"/>
      <c r="GY132" s="173"/>
      <c r="GZ132" s="173"/>
      <c r="HA132" s="173"/>
      <c r="HB132" s="173"/>
      <c r="HC132" s="173"/>
      <c r="HD132" s="173"/>
      <c r="HE132" s="173"/>
      <c r="HF132" s="173"/>
      <c r="HG132" s="173"/>
      <c r="HH132" s="173"/>
      <c r="HI132" s="173"/>
      <c r="HJ132" s="173"/>
      <c r="HK132" s="173"/>
      <c r="HL132" s="173"/>
      <c r="HM132" s="173"/>
      <c r="HN132" s="173"/>
      <c r="HO132" s="173"/>
      <c r="HP132" s="173"/>
      <c r="HQ132" s="173"/>
      <c r="HR132" s="173"/>
      <c r="HS132" s="173"/>
      <c r="HT132" s="173"/>
      <c r="HU132" s="173"/>
      <c r="HV132" s="173"/>
      <c r="HW132" s="173"/>
      <c r="HX132" s="173"/>
      <c r="HY132" s="173"/>
      <c r="HZ132" s="173"/>
      <c r="IA132" s="173"/>
      <c r="IB132" s="173"/>
      <c r="IC132" s="173"/>
      <c r="ID132" s="173"/>
      <c r="IE132" s="173"/>
      <c r="IF132" s="173"/>
      <c r="IG132" s="173"/>
      <c r="IH132" s="173"/>
      <c r="II132" s="173"/>
      <c r="IJ132" s="173"/>
      <c r="IK132" s="173"/>
      <c r="IL132" s="173"/>
      <c r="IM132" s="173"/>
      <c r="IN132" s="173"/>
      <c r="IO132" s="173"/>
      <c r="IP132" s="173"/>
      <c r="IQ132" s="173"/>
      <c r="IR132" s="173"/>
      <c r="IS132" s="173"/>
      <c r="IT132" s="173"/>
      <c r="IU132" s="173"/>
      <c r="IV132" s="173"/>
      <c r="IW132" s="173"/>
      <c r="IX132" s="173"/>
      <c r="IY132" s="173"/>
      <c r="IZ132" s="173"/>
      <c r="JA132" s="173"/>
      <c r="JB132" s="173"/>
      <c r="JC132" s="173"/>
      <c r="JD132" s="173"/>
      <c r="JE132" s="173"/>
      <c r="JF132" s="173"/>
      <c r="JG132" s="173"/>
      <c r="JH132" s="173"/>
      <c r="JI132" s="173"/>
      <c r="JJ132" s="173"/>
      <c r="JK132" s="173"/>
      <c r="JL132" s="173"/>
      <c r="JM132" s="173"/>
      <c r="JN132" s="173"/>
      <c r="JO132" s="173"/>
      <c r="JP132" s="173"/>
      <c r="JQ132" s="173"/>
      <c r="JR132" s="173"/>
      <c r="JS132" s="173"/>
      <c r="JT132" s="173"/>
      <c r="JU132" s="173"/>
      <c r="JV132" s="173"/>
      <c r="JW132" s="173"/>
      <c r="JX132" s="173"/>
      <c r="JY132" s="173"/>
      <c r="JZ132" s="173"/>
      <c r="KA132" s="173"/>
      <c r="KB132" s="173"/>
      <c r="KC132" s="173"/>
      <c r="KD132" s="173"/>
      <c r="KE132" s="173"/>
      <c r="KF132" s="173"/>
      <c r="KG132" s="173"/>
      <c r="KH132" s="173"/>
      <c r="KI132" s="173"/>
      <c r="KJ132" s="173"/>
      <c r="KK132" s="173"/>
      <c r="KL132" s="173"/>
      <c r="KM132" s="173"/>
      <c r="KN132" s="173"/>
      <c r="KO132" s="173"/>
      <c r="KP132" s="173"/>
      <c r="KQ132" s="173"/>
      <c r="KR132" s="173"/>
      <c r="KS132" s="173"/>
      <c r="KT132" s="173"/>
      <c r="KU132" s="173"/>
      <c r="KV132" s="173"/>
      <c r="KW132" s="173"/>
      <c r="KX132" s="173"/>
      <c r="KY132" s="173"/>
      <c r="KZ132" s="173"/>
      <c r="LA132" s="173"/>
      <c r="LB132" s="173"/>
      <c r="LC132" s="173"/>
      <c r="LD132" s="173"/>
      <c r="LE132" s="173"/>
      <c r="LF132" s="173"/>
      <c r="LG132" s="173"/>
      <c r="LH132" s="173"/>
      <c r="LI132" s="173"/>
      <c r="LJ132" s="173"/>
      <c r="LK132" s="173"/>
      <c r="LL132" s="173"/>
      <c r="LM132" s="173"/>
      <c r="LN132" s="173"/>
      <c r="LO132" s="173"/>
    </row>
    <row r="133" spans="1:327" s="220" customFormat="1" ht="15.75" customHeight="1" x14ac:dyDescent="0.3">
      <c r="A133" s="173"/>
      <c r="B133" s="173"/>
      <c r="C133" s="173"/>
      <c r="D133" s="173"/>
      <c r="E133" s="173"/>
      <c r="F133" s="124"/>
      <c r="G133" s="124"/>
      <c r="H133" s="17"/>
      <c r="I133" s="17"/>
      <c r="J133" s="17"/>
      <c r="K133" s="17"/>
      <c r="L133" s="17"/>
      <c r="M133" s="173"/>
      <c r="N133" s="173"/>
      <c r="O133" s="216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  <c r="BJ133" s="173"/>
      <c r="BK133" s="173"/>
      <c r="BL133" s="173"/>
      <c r="BM133" s="330"/>
      <c r="BN133" s="173"/>
      <c r="BO133" s="173"/>
      <c r="BP133" s="173"/>
      <c r="BQ133" s="173"/>
      <c r="BR133" s="173"/>
      <c r="BS133" s="173"/>
      <c r="BT133" s="175"/>
      <c r="BX133" s="175"/>
      <c r="BY133" s="173"/>
      <c r="BZ133" s="173"/>
      <c r="CA133" s="173"/>
      <c r="CB133" s="173"/>
      <c r="CC133" s="173"/>
      <c r="CD133" s="173"/>
      <c r="CE133" s="173"/>
      <c r="CF133" s="173"/>
      <c r="CG133" s="173"/>
      <c r="CH133" s="173"/>
      <c r="CI133" s="173"/>
      <c r="CJ133" s="173"/>
      <c r="CK133" s="173"/>
      <c r="CL133" s="173"/>
      <c r="CM133" s="173"/>
      <c r="CN133" s="173"/>
      <c r="CO133" s="173"/>
      <c r="CP133" s="173"/>
      <c r="CQ133" s="173"/>
      <c r="CR133" s="173"/>
      <c r="CS133" s="173"/>
      <c r="CT133" s="173"/>
      <c r="CU133" s="173"/>
      <c r="CV133" s="173"/>
      <c r="CW133" s="173"/>
      <c r="CX133" s="173"/>
      <c r="CY133" s="173"/>
      <c r="CZ133" s="173"/>
      <c r="DA133" s="173"/>
      <c r="DB133" s="173"/>
      <c r="DC133" s="173"/>
      <c r="DD133" s="173"/>
      <c r="DE133" s="173"/>
      <c r="DF133" s="173"/>
      <c r="DG133" s="173"/>
      <c r="DH133" s="173"/>
      <c r="DI133" s="173"/>
      <c r="DJ133" s="173"/>
      <c r="DK133" s="173"/>
      <c r="DL133" s="173"/>
      <c r="DM133" s="173"/>
      <c r="DN133" s="173"/>
      <c r="DO133" s="173"/>
      <c r="DP133" s="173"/>
      <c r="DQ133" s="173"/>
      <c r="DR133" s="173"/>
      <c r="DS133" s="173"/>
      <c r="DT133" s="173"/>
      <c r="DU133" s="173"/>
      <c r="DV133" s="173"/>
      <c r="DW133" s="173"/>
      <c r="DX133" s="173"/>
      <c r="DY133" s="173"/>
      <c r="DZ133" s="173"/>
      <c r="EA133" s="173"/>
      <c r="EB133" s="173"/>
      <c r="EC133" s="173"/>
      <c r="ED133" s="173"/>
      <c r="EE133" s="173"/>
      <c r="EF133" s="173"/>
      <c r="EG133" s="173"/>
      <c r="EH133" s="173"/>
      <c r="EI133" s="173"/>
      <c r="EJ133" s="173"/>
      <c r="EK133" s="173"/>
      <c r="EL133" s="173"/>
      <c r="EM133" s="173"/>
      <c r="EN133" s="173"/>
      <c r="EO133" s="173"/>
      <c r="EP133" s="173"/>
      <c r="EQ133" s="173"/>
      <c r="ER133" s="173"/>
      <c r="ES133" s="173"/>
      <c r="ET133" s="173"/>
      <c r="EU133" s="173"/>
      <c r="EV133" s="173"/>
      <c r="EW133" s="173"/>
      <c r="EX133" s="173"/>
      <c r="EY133" s="173"/>
      <c r="EZ133" s="173"/>
      <c r="FA133" s="173"/>
      <c r="FB133" s="173"/>
      <c r="FC133" s="173"/>
      <c r="FD133" s="173"/>
      <c r="FE133" s="173"/>
      <c r="FF133" s="173"/>
      <c r="FG133" s="173"/>
      <c r="FH133" s="173"/>
      <c r="FI133" s="173"/>
      <c r="FJ133" s="173"/>
      <c r="FK133" s="173"/>
      <c r="FL133" s="173"/>
      <c r="FM133" s="173"/>
      <c r="FN133" s="173"/>
      <c r="FO133" s="173"/>
      <c r="FP133" s="173"/>
      <c r="FQ133" s="173"/>
      <c r="FR133" s="173"/>
      <c r="FS133" s="173"/>
      <c r="FT133" s="173"/>
      <c r="FU133" s="173"/>
      <c r="FV133" s="173"/>
      <c r="FW133" s="173"/>
      <c r="FX133" s="173"/>
      <c r="FY133" s="173"/>
      <c r="FZ133" s="173"/>
      <c r="GA133" s="173"/>
      <c r="GB133" s="173"/>
      <c r="GC133" s="173"/>
      <c r="GD133" s="173"/>
      <c r="GE133" s="173"/>
      <c r="GF133" s="173"/>
      <c r="GG133" s="173"/>
      <c r="GH133" s="173"/>
      <c r="GI133" s="173"/>
      <c r="GJ133" s="173"/>
      <c r="GK133" s="173"/>
      <c r="GL133" s="173"/>
      <c r="GM133" s="173"/>
      <c r="GN133" s="173"/>
      <c r="GO133" s="173"/>
      <c r="GP133" s="173"/>
      <c r="GQ133" s="173"/>
      <c r="GR133" s="173"/>
      <c r="GS133" s="173"/>
      <c r="GT133" s="173"/>
      <c r="GU133" s="173"/>
      <c r="GV133" s="173"/>
      <c r="GW133" s="173"/>
      <c r="GX133" s="173"/>
      <c r="GY133" s="173"/>
      <c r="GZ133" s="173"/>
      <c r="HA133" s="173"/>
      <c r="HB133" s="173"/>
      <c r="HC133" s="173"/>
      <c r="HD133" s="173"/>
      <c r="HE133" s="173"/>
      <c r="HF133" s="173"/>
      <c r="HG133" s="173"/>
      <c r="HH133" s="173"/>
      <c r="HI133" s="173"/>
      <c r="HJ133" s="173"/>
      <c r="HK133" s="173"/>
      <c r="HL133" s="173"/>
      <c r="HM133" s="173"/>
      <c r="HN133" s="173"/>
      <c r="HO133" s="173"/>
      <c r="HP133" s="173"/>
      <c r="HQ133" s="173"/>
      <c r="HR133" s="173"/>
      <c r="HS133" s="173"/>
      <c r="HT133" s="173"/>
      <c r="HU133" s="173"/>
      <c r="HV133" s="173"/>
      <c r="HW133" s="173"/>
      <c r="HX133" s="173"/>
      <c r="HY133" s="173"/>
      <c r="HZ133" s="173"/>
      <c r="IA133" s="173"/>
      <c r="IB133" s="173"/>
      <c r="IC133" s="173"/>
      <c r="ID133" s="173"/>
      <c r="IE133" s="173"/>
      <c r="IF133" s="173"/>
      <c r="IG133" s="173"/>
      <c r="IH133" s="173"/>
      <c r="II133" s="173"/>
      <c r="IJ133" s="173"/>
      <c r="IK133" s="173"/>
      <c r="IL133" s="173"/>
      <c r="IM133" s="173"/>
      <c r="IN133" s="173"/>
      <c r="IO133" s="173"/>
      <c r="IP133" s="173"/>
      <c r="IQ133" s="173"/>
      <c r="IR133" s="173"/>
      <c r="IS133" s="173"/>
      <c r="IT133" s="173"/>
      <c r="IU133" s="173"/>
      <c r="IV133" s="173"/>
      <c r="IW133" s="173"/>
      <c r="IX133" s="173"/>
      <c r="IY133" s="173"/>
      <c r="IZ133" s="173"/>
      <c r="JA133" s="173"/>
      <c r="JB133" s="173"/>
      <c r="JC133" s="173"/>
      <c r="JD133" s="173"/>
      <c r="JE133" s="173"/>
      <c r="JF133" s="173"/>
      <c r="JG133" s="173"/>
      <c r="JH133" s="173"/>
      <c r="JI133" s="173"/>
      <c r="JJ133" s="173"/>
      <c r="JK133" s="173"/>
      <c r="JL133" s="173"/>
      <c r="JM133" s="173"/>
      <c r="JN133" s="173"/>
      <c r="JO133" s="173"/>
      <c r="JP133" s="173"/>
      <c r="JQ133" s="173"/>
      <c r="JR133" s="173"/>
      <c r="JS133" s="173"/>
      <c r="JT133" s="173"/>
      <c r="JU133" s="173"/>
      <c r="JV133" s="173"/>
      <c r="JW133" s="173"/>
      <c r="JX133" s="173"/>
      <c r="JY133" s="173"/>
      <c r="JZ133" s="173"/>
      <c r="KA133" s="173"/>
      <c r="KB133" s="173"/>
      <c r="KC133" s="173"/>
      <c r="KD133" s="173"/>
      <c r="KE133" s="173"/>
      <c r="KF133" s="173"/>
      <c r="KG133" s="173"/>
      <c r="KH133" s="173"/>
      <c r="KI133" s="173"/>
      <c r="KJ133" s="173"/>
      <c r="KK133" s="173"/>
      <c r="KL133" s="173"/>
      <c r="KM133" s="173"/>
      <c r="KN133" s="173"/>
      <c r="KO133" s="173"/>
      <c r="KP133" s="173"/>
      <c r="KQ133" s="173"/>
      <c r="KR133" s="173"/>
      <c r="KS133" s="173"/>
      <c r="KT133" s="173"/>
      <c r="KU133" s="173"/>
      <c r="KV133" s="173"/>
      <c r="KW133" s="173"/>
      <c r="KX133" s="173"/>
      <c r="KY133" s="173"/>
      <c r="KZ133" s="173"/>
      <c r="LA133" s="173"/>
      <c r="LB133" s="173"/>
      <c r="LC133" s="173"/>
      <c r="LD133" s="173"/>
      <c r="LE133" s="173"/>
      <c r="LF133" s="173"/>
      <c r="LG133" s="173"/>
      <c r="LH133" s="173"/>
      <c r="LI133" s="173"/>
      <c r="LJ133" s="173"/>
      <c r="LK133" s="173"/>
      <c r="LL133" s="173"/>
      <c r="LM133" s="173"/>
      <c r="LN133" s="173"/>
      <c r="LO133" s="173"/>
    </row>
  </sheetData>
  <sortState xmlns:xlrd2="http://schemas.microsoft.com/office/spreadsheetml/2017/richdata2" ref="C4:BZ81">
    <sortCondition ref="C4:C81"/>
    <sortCondition ref="E4:E81"/>
  </sortState>
  <mergeCells count="26">
    <mergeCell ref="BF1:BG1"/>
    <mergeCell ref="BI1:BR1"/>
    <mergeCell ref="BS1:BS2"/>
    <mergeCell ref="BU1:BU2"/>
    <mergeCell ref="G1:G2"/>
    <mergeCell ref="H1:H2"/>
    <mergeCell ref="I1:J2"/>
    <mergeCell ref="K1:K2"/>
    <mergeCell ref="L1:L2"/>
    <mergeCell ref="M1:N1"/>
    <mergeCell ref="AB1:AB2"/>
    <mergeCell ref="AA1:AA2"/>
    <mergeCell ref="AC1:AC2"/>
    <mergeCell ref="AD1:AD2"/>
    <mergeCell ref="AE1:AE2"/>
    <mergeCell ref="O1:O2"/>
    <mergeCell ref="B2:B3"/>
    <mergeCell ref="Q1:S1"/>
    <mergeCell ref="T1:V1"/>
    <mergeCell ref="W1:Y1"/>
    <mergeCell ref="Z1:Z2"/>
    <mergeCell ref="BX1:BX2"/>
    <mergeCell ref="BY1:BY2"/>
    <mergeCell ref="BZ1:BZ2"/>
    <mergeCell ref="BV1:BV2"/>
    <mergeCell ref="BW1:BW2"/>
  </mergeCells>
  <phoneticPr fontId="38" type="noConversion"/>
  <conditionalFormatting sqref="BV16 BQ34:BQ35 BQ32 BQ38:BQ48 BQ50:BQ75 BR74 BQ6:BQ29">
    <cfRule type="cellIs" dxfId="39" priority="70" stopIfTrue="1" operator="equal">
      <formula>450</formula>
    </cfRule>
  </conditionalFormatting>
  <conditionalFormatting sqref="BI5 BI8:BI12 BI14:BI17 BY4:BY81">
    <cfRule type="cellIs" dxfId="38" priority="68" operator="lessThan">
      <formula>0</formula>
    </cfRule>
    <cfRule type="cellIs" dxfId="37" priority="69" operator="greaterThan">
      <formula>99</formula>
    </cfRule>
  </conditionalFormatting>
  <conditionalFormatting sqref="BF13 BF5:BF9">
    <cfRule type="cellIs" dxfId="36" priority="65" operator="equal">
      <formula>"N"</formula>
    </cfRule>
    <cfRule type="cellIs" dxfId="35" priority="66" operator="equal">
      <formula>"P"</formula>
    </cfRule>
    <cfRule type="cellIs" dxfId="34" priority="67" operator="equal">
      <formula>"K"</formula>
    </cfRule>
  </conditionalFormatting>
  <conditionalFormatting sqref="BJ83:BT83 AF82:BY82">
    <cfRule type="cellIs" dxfId="33" priority="63" stopIfTrue="1" operator="equal">
      <formula>"K"</formula>
    </cfRule>
    <cfRule type="cellIs" dxfId="32" priority="64" stopIfTrue="1" operator="equal">
      <formula>"P"</formula>
    </cfRule>
  </conditionalFormatting>
  <conditionalFormatting sqref="BF13 BF5">
    <cfRule type="cellIs" dxfId="31" priority="60" operator="equal">
      <formula>"K"</formula>
    </cfRule>
    <cfRule type="cellIs" dxfId="30" priority="61" operator="equal">
      <formula>"P"</formula>
    </cfRule>
    <cfRule type="cellIs" dxfId="29" priority="62" operator="equal">
      <formula>"N"</formula>
    </cfRule>
  </conditionalFormatting>
  <conditionalFormatting sqref="BJ83:BT83 AF82:BY82">
    <cfRule type="cellIs" dxfId="28" priority="57" operator="between">
      <formula>200</formula>
      <formula>500</formula>
    </cfRule>
    <cfRule type="cellIs" dxfId="27" priority="58" operator="lessThan">
      <formula>100</formula>
    </cfRule>
    <cfRule type="cellIs" dxfId="26" priority="59" operator="greaterThan">
      <formula>500</formula>
    </cfRule>
  </conditionalFormatting>
  <conditionalFormatting sqref="BY83">
    <cfRule type="cellIs" dxfId="25" priority="55" stopIfTrue="1" operator="equal">
      <formula>"K"</formula>
    </cfRule>
    <cfRule type="cellIs" dxfId="24" priority="56" stopIfTrue="1" operator="equal">
      <formula>"P"</formula>
    </cfRule>
  </conditionalFormatting>
  <conditionalFormatting sqref="BY83">
    <cfRule type="cellIs" dxfId="23" priority="52" operator="between">
      <formula>200</formula>
      <formula>500</formula>
    </cfRule>
    <cfRule type="cellIs" dxfId="22" priority="53" operator="lessThan">
      <formula>100</formula>
    </cfRule>
    <cfRule type="cellIs" dxfId="21" priority="54" operator="greaterThan">
      <formula>500</formula>
    </cfRule>
  </conditionalFormatting>
  <conditionalFormatting sqref="BF8:BF9">
    <cfRule type="cellIs" dxfId="20" priority="46" operator="equal">
      <formula>"K"</formula>
    </cfRule>
    <cfRule type="cellIs" dxfId="19" priority="47" operator="equal">
      <formula>"P"</formula>
    </cfRule>
    <cfRule type="cellIs" dxfId="18" priority="48" operator="equal">
      <formula>"N"</formula>
    </cfRule>
  </conditionalFormatting>
  <conditionalFormatting sqref="BQ49">
    <cfRule type="cellIs" dxfId="17" priority="45" stopIfTrue="1" operator="equal">
      <formula>450</formula>
    </cfRule>
  </conditionalFormatting>
  <conditionalFormatting sqref="BQ80:BQ81">
    <cfRule type="cellIs" dxfId="16" priority="38" stopIfTrue="1" operator="equal">
      <formula>450</formula>
    </cfRule>
  </conditionalFormatting>
  <conditionalFormatting sqref="BI76">
    <cfRule type="cellIs" dxfId="15" priority="36" operator="lessThan">
      <formula>0</formula>
    </cfRule>
    <cfRule type="cellIs" dxfId="14" priority="37" operator="greaterThan">
      <formula>99</formula>
    </cfRule>
  </conditionalFormatting>
  <conditionalFormatting sqref="BI77">
    <cfRule type="cellIs" dxfId="13" priority="26" operator="lessThan">
      <formula>0</formula>
    </cfRule>
    <cfRule type="cellIs" dxfId="12" priority="27" operator="greaterThan">
      <formula>99</formula>
    </cfRule>
  </conditionalFormatting>
  <conditionalFormatting sqref="BI31">
    <cfRule type="cellIs" dxfId="11" priority="24" operator="lessThan">
      <formula>0</formula>
    </cfRule>
    <cfRule type="cellIs" dxfId="10" priority="25" operator="greaterThan">
      <formula>99</formula>
    </cfRule>
  </conditionalFormatting>
  <conditionalFormatting sqref="BI66">
    <cfRule type="cellIs" dxfId="9" priority="22" operator="lessThan">
      <formula>0</formula>
    </cfRule>
    <cfRule type="cellIs" dxfId="8" priority="23" operator="greaterThan">
      <formula>99</formula>
    </cfRule>
  </conditionalFormatting>
  <conditionalFormatting sqref="BI6:BI7">
    <cfRule type="cellIs" dxfId="7" priority="8" operator="lessThan">
      <formula>0</formula>
    </cfRule>
    <cfRule type="cellIs" dxfId="6" priority="9" operator="greaterThan">
      <formula>99</formula>
    </cfRule>
  </conditionalFormatting>
  <conditionalFormatting sqref="BQ30">
    <cfRule type="cellIs" dxfId="5" priority="18" stopIfTrue="1" operator="equal">
      <formula>450</formula>
    </cfRule>
  </conditionalFormatting>
  <conditionalFormatting sqref="BQ31">
    <cfRule type="cellIs" dxfId="4" priority="17" stopIfTrue="1" operator="equal">
      <formula>450</formula>
    </cfRule>
  </conditionalFormatting>
  <conditionalFormatting sqref="BQ33">
    <cfRule type="cellIs" dxfId="3" priority="16" stopIfTrue="1" operator="equal">
      <formula>450</formula>
    </cfRule>
  </conditionalFormatting>
  <conditionalFormatting sqref="BQ36:BQ37">
    <cfRule type="cellIs" dxfId="2" priority="15" stopIfTrue="1" operator="equal">
      <formula>450</formula>
    </cfRule>
  </conditionalFormatting>
  <conditionalFormatting sqref="BQ76:BQ78">
    <cfRule type="cellIs" dxfId="1" priority="14" stopIfTrue="1" operator="equal">
      <formula>450</formula>
    </cfRule>
  </conditionalFormatting>
  <conditionalFormatting sqref="BQ79">
    <cfRule type="cellIs" dxfId="0" priority="5" stopIfTrue="1" operator="equal">
      <formula>450</formula>
    </cfRule>
  </conditionalFormatting>
  <pageMargins left="0.2" right="0.2" top="0.75" bottom="0.75" header="0.3" footer="0.3"/>
  <pageSetup scale="95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U99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S62" sqref="S62"/>
    </sheetView>
  </sheetViews>
  <sheetFormatPr defaultColWidth="9.109375" defaultRowHeight="14.4" x14ac:dyDescent="0.3"/>
  <cols>
    <col min="1" max="1" width="4.44140625" customWidth="1"/>
    <col min="6" max="6" width="12.44140625" style="117" bestFit="1" customWidth="1"/>
    <col min="7" max="7" width="11.5546875" bestFit="1" customWidth="1"/>
    <col min="8" max="8" width="9.109375" style="461"/>
    <col min="10" max="10" width="11.5546875" bestFit="1" customWidth="1"/>
    <col min="12" max="12" width="9.5546875" bestFit="1" customWidth="1"/>
    <col min="13" max="13" width="11.5546875" bestFit="1" customWidth="1"/>
    <col min="14" max="14" width="9.33203125" bestFit="1" customWidth="1"/>
    <col min="15" max="15" width="10.109375" bestFit="1" customWidth="1"/>
    <col min="17" max="17" width="11.6640625" bestFit="1" customWidth="1"/>
    <col min="19" max="19" width="11.5546875" bestFit="1" customWidth="1"/>
    <col min="20" max="20" width="11.6640625" bestFit="1" customWidth="1"/>
    <col min="21" max="21" width="10.5546875" style="15" bestFit="1" customWidth="1"/>
  </cols>
  <sheetData>
    <row r="1" spans="2:18" ht="22.5" customHeight="1" x14ac:dyDescent="0.3"/>
    <row r="3" spans="2:18" x14ac:dyDescent="0.3">
      <c r="B3" s="559" t="s">
        <v>2</v>
      </c>
      <c r="C3" s="559" t="s">
        <v>1059</v>
      </c>
      <c r="D3" s="559"/>
      <c r="E3" s="559" t="s">
        <v>1063</v>
      </c>
      <c r="F3" s="559"/>
      <c r="G3" s="559" t="s">
        <v>1064</v>
      </c>
      <c r="H3" s="559"/>
      <c r="I3" s="559" t="s">
        <v>1043</v>
      </c>
      <c r="J3" s="559"/>
      <c r="K3" s="559" t="s">
        <v>949</v>
      </c>
      <c r="L3" s="559"/>
      <c r="M3" s="559" t="s">
        <v>60</v>
      </c>
      <c r="N3" s="559"/>
      <c r="O3" s="559" t="s">
        <v>61</v>
      </c>
      <c r="P3" s="559"/>
      <c r="Q3" s="559" t="s">
        <v>62</v>
      </c>
      <c r="R3" s="559"/>
    </row>
    <row r="4" spans="2:18" x14ac:dyDescent="0.3">
      <c r="B4" s="559"/>
      <c r="C4" s="26" t="s">
        <v>57</v>
      </c>
      <c r="D4" s="26" t="s">
        <v>150</v>
      </c>
      <c r="E4" s="26" t="s">
        <v>57</v>
      </c>
      <c r="F4" s="26" t="s">
        <v>150</v>
      </c>
      <c r="G4" s="26" t="s">
        <v>57</v>
      </c>
      <c r="H4" s="395" t="s">
        <v>150</v>
      </c>
      <c r="I4" s="26" t="s">
        <v>57</v>
      </c>
      <c r="J4" s="26" t="s">
        <v>150</v>
      </c>
      <c r="K4" s="26" t="s">
        <v>57</v>
      </c>
      <c r="L4" s="26" t="s">
        <v>150</v>
      </c>
      <c r="M4" s="26" t="s">
        <v>57</v>
      </c>
      <c r="N4" s="26" t="s">
        <v>58</v>
      </c>
      <c r="O4" s="26" t="s">
        <v>57</v>
      </c>
      <c r="P4" s="26" t="s">
        <v>73</v>
      </c>
      <c r="Q4" s="26" t="s">
        <v>57</v>
      </c>
      <c r="R4" s="26" t="s">
        <v>58</v>
      </c>
    </row>
    <row r="5" spans="2:18" x14ac:dyDescent="0.3">
      <c r="B5" s="26">
        <v>1</v>
      </c>
      <c r="C5" s="26"/>
      <c r="D5" s="26">
        <v>1600</v>
      </c>
      <c r="E5" s="7"/>
      <c r="F5" s="7">
        <v>1560</v>
      </c>
      <c r="G5" s="7"/>
      <c r="H5" s="460">
        <v>1800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2:18" x14ac:dyDescent="0.3">
      <c r="B6" s="26">
        <v>2</v>
      </c>
      <c r="C6" s="26"/>
      <c r="D6" s="26">
        <v>1530</v>
      </c>
      <c r="E6" s="7"/>
      <c r="F6" s="7">
        <v>1500</v>
      </c>
      <c r="G6" s="7"/>
      <c r="H6" s="460">
        <v>2180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2:18" x14ac:dyDescent="0.3">
      <c r="B7" s="26">
        <v>3</v>
      </c>
      <c r="C7" s="26"/>
      <c r="D7" s="26">
        <v>1530</v>
      </c>
      <c r="E7" s="7"/>
      <c r="F7" s="7">
        <v>2000</v>
      </c>
      <c r="G7" s="7"/>
      <c r="H7" s="460">
        <v>1180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2:18" x14ac:dyDescent="0.3">
      <c r="B8" s="26">
        <v>4</v>
      </c>
      <c r="C8" s="26"/>
      <c r="D8" s="26">
        <v>1470</v>
      </c>
      <c r="E8" s="7"/>
      <c r="F8" s="26">
        <v>1660</v>
      </c>
      <c r="G8" s="7"/>
      <c r="H8" s="460">
        <v>1495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2:18" x14ac:dyDescent="0.3">
      <c r="B9" s="26">
        <v>5</v>
      </c>
      <c r="C9" s="26"/>
      <c r="D9" s="26">
        <v>1660</v>
      </c>
      <c r="E9" s="7"/>
      <c r="F9" s="26">
        <v>2000</v>
      </c>
      <c r="G9" s="7"/>
      <c r="H9" s="460">
        <v>1440</v>
      </c>
      <c r="I9" s="7"/>
      <c r="J9" s="7"/>
      <c r="K9" s="7"/>
      <c r="L9" s="7"/>
      <c r="M9" s="7"/>
      <c r="N9" s="7"/>
      <c r="O9" s="25"/>
      <c r="P9" s="7"/>
      <c r="Q9" s="7"/>
      <c r="R9" s="7"/>
    </row>
    <row r="10" spans="2:18" x14ac:dyDescent="0.3">
      <c r="B10" s="26">
        <v>6</v>
      </c>
      <c r="C10" s="26"/>
      <c r="D10" s="26">
        <v>1130</v>
      </c>
      <c r="E10" s="7"/>
      <c r="F10" s="26">
        <v>1870</v>
      </c>
      <c r="G10" s="7"/>
      <c r="H10" s="460">
        <v>2200</v>
      </c>
      <c r="I10" s="7"/>
      <c r="J10" s="7"/>
      <c r="K10" s="7"/>
      <c r="L10" s="7"/>
      <c r="M10" s="7"/>
      <c r="N10" s="7"/>
      <c r="O10" s="25"/>
      <c r="P10" s="7"/>
      <c r="Q10" s="7"/>
      <c r="R10" s="7"/>
    </row>
    <row r="11" spans="2:18" x14ac:dyDescent="0.3">
      <c r="B11" s="26">
        <v>7</v>
      </c>
      <c r="C11" s="26"/>
      <c r="D11" s="26">
        <v>1500</v>
      </c>
      <c r="E11" s="7"/>
      <c r="F11" s="26">
        <v>1470</v>
      </c>
      <c r="G11" s="7"/>
      <c r="H11" s="460">
        <v>1560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x14ac:dyDescent="0.3">
      <c r="B12" s="26">
        <v>8</v>
      </c>
      <c r="C12" s="26"/>
      <c r="D12" s="26">
        <v>1510</v>
      </c>
      <c r="E12" s="7"/>
      <c r="F12" s="26">
        <v>1320</v>
      </c>
      <c r="G12" s="7"/>
      <c r="H12" s="460">
        <v>3190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x14ac:dyDescent="0.3">
      <c r="B13" s="26">
        <v>9</v>
      </c>
      <c r="C13" s="26"/>
      <c r="D13" s="26">
        <v>3170</v>
      </c>
      <c r="E13" s="7"/>
      <c r="F13" s="26">
        <v>1370</v>
      </c>
      <c r="G13" s="7"/>
      <c r="H13" s="460">
        <v>1000</v>
      </c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3">
      <c r="B14" s="26">
        <v>10</v>
      </c>
      <c r="C14" s="26"/>
      <c r="D14" s="26">
        <v>1660</v>
      </c>
      <c r="E14" s="7"/>
      <c r="F14" s="26">
        <v>1965</v>
      </c>
      <c r="G14" s="7"/>
      <c r="H14" s="460">
        <v>1370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8" x14ac:dyDescent="0.3">
      <c r="B15" s="26">
        <v>11</v>
      </c>
      <c r="C15" s="26"/>
      <c r="D15" s="26">
        <v>1695</v>
      </c>
      <c r="E15" s="7"/>
      <c r="F15" s="26">
        <v>1780</v>
      </c>
      <c r="G15" s="7"/>
      <c r="H15" s="460">
        <v>1540</v>
      </c>
      <c r="I15" s="7"/>
      <c r="J15" s="7"/>
      <c r="K15" s="7"/>
      <c r="L15" s="7"/>
      <c r="M15" s="7"/>
      <c r="N15" s="7"/>
      <c r="O15" s="25"/>
      <c r="P15" s="7"/>
      <c r="Q15" s="7"/>
      <c r="R15" s="7"/>
    </row>
    <row r="16" spans="2:18" x14ac:dyDescent="0.3">
      <c r="B16" s="26">
        <v>12</v>
      </c>
      <c r="C16" s="26"/>
      <c r="D16" s="26">
        <v>1530</v>
      </c>
      <c r="E16" s="7"/>
      <c r="F16" s="26">
        <v>1505</v>
      </c>
      <c r="G16" s="7"/>
      <c r="H16" s="460">
        <v>2100</v>
      </c>
      <c r="I16" s="7"/>
      <c r="J16" s="7"/>
      <c r="K16" s="7"/>
      <c r="L16" s="7"/>
      <c r="M16" s="7"/>
      <c r="N16" s="7"/>
      <c r="O16" s="25"/>
      <c r="P16" s="7"/>
      <c r="Q16" s="7"/>
      <c r="R16" s="7"/>
    </row>
    <row r="17" spans="2:18" x14ac:dyDescent="0.3">
      <c r="B17" s="26">
        <v>13</v>
      </c>
      <c r="C17" s="26"/>
      <c r="D17" s="26">
        <v>1660</v>
      </c>
      <c r="E17" s="7"/>
      <c r="F17" s="26">
        <v>1400</v>
      </c>
      <c r="G17" s="7"/>
      <c r="H17" s="460">
        <v>1430</v>
      </c>
      <c r="I17" s="7"/>
      <c r="J17" s="7"/>
      <c r="K17" s="7"/>
      <c r="L17" s="7"/>
      <c r="M17" s="7"/>
      <c r="N17" s="7"/>
      <c r="O17" s="25"/>
      <c r="P17" s="7"/>
      <c r="Q17" s="7"/>
      <c r="R17" s="7"/>
    </row>
    <row r="18" spans="2:18" x14ac:dyDescent="0.3">
      <c r="B18" s="26">
        <v>14</v>
      </c>
      <c r="C18" s="26"/>
      <c r="D18" s="26">
        <v>1750</v>
      </c>
      <c r="E18" s="7"/>
      <c r="F18" s="7">
        <v>1560</v>
      </c>
      <c r="G18" s="7"/>
      <c r="H18" s="460">
        <v>3210</v>
      </c>
      <c r="I18" s="7"/>
      <c r="J18" s="7"/>
      <c r="K18" s="7"/>
      <c r="L18" s="7"/>
      <c r="M18" s="7"/>
      <c r="N18" s="7"/>
      <c r="O18" s="25"/>
      <c r="P18" s="7"/>
      <c r="Q18" s="7"/>
      <c r="R18" s="7"/>
    </row>
    <row r="19" spans="2:18" x14ac:dyDescent="0.3">
      <c r="B19" s="26">
        <v>15</v>
      </c>
      <c r="C19" s="26"/>
      <c r="D19" s="26">
        <v>2890</v>
      </c>
      <c r="E19" s="7"/>
      <c r="F19" s="7">
        <v>2010</v>
      </c>
      <c r="G19" s="7"/>
      <c r="H19" s="460">
        <v>2360</v>
      </c>
      <c r="I19" s="7"/>
      <c r="J19" s="7"/>
      <c r="K19" s="7"/>
      <c r="L19" s="7"/>
      <c r="M19" s="7"/>
      <c r="N19" s="7"/>
      <c r="O19" s="25"/>
      <c r="P19" s="7"/>
      <c r="Q19" s="7"/>
      <c r="R19" s="7"/>
    </row>
    <row r="20" spans="2:18" x14ac:dyDescent="0.3">
      <c r="B20" s="26">
        <v>16</v>
      </c>
      <c r="C20" s="26"/>
      <c r="D20" s="26">
        <v>1630</v>
      </c>
      <c r="E20" s="7"/>
      <c r="F20" s="7">
        <v>1170</v>
      </c>
      <c r="G20" s="7"/>
      <c r="H20" s="460">
        <v>1980</v>
      </c>
      <c r="I20" s="7"/>
      <c r="J20" s="7"/>
      <c r="K20" s="7"/>
      <c r="L20" s="7"/>
      <c r="M20" s="7"/>
      <c r="N20" s="7"/>
      <c r="O20" s="25"/>
      <c r="P20" s="7"/>
      <c r="Q20" s="7"/>
      <c r="R20" s="7"/>
    </row>
    <row r="21" spans="2:18" x14ac:dyDescent="0.3">
      <c r="B21" s="26">
        <v>17</v>
      </c>
      <c r="C21" s="26"/>
      <c r="D21" s="26">
        <v>1660</v>
      </c>
      <c r="E21" s="7"/>
      <c r="F21" s="7">
        <v>1780</v>
      </c>
      <c r="G21" s="7"/>
      <c r="H21" s="460">
        <v>1540</v>
      </c>
      <c r="I21" s="7"/>
      <c r="J21" s="7"/>
      <c r="K21" s="7"/>
      <c r="L21" s="7"/>
      <c r="M21" s="7"/>
      <c r="N21" s="7"/>
      <c r="O21" s="25"/>
      <c r="P21" s="7"/>
      <c r="Q21" s="7"/>
      <c r="R21" s="7"/>
    </row>
    <row r="22" spans="2:18" x14ac:dyDescent="0.3">
      <c r="B22" s="26">
        <v>18</v>
      </c>
      <c r="C22" s="26"/>
      <c r="D22" s="26">
        <v>1470</v>
      </c>
      <c r="E22" s="7"/>
      <c r="F22" s="7">
        <v>1660</v>
      </c>
      <c r="G22" s="7"/>
      <c r="H22" s="460">
        <v>1540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3">
      <c r="B23" s="26">
        <v>19</v>
      </c>
      <c r="C23" s="26"/>
      <c r="D23" s="26">
        <v>1220</v>
      </c>
      <c r="E23" s="7"/>
      <c r="F23" s="7">
        <v>1340</v>
      </c>
      <c r="G23" s="7"/>
      <c r="H23" s="460">
        <v>1630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x14ac:dyDescent="0.3">
      <c r="B24" s="26">
        <v>20</v>
      </c>
      <c r="C24" s="26"/>
      <c r="D24" s="26">
        <v>1810</v>
      </c>
      <c r="E24" s="7"/>
      <c r="F24" s="7">
        <v>1380</v>
      </c>
      <c r="G24" s="7"/>
      <c r="H24" s="460">
        <v>1560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3">
      <c r="B25" s="26">
        <v>21</v>
      </c>
      <c r="C25" s="26"/>
      <c r="D25" s="26">
        <v>1370</v>
      </c>
      <c r="E25" s="7"/>
      <c r="F25" s="7">
        <v>1930</v>
      </c>
      <c r="G25" s="7"/>
      <c r="H25" s="460">
        <v>3380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3">
      <c r="B26" s="26">
        <v>22</v>
      </c>
      <c r="C26" s="26"/>
      <c r="D26" s="26">
        <v>1770</v>
      </c>
      <c r="E26" s="7"/>
      <c r="F26" s="7">
        <v>1950</v>
      </c>
      <c r="G26" s="7"/>
      <c r="H26" s="395">
        <v>2150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x14ac:dyDescent="0.3">
      <c r="B27" s="26">
        <v>23</v>
      </c>
      <c r="C27" s="26"/>
      <c r="D27" s="26">
        <v>1660</v>
      </c>
      <c r="E27" s="7"/>
      <c r="F27" s="7">
        <v>4100</v>
      </c>
      <c r="G27" s="7"/>
      <c r="H27" s="395">
        <v>140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2:18" x14ac:dyDescent="0.3">
      <c r="B28" s="26">
        <v>24</v>
      </c>
      <c r="C28" s="26"/>
      <c r="D28" s="26">
        <v>1600</v>
      </c>
      <c r="E28" s="7"/>
      <c r="F28" s="7">
        <v>1920</v>
      </c>
      <c r="G28" s="7"/>
      <c r="H28" s="395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2:18" x14ac:dyDescent="0.3">
      <c r="B29" s="26">
        <v>25</v>
      </c>
      <c r="C29" s="26"/>
      <c r="D29" s="26">
        <v>1900</v>
      </c>
      <c r="E29" s="7"/>
      <c r="F29" s="7">
        <v>1870</v>
      </c>
      <c r="G29" s="7"/>
      <c r="H29" s="395"/>
      <c r="I29" s="7"/>
      <c r="J29" s="7"/>
      <c r="K29" s="7"/>
      <c r="L29" s="7"/>
      <c r="M29" s="23"/>
      <c r="N29" s="7"/>
      <c r="O29" s="7"/>
      <c r="P29" s="7"/>
      <c r="Q29" s="7"/>
      <c r="R29" s="7"/>
    </row>
    <row r="30" spans="2:18" x14ac:dyDescent="0.3">
      <c r="B30" s="26">
        <v>26</v>
      </c>
      <c r="C30" s="26"/>
      <c r="D30" s="26">
        <v>1370</v>
      </c>
      <c r="E30" s="7"/>
      <c r="F30" s="7">
        <v>1690</v>
      </c>
      <c r="G30" s="7"/>
      <c r="H30" s="395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2:18" x14ac:dyDescent="0.3">
      <c r="B31" s="26">
        <v>27</v>
      </c>
      <c r="C31" s="26"/>
      <c r="D31" s="26">
        <v>1500</v>
      </c>
      <c r="E31" s="7"/>
      <c r="F31" s="7">
        <v>1810</v>
      </c>
      <c r="G31" s="7"/>
      <c r="H31" s="395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2:18" x14ac:dyDescent="0.3">
      <c r="B32" s="26">
        <v>28</v>
      </c>
      <c r="C32" s="26"/>
      <c r="D32" s="26">
        <v>1470</v>
      </c>
      <c r="E32" s="7"/>
      <c r="F32" s="7">
        <v>1410</v>
      </c>
      <c r="G32" s="7"/>
      <c r="H32" s="395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21" x14ac:dyDescent="0.3">
      <c r="B33" s="26">
        <v>29</v>
      </c>
      <c r="C33" s="26"/>
      <c r="D33" s="26">
        <v>1530</v>
      </c>
      <c r="E33" s="7"/>
      <c r="F33" s="7">
        <v>3640</v>
      </c>
      <c r="G33" s="7"/>
      <c r="H33" s="395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21" x14ac:dyDescent="0.3">
      <c r="B34" s="26">
        <v>30</v>
      </c>
      <c r="C34" s="26"/>
      <c r="D34" s="26">
        <v>1380</v>
      </c>
      <c r="E34" s="7"/>
      <c r="F34" s="7">
        <v>2160</v>
      </c>
      <c r="G34" s="7"/>
      <c r="H34" s="395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21" x14ac:dyDescent="0.3">
      <c r="B35" s="26">
        <v>31</v>
      </c>
      <c r="C35" s="26"/>
      <c r="D35" s="26">
        <v>1475</v>
      </c>
      <c r="E35" s="24"/>
      <c r="F35" s="7">
        <v>1560</v>
      </c>
      <c r="G35" s="7"/>
      <c r="H35" s="395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21" x14ac:dyDescent="0.3">
      <c r="B36" s="26">
        <v>32</v>
      </c>
      <c r="C36" s="26"/>
      <c r="D36" s="26">
        <v>1810</v>
      </c>
      <c r="E36" s="24"/>
      <c r="F36" s="7">
        <v>1665</v>
      </c>
      <c r="G36" s="7"/>
      <c r="H36" s="395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21" x14ac:dyDescent="0.3">
      <c r="B37" s="26">
        <v>33</v>
      </c>
      <c r="C37" s="26"/>
      <c r="D37" s="26">
        <v>1310</v>
      </c>
      <c r="E37" s="24"/>
      <c r="F37" s="7">
        <v>1560</v>
      </c>
      <c r="G37" s="7"/>
      <c r="H37" s="395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21" x14ac:dyDescent="0.3">
      <c r="B38" s="26">
        <v>34</v>
      </c>
      <c r="C38" s="26"/>
      <c r="D38" s="26">
        <v>1770</v>
      </c>
      <c r="E38" s="24"/>
      <c r="F38" s="7">
        <v>1560</v>
      </c>
      <c r="G38" s="7"/>
      <c r="H38" s="395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21" x14ac:dyDescent="0.3">
      <c r="B39" s="26">
        <v>35</v>
      </c>
      <c r="C39" s="26"/>
      <c r="D39" s="26">
        <v>1510</v>
      </c>
      <c r="E39" s="24"/>
      <c r="F39" s="7">
        <v>1780</v>
      </c>
      <c r="G39" s="7"/>
      <c r="H39" s="395"/>
      <c r="I39" s="7"/>
      <c r="J39" s="7"/>
      <c r="K39" s="7"/>
      <c r="L39" s="7"/>
      <c r="M39" s="7"/>
      <c r="N39" s="7"/>
      <c r="O39" s="7"/>
      <c r="P39" s="7"/>
      <c r="Q39" s="7"/>
      <c r="R39" s="7"/>
      <c r="S39" s="15"/>
    </row>
    <row r="40" spans="2:21" x14ac:dyDescent="0.3">
      <c r="B40" s="26"/>
      <c r="C40" s="26"/>
      <c r="D40" s="26">
        <v>2180</v>
      </c>
      <c r="E40" s="24"/>
      <c r="F40" s="7">
        <v>1600</v>
      </c>
      <c r="G40" s="7"/>
      <c r="H40" s="395"/>
      <c r="I40" s="7"/>
      <c r="J40" s="7"/>
      <c r="K40" s="7"/>
      <c r="L40" s="7"/>
      <c r="M40" s="7"/>
      <c r="N40" s="7"/>
      <c r="O40" s="7"/>
      <c r="P40" s="7"/>
      <c r="Q40" s="7"/>
      <c r="R40" s="7"/>
      <c r="S40" s="15"/>
    </row>
    <row r="41" spans="2:21" x14ac:dyDescent="0.3">
      <c r="B41" s="26">
        <v>37</v>
      </c>
      <c r="C41" s="26"/>
      <c r="D41" s="26">
        <v>1245</v>
      </c>
      <c r="E41" s="24"/>
      <c r="F41" s="7">
        <v>1745</v>
      </c>
      <c r="G41" s="7"/>
      <c r="H41" s="395"/>
      <c r="I41" s="7"/>
      <c r="J41" s="7"/>
      <c r="K41" s="7"/>
      <c r="L41" s="7"/>
      <c r="M41" s="7"/>
      <c r="N41" s="7"/>
      <c r="O41" s="7"/>
      <c r="P41" s="7"/>
      <c r="Q41" s="7"/>
      <c r="R41" s="7"/>
      <c r="S41" s="15"/>
    </row>
    <row r="42" spans="2:21" x14ac:dyDescent="0.3">
      <c r="B42" s="26">
        <v>38</v>
      </c>
      <c r="C42" s="26"/>
      <c r="D42" s="26">
        <v>1810</v>
      </c>
      <c r="E42" s="24"/>
      <c r="F42" s="26">
        <v>3150</v>
      </c>
      <c r="G42" s="7"/>
      <c r="H42" s="395"/>
      <c r="I42" s="7"/>
      <c r="J42" s="7"/>
      <c r="K42" s="7"/>
      <c r="L42" s="7"/>
      <c r="M42" s="7"/>
      <c r="N42" s="7"/>
      <c r="O42" s="7"/>
      <c r="P42" s="7"/>
      <c r="Q42" s="7"/>
      <c r="R42" s="7"/>
      <c r="S42" s="15"/>
      <c r="T42" s="16"/>
    </row>
    <row r="43" spans="2:21" x14ac:dyDescent="0.3">
      <c r="B43" s="26">
        <v>39</v>
      </c>
      <c r="C43" s="26"/>
      <c r="D43" s="26">
        <v>1340</v>
      </c>
      <c r="E43" s="24"/>
      <c r="F43" s="26">
        <v>1660</v>
      </c>
      <c r="G43" s="7"/>
      <c r="H43" s="395"/>
      <c r="I43" s="7"/>
      <c r="J43" s="7"/>
      <c r="K43" s="7"/>
      <c r="L43" s="7"/>
      <c r="M43" s="7"/>
      <c r="N43" s="7"/>
      <c r="O43" s="7"/>
      <c r="P43" s="7"/>
      <c r="Q43" s="7"/>
      <c r="R43" s="7"/>
      <c r="S43" s="15"/>
    </row>
    <row r="44" spans="2:21" x14ac:dyDescent="0.3">
      <c r="B44" s="26">
        <v>41</v>
      </c>
      <c r="C44" s="26"/>
      <c r="D44" s="26">
        <v>1530</v>
      </c>
      <c r="E44" s="7"/>
      <c r="F44" s="7">
        <v>1930</v>
      </c>
      <c r="G44" s="7"/>
      <c r="H44" s="395"/>
      <c r="I44" s="7"/>
      <c r="J44" s="7"/>
      <c r="K44" s="7"/>
      <c r="L44" s="7"/>
      <c r="M44" s="7"/>
      <c r="N44" s="7"/>
      <c r="O44" s="7"/>
      <c r="P44" s="14"/>
      <c r="Q44" s="7"/>
      <c r="R44" s="7"/>
      <c r="S44" s="15"/>
      <c r="U44" s="22"/>
    </row>
    <row r="45" spans="2:21" x14ac:dyDescent="0.3">
      <c r="B45" s="26">
        <v>42</v>
      </c>
      <c r="C45" s="26"/>
      <c r="D45" s="26">
        <v>1600</v>
      </c>
      <c r="E45" s="7"/>
      <c r="F45" s="7">
        <v>1310</v>
      </c>
      <c r="G45" s="7"/>
      <c r="H45" s="395"/>
      <c r="I45" s="7"/>
      <c r="J45" s="7"/>
      <c r="K45" s="7"/>
      <c r="L45" s="7"/>
      <c r="M45" s="7"/>
      <c r="N45" s="7"/>
      <c r="O45" s="7"/>
      <c r="P45" s="14"/>
      <c r="Q45" s="7"/>
      <c r="R45" s="7"/>
      <c r="S45" s="15"/>
    </row>
    <row r="46" spans="2:21" x14ac:dyDescent="0.3">
      <c r="B46" s="26">
        <v>43</v>
      </c>
      <c r="C46" s="26"/>
      <c r="D46" s="26">
        <v>1910</v>
      </c>
      <c r="E46" s="7"/>
      <c r="F46" s="7">
        <v>1370</v>
      </c>
      <c r="G46" s="7"/>
      <c r="H46" s="395"/>
      <c r="I46" s="7"/>
      <c r="J46" s="7"/>
      <c r="K46" s="7"/>
      <c r="L46" s="7"/>
      <c r="M46" s="7"/>
      <c r="N46" s="14"/>
      <c r="O46" s="7"/>
      <c r="P46" s="23"/>
      <c r="Q46" s="7"/>
      <c r="R46" s="7"/>
      <c r="S46" s="15"/>
    </row>
    <row r="47" spans="2:21" x14ac:dyDescent="0.3">
      <c r="B47" s="26">
        <v>44</v>
      </c>
      <c r="C47" s="26"/>
      <c r="D47" s="26">
        <v>1870</v>
      </c>
      <c r="E47" s="7"/>
      <c r="F47" s="7">
        <v>1810</v>
      </c>
      <c r="G47" s="7"/>
      <c r="H47" s="395"/>
      <c r="I47" s="25"/>
      <c r="J47" s="7"/>
      <c r="K47" s="7"/>
      <c r="L47" s="7"/>
      <c r="M47" s="7"/>
      <c r="N47" s="14"/>
      <c r="O47" s="7"/>
      <c r="P47" s="23"/>
      <c r="Q47" s="7"/>
      <c r="R47" s="7"/>
      <c r="S47" s="15"/>
    </row>
    <row r="48" spans="2:21" x14ac:dyDescent="0.3">
      <c r="B48" s="26">
        <v>45</v>
      </c>
      <c r="C48" s="26"/>
      <c r="D48" s="26">
        <v>1660</v>
      </c>
      <c r="E48" s="7"/>
      <c r="F48" s="7">
        <v>1460</v>
      </c>
      <c r="G48" s="7"/>
      <c r="H48" s="395"/>
      <c r="I48" s="7"/>
      <c r="J48" s="7"/>
      <c r="K48" s="7"/>
      <c r="L48" s="7"/>
      <c r="M48" s="7"/>
      <c r="N48" s="14"/>
      <c r="O48" s="7"/>
      <c r="P48" s="23"/>
      <c r="Q48" s="7"/>
      <c r="R48" s="7"/>
      <c r="S48" s="15"/>
    </row>
    <row r="49" spans="2:19" x14ac:dyDescent="0.3">
      <c r="B49" s="26">
        <v>46</v>
      </c>
      <c r="C49" s="26"/>
      <c r="D49" s="26">
        <v>1810</v>
      </c>
      <c r="E49" s="7"/>
      <c r="F49" s="7">
        <v>1560</v>
      </c>
      <c r="G49" s="7"/>
      <c r="H49" s="395"/>
      <c r="I49" s="7"/>
      <c r="J49" s="7"/>
      <c r="K49" s="7"/>
      <c r="L49" s="7"/>
      <c r="M49" s="7"/>
      <c r="N49" s="14"/>
      <c r="O49" s="7"/>
      <c r="P49" s="23"/>
      <c r="Q49" s="7"/>
      <c r="R49" s="7"/>
      <c r="S49" s="15"/>
    </row>
    <row r="50" spans="2:19" x14ac:dyDescent="0.3">
      <c r="B50" s="26">
        <v>47</v>
      </c>
      <c r="C50" s="26"/>
      <c r="D50" s="26">
        <v>3430</v>
      </c>
      <c r="E50" s="7"/>
      <c r="F50" s="7">
        <v>5500</v>
      </c>
      <c r="G50" s="7"/>
      <c r="H50" s="395"/>
      <c r="I50" s="7"/>
      <c r="J50" s="7"/>
      <c r="K50" s="7"/>
      <c r="L50" s="7"/>
      <c r="M50" s="7"/>
      <c r="N50" s="14"/>
      <c r="O50" s="7"/>
      <c r="P50" s="7"/>
      <c r="Q50" s="7"/>
      <c r="R50" s="7"/>
    </row>
    <row r="51" spans="2:19" x14ac:dyDescent="0.3">
      <c r="B51" s="26">
        <v>48</v>
      </c>
      <c r="C51" s="26"/>
      <c r="D51" s="26"/>
      <c r="E51" s="7"/>
      <c r="F51" s="7">
        <v>1000</v>
      </c>
      <c r="G51" s="7"/>
      <c r="H51" s="395"/>
      <c r="I51" s="7"/>
      <c r="J51" s="7"/>
      <c r="K51" s="7"/>
      <c r="L51" s="7"/>
      <c r="M51" s="7"/>
      <c r="N51" s="14"/>
      <c r="O51" s="7"/>
      <c r="P51" s="7"/>
      <c r="Q51" s="7"/>
      <c r="R51" s="7"/>
    </row>
    <row r="52" spans="2:19" x14ac:dyDescent="0.3">
      <c r="B52" s="26">
        <v>49</v>
      </c>
      <c r="C52" s="26"/>
      <c r="D52" s="26"/>
      <c r="E52" s="7"/>
      <c r="F52" s="7"/>
      <c r="G52" s="7"/>
      <c r="H52" s="395"/>
      <c r="I52" s="7"/>
      <c r="J52" s="7"/>
      <c r="K52" s="7"/>
      <c r="L52" s="7"/>
      <c r="M52" s="7"/>
      <c r="N52" s="14"/>
      <c r="O52" s="7"/>
      <c r="P52" s="7"/>
      <c r="Q52" s="7"/>
      <c r="R52" s="7"/>
    </row>
    <row r="53" spans="2:19" x14ac:dyDescent="0.3">
      <c r="B53" s="26">
        <v>50</v>
      </c>
      <c r="C53" s="26"/>
      <c r="D53" s="26"/>
      <c r="E53" s="7"/>
      <c r="F53" s="7"/>
      <c r="G53" s="7"/>
      <c r="H53" s="395"/>
      <c r="I53" s="7"/>
      <c r="J53" s="7"/>
      <c r="K53" s="7"/>
      <c r="L53" s="7"/>
      <c r="M53" s="7"/>
      <c r="N53" s="14"/>
      <c r="O53" s="7"/>
      <c r="P53" s="7"/>
      <c r="Q53" s="7"/>
      <c r="R53" s="7"/>
    </row>
    <row r="54" spans="2:19" x14ac:dyDescent="0.3">
      <c r="B54" s="26">
        <v>51</v>
      </c>
      <c r="C54" s="26"/>
      <c r="D54" s="26"/>
      <c r="E54" s="7"/>
      <c r="F54" s="7"/>
      <c r="G54" s="7"/>
      <c r="H54" s="395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9" x14ac:dyDescent="0.3">
      <c r="B55" s="26">
        <v>52</v>
      </c>
      <c r="C55" s="26"/>
      <c r="D55" s="26"/>
      <c r="E55" s="7"/>
      <c r="F55" s="7"/>
      <c r="G55" s="7"/>
      <c r="H55" s="395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9" x14ac:dyDescent="0.3">
      <c r="B56" s="26">
        <v>53</v>
      </c>
      <c r="C56" s="26"/>
      <c r="D56" s="26"/>
      <c r="E56" s="7"/>
      <c r="F56" s="7"/>
      <c r="G56" s="7"/>
      <c r="H56" s="395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9" x14ac:dyDescent="0.3">
      <c r="B57" s="26">
        <v>54</v>
      </c>
      <c r="C57" s="26"/>
      <c r="D57" s="26"/>
      <c r="E57" s="7"/>
      <c r="F57" s="7"/>
      <c r="G57" s="7"/>
      <c r="H57" s="395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9" x14ac:dyDescent="0.3">
      <c r="B58" s="26">
        <v>55</v>
      </c>
      <c r="C58" s="26"/>
      <c r="D58" s="26"/>
      <c r="E58" s="7"/>
      <c r="F58" s="7"/>
      <c r="G58" s="7"/>
      <c r="H58" s="395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9" x14ac:dyDescent="0.3">
      <c r="B59" s="26">
        <v>56</v>
      </c>
      <c r="C59" s="26"/>
      <c r="D59" s="26"/>
      <c r="E59" s="7"/>
      <c r="F59" s="7"/>
      <c r="G59" s="7"/>
      <c r="H59" s="395"/>
      <c r="I59" s="7"/>
      <c r="J59" s="7"/>
      <c r="K59" s="7"/>
      <c r="L59" s="7"/>
      <c r="M59" s="7"/>
      <c r="N59" s="7"/>
      <c r="O59" s="7"/>
      <c r="P59" s="7"/>
      <c r="Q59" s="7"/>
      <c r="R59" s="26"/>
    </row>
    <row r="60" spans="2:19" x14ac:dyDescent="0.3">
      <c r="D60" s="117">
        <f>SUM(D5:D59)</f>
        <v>77885</v>
      </c>
      <c r="E60" s="117">
        <f>SUM(E5:E59)</f>
        <v>0</v>
      </c>
      <c r="F60" s="117">
        <f>SUM(F5:F59)</f>
        <v>87000</v>
      </c>
      <c r="G60">
        <f>SUM(G5:G59)</f>
        <v>0</v>
      </c>
      <c r="H60" s="461">
        <f>SUM(H5:H54)</f>
        <v>41975</v>
      </c>
      <c r="I60">
        <f t="shared" ref="I60:R60" si="0">SUM(I5:I59)</f>
        <v>0</v>
      </c>
      <c r="J60">
        <f t="shared" si="0"/>
        <v>0</v>
      </c>
      <c r="K60">
        <f t="shared" si="0"/>
        <v>0</v>
      </c>
      <c r="L60">
        <f>SUM(L5:L59)</f>
        <v>0</v>
      </c>
      <c r="M60">
        <f t="shared" si="0"/>
        <v>0</v>
      </c>
      <c r="N60">
        <f t="shared" si="0"/>
        <v>0</v>
      </c>
      <c r="O60">
        <f t="shared" si="0"/>
        <v>0</v>
      </c>
      <c r="P60">
        <f t="shared" si="0"/>
        <v>0</v>
      </c>
      <c r="Q60">
        <f t="shared" si="0"/>
        <v>0</v>
      </c>
      <c r="R60">
        <f t="shared" si="0"/>
        <v>0</v>
      </c>
    </row>
    <row r="61" spans="2:19" x14ac:dyDescent="0.3">
      <c r="C61" s="560">
        <f>C60+D60</f>
        <v>77885</v>
      </c>
      <c r="D61" s="560"/>
      <c r="E61" s="560">
        <f>E60+F60</f>
        <v>87000</v>
      </c>
      <c r="F61" s="560"/>
      <c r="G61" s="560">
        <f>G60+H60</f>
        <v>41975</v>
      </c>
      <c r="H61" s="560"/>
      <c r="I61" s="560">
        <f>I60+J60</f>
        <v>0</v>
      </c>
      <c r="J61" s="560"/>
      <c r="K61" s="560">
        <f>K60+L60</f>
        <v>0</v>
      </c>
      <c r="L61" s="560"/>
      <c r="M61" s="560">
        <f>M60+N60</f>
        <v>0</v>
      </c>
      <c r="N61" s="560"/>
      <c r="O61" s="560">
        <f>O60+P60</f>
        <v>0</v>
      </c>
      <c r="P61" s="561"/>
      <c r="Q61" s="560">
        <f>Q60+R60</f>
        <v>0</v>
      </c>
      <c r="R61" s="561"/>
      <c r="S61" s="10">
        <f>SUM(C61:R61)</f>
        <v>206860</v>
      </c>
    </row>
    <row r="62" spans="2:19" x14ac:dyDescent="0.3">
      <c r="D62">
        <f>D60-'ĐDT02-TTT03-2023 '!BS145</f>
        <v>0</v>
      </c>
      <c r="F62" s="117">
        <f>E61-'ĐDT02-TTT03-2023 '!BT145</f>
        <v>0</v>
      </c>
      <c r="H62" s="461">
        <f>G61-'ĐDT02-TTT03-2023 '!BU145</f>
        <v>0</v>
      </c>
      <c r="J62" t="e">
        <f>I61-#REF!</f>
        <v>#REF!</v>
      </c>
      <c r="L62" t="e">
        <f>K61-#REF!</f>
        <v>#REF!</v>
      </c>
      <c r="Q62" s="20"/>
      <c r="S62" t="s">
        <v>6</v>
      </c>
    </row>
    <row r="64" spans="2:19" x14ac:dyDescent="0.3">
      <c r="J64" s="15"/>
    </row>
    <row r="65" spans="6:21" x14ac:dyDescent="0.3">
      <c r="G65" s="15"/>
      <c r="J65" s="15"/>
    </row>
    <row r="66" spans="6:21" x14ac:dyDescent="0.3">
      <c r="F66" s="15"/>
      <c r="H66" s="461" t="s">
        <v>6</v>
      </c>
      <c r="I66" s="15"/>
      <c r="T66" s="15"/>
      <c r="U66"/>
    </row>
    <row r="67" spans="6:21" x14ac:dyDescent="0.3">
      <c r="F67" s="15"/>
      <c r="G67" s="16"/>
      <c r="H67" s="462"/>
      <c r="I67" s="15"/>
      <c r="T67" s="15"/>
      <c r="U67"/>
    </row>
    <row r="68" spans="6:21" x14ac:dyDescent="0.3">
      <c r="F68" s="15"/>
      <c r="H68" s="463"/>
      <c r="I68" s="15"/>
      <c r="T68" s="15"/>
      <c r="U68"/>
    </row>
    <row r="69" spans="6:21" x14ac:dyDescent="0.3">
      <c r="F69" s="15"/>
      <c r="I69" s="15"/>
      <c r="T69" s="15"/>
      <c r="U69"/>
    </row>
    <row r="70" spans="6:21" x14ac:dyDescent="0.3">
      <c r="F70"/>
      <c r="T70" s="15"/>
      <c r="U70"/>
    </row>
    <row r="71" spans="6:21" x14ac:dyDescent="0.3">
      <c r="F71" s="15"/>
      <c r="G71" s="11"/>
      <c r="T71" s="15"/>
      <c r="U71"/>
    </row>
    <row r="72" spans="6:21" x14ac:dyDescent="0.3">
      <c r="F72" s="15"/>
      <c r="T72" s="15"/>
      <c r="U72"/>
    </row>
    <row r="73" spans="6:21" x14ac:dyDescent="0.3">
      <c r="F73" s="15"/>
      <c r="T73" s="15"/>
      <c r="U73"/>
    </row>
    <row r="74" spans="6:21" x14ac:dyDescent="0.3">
      <c r="F74" s="15"/>
      <c r="T74" s="15"/>
      <c r="U74"/>
    </row>
    <row r="75" spans="6:21" x14ac:dyDescent="0.3">
      <c r="F75" s="15"/>
      <c r="T75" s="15"/>
      <c r="U75"/>
    </row>
    <row r="76" spans="6:21" x14ac:dyDescent="0.3">
      <c r="F76" s="15"/>
      <c r="T76" s="15"/>
      <c r="U76"/>
    </row>
    <row r="77" spans="6:21" x14ac:dyDescent="0.3">
      <c r="F77" s="15"/>
      <c r="T77" s="15"/>
      <c r="U77"/>
    </row>
    <row r="78" spans="6:21" x14ac:dyDescent="0.3">
      <c r="F78" s="15"/>
      <c r="T78" s="15"/>
      <c r="U78"/>
    </row>
    <row r="79" spans="6:21" x14ac:dyDescent="0.3">
      <c r="F79" s="15"/>
      <c r="T79" s="15"/>
      <c r="U79"/>
    </row>
    <row r="80" spans="6:21" x14ac:dyDescent="0.3">
      <c r="F80" s="15"/>
      <c r="T80" s="15"/>
      <c r="U80"/>
    </row>
    <row r="81" spans="6:21" x14ac:dyDescent="0.3">
      <c r="F81" s="15"/>
      <c r="T81" s="15"/>
      <c r="U81"/>
    </row>
    <row r="82" spans="6:21" x14ac:dyDescent="0.3">
      <c r="F82" s="15"/>
      <c r="T82" s="15"/>
      <c r="U82"/>
    </row>
    <row r="83" spans="6:21" x14ac:dyDescent="0.3">
      <c r="F83" s="15"/>
      <c r="T83" s="15"/>
      <c r="U83"/>
    </row>
    <row r="84" spans="6:21" x14ac:dyDescent="0.3">
      <c r="F84"/>
      <c r="T84" s="15"/>
      <c r="U84"/>
    </row>
    <row r="85" spans="6:21" x14ac:dyDescent="0.3">
      <c r="F85" s="16"/>
      <c r="T85" s="15"/>
      <c r="U85"/>
    </row>
    <row r="86" spans="6:21" x14ac:dyDescent="0.3">
      <c r="F86"/>
      <c r="T86" s="15"/>
      <c r="U86"/>
    </row>
    <row r="87" spans="6:21" x14ac:dyDescent="0.3">
      <c r="F87"/>
      <c r="T87" s="15"/>
      <c r="U87"/>
    </row>
    <row r="88" spans="6:21" x14ac:dyDescent="0.3">
      <c r="F88"/>
      <c r="T88" s="15"/>
      <c r="U88"/>
    </row>
    <row r="89" spans="6:21" x14ac:dyDescent="0.3">
      <c r="F89"/>
      <c r="T89" s="15"/>
      <c r="U89"/>
    </row>
    <row r="90" spans="6:21" x14ac:dyDescent="0.3">
      <c r="F90"/>
      <c r="T90" s="15"/>
      <c r="U90"/>
    </row>
    <row r="91" spans="6:21" x14ac:dyDescent="0.3">
      <c r="F91"/>
      <c r="T91" s="15"/>
      <c r="U91"/>
    </row>
    <row r="92" spans="6:21" x14ac:dyDescent="0.3">
      <c r="F92"/>
      <c r="T92" s="15"/>
      <c r="U92"/>
    </row>
    <row r="93" spans="6:21" x14ac:dyDescent="0.3">
      <c r="F93"/>
      <c r="T93" s="15"/>
      <c r="U93"/>
    </row>
    <row r="94" spans="6:21" x14ac:dyDescent="0.3">
      <c r="F94"/>
      <c r="T94" s="15"/>
      <c r="U94"/>
    </row>
    <row r="95" spans="6:21" x14ac:dyDescent="0.3">
      <c r="F95"/>
      <c r="T95" s="15"/>
      <c r="U95"/>
    </row>
    <row r="96" spans="6:21" x14ac:dyDescent="0.3">
      <c r="F96"/>
      <c r="T96" s="15"/>
      <c r="U96"/>
    </row>
    <row r="97" spans="6:21" x14ac:dyDescent="0.3">
      <c r="F97"/>
      <c r="T97" s="15"/>
      <c r="U97"/>
    </row>
    <row r="98" spans="6:21" x14ac:dyDescent="0.3">
      <c r="F98"/>
      <c r="T98" s="15"/>
      <c r="U98"/>
    </row>
    <row r="99" spans="6:21" x14ac:dyDescent="0.3">
      <c r="F99"/>
      <c r="T99" s="15"/>
      <c r="U99"/>
    </row>
  </sheetData>
  <autoFilter ref="F1:F99" xr:uid="{00000000-0009-0000-0000-000005000000}"/>
  <mergeCells count="17">
    <mergeCell ref="B3:B4"/>
    <mergeCell ref="E3:F3"/>
    <mergeCell ref="G3:H3"/>
    <mergeCell ref="I3:J3"/>
    <mergeCell ref="K3:L3"/>
    <mergeCell ref="C3:D3"/>
    <mergeCell ref="C61:D61"/>
    <mergeCell ref="O3:P3"/>
    <mergeCell ref="Q3:R3"/>
    <mergeCell ref="E61:F61"/>
    <mergeCell ref="G61:H61"/>
    <mergeCell ref="I61:J61"/>
    <mergeCell ref="K61:L61"/>
    <mergeCell ref="M61:N61"/>
    <mergeCell ref="O61:P61"/>
    <mergeCell ref="Q61:R61"/>
    <mergeCell ref="M3:N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</vt:lpstr>
      <vt:lpstr>Phieu thu T2-3</vt:lpstr>
      <vt:lpstr>Luong T03-23</vt:lpstr>
      <vt:lpstr>ĐDT02-TTT03-2023 </vt:lpstr>
      <vt:lpstr>ĐDT03-TTT04-2023 </vt:lpstr>
      <vt:lpstr>PHIEU THU T03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2023-06-26T16:10:47Z</dcterms:modified>
</cp:coreProperties>
</file>