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DarkestDungeon\RicksMod\"/>
    </mc:Choice>
  </mc:AlternateContent>
  <bookViews>
    <workbookView xWindow="0" yWindow="0" windowWidth="13290" windowHeight="3570" activeTab="2" xr2:uid="{A5E5C5D5-8CDF-43FF-B57B-323BCE902F88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G24" i="1"/>
  <c r="G26" i="1"/>
  <c r="G27" i="1"/>
  <c r="G23" i="1"/>
  <c r="F5" i="1"/>
  <c r="F35" i="2"/>
  <c r="F36" i="2"/>
  <c r="F32" i="2"/>
  <c r="E36" i="2"/>
  <c r="E35" i="2"/>
  <c r="E33" i="2"/>
  <c r="E32" i="2"/>
  <c r="G14" i="2"/>
  <c r="D24" i="2"/>
  <c r="D26" i="2"/>
  <c r="E26" i="2" s="1"/>
  <c r="G26" i="2" s="1"/>
  <c r="D27" i="2"/>
  <c r="D23" i="2"/>
  <c r="E24" i="2"/>
  <c r="G24" i="2" s="1"/>
  <c r="G18" i="2"/>
  <c r="G17" i="2"/>
  <c r="G15" i="2"/>
  <c r="G5" i="2"/>
  <c r="G9" i="2"/>
  <c r="G8" i="2"/>
  <c r="C15" i="2"/>
  <c r="C17" i="2"/>
  <c r="C18" i="2"/>
  <c r="C14" i="2"/>
  <c r="E14" i="2" s="1"/>
  <c r="G6" i="2"/>
  <c r="E18" i="2"/>
  <c r="E17" i="2"/>
  <c r="E15" i="2"/>
  <c r="L75" i="2"/>
  <c r="K75" i="2"/>
  <c r="J75" i="2"/>
  <c r="L38" i="2"/>
  <c r="K38" i="2"/>
  <c r="J38" i="2"/>
  <c r="E6" i="2"/>
  <c r="E8" i="2"/>
  <c r="E9" i="2"/>
  <c r="E5" i="2"/>
  <c r="G35" i="2" l="1"/>
  <c r="G33" i="2"/>
  <c r="G36" i="2"/>
  <c r="G32" i="2"/>
  <c r="E27" i="2"/>
  <c r="G27" i="2" s="1"/>
  <c r="E23" i="2"/>
  <c r="G23" i="2" s="1"/>
  <c r="E24" i="1"/>
  <c r="E26" i="1"/>
  <c r="E27" i="1"/>
  <c r="F27" i="1" s="1"/>
  <c r="E23" i="1"/>
  <c r="D15" i="1"/>
  <c r="D17" i="1"/>
  <c r="F17" i="1" s="1"/>
  <c r="G17" i="1" s="1"/>
  <c r="D18" i="1"/>
  <c r="D14" i="1"/>
  <c r="C33" i="1"/>
  <c r="C35" i="1"/>
  <c r="C36" i="1"/>
  <c r="F36" i="1" s="1"/>
  <c r="G36" i="1" s="1"/>
  <c r="C32" i="1"/>
  <c r="M6" i="1"/>
  <c r="M7" i="1"/>
  <c r="M8" i="1"/>
  <c r="M9" i="1"/>
  <c r="M11" i="1"/>
  <c r="M12" i="1"/>
  <c r="M13" i="1"/>
  <c r="M14" i="1"/>
  <c r="M15" i="1"/>
  <c r="M5" i="1"/>
  <c r="F26" i="1"/>
  <c r="F35" i="1"/>
  <c r="G35" i="1" s="1"/>
  <c r="F24" i="1"/>
  <c r="F9" i="1"/>
  <c r="F8" i="1"/>
  <c r="L15" i="1"/>
  <c r="J15" i="1"/>
  <c r="L9" i="1"/>
  <c r="J9" i="1"/>
  <c r="F6" i="1" l="1"/>
  <c r="F32" i="1"/>
  <c r="G32" i="1" s="1"/>
  <c r="F33" i="1"/>
  <c r="G33" i="1" s="1"/>
  <c r="F15" i="1"/>
  <c r="F23" i="1"/>
  <c r="F14" i="1"/>
  <c r="G14" i="1" s="1"/>
  <c r="F18" i="1" l="1"/>
  <c r="G18" i="1" s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</author>
  </authors>
  <commentList>
    <comment ref="C3" authorId="0" shapeId="0" xr:uid="{74ACA85E-E080-4435-B2A5-831E5E708F20}">
      <text>
        <r>
          <rPr>
            <b/>
            <sz val="9"/>
            <color indexed="81"/>
            <rFont val="Tahoma"/>
            <family val="2"/>
          </rPr>
          <t>Rick:</t>
        </r>
        <r>
          <rPr>
            <sz val="9"/>
            <color indexed="81"/>
            <rFont val="Tahoma"/>
            <family val="2"/>
          </rPr>
          <t xml:space="preserve">
x10</t>
        </r>
      </text>
    </comment>
    <comment ref="J3" authorId="0" shapeId="0" xr:uid="{CCEFC82E-F737-443B-96B2-E52E8DE878E5}">
      <text>
        <r>
          <rPr>
            <b/>
            <sz val="9"/>
            <color indexed="81"/>
            <rFont val="Tahoma"/>
            <family val="2"/>
          </rPr>
          <t>Rick:</t>
        </r>
        <r>
          <rPr>
            <sz val="9"/>
            <color indexed="81"/>
            <rFont val="Tahoma"/>
            <family val="2"/>
          </rPr>
          <t xml:space="preserve">
x10</t>
        </r>
      </text>
    </comment>
    <comment ref="C12" authorId="0" shapeId="0" xr:uid="{95EBC4ED-CAFE-4C65-B60C-D7AF6B1A2237}">
      <text>
        <r>
          <rPr>
            <b/>
            <sz val="9"/>
            <color indexed="81"/>
            <rFont val="Tahoma"/>
            <family val="2"/>
          </rPr>
          <t>Rick:</t>
        </r>
        <r>
          <rPr>
            <sz val="9"/>
            <color indexed="81"/>
            <rFont val="Tahoma"/>
            <family val="2"/>
          </rPr>
          <t xml:space="preserve">
x10</t>
        </r>
      </text>
    </comment>
    <comment ref="C21" authorId="0" shapeId="0" xr:uid="{92B34121-1AE3-4E08-920F-F47B6D3B1B57}">
      <text>
        <r>
          <rPr>
            <b/>
            <sz val="9"/>
            <color indexed="81"/>
            <rFont val="Tahoma"/>
            <family val="2"/>
          </rPr>
          <t>Rick:</t>
        </r>
        <r>
          <rPr>
            <sz val="9"/>
            <color indexed="81"/>
            <rFont val="Tahoma"/>
            <family val="2"/>
          </rPr>
          <t xml:space="preserve">
x10</t>
        </r>
      </text>
    </comment>
    <comment ref="C30" authorId="0" shapeId="0" xr:uid="{D5421234-466A-47D7-9D0E-46476AF899BE}">
      <text>
        <r>
          <rPr>
            <b/>
            <sz val="9"/>
            <color indexed="81"/>
            <rFont val="Tahoma"/>
            <family val="2"/>
          </rPr>
          <t>Rick:</t>
        </r>
        <r>
          <rPr>
            <sz val="9"/>
            <color indexed="81"/>
            <rFont val="Tahoma"/>
            <family val="2"/>
          </rPr>
          <t xml:space="preserve">
x10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 Wolford</author>
  </authors>
  <commentList>
    <comment ref="I27" authorId="0" shapeId="0" xr:uid="{24175534-5146-432C-836C-28AF55BC53F0}">
      <text>
        <r>
          <rPr>
            <b/>
            <sz val="9"/>
            <color indexed="81"/>
            <rFont val="Tahoma"/>
            <family val="2"/>
          </rPr>
          <t>Rick Wolford:</t>
        </r>
        <r>
          <rPr>
            <sz val="9"/>
            <color indexed="81"/>
            <rFont val="Tahoma"/>
            <family val="2"/>
          </rPr>
          <t xml:space="preserve">
Archer's Charm</t>
        </r>
      </text>
    </comment>
  </commentList>
</comments>
</file>

<file path=xl/sharedStrings.xml><?xml version="1.0" encoding="utf-8"?>
<sst xmlns="http://schemas.openxmlformats.org/spreadsheetml/2006/main" count="892" uniqueCount="535">
  <si>
    <t>Max Level</t>
  </si>
  <si>
    <t>Min Level</t>
  </si>
  <si>
    <t xml:space="preserve">    Jester</t>
  </si>
  <si>
    <t xml:space="preserve">    Leper</t>
  </si>
  <si>
    <t>HEALTH</t>
  </si>
  <si>
    <t>DODGE</t>
  </si>
  <si>
    <t>PROT</t>
  </si>
  <si>
    <t xml:space="preserve">    Bone Soldier</t>
  </si>
  <si>
    <t>DMG</t>
  </si>
  <si>
    <t>ACC</t>
  </si>
  <si>
    <t>CRIT</t>
  </si>
  <si>
    <t xml:space="preserve">    Bone Arbalist</t>
  </si>
  <si>
    <t xml:space="preserve">    Swine Slasher</t>
  </si>
  <si>
    <t xml:space="preserve">    Pelagic Grouper</t>
  </si>
  <si>
    <t xml:space="preserve">    AVERAGE</t>
  </si>
  <si>
    <t>#Atts</t>
  </si>
  <si>
    <t>DMG+C</t>
  </si>
  <si>
    <t>Table 01: Base Stats</t>
  </si>
  <si>
    <t>Things worth considering:</t>
  </si>
  <si>
    <t>PROT and MAXHP cannot prevent crits from occuring</t>
  </si>
  <si>
    <t>DODGE is not reliable</t>
  </si>
  <si>
    <t>These formulas do not take into account the 90% threshold</t>
  </si>
  <si>
    <t>Table 04: Base Stats +HEALTH</t>
  </si>
  <si>
    <t>Table 02: Base Stats +DODGE</t>
  </si>
  <si>
    <t>DODGE:</t>
  </si>
  <si>
    <t>Table 03: Base Stats +PROT</t>
  </si>
  <si>
    <t>MAXHP</t>
  </si>
  <si>
    <t>These formulas do not take into account torchlight</t>
  </si>
  <si>
    <t xml:space="preserve">    Low ACC</t>
  </si>
  <si>
    <t xml:space="preserve">    High ACC</t>
  </si>
  <si>
    <t>Apprentice</t>
  </si>
  <si>
    <t>Champion</t>
  </si>
  <si>
    <t xml:space="preserve">    Cultist Brawler</t>
  </si>
  <si>
    <t xml:space="preserve">    Cultist Acolyte</t>
  </si>
  <si>
    <t xml:space="preserve">    Brigand Cutthroat</t>
  </si>
  <si>
    <t xml:space="preserve">    Brigand Fusilier</t>
  </si>
  <si>
    <t xml:space="preserve">    Brigand Bloodletter</t>
  </si>
  <si>
    <t xml:space="preserve">    Madman</t>
  </si>
  <si>
    <t xml:space="preserve">    Webber</t>
  </si>
  <si>
    <t xml:space="preserve">    Bone Arbalest</t>
  </si>
  <si>
    <t xml:space="preserve">    Bone Defender</t>
  </si>
  <si>
    <t xml:space="preserve">    Swine Chopper</t>
  </si>
  <si>
    <t xml:space="preserve">    Swine Wretch</t>
  </si>
  <si>
    <t>Excludes DoT damage (which ignores PROT)</t>
  </si>
  <si>
    <t xml:space="preserve">    Carrion Eater</t>
  </si>
  <si>
    <t xml:space="preserve">    Ectoplasm</t>
  </si>
  <si>
    <t xml:space="preserve">    Rabid Gansher</t>
  </si>
  <si>
    <t xml:space="preserve">    Fungal Scratcher</t>
  </si>
  <si>
    <t xml:space="preserve">    Fungal Artillery</t>
  </si>
  <si>
    <t xml:space="preserve">    Pelagic Shaman</t>
  </si>
  <si>
    <t xml:space="preserve">    Pelagic Guardian</t>
  </si>
  <si>
    <t xml:space="preserve">    Sea Maggot</t>
  </si>
  <si>
    <t xml:space="preserve">    Deep Stinger</t>
  </si>
  <si>
    <t xml:space="preserve">    Drowned Thrall</t>
  </si>
  <si>
    <t xml:space="preserve">    Manservant</t>
  </si>
  <si>
    <t xml:space="preserve">    Bone Courtier</t>
  </si>
  <si>
    <t xml:space="preserve">    Bone Rabble</t>
  </si>
  <si>
    <t xml:space="preserve">    Spitter</t>
  </si>
  <si>
    <t xml:space="preserve">    Sycophant</t>
  </si>
  <si>
    <t xml:space="preserve">    Supplicant</t>
  </si>
  <si>
    <t xml:space="preserve">    Pliskin</t>
  </si>
  <si>
    <t xml:space="preserve">    Rattler</t>
  </si>
  <si>
    <t xml:space="preserve">    Swine Drummer</t>
  </si>
  <si>
    <t>DMG:</t>
  </si>
  <si>
    <t>MAXHP:</t>
  </si>
  <si>
    <t>PROT:</t>
  </si>
  <si>
    <t>Table 02: Base Stats +DMG</t>
  </si>
  <si>
    <t>CRIT:</t>
  </si>
  <si>
    <t>ACC:</t>
  </si>
  <si>
    <t>Table 04: Base Stats +ACC</t>
  </si>
  <si>
    <t>Table 03: Base Stats +CRIT</t>
  </si>
  <si>
    <t>The reliability of DMG and CRIT is contingent on ACC reliability</t>
  </si>
  <si>
    <t>CRIT reliability is low regardless (just less so with high ACC)</t>
  </si>
  <si>
    <t>DMG reliability is high if ACC is high</t>
  </si>
  <si>
    <t>CRITs heal stress, making their #Atts value more valuable</t>
  </si>
  <si>
    <t>ACC and CRIT improve DoTs, but not DMG</t>
  </si>
  <si>
    <t>CRITs value is contingent on the value of DMG</t>
  </si>
  <si>
    <t>Melee ACC</t>
  </si>
  <si>
    <t>Ranged ACC</t>
  </si>
  <si>
    <t>Melee DMG</t>
  </si>
  <si>
    <t>Ranged DMG</t>
  </si>
  <si>
    <t>Melee CRIT</t>
  </si>
  <si>
    <t>Ranged CRIT</t>
  </si>
  <si>
    <t>SPD</t>
  </si>
  <si>
    <t>Stress</t>
  </si>
  <si>
    <t>Stress Healing Received</t>
  </si>
  <si>
    <t>Stress Healing Skills</t>
  </si>
  <si>
    <t>Healing Received</t>
  </si>
  <si>
    <t>Healing Skills</t>
  </si>
  <si>
    <t>Bleed Chance</t>
  </si>
  <si>
    <t>Bleed Resist</t>
  </si>
  <si>
    <t>Blight Chance</t>
  </si>
  <si>
    <t>Blight Resist</t>
  </si>
  <si>
    <t>Stun Chance</t>
  </si>
  <si>
    <t>Stun Resist</t>
  </si>
  <si>
    <t>Move Chance</t>
  </si>
  <si>
    <t>Move Resist</t>
  </si>
  <si>
    <t>Debuff Chance</t>
  </si>
  <si>
    <t>Debuff Resist</t>
  </si>
  <si>
    <t>Disease Resist</t>
  </si>
  <si>
    <t>Trap Resist</t>
  </si>
  <si>
    <t>Scouting Chance</t>
  </si>
  <si>
    <t>Virtue Chance</t>
  </si>
  <si>
    <t>Death Chance</t>
  </si>
  <si>
    <t>Food Consume</t>
  </si>
  <si>
    <t>Party Surprise Chance</t>
  </si>
  <si>
    <t>Monster Surprise Chance</t>
  </si>
  <si>
    <t>CRIT Received</t>
  </si>
  <si>
    <t>Positive</t>
  </si>
  <si>
    <t>Negative</t>
  </si>
  <si>
    <t>+10%</t>
  </si>
  <si>
    <t>-15%</t>
  </si>
  <si>
    <t>+5</t>
  </si>
  <si>
    <t>-5</t>
  </si>
  <si>
    <t>+6</t>
  </si>
  <si>
    <t>-10</t>
  </si>
  <si>
    <t>+7.5</t>
  </si>
  <si>
    <t>-7.5</t>
  </si>
  <si>
    <t>+12.5%</t>
  </si>
  <si>
    <t>-12.5%</t>
  </si>
  <si>
    <t>+12%</t>
  </si>
  <si>
    <t>-25%</t>
  </si>
  <si>
    <t>-20%</t>
  </si>
  <si>
    <t>-12%</t>
  </si>
  <si>
    <t>+5%</t>
  </si>
  <si>
    <t>-5%</t>
  </si>
  <si>
    <t>+6%</t>
  </si>
  <si>
    <t>-10%</t>
  </si>
  <si>
    <t>+1</t>
  </si>
  <si>
    <t>-1</t>
  </si>
  <si>
    <t>+15%</t>
  </si>
  <si>
    <t>+20%</t>
  </si>
  <si>
    <t>+25%</t>
  </si>
  <si>
    <t>-35%</t>
  </si>
  <si>
    <t>+30%</t>
  </si>
  <si>
    <t>-30%</t>
  </si>
  <si>
    <t>-50%</t>
  </si>
  <si>
    <t xml:space="preserve">    Position</t>
  </si>
  <si>
    <t xml:space="preserve">    Round</t>
  </si>
  <si>
    <t xml:space="preserve">    Light</t>
  </si>
  <si>
    <t xml:space="preserve">    Location</t>
  </si>
  <si>
    <t xml:space="preserve">    Crimson Curse</t>
  </si>
  <si>
    <t>Modifiers (w/Opposites)</t>
  </si>
  <si>
    <t>+7.5%</t>
  </si>
  <si>
    <t>-7.5%</t>
  </si>
  <si>
    <t>+100%</t>
  </si>
  <si>
    <t>Common</t>
  </si>
  <si>
    <t>Accuracy Stone</t>
  </si>
  <si>
    <t>Bleed Charm</t>
  </si>
  <si>
    <t>Bleed Stone</t>
  </si>
  <si>
    <t>Blight Charm</t>
  </si>
  <si>
    <t>Blight Stone</t>
  </si>
  <si>
    <t>Critical Stone</t>
  </si>
  <si>
    <t>Debuff Charm</t>
  </si>
  <si>
    <t>Debuff Stone</t>
  </si>
  <si>
    <t>Disease Charm</t>
  </si>
  <si>
    <t>Dodge Stone</t>
  </si>
  <si>
    <t>Health Stone</t>
  </si>
  <si>
    <t>Move Charm</t>
  </si>
  <si>
    <t>Move Stone</t>
  </si>
  <si>
    <t>Protection Stone</t>
  </si>
  <si>
    <t>Stun Charm</t>
  </si>
  <si>
    <t>Stun Stone</t>
  </si>
  <si>
    <t>Archer's Ring</t>
  </si>
  <si>
    <t>Blood Charm</t>
  </si>
  <si>
    <t>Bloodied Fetish</t>
  </si>
  <si>
    <t>Book of Intuition</t>
  </si>
  <si>
    <t>Caution Cloak</t>
  </si>
  <si>
    <t>Damage Stone</t>
  </si>
  <si>
    <t>Dazzling Charm</t>
  </si>
  <si>
    <t>Deteriorating Bracer</t>
  </si>
  <si>
    <t>Slippery Boots</t>
  </si>
  <si>
    <t>Snake Oil</t>
  </si>
  <si>
    <t>Speed Stone</t>
  </si>
  <si>
    <t>Survival Guide</t>
  </si>
  <si>
    <t>Warrior's Bracer</t>
  </si>
  <si>
    <t>Warrior's Cap</t>
  </si>
  <si>
    <t>ACC +5</t>
  </si>
  <si>
    <t>Bld Chn +15</t>
  </si>
  <si>
    <t>Bld Res +15</t>
  </si>
  <si>
    <t>Bght Res +20</t>
  </si>
  <si>
    <t>Bght Chn +15</t>
  </si>
  <si>
    <t>CRIT +5</t>
  </si>
  <si>
    <t>Dbuf Res +30</t>
  </si>
  <si>
    <t>Dbuf Chn +25</t>
  </si>
  <si>
    <t>Dis Res +25</t>
  </si>
  <si>
    <t>Mov Res +25</t>
  </si>
  <si>
    <t>DOG +8</t>
  </si>
  <si>
    <t>Mov Chn +25</t>
  </si>
  <si>
    <t>PROT +10</t>
  </si>
  <si>
    <t>Stun Res +20</t>
  </si>
  <si>
    <t>Stun Chn +10</t>
  </si>
  <si>
    <t>RACC +6</t>
  </si>
  <si>
    <t>Heal Rec +15</t>
  </si>
  <si>
    <t>MACC +6</t>
  </si>
  <si>
    <t>RDMG +12</t>
  </si>
  <si>
    <t>MDMG +12</t>
  </si>
  <si>
    <t>DMG +10</t>
  </si>
  <si>
    <t>Heal +10</t>
  </si>
  <si>
    <t>SPD +1</t>
  </si>
  <si>
    <t>Scout +8</t>
  </si>
  <si>
    <t>PSurp -12</t>
  </si>
  <si>
    <t>MSurp +12</t>
  </si>
  <si>
    <t>-</t>
  </si>
  <si>
    <t>CRIT R -5</t>
  </si>
  <si>
    <t>Death Res +8</t>
  </si>
  <si>
    <t>???</t>
  </si>
  <si>
    <t>SPD -1</t>
  </si>
  <si>
    <t>ACC -5</t>
  </si>
  <si>
    <t>CRIT -5</t>
  </si>
  <si>
    <t>Dis Res -25</t>
  </si>
  <si>
    <t>Mov Res -25</t>
  </si>
  <si>
    <t>Virtue +12</t>
  </si>
  <si>
    <t>Trap +20</t>
  </si>
  <si>
    <t>Scout -5</t>
  </si>
  <si>
    <t>DMG -10</t>
  </si>
  <si>
    <t>Food +100</t>
  </si>
  <si>
    <t>-100%</t>
  </si>
  <si>
    <t>Reckless Charm</t>
  </si>
  <si>
    <t>DOG -8</t>
  </si>
  <si>
    <t>Dbuf Res -30</t>
  </si>
  <si>
    <t>Virtue -12</t>
  </si>
  <si>
    <t>Stun Res -20</t>
  </si>
  <si>
    <t>Bght Res -20</t>
  </si>
  <si>
    <t>Heal Rec -20</t>
  </si>
  <si>
    <t>CRIT R +5</t>
  </si>
  <si>
    <t>Bld Res -15</t>
  </si>
  <si>
    <t>PSurp +8</t>
  </si>
  <si>
    <t>MSurp -15</t>
  </si>
  <si>
    <t>Uncommon</t>
  </si>
  <si>
    <t>Bleed Amulet</t>
  </si>
  <si>
    <t>Blight Amulet</t>
  </si>
  <si>
    <t>Book of Constitution</t>
  </si>
  <si>
    <t>Book of Relaxation</t>
  </si>
  <si>
    <t>Calming Crystal</t>
  </si>
  <si>
    <t>Chirurgeon's Charm</t>
  </si>
  <si>
    <t>Debuff Amulet</t>
  </si>
  <si>
    <t>Gambler's Charm</t>
  </si>
  <si>
    <t>Heavy Boots</t>
  </si>
  <si>
    <t>Move Amulet</t>
  </si>
  <si>
    <t>Seer Stone</t>
  </si>
  <si>
    <t>Shimmering Cloak</t>
  </si>
  <si>
    <t>Steady Bracer</t>
  </si>
  <si>
    <t>Stun Amulet</t>
  </si>
  <si>
    <t>Surgical Gloves</t>
  </si>
  <si>
    <t>Swift Cloak</t>
  </si>
  <si>
    <t>Tenacity Ring</t>
  </si>
  <si>
    <t>Worrystone</t>
  </si>
  <si>
    <t>Book of Rage</t>
  </si>
  <si>
    <t xml:space="preserve">    High Health</t>
  </si>
  <si>
    <t xml:space="preserve">    Low Health</t>
  </si>
  <si>
    <t>Bght Chn +15, Bght Res +20</t>
  </si>
  <si>
    <t>Bld Chn +15, Bld Res +15</t>
  </si>
  <si>
    <t>Stun Chn +10, Stun Res +20</t>
  </si>
  <si>
    <t>Dbuf Chn +25, Dbuf Res +30</t>
  </si>
  <si>
    <t>Mov Chn +25, Mov Res +25</t>
  </si>
  <si>
    <t>RACC +5, RCRIT +5</t>
  </si>
  <si>
    <t>Death +12</t>
  </si>
  <si>
    <t>Virtue +18</t>
  </si>
  <si>
    <t>MACC +5, MCRIT +5</t>
  </si>
  <si>
    <t>Scout +12</t>
  </si>
  <si>
    <t>Heal Rec +22</t>
  </si>
  <si>
    <t>SPD +2</t>
  </si>
  <si>
    <t>Heal +15</t>
  </si>
  <si>
    <t>DMG +10, DOG +8</t>
  </si>
  <si>
    <t>Low Light</t>
  </si>
  <si>
    <t>High Light</t>
  </si>
  <si>
    <t>DMG +12, DOG +10</t>
  </si>
  <si>
    <t>Low Health</t>
  </si>
  <si>
    <t>DMG +25, CRIT +5</t>
  </si>
  <si>
    <t>CRIT R -5, MSurp +12</t>
  </si>
  <si>
    <t>Dis Res +25, Trap Res +10</t>
  </si>
  <si>
    <t>SHeal Rec +15, PSurp -12</t>
  </si>
  <si>
    <t>SHeal +10, Food -100</t>
  </si>
  <si>
    <t>Dark Set*</t>
  </si>
  <si>
    <t>Solar Set**</t>
  </si>
  <si>
    <t>Solar Crown**</t>
  </si>
  <si>
    <t>Solar Bracer**</t>
  </si>
  <si>
    <t>Dark Bracer*</t>
  </si>
  <si>
    <t>Dark Crown*</t>
  </si>
  <si>
    <t>DOG -12</t>
  </si>
  <si>
    <t>Virtue -18</t>
  </si>
  <si>
    <t>PSurp +12</t>
  </si>
  <si>
    <t>CRIT -8</t>
  </si>
  <si>
    <t>CRIT R +8</t>
  </si>
  <si>
    <t>CRIT +5, CRIT R -5</t>
  </si>
  <si>
    <t>Bght Res -25</t>
  </si>
  <si>
    <t>Bld Res -25</t>
  </si>
  <si>
    <t>Bld Res +15, Bght Res +15</t>
  </si>
  <si>
    <t>DMG -15</t>
  </si>
  <si>
    <t>Stun Res -30</t>
  </si>
  <si>
    <t>Heal Rec -40</t>
  </si>
  <si>
    <t>Heal Rec -35</t>
  </si>
  <si>
    <t>SHeal Rec -50</t>
  </si>
  <si>
    <t>Mov Res -40</t>
  </si>
  <si>
    <t>Dis Res -40</t>
  </si>
  <si>
    <t>Rare</t>
  </si>
  <si>
    <t xml:space="preserve">    vs Enemy Type</t>
  </si>
  <si>
    <t xml:space="preserve">    vs Enemy Size</t>
  </si>
  <si>
    <t xml:space="preserve">    vs Marked</t>
  </si>
  <si>
    <t xml:space="preserve">    vs Bleeding</t>
  </si>
  <si>
    <t xml:space="preserve">    vs Blighted</t>
  </si>
  <si>
    <t xml:space="preserve">    vs Stunned</t>
  </si>
  <si>
    <t>Beast Slayer's Ring</t>
  </si>
  <si>
    <t>Berserk Charm</t>
  </si>
  <si>
    <t>Bloodthrist Ring</t>
  </si>
  <si>
    <t>Book of Holiness</t>
  </si>
  <si>
    <t>Brawler's Gloves</t>
  </si>
  <si>
    <t>Camouflage Cloak</t>
  </si>
  <si>
    <t>Eldritch Slayer's Ring</t>
  </si>
  <si>
    <t>Fasting Seal</t>
  </si>
  <si>
    <t>Feather Crystal</t>
  </si>
  <si>
    <t>Life Crystal</t>
  </si>
  <si>
    <t>Man Slayer's Ring</t>
  </si>
  <si>
    <t>Quickdraw Charm</t>
  </si>
  <si>
    <t>Recovery Charm</t>
  </si>
  <si>
    <t>Sniper's Ring</t>
  </si>
  <si>
    <t>Unholy Slayer's Ring</t>
  </si>
  <si>
    <t>Brawler Gauntlet</t>
  </si>
  <si>
    <t>Carrion Eye</t>
  </si>
  <si>
    <t>Cloak of Resistance</t>
  </si>
  <si>
    <t>Dazed Amulet</t>
  </si>
  <si>
    <t>Gargoyle Claw</t>
  </si>
  <si>
    <t>Obsidian Ring</t>
  </si>
  <si>
    <t>Parry Bracelet</t>
  </si>
  <si>
    <t>Rabbit Foot</t>
  </si>
  <si>
    <t>Uca Claw</t>
  </si>
  <si>
    <t>Virago Doll</t>
  </si>
  <si>
    <t>DMG v Beast +25</t>
  </si>
  <si>
    <t>DMG v Eldritch +25</t>
  </si>
  <si>
    <t>DMG v Man +25</t>
  </si>
  <si>
    <t>DMG v Unholy +25</t>
  </si>
  <si>
    <t>Death Res -8</t>
  </si>
  <si>
    <t>Death Res -12</t>
  </si>
  <si>
    <t>PROT +10, DOG +8</t>
  </si>
  <si>
    <t>DMG +10, ACC +5</t>
  </si>
  <si>
    <t>Stress -8</t>
  </si>
  <si>
    <t>Stress +12</t>
  </si>
  <si>
    <t>Stress -18</t>
  </si>
  <si>
    <t>Stress -12</t>
  </si>
  <si>
    <t>Stress +18</t>
  </si>
  <si>
    <t>PROT +12, DOG +10</t>
  </si>
  <si>
    <t>DMG +12, ACC +6</t>
  </si>
  <si>
    <t>RACC +12</t>
  </si>
  <si>
    <t>MACC +12</t>
  </si>
  <si>
    <t>MCRIT +12</t>
  </si>
  <si>
    <t>RCRIT +12</t>
  </si>
  <si>
    <t>HP +25</t>
  </si>
  <si>
    <t>Trap Res +20, Death Res +8</t>
  </si>
  <si>
    <t>SPD, CRIT, ACC, DMG +5</t>
  </si>
  <si>
    <t>First Round</t>
  </si>
  <si>
    <t>Healing Amulet</t>
  </si>
  <si>
    <t>ACC +5, CRIT +5</t>
  </si>
  <si>
    <t>Heal Rec +30</t>
  </si>
  <si>
    <t>PSurp +5</t>
  </si>
  <si>
    <t>Virtue +12, Scout +8</t>
  </si>
  <si>
    <t>Bght Res +20, PSurp -12</t>
  </si>
  <si>
    <t>SHeal Rec +15, SHeal +10</t>
  </si>
  <si>
    <t>DMG +10, SPD +2</t>
  </si>
  <si>
    <t>Stun Chn +10, DMG v Stun +25</t>
  </si>
  <si>
    <t>Stun Res +40</t>
  </si>
  <si>
    <t>Food -100, CRIT R -5</t>
  </si>
  <si>
    <t>Bld Chn +15, Dbuf Res +30</t>
  </si>
  <si>
    <t>Bld Res +15, Mov &amp; Dis Res +25</t>
  </si>
  <si>
    <t xml:space="preserve">    Riposte</t>
  </si>
  <si>
    <t>Mov Chn +25, PROT +10</t>
  </si>
  <si>
    <t>DOG +12, ACC +8</t>
  </si>
  <si>
    <t>w/Riposte</t>
  </si>
  <si>
    <t>Heal +25</t>
  </si>
  <si>
    <r>
      <rPr>
        <sz val="11"/>
        <color rgb="FF0070C0"/>
        <rFont val="Calibri"/>
        <family val="2"/>
        <scheme val="minor"/>
      </rPr>
      <t>Heal -15</t>
    </r>
    <r>
      <rPr>
        <sz val="11"/>
        <color theme="1"/>
        <rFont val="Calibri"/>
        <family val="2"/>
        <scheme val="minor"/>
      </rPr>
      <t>, DMG -10</t>
    </r>
  </si>
  <si>
    <t>High and Low Light</t>
  </si>
  <si>
    <t>DOG +12, MSurp +8</t>
  </si>
  <si>
    <t>Healing Rec -25</t>
  </si>
  <si>
    <t>Food +100, SHeal Rec -25</t>
  </si>
  <si>
    <t>Disease -25</t>
  </si>
  <si>
    <t>MADE INTO A VERY RARE</t>
  </si>
  <si>
    <t>Moon Set*</t>
  </si>
  <si>
    <t>Sun Set**</t>
  </si>
  <si>
    <t>Lula Set***</t>
  </si>
  <si>
    <t>Lula Scarf***</t>
  </si>
  <si>
    <t>Lula Pearl***</t>
  </si>
  <si>
    <t>Sun Cloak**</t>
  </si>
  <si>
    <t>Sun Ring**</t>
  </si>
  <si>
    <t>Moon Ring*</t>
  </si>
  <si>
    <t>Moon Cloak*</t>
  </si>
  <si>
    <t>Very Rare</t>
  </si>
  <si>
    <t>Book of Sanity</t>
  </si>
  <si>
    <t>Cleansing Crystal</t>
  </si>
  <si>
    <t>Ethreal Crucifix</t>
  </si>
  <si>
    <t>Focus Ring</t>
  </si>
  <si>
    <t>Fortifying Garlic</t>
  </si>
  <si>
    <t>Hero's Ring</t>
  </si>
  <si>
    <t>Legendary Bracer</t>
  </si>
  <si>
    <t>Martyr's Seal</t>
  </si>
  <si>
    <t>Tough Ring</t>
  </si>
  <si>
    <t>The Halo</t>
  </si>
  <si>
    <t>Cat Mask</t>
  </si>
  <si>
    <t>Fox Mask</t>
  </si>
  <si>
    <t>Wolf Mask</t>
  </si>
  <si>
    <t>Guardian of Light</t>
  </si>
  <si>
    <t>Aria Box</t>
  </si>
  <si>
    <t>Crescendo Box</t>
  </si>
  <si>
    <t>Overture Box</t>
  </si>
  <si>
    <t>Barristan's Head</t>
  </si>
  <si>
    <t>Dismas's Head</t>
  </si>
  <si>
    <t>Junia's Head</t>
  </si>
  <si>
    <t>Bld, Bght, Dbuf Chn -25</t>
  </si>
  <si>
    <t>Stress -25</t>
  </si>
  <si>
    <t>Bld, Bght, Dbuf Res +35</t>
  </si>
  <si>
    <t>ACC +10, CRIT +2</t>
  </si>
  <si>
    <t>PROT +20</t>
  </si>
  <si>
    <t>DMG +20</t>
  </si>
  <si>
    <t>Heal +20</t>
  </si>
  <si>
    <t>Stress +20</t>
  </si>
  <si>
    <t>DMG +25</t>
  </si>
  <si>
    <t>Death's Door</t>
  </si>
  <si>
    <r>
      <rPr>
        <sz val="11"/>
        <color rgb="FFFF0000"/>
        <rFont val="Calibri"/>
        <family val="2"/>
        <scheme val="minor"/>
      </rPr>
      <t>DMG +75</t>
    </r>
    <r>
      <rPr>
        <sz val="11"/>
        <color theme="1"/>
        <rFont val="Calibri"/>
        <family val="2"/>
        <scheme val="minor"/>
      </rPr>
      <t>, Death Res +12</t>
    </r>
  </si>
  <si>
    <t>Dis &amp; Stun Res +20, MSurp +12</t>
  </si>
  <si>
    <t>Virtue +25, Mov Res +25</t>
  </si>
  <si>
    <t>Heal &amp; SHeal Rec +15, MSurp +12</t>
  </si>
  <si>
    <t>Bld Chn +25, CRIT v Mrk +10</t>
  </si>
  <si>
    <t>Bght Chn +20, Dbuf Chn +25</t>
  </si>
  <si>
    <t>CRIT -3</t>
  </si>
  <si>
    <t>HP +15, DOG +10</t>
  </si>
  <si>
    <t>DMG +15, SPD +1</t>
  </si>
  <si>
    <t>SHeal +20, Food -100</t>
  </si>
  <si>
    <t>Heal +20, PSurp -12</t>
  </si>
  <si>
    <t>Mov &amp; Dbuf Chn +20, SPD +2</t>
  </si>
  <si>
    <t>Stun Chn +10, Trap Res +20, DOG +8</t>
  </si>
  <si>
    <t>Bght Chn +15, CRIT R -5, Scout +8</t>
  </si>
  <si>
    <t>Dbuf &amp; Dis Res -15</t>
  </si>
  <si>
    <t>Stun &amp; Mov Res -15</t>
  </si>
  <si>
    <t>MSurp -10, CRIT R +4</t>
  </si>
  <si>
    <t>SHeal Rec -15, HP -10</t>
  </si>
  <si>
    <t>PSurp +8, Food +50</t>
  </si>
  <si>
    <t>Bld &amp; Bght Res -10</t>
  </si>
  <si>
    <t>Scout -5, CRIT -3</t>
  </si>
  <si>
    <t>Ancestral</t>
  </si>
  <si>
    <t>Coat</t>
  </si>
  <si>
    <t>Handkerchief</t>
  </si>
  <si>
    <t>Lantern</t>
  </si>
  <si>
    <t>Mustache Cream</t>
  </si>
  <si>
    <t>Musket Ball</t>
  </si>
  <si>
    <t>Pen</t>
  </si>
  <si>
    <t>Pistol</t>
  </si>
  <si>
    <t>Potrait</t>
  </si>
  <si>
    <t>Signet Ring</t>
  </si>
  <si>
    <t>Horn</t>
  </si>
  <si>
    <t>Cloak</t>
  </si>
  <si>
    <t>Coin</t>
  </si>
  <si>
    <t>Tome</t>
  </si>
  <si>
    <t>Dice</t>
  </si>
  <si>
    <t>Pendant</t>
  </si>
  <si>
    <t>Bell</t>
  </si>
  <si>
    <t>Stress +10</t>
  </si>
  <si>
    <t>None</t>
  </si>
  <si>
    <t>PSurp &amp; MSurp +15</t>
  </si>
  <si>
    <t>DOG +22</t>
  </si>
  <si>
    <t>Bld Res +35, Dis Res +35</t>
  </si>
  <si>
    <t>Bght Res +35, Dbuf Res +35</t>
  </si>
  <si>
    <t>Scout +15, Trap Res +20</t>
  </si>
  <si>
    <t>RDMG +15, RCRIT +5</t>
  </si>
  <si>
    <t>MDMG +15, MCRIT +5</t>
  </si>
  <si>
    <t>XP +50</t>
  </si>
  <si>
    <t>Heal +15, SHeal +15</t>
  </si>
  <si>
    <t>PROT +10, ACC +8</t>
  </si>
  <si>
    <t>Virtue +30</t>
  </si>
  <si>
    <t>Stun &amp; Mov Res +30</t>
  </si>
  <si>
    <t>Heal &amp; SHeal Rec +35</t>
  </si>
  <si>
    <t>Stress -20, Food -100</t>
  </si>
  <si>
    <t>Stun &amp; Mov Chn +30</t>
  </si>
  <si>
    <t>Death Res +12, Dbuf Chn +25</t>
  </si>
  <si>
    <t>Bld Chn +25, SPD +1</t>
  </si>
  <si>
    <t>Bght Chn +25, SPD +1</t>
  </si>
  <si>
    <t>CRIT +8, CRIT R +8</t>
  </si>
  <si>
    <t>Shambler Only*</t>
  </si>
  <si>
    <t>Bottle*</t>
  </si>
  <si>
    <t>Candle*</t>
  </si>
  <si>
    <t>Map*</t>
  </si>
  <si>
    <t>Scroll*</t>
  </si>
  <si>
    <t>Tentacle Idol*</t>
  </si>
  <si>
    <t>Banner*</t>
  </si>
  <si>
    <t>Goblet*</t>
  </si>
  <si>
    <t>Trophy</t>
  </si>
  <si>
    <t>Necromancer's Collar</t>
  </si>
  <si>
    <t>Prophet's Eye</t>
  </si>
  <si>
    <t>Hag's Ladle</t>
  </si>
  <si>
    <t>Fuseman's Matchstick</t>
  </si>
  <si>
    <t>Wilbur's Flag</t>
  </si>
  <si>
    <t>Flesh's Heart</t>
  </si>
  <si>
    <t>Siren's Conch</t>
  </si>
  <si>
    <t>Crew Bell</t>
  </si>
  <si>
    <t>Vvulf's Tassle</t>
  </si>
  <si>
    <t>Baron's Lash</t>
  </si>
  <si>
    <t>Viscount's Spices</t>
  </si>
  <si>
    <t>Countess' Fan</t>
  </si>
  <si>
    <t>Heal -35</t>
  </si>
  <si>
    <t>Mov Res +15, ACC +8, Death Res +5</t>
  </si>
  <si>
    <t>Dbuf Chn -35</t>
  </si>
  <si>
    <t>Bght Res +15, SPD +2, Stress -10</t>
  </si>
  <si>
    <t>Trap Res -35</t>
  </si>
  <si>
    <t>Dis Res +15, RDMG +12, CRIT R -6</t>
  </si>
  <si>
    <t>Stun Res +15,  CRIT +3, DODGE +8</t>
  </si>
  <si>
    <t>PROT -35</t>
  </si>
  <si>
    <t>DMG w/Riposte -35</t>
  </si>
  <si>
    <t>DMG vs. Large -35</t>
  </si>
  <si>
    <t>Stun/Mov/Dbug Chn +20, PROT +10</t>
  </si>
  <si>
    <t>Bld &amp; Bght Chan +30, Heal R +15</t>
  </si>
  <si>
    <t>DMG on 1st Rd -35</t>
  </si>
  <si>
    <t>DMG in Rank 4 -35</t>
  </si>
  <si>
    <t>Stun Res -10</t>
  </si>
  <si>
    <t>Bleed Resist -25</t>
  </si>
  <si>
    <t>DMG(Mrk) +25, ACC(Mrk) +10, CRIT(Lrg) +3</t>
  </si>
  <si>
    <t>Heal R(CC) +50, DMG(CC) +15</t>
  </si>
  <si>
    <t>CRIT(CC) +5, Food Heal R(CC) +100, HP(CC) +10</t>
  </si>
  <si>
    <t>Dbuf Res(CC) +30, SPD(CC) +2</t>
  </si>
  <si>
    <t>Ancestor's Vintage</t>
  </si>
  <si>
    <t>Coven Signet</t>
  </si>
  <si>
    <t>Dazzling Mirror</t>
  </si>
  <si>
    <t>Mantra of Fasting</t>
  </si>
  <si>
    <t>Mercurial Salve</t>
  </si>
  <si>
    <t>Pagan Talisman</t>
  </si>
  <si>
    <t>Rat Carcass</t>
  </si>
  <si>
    <t>Sanguine Snuff</t>
  </si>
  <si>
    <t>Sculptor's Tools</t>
  </si>
  <si>
    <t>Dbuf Res +15, Arm Prc +75, Virtue +20</t>
  </si>
  <si>
    <t>Bld Res +15, MDMG +10, HP +10</t>
  </si>
  <si>
    <t>PROT +15, HP +10</t>
  </si>
  <si>
    <t>HP -10</t>
  </si>
  <si>
    <t>HP +20</t>
  </si>
  <si>
    <t>HP -15</t>
  </si>
  <si>
    <t>HP +15</t>
  </si>
  <si>
    <t>Stress -12, PROT +10</t>
  </si>
  <si>
    <t>Stress -12, PROT +12</t>
  </si>
  <si>
    <t>HP 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</si>
</sst>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EE9F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2" fontId="0" fillId="0" borderId="3" xfId="0" applyNumberFormat="1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10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2" fontId="1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8" fillId="0" borderId="0" xfId="0" applyFont="1" applyFill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9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3C94-6774-4A6D-B092-E7A56B5DB7E7}">
  <dimension ref="B2:M36"/>
  <sheetViews>
    <sheetView topLeftCell="A2" workbookViewId="0">
      <selection activeCell="J31" sqref="J31"/>
    </sheetView>
  </sheetViews>
  <sheetFormatPr defaultRowHeight="15" x14ac:dyDescent="0.25"/>
  <cols>
    <col min="1" max="1" width="9.140625" style="1"/>
    <col min="2" max="2" width="9.7109375" style="1" bestFit="1" customWidth="1"/>
    <col min="3" max="5" width="9.140625" style="2"/>
    <col min="6" max="7" width="9.140625" style="4"/>
    <col min="8" max="8" width="9.140625" style="1"/>
    <col min="9" max="9" width="16.85546875" style="1" bestFit="1" customWidth="1"/>
    <col min="10" max="13" width="9.140625" style="2"/>
    <col min="14" max="16384" width="9.140625" style="1"/>
  </cols>
  <sheetData>
    <row r="2" spans="2:13" x14ac:dyDescent="0.25">
      <c r="B2" s="50" t="s">
        <v>17</v>
      </c>
      <c r="C2" s="50"/>
      <c r="D2" s="50"/>
      <c r="E2" s="50"/>
    </row>
    <row r="3" spans="2:13" x14ac:dyDescent="0.25">
      <c r="C3" s="2" t="s">
        <v>4</v>
      </c>
      <c r="D3" s="2" t="s">
        <v>5</v>
      </c>
      <c r="E3" s="2" t="s">
        <v>6</v>
      </c>
      <c r="F3" s="4" t="s">
        <v>15</v>
      </c>
      <c r="J3" s="2" t="s">
        <v>8</v>
      </c>
      <c r="K3" s="2" t="s">
        <v>9</v>
      </c>
      <c r="L3" s="2" t="s">
        <v>10</v>
      </c>
      <c r="M3" s="2" t="s">
        <v>16</v>
      </c>
    </row>
    <row r="4" spans="2:13" x14ac:dyDescent="0.25">
      <c r="B4" s="3" t="s">
        <v>1</v>
      </c>
      <c r="C4" s="1"/>
      <c r="D4" s="1"/>
      <c r="E4" s="1"/>
      <c r="I4" s="3" t="s">
        <v>30</v>
      </c>
    </row>
    <row r="5" spans="2:13" x14ac:dyDescent="0.25">
      <c r="B5" s="1" t="s">
        <v>2</v>
      </c>
      <c r="C5" s="2">
        <v>190</v>
      </c>
      <c r="D5" s="2">
        <v>15</v>
      </c>
      <c r="E5" s="2">
        <v>0</v>
      </c>
      <c r="F5" s="4">
        <f>C5/(($M$9*(($K$9-D5)/100))*(1-(E5/100)))</f>
        <v>4.4785079497199094</v>
      </c>
      <c r="I5" s="1" t="s">
        <v>7</v>
      </c>
      <c r="J5" s="5">
        <v>65</v>
      </c>
      <c r="K5" s="2">
        <v>82.5</v>
      </c>
      <c r="L5" s="8">
        <v>0.06</v>
      </c>
      <c r="M5" s="4">
        <f>J5*(1+L5)</f>
        <v>68.900000000000006</v>
      </c>
    </row>
    <row r="6" spans="2:13" x14ac:dyDescent="0.25">
      <c r="B6" s="1" t="s">
        <v>3</v>
      </c>
      <c r="C6" s="2">
        <v>350</v>
      </c>
      <c r="D6" s="2">
        <v>0</v>
      </c>
      <c r="E6" s="2">
        <v>0</v>
      </c>
      <c r="F6" s="4">
        <f>C6/(($M$9*(($K$9-D6)/100))*(1-(E6/100)))</f>
        <v>6.7268277301460975</v>
      </c>
      <c r="I6" s="1" t="s">
        <v>11</v>
      </c>
      <c r="J6" s="2">
        <v>50</v>
      </c>
      <c r="K6" s="2">
        <v>82.5</v>
      </c>
      <c r="L6" s="8">
        <v>0.12</v>
      </c>
      <c r="M6" s="4">
        <f t="shared" ref="M6:M15" si="0">J6*(1+L6)</f>
        <v>56.000000000000007</v>
      </c>
    </row>
    <row r="7" spans="2:13" x14ac:dyDescent="0.25">
      <c r="B7" s="3" t="s">
        <v>0</v>
      </c>
      <c r="I7" s="1" t="s">
        <v>12</v>
      </c>
      <c r="J7" s="2">
        <v>50</v>
      </c>
      <c r="K7" s="2">
        <v>82.5</v>
      </c>
      <c r="L7" s="8">
        <v>0.16</v>
      </c>
      <c r="M7" s="4">
        <f t="shared" si="0"/>
        <v>57.999999999999993</v>
      </c>
    </row>
    <row r="8" spans="2:13" x14ac:dyDescent="0.25">
      <c r="B8" s="1" t="s">
        <v>2</v>
      </c>
      <c r="C8" s="2">
        <v>350</v>
      </c>
      <c r="D8" s="2">
        <v>35</v>
      </c>
      <c r="E8" s="2">
        <v>0</v>
      </c>
      <c r="F8" s="4">
        <f>C8/(($M$15*(($K$15-D8)/100))*(1-(E8/100)))</f>
        <v>4.1945366160575848</v>
      </c>
      <c r="I8" s="1" t="s">
        <v>13</v>
      </c>
      <c r="J8" s="2">
        <v>70</v>
      </c>
      <c r="K8" s="2">
        <v>77.5</v>
      </c>
      <c r="L8" s="8">
        <v>0.02</v>
      </c>
      <c r="M8" s="4">
        <f t="shared" si="0"/>
        <v>71.400000000000006</v>
      </c>
    </row>
    <row r="9" spans="2:13" x14ac:dyDescent="0.25">
      <c r="B9" s="1" t="s">
        <v>3</v>
      </c>
      <c r="C9" s="2">
        <v>630</v>
      </c>
      <c r="D9" s="2">
        <v>20</v>
      </c>
      <c r="E9" s="2">
        <v>0</v>
      </c>
      <c r="F9" s="4">
        <f>C9/(($M$15*(($K$15-D9)/100))*(1-(E9/100)))</f>
        <v>6.1562891257214396</v>
      </c>
      <c r="I9" s="6" t="s">
        <v>14</v>
      </c>
      <c r="J9" s="2">
        <f>AVERAGE(J5:J8)</f>
        <v>58.75</v>
      </c>
      <c r="K9" s="7">
        <v>81.25</v>
      </c>
      <c r="L9" s="8">
        <f t="shared" ref="L9" si="1">AVERAGE(L5:L8)</f>
        <v>0.09</v>
      </c>
      <c r="M9" s="14">
        <f t="shared" si="0"/>
        <v>64.037500000000009</v>
      </c>
    </row>
    <row r="10" spans="2:13" x14ac:dyDescent="0.25">
      <c r="I10" s="3" t="s">
        <v>31</v>
      </c>
      <c r="L10" s="8"/>
      <c r="M10" s="4"/>
    </row>
    <row r="11" spans="2:13" x14ac:dyDescent="0.25">
      <c r="B11" s="50" t="s">
        <v>23</v>
      </c>
      <c r="C11" s="50"/>
      <c r="D11" s="51"/>
      <c r="E11" s="10" t="s">
        <v>24</v>
      </c>
      <c r="F11" s="11">
        <v>16</v>
      </c>
      <c r="G11" s="26"/>
      <c r="I11" s="1" t="s">
        <v>7</v>
      </c>
      <c r="J11" s="2">
        <v>100</v>
      </c>
      <c r="K11" s="2">
        <v>102.5</v>
      </c>
      <c r="L11" s="8">
        <v>0.12</v>
      </c>
      <c r="M11" s="4">
        <f t="shared" si="0"/>
        <v>112.00000000000001</v>
      </c>
    </row>
    <row r="12" spans="2:13" x14ac:dyDescent="0.25">
      <c r="C12" s="2" t="s">
        <v>4</v>
      </c>
      <c r="D12" s="2" t="s">
        <v>5</v>
      </c>
      <c r="E12" s="2" t="s">
        <v>6</v>
      </c>
      <c r="F12" s="4" t="s">
        <v>15</v>
      </c>
      <c r="I12" s="1" t="s">
        <v>11</v>
      </c>
      <c r="J12" s="2">
        <v>100</v>
      </c>
      <c r="K12" s="2">
        <v>102.5</v>
      </c>
      <c r="L12" s="8">
        <v>0.17</v>
      </c>
      <c r="M12" s="4">
        <f t="shared" si="0"/>
        <v>117</v>
      </c>
    </row>
    <row r="13" spans="2:13" x14ac:dyDescent="0.25">
      <c r="B13" s="3" t="s">
        <v>1</v>
      </c>
      <c r="C13" s="1"/>
      <c r="D13" s="1"/>
      <c r="E13" s="1"/>
      <c r="I13" s="1" t="s">
        <v>12</v>
      </c>
      <c r="J13" s="2">
        <v>100</v>
      </c>
      <c r="K13" s="2">
        <v>102.5</v>
      </c>
      <c r="L13" s="8">
        <v>0.22</v>
      </c>
      <c r="M13" s="4">
        <f t="shared" si="0"/>
        <v>122</v>
      </c>
    </row>
    <row r="14" spans="2:13" x14ac:dyDescent="0.25">
      <c r="B14" s="1" t="s">
        <v>2</v>
      </c>
      <c r="C14" s="2">
        <v>190</v>
      </c>
      <c r="D14" s="13">
        <f>D5+$F$11</f>
        <v>31</v>
      </c>
      <c r="E14" s="2">
        <v>0</v>
      </c>
      <c r="F14" s="4">
        <f t="shared" ref="F14:F33" si="2">C14/(($M$9*(($K$9-D14)/100))*(1-(E14/100)))</f>
        <v>5.9045005307252536</v>
      </c>
      <c r="G14" s="4">
        <f>F14/F5</f>
        <v>1.3184079601990049</v>
      </c>
      <c r="I14" s="1" t="s">
        <v>13</v>
      </c>
      <c r="J14" s="2">
        <v>140</v>
      </c>
      <c r="K14" s="2">
        <v>97.5</v>
      </c>
      <c r="L14" s="8">
        <v>7.0000000000000007E-2</v>
      </c>
      <c r="M14" s="4">
        <f t="shared" si="0"/>
        <v>149.80000000000001</v>
      </c>
    </row>
    <row r="15" spans="2:13" x14ac:dyDescent="0.25">
      <c r="B15" s="1" t="s">
        <v>3</v>
      </c>
      <c r="C15" s="2">
        <v>350</v>
      </c>
      <c r="D15" s="13">
        <f t="shared" ref="D15:D18" si="3">D6+$F$11</f>
        <v>16</v>
      </c>
      <c r="E15" s="2">
        <v>0</v>
      </c>
      <c r="F15" s="4">
        <f t="shared" si="2"/>
        <v>8.3763180547796239</v>
      </c>
      <c r="G15" s="4">
        <f t="shared" ref="G15:G18" si="4">F15/F6</f>
        <v>1.2452107279693487</v>
      </c>
      <c r="I15" s="6" t="s">
        <v>14</v>
      </c>
      <c r="J15" s="2">
        <f>AVERAGE(J11:J14)</f>
        <v>110</v>
      </c>
      <c r="K15" s="7">
        <v>101.25</v>
      </c>
      <c r="L15" s="8">
        <f t="shared" ref="L15" si="5">AVERAGE(L11:L14)</f>
        <v>0.14500000000000002</v>
      </c>
      <c r="M15" s="14">
        <f t="shared" si="0"/>
        <v>125.95</v>
      </c>
    </row>
    <row r="16" spans="2:13" x14ac:dyDescent="0.25">
      <c r="B16" s="3" t="s">
        <v>0</v>
      </c>
      <c r="D16" s="13"/>
    </row>
    <row r="17" spans="2:13" x14ac:dyDescent="0.25">
      <c r="B17" s="1" t="s">
        <v>2</v>
      </c>
      <c r="C17" s="2">
        <v>350</v>
      </c>
      <c r="D17" s="13">
        <f t="shared" si="3"/>
        <v>51</v>
      </c>
      <c r="E17" s="2">
        <v>0</v>
      </c>
      <c r="F17" s="4">
        <f>C17/(($M$15*(($K$15-D17)/100))*(1-(E17/100)))</f>
        <v>5.5301104639565182</v>
      </c>
      <c r="G17" s="4">
        <f t="shared" si="4"/>
        <v>1.3184079601990053</v>
      </c>
    </row>
    <row r="18" spans="2:13" x14ac:dyDescent="0.25">
      <c r="B18" s="1" t="s">
        <v>3</v>
      </c>
      <c r="C18" s="2">
        <v>630</v>
      </c>
      <c r="D18" s="13">
        <f t="shared" si="3"/>
        <v>36</v>
      </c>
      <c r="E18" s="2">
        <v>0</v>
      </c>
      <c r="F18" s="4">
        <f>C18/(($M$15*(($K$15-D18)/100))*(1-(E18/100)))</f>
        <v>7.6658772638293797</v>
      </c>
      <c r="G18" s="4">
        <f t="shared" si="4"/>
        <v>1.2452107279693487</v>
      </c>
    </row>
    <row r="20" spans="2:13" x14ac:dyDescent="0.25">
      <c r="B20" s="50" t="s">
        <v>25</v>
      </c>
      <c r="C20" s="50"/>
      <c r="D20" s="51"/>
      <c r="E20" s="10" t="s">
        <v>65</v>
      </c>
      <c r="F20" s="11">
        <v>20</v>
      </c>
      <c r="G20" s="26"/>
      <c r="I20" s="52" t="s">
        <v>18</v>
      </c>
      <c r="J20" s="52"/>
    </row>
    <row r="21" spans="2:13" x14ac:dyDescent="0.25">
      <c r="C21" s="2" t="s">
        <v>4</v>
      </c>
      <c r="D21" s="2" t="s">
        <v>5</v>
      </c>
      <c r="E21" s="2" t="s">
        <v>6</v>
      </c>
      <c r="F21" s="4" t="s">
        <v>15</v>
      </c>
      <c r="I21" s="50" t="s">
        <v>20</v>
      </c>
      <c r="J21" s="50"/>
      <c r="K21" s="50"/>
      <c r="L21" s="50"/>
      <c r="M21" s="50"/>
    </row>
    <row r="22" spans="2:13" x14ac:dyDescent="0.25">
      <c r="B22" s="3" t="s">
        <v>1</v>
      </c>
      <c r="C22" s="1"/>
      <c r="D22" s="1"/>
      <c r="E22" s="1"/>
      <c r="I22" s="50" t="s">
        <v>19</v>
      </c>
      <c r="J22" s="50"/>
      <c r="K22" s="50"/>
      <c r="L22" s="50"/>
      <c r="M22" s="50"/>
    </row>
    <row r="23" spans="2:13" x14ac:dyDescent="0.25">
      <c r="B23" s="1" t="s">
        <v>2</v>
      </c>
      <c r="C23" s="2">
        <v>190</v>
      </c>
      <c r="D23" s="2">
        <v>15</v>
      </c>
      <c r="E23" s="13">
        <f>E5+$F$20</f>
        <v>20</v>
      </c>
      <c r="F23" s="4">
        <f t="shared" si="2"/>
        <v>5.5981349371498865</v>
      </c>
      <c r="G23" s="4">
        <f>F23/F5</f>
        <v>1.25</v>
      </c>
      <c r="I23" s="50" t="s">
        <v>21</v>
      </c>
      <c r="J23" s="50"/>
      <c r="K23" s="50"/>
      <c r="L23" s="50"/>
      <c r="M23" s="50"/>
    </row>
    <row r="24" spans="2:13" x14ac:dyDescent="0.25">
      <c r="B24" s="1" t="s">
        <v>3</v>
      </c>
      <c r="C24" s="2">
        <v>350</v>
      </c>
      <c r="D24" s="2">
        <v>0</v>
      </c>
      <c r="E24" s="13">
        <f t="shared" ref="E24:E27" si="6">E6+$F$20</f>
        <v>20</v>
      </c>
      <c r="F24" s="4">
        <f t="shared" si="2"/>
        <v>8.4085346626826212</v>
      </c>
      <c r="G24" s="4">
        <f t="shared" ref="G24:G27" si="7">F24/F6</f>
        <v>1.25</v>
      </c>
      <c r="I24" s="50" t="s">
        <v>27</v>
      </c>
      <c r="J24" s="50"/>
      <c r="K24" s="50"/>
      <c r="L24" s="50"/>
      <c r="M24" s="50"/>
    </row>
    <row r="25" spans="2:13" x14ac:dyDescent="0.25">
      <c r="B25" s="3" t="s">
        <v>0</v>
      </c>
      <c r="E25" s="13"/>
      <c r="I25" s="50" t="s">
        <v>43</v>
      </c>
      <c r="J25" s="50"/>
      <c r="K25" s="50"/>
      <c r="L25" s="50"/>
      <c r="M25" s="50"/>
    </row>
    <row r="26" spans="2:13" x14ac:dyDescent="0.25">
      <c r="B26" s="1" t="s">
        <v>2</v>
      </c>
      <c r="C26" s="2">
        <v>350</v>
      </c>
      <c r="D26" s="2">
        <v>35</v>
      </c>
      <c r="E26" s="13">
        <f t="shared" si="6"/>
        <v>20</v>
      </c>
      <c r="F26" s="4">
        <f>C26/(($M$15*(($K$15-D26)/100))*(1-(E26/100)))</f>
        <v>5.2431707700719814</v>
      </c>
      <c r="G26" s="4">
        <f t="shared" si="7"/>
        <v>1.25</v>
      </c>
      <c r="I26" s="50"/>
      <c r="J26" s="50"/>
      <c r="K26" s="50"/>
      <c r="L26" s="50"/>
      <c r="M26" s="50"/>
    </row>
    <row r="27" spans="2:13" x14ac:dyDescent="0.25">
      <c r="B27" s="1" t="s">
        <v>3</v>
      </c>
      <c r="C27" s="2">
        <v>630</v>
      </c>
      <c r="D27" s="2">
        <v>20</v>
      </c>
      <c r="E27" s="13">
        <f t="shared" si="6"/>
        <v>20</v>
      </c>
      <c r="F27" s="4">
        <f>C27/(($M$15*(($K$15-D27)/100))*(1-(E27/100)))</f>
        <v>7.6953614071517995</v>
      </c>
      <c r="G27" s="4">
        <f t="shared" si="7"/>
        <v>1.25</v>
      </c>
    </row>
    <row r="29" spans="2:13" x14ac:dyDescent="0.25">
      <c r="B29" s="50" t="s">
        <v>22</v>
      </c>
      <c r="C29" s="50"/>
      <c r="D29" s="51"/>
      <c r="E29" s="10" t="s">
        <v>64</v>
      </c>
      <c r="F29" s="12">
        <v>0.25</v>
      </c>
      <c r="G29" s="27"/>
    </row>
    <row r="30" spans="2:13" x14ac:dyDescent="0.25">
      <c r="C30" s="2" t="s">
        <v>4</v>
      </c>
      <c r="D30" s="2" t="s">
        <v>5</v>
      </c>
      <c r="E30" s="2" t="s">
        <v>6</v>
      </c>
      <c r="F30" s="4" t="s">
        <v>15</v>
      </c>
    </row>
    <row r="31" spans="2:13" x14ac:dyDescent="0.25">
      <c r="B31" s="3" t="s">
        <v>1</v>
      </c>
      <c r="C31" s="1"/>
      <c r="D31" s="1"/>
      <c r="E31" s="1"/>
    </row>
    <row r="32" spans="2:13" x14ac:dyDescent="0.25">
      <c r="B32" s="1" t="s">
        <v>2</v>
      </c>
      <c r="C32" s="2">
        <f>C5*(1+$F$29)</f>
        <v>237.5</v>
      </c>
      <c r="D32" s="2">
        <v>15</v>
      </c>
      <c r="E32" s="2">
        <v>0</v>
      </c>
      <c r="F32" s="4">
        <f t="shared" si="2"/>
        <v>5.5981349371498865</v>
      </c>
      <c r="G32" s="4">
        <f>F32/F5</f>
        <v>1.25</v>
      </c>
    </row>
    <row r="33" spans="2:7" x14ac:dyDescent="0.25">
      <c r="B33" s="1" t="s">
        <v>3</v>
      </c>
      <c r="C33" s="2">
        <f t="shared" ref="C33:C36" si="8">C6*(1+$F$29)</f>
        <v>437.5</v>
      </c>
      <c r="D33" s="2">
        <v>0</v>
      </c>
      <c r="E33" s="2">
        <v>0</v>
      </c>
      <c r="F33" s="4">
        <f t="shared" si="2"/>
        <v>8.408534662682623</v>
      </c>
      <c r="G33" s="4">
        <f t="shared" ref="G33:G36" si="9">F33/F6</f>
        <v>1.2500000000000002</v>
      </c>
    </row>
    <row r="34" spans="2:7" x14ac:dyDescent="0.25">
      <c r="B34" s="3" t="s">
        <v>0</v>
      </c>
    </row>
    <row r="35" spans="2:7" x14ac:dyDescent="0.25">
      <c r="B35" s="1" t="s">
        <v>2</v>
      </c>
      <c r="C35" s="2">
        <f t="shared" si="8"/>
        <v>437.5</v>
      </c>
      <c r="D35" s="2">
        <v>35</v>
      </c>
      <c r="E35" s="2">
        <v>0</v>
      </c>
      <c r="F35" s="4">
        <f>C35/(($M$15*(($K$15-D35)/100))*(1-(E35/100)))</f>
        <v>5.2431707700719814</v>
      </c>
      <c r="G35" s="4">
        <f t="shared" si="9"/>
        <v>1.25</v>
      </c>
    </row>
    <row r="36" spans="2:7" x14ac:dyDescent="0.25">
      <c r="B36" s="1" t="s">
        <v>3</v>
      </c>
      <c r="C36" s="2">
        <f t="shared" si="8"/>
        <v>787.5</v>
      </c>
      <c r="D36" s="2">
        <v>20</v>
      </c>
      <c r="E36" s="2">
        <v>0</v>
      </c>
      <c r="F36" s="4">
        <f>C36/(($M$15*(($K$15-D36)/100))*(1-(E36/100)))</f>
        <v>7.6953614071517995</v>
      </c>
      <c r="G36" s="4">
        <f t="shared" si="9"/>
        <v>1.25</v>
      </c>
    </row>
  </sheetData>
  <mergeCells count="11">
    <mergeCell ref="I24:M24"/>
    <mergeCell ref="B29:D29"/>
    <mergeCell ref="B20:D20"/>
    <mergeCell ref="B11:D11"/>
    <mergeCell ref="B2:E2"/>
    <mergeCell ref="I20:J20"/>
    <mergeCell ref="I21:M21"/>
    <mergeCell ref="I23:M23"/>
    <mergeCell ref="I22:M22"/>
    <mergeCell ref="I26:M26"/>
    <mergeCell ref="I25:M2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83BF-35CE-4E03-9FAA-58E0F365F664}">
  <dimension ref="B2:L75"/>
  <sheetViews>
    <sheetView zoomScaleNormal="100" workbookViewId="0">
      <selection activeCell="G11" sqref="G11"/>
    </sheetView>
  </sheetViews>
  <sheetFormatPr defaultRowHeight="15" x14ac:dyDescent="0.25"/>
  <cols>
    <col min="2" max="2" width="11" customWidth="1"/>
    <col min="3" max="7" width="9.140625" style="15"/>
    <col min="9" max="9" width="20.28515625" bestFit="1" customWidth="1"/>
    <col min="10" max="12" width="9.140625" style="15"/>
  </cols>
  <sheetData>
    <row r="2" spans="2:12" x14ac:dyDescent="0.25">
      <c r="B2" s="53" t="s">
        <v>17</v>
      </c>
      <c r="C2" s="53"/>
      <c r="D2" s="53"/>
      <c r="E2" s="53"/>
      <c r="F2" s="20"/>
      <c r="G2" s="21"/>
    </row>
    <row r="3" spans="2:12" x14ac:dyDescent="0.25">
      <c r="C3" s="15" t="s">
        <v>8</v>
      </c>
      <c r="D3" s="15" t="s">
        <v>10</v>
      </c>
      <c r="E3" s="15" t="s">
        <v>16</v>
      </c>
      <c r="F3" s="15" t="s">
        <v>9</v>
      </c>
      <c r="G3" s="15" t="s">
        <v>15</v>
      </c>
      <c r="J3" s="15" t="s">
        <v>4</v>
      </c>
      <c r="K3" s="15" t="s">
        <v>5</v>
      </c>
      <c r="L3" s="15" t="s">
        <v>6</v>
      </c>
    </row>
    <row r="4" spans="2:12" x14ac:dyDescent="0.25">
      <c r="B4" s="17" t="s">
        <v>1</v>
      </c>
      <c r="I4" s="17" t="s">
        <v>30</v>
      </c>
    </row>
    <row r="5" spans="2:12" x14ac:dyDescent="0.25">
      <c r="B5" t="s">
        <v>28</v>
      </c>
      <c r="C5" s="15">
        <v>80</v>
      </c>
      <c r="D5" s="16">
        <v>0.05</v>
      </c>
      <c r="E5" s="15">
        <f>C5*(1+D5)</f>
        <v>84</v>
      </c>
      <c r="F5" s="15">
        <v>80</v>
      </c>
      <c r="G5" s="19">
        <f>$J$38/(E5*((F5-$K$38)/100)*(1-($L$38/100)))</f>
        <v>2.3607910590892951</v>
      </c>
      <c r="I5" t="s">
        <v>32</v>
      </c>
      <c r="J5" s="15">
        <v>150</v>
      </c>
      <c r="K5" s="15">
        <v>0</v>
      </c>
      <c r="L5" s="15">
        <v>0</v>
      </c>
    </row>
    <row r="6" spans="2:12" x14ac:dyDescent="0.25">
      <c r="B6" t="s">
        <v>29</v>
      </c>
      <c r="C6" s="15">
        <v>80</v>
      </c>
      <c r="D6" s="16">
        <v>0.05</v>
      </c>
      <c r="E6" s="15">
        <f t="shared" ref="E6:E9" si="0">C6*(1+D6)</f>
        <v>84</v>
      </c>
      <c r="F6" s="15">
        <v>95</v>
      </c>
      <c r="G6" s="19">
        <f>$J$38/(E6*((F6-$K$38)/100)*(1-($L$38/100)))</f>
        <v>1.962633793587012</v>
      </c>
      <c r="I6" t="s">
        <v>33</v>
      </c>
      <c r="J6" s="15">
        <v>130</v>
      </c>
      <c r="K6" s="15">
        <v>12.5</v>
      </c>
      <c r="L6" s="15">
        <v>0</v>
      </c>
    </row>
    <row r="7" spans="2:12" x14ac:dyDescent="0.25">
      <c r="B7" s="17" t="s">
        <v>0</v>
      </c>
      <c r="D7" s="16"/>
      <c r="G7" s="19"/>
      <c r="I7" t="s">
        <v>34</v>
      </c>
      <c r="J7" s="15">
        <v>120</v>
      </c>
      <c r="K7" s="15">
        <v>2.5</v>
      </c>
      <c r="L7" s="15">
        <v>15</v>
      </c>
    </row>
    <row r="8" spans="2:12" x14ac:dyDescent="0.25">
      <c r="B8" t="s">
        <v>28</v>
      </c>
      <c r="C8" s="15">
        <v>145</v>
      </c>
      <c r="D8" s="16">
        <v>7.0000000000000007E-2</v>
      </c>
      <c r="E8" s="15">
        <f t="shared" si="0"/>
        <v>155.15</v>
      </c>
      <c r="F8" s="15">
        <v>100</v>
      </c>
      <c r="G8" s="28">
        <f>$J$75/(E8*((F8-$K$75)/100)*(1-($L$75/100)))</f>
        <v>2.8392486841138154</v>
      </c>
      <c r="I8" t="s">
        <v>35</v>
      </c>
      <c r="J8" s="15">
        <v>120</v>
      </c>
      <c r="K8" s="15">
        <v>7.5</v>
      </c>
      <c r="L8" s="15">
        <v>0</v>
      </c>
    </row>
    <row r="9" spans="2:12" x14ac:dyDescent="0.25">
      <c r="B9" t="s">
        <v>29</v>
      </c>
      <c r="C9" s="15">
        <v>145</v>
      </c>
      <c r="D9" s="16">
        <v>7.0000000000000007E-2</v>
      </c>
      <c r="E9" s="15">
        <f t="shared" si="0"/>
        <v>155.15</v>
      </c>
      <c r="F9" s="15">
        <v>115</v>
      </c>
      <c r="G9" s="28">
        <f>$J$75/(E9*((F9-$K$75)/100)*(1-($L$75/100)))</f>
        <v>2.3463754249041582</v>
      </c>
      <c r="I9" t="s">
        <v>36</v>
      </c>
      <c r="J9" s="15">
        <v>350</v>
      </c>
      <c r="K9" s="15">
        <v>0</v>
      </c>
      <c r="L9" s="15">
        <v>0</v>
      </c>
    </row>
    <row r="10" spans="2:12" x14ac:dyDescent="0.25">
      <c r="I10" t="s">
        <v>37</v>
      </c>
      <c r="J10" s="15">
        <v>140</v>
      </c>
      <c r="K10" s="15">
        <v>20</v>
      </c>
      <c r="L10" s="15">
        <v>0</v>
      </c>
    </row>
    <row r="11" spans="2:12" x14ac:dyDescent="0.25">
      <c r="B11" s="53" t="s">
        <v>66</v>
      </c>
      <c r="C11" s="53"/>
      <c r="D11" s="53"/>
      <c r="E11" s="53"/>
      <c r="F11" s="23" t="s">
        <v>63</v>
      </c>
      <c r="G11" s="25">
        <v>0.2</v>
      </c>
      <c r="I11" t="s">
        <v>38</v>
      </c>
      <c r="J11" s="15">
        <v>70</v>
      </c>
      <c r="K11" s="15">
        <v>15</v>
      </c>
      <c r="L11" s="15">
        <v>0</v>
      </c>
    </row>
    <row r="12" spans="2:12" x14ac:dyDescent="0.25">
      <c r="C12" s="15" t="s">
        <v>8</v>
      </c>
      <c r="D12" s="15" t="s">
        <v>10</v>
      </c>
      <c r="E12" s="15" t="s">
        <v>16</v>
      </c>
      <c r="F12" s="15" t="s">
        <v>9</v>
      </c>
      <c r="G12" s="15" t="s">
        <v>15</v>
      </c>
      <c r="I12" t="s">
        <v>57</v>
      </c>
      <c r="J12" s="15">
        <v>70</v>
      </c>
      <c r="K12" s="15">
        <v>15</v>
      </c>
      <c r="L12" s="15">
        <v>0</v>
      </c>
    </row>
    <row r="13" spans="2:12" x14ac:dyDescent="0.25">
      <c r="B13" s="17" t="s">
        <v>1</v>
      </c>
      <c r="I13" t="s">
        <v>56</v>
      </c>
      <c r="J13" s="15">
        <v>80</v>
      </c>
      <c r="K13" s="15">
        <v>0</v>
      </c>
      <c r="L13" s="15">
        <v>0</v>
      </c>
    </row>
    <row r="14" spans="2:12" x14ac:dyDescent="0.25">
      <c r="B14" t="s">
        <v>28</v>
      </c>
      <c r="C14" s="15">
        <f>C5*(1+$G$11)</f>
        <v>96</v>
      </c>
      <c r="D14" s="16">
        <v>0.05</v>
      </c>
      <c r="E14" s="15">
        <f>C14*(1+D14)</f>
        <v>100.80000000000001</v>
      </c>
      <c r="F14" s="15">
        <v>80</v>
      </c>
      <c r="G14" s="19">
        <f>$J$38/(E14*((F14-$K$38)/100)*(1-($L$38/100)))</f>
        <v>1.9673258825744127</v>
      </c>
      <c r="I14" t="s">
        <v>7</v>
      </c>
      <c r="J14" s="15">
        <v>100</v>
      </c>
      <c r="K14" s="15">
        <v>0</v>
      </c>
      <c r="L14" s="15">
        <v>15</v>
      </c>
    </row>
    <row r="15" spans="2:12" x14ac:dyDescent="0.25">
      <c r="B15" t="s">
        <v>29</v>
      </c>
      <c r="C15" s="15">
        <f t="shared" ref="C15:C18" si="1">C6*(1+$G$11)</f>
        <v>96</v>
      </c>
      <c r="D15" s="16">
        <v>0.05</v>
      </c>
      <c r="E15" s="15">
        <f t="shared" ref="E15" si="2">C15*(1+D15)</f>
        <v>100.80000000000001</v>
      </c>
      <c r="F15" s="15">
        <v>95</v>
      </c>
      <c r="G15" s="19">
        <f t="shared" ref="G15" si="3">$J$38/(E15*((F15-$K$38)/100)*(1-($L$38/100)))</f>
        <v>1.6355281613225097</v>
      </c>
      <c r="I15" t="s">
        <v>55</v>
      </c>
      <c r="J15" s="15">
        <v>100</v>
      </c>
      <c r="K15" s="15">
        <v>12.5</v>
      </c>
      <c r="L15" s="15">
        <v>0</v>
      </c>
    </row>
    <row r="16" spans="2:12" x14ac:dyDescent="0.25">
      <c r="B16" s="17" t="s">
        <v>0</v>
      </c>
      <c r="D16" s="16"/>
      <c r="G16" s="19"/>
      <c r="I16" t="s">
        <v>39</v>
      </c>
      <c r="J16" s="15">
        <v>150</v>
      </c>
      <c r="K16" s="15">
        <v>5</v>
      </c>
      <c r="L16" s="15">
        <v>0</v>
      </c>
    </row>
    <row r="17" spans="2:12" x14ac:dyDescent="0.25">
      <c r="B17" t="s">
        <v>28</v>
      </c>
      <c r="C17" s="15">
        <f t="shared" si="1"/>
        <v>174</v>
      </c>
      <c r="D17" s="16">
        <v>7.0000000000000007E-2</v>
      </c>
      <c r="E17" s="15">
        <f t="shared" ref="E17:E18" si="4">C17*(1+D17)</f>
        <v>186.18</v>
      </c>
      <c r="F17" s="15">
        <v>100</v>
      </c>
      <c r="G17" s="28">
        <f>$J$75/(E17*((F17-$K$75)/100)*(1-($L$75/100)))</f>
        <v>2.3660405700948459</v>
      </c>
      <c r="I17" t="s">
        <v>40</v>
      </c>
      <c r="J17" s="15">
        <v>150</v>
      </c>
      <c r="K17" s="15">
        <v>0</v>
      </c>
      <c r="L17" s="15">
        <v>25</v>
      </c>
    </row>
    <row r="18" spans="2:12" x14ac:dyDescent="0.25">
      <c r="B18" t="s">
        <v>29</v>
      </c>
      <c r="C18" s="15">
        <f t="shared" si="1"/>
        <v>174</v>
      </c>
      <c r="D18" s="16">
        <v>7.0000000000000007E-2</v>
      </c>
      <c r="E18" s="15">
        <f t="shared" si="4"/>
        <v>186.18</v>
      </c>
      <c r="F18" s="15">
        <v>115</v>
      </c>
      <c r="G18" s="28">
        <f>$J$75/(E18*((F18-$K$75)/100)*(1-($L$75/100)))</f>
        <v>1.9553128540867981</v>
      </c>
      <c r="I18" t="s">
        <v>41</v>
      </c>
      <c r="J18" s="15">
        <v>210</v>
      </c>
      <c r="K18" s="15">
        <v>0</v>
      </c>
      <c r="L18" s="15">
        <v>15</v>
      </c>
    </row>
    <row r="19" spans="2:12" x14ac:dyDescent="0.25">
      <c r="I19" t="s">
        <v>12</v>
      </c>
      <c r="J19" s="15">
        <v>80</v>
      </c>
      <c r="K19" s="15">
        <v>7.5</v>
      </c>
      <c r="L19" s="15">
        <v>25</v>
      </c>
    </row>
    <row r="20" spans="2:12" x14ac:dyDescent="0.25">
      <c r="B20" s="53" t="s">
        <v>70</v>
      </c>
      <c r="C20" s="53"/>
      <c r="D20" s="53"/>
      <c r="E20" s="53"/>
      <c r="F20" s="23" t="s">
        <v>67</v>
      </c>
      <c r="G20" s="25">
        <v>0.1</v>
      </c>
      <c r="I20" t="s">
        <v>42</v>
      </c>
      <c r="J20" s="15">
        <v>120</v>
      </c>
      <c r="K20" s="15">
        <v>12.5</v>
      </c>
      <c r="L20" s="15">
        <v>0</v>
      </c>
    </row>
    <row r="21" spans="2:12" x14ac:dyDescent="0.25">
      <c r="C21" s="15" t="s">
        <v>8</v>
      </c>
      <c r="D21" s="15" t="s">
        <v>10</v>
      </c>
      <c r="E21" s="15" t="s">
        <v>16</v>
      </c>
      <c r="F21" s="15" t="s">
        <v>9</v>
      </c>
      <c r="G21" s="15" t="s">
        <v>15</v>
      </c>
      <c r="I21" t="s">
        <v>62</v>
      </c>
      <c r="J21" s="15">
        <v>150</v>
      </c>
      <c r="K21" s="15">
        <v>0</v>
      </c>
      <c r="L21" s="15">
        <v>0</v>
      </c>
    </row>
    <row r="22" spans="2:12" x14ac:dyDescent="0.25">
      <c r="B22" s="17" t="s">
        <v>1</v>
      </c>
      <c r="I22" t="s">
        <v>44</v>
      </c>
      <c r="J22" s="15">
        <v>90</v>
      </c>
      <c r="K22" s="15">
        <v>0</v>
      </c>
      <c r="L22" s="15">
        <v>0</v>
      </c>
    </row>
    <row r="23" spans="2:12" x14ac:dyDescent="0.25">
      <c r="B23" t="s">
        <v>28</v>
      </c>
      <c r="C23" s="15">
        <v>80</v>
      </c>
      <c r="D23" s="16">
        <f>D5+$G$20</f>
        <v>0.15000000000000002</v>
      </c>
      <c r="E23" s="15">
        <f>C23*(1+D23)</f>
        <v>92</v>
      </c>
      <c r="F23" s="15">
        <v>80</v>
      </c>
      <c r="G23" s="19">
        <f>$J$38/(E23*((F23-$K$38)/100)*(1-($L$38/100)))</f>
        <v>2.1555048800380523</v>
      </c>
      <c r="I23" t="s">
        <v>45</v>
      </c>
      <c r="J23" s="15">
        <v>80</v>
      </c>
      <c r="K23" s="15">
        <v>0</v>
      </c>
      <c r="L23" s="15">
        <v>0</v>
      </c>
    </row>
    <row r="24" spans="2:12" x14ac:dyDescent="0.25">
      <c r="B24" t="s">
        <v>29</v>
      </c>
      <c r="C24" s="15">
        <v>80</v>
      </c>
      <c r="D24" s="16">
        <f t="shared" ref="D24:D27" si="5">D6+$G$20</f>
        <v>0.15000000000000002</v>
      </c>
      <c r="E24" s="15">
        <f t="shared" ref="E24" si="6">C24*(1+D24)</f>
        <v>92</v>
      </c>
      <c r="F24" s="15">
        <v>95</v>
      </c>
      <c r="G24" s="19">
        <f t="shared" ref="G24" si="7">$J$38/(E24*((F24-$K$38)/100)*(1-($L$38/100)))</f>
        <v>1.7919699854490108</v>
      </c>
      <c r="I24" t="s">
        <v>46</v>
      </c>
      <c r="J24" s="15">
        <v>100</v>
      </c>
      <c r="K24" s="15">
        <v>15</v>
      </c>
      <c r="L24" s="15">
        <v>0</v>
      </c>
    </row>
    <row r="25" spans="2:12" x14ac:dyDescent="0.25">
      <c r="B25" s="17" t="s">
        <v>0</v>
      </c>
      <c r="D25" s="16"/>
      <c r="G25" s="19"/>
      <c r="I25" t="s">
        <v>47</v>
      </c>
      <c r="J25" s="15">
        <v>190</v>
      </c>
      <c r="K25" s="15">
        <v>0</v>
      </c>
      <c r="L25" s="15">
        <v>33</v>
      </c>
    </row>
    <row r="26" spans="2:12" x14ac:dyDescent="0.25">
      <c r="B26" t="s">
        <v>28</v>
      </c>
      <c r="C26" s="15">
        <v>145</v>
      </c>
      <c r="D26" s="16">
        <f t="shared" si="5"/>
        <v>0.17</v>
      </c>
      <c r="E26" s="15">
        <f t="shared" ref="E26:E27" si="8">C26*(1+D26)</f>
        <v>169.64999999999998</v>
      </c>
      <c r="F26" s="15">
        <v>100</v>
      </c>
      <c r="G26" s="28">
        <f>$J$75/(E26*((F26-$K$75)/100)*(1-($L$75/100)))</f>
        <v>2.5965778564117801</v>
      </c>
      <c r="I26" t="s">
        <v>48</v>
      </c>
      <c r="J26" s="15">
        <v>140</v>
      </c>
      <c r="K26" s="15">
        <v>5</v>
      </c>
      <c r="L26" s="15">
        <v>15</v>
      </c>
    </row>
    <row r="27" spans="2:12" x14ac:dyDescent="0.25">
      <c r="B27" t="s">
        <v>29</v>
      </c>
      <c r="C27" s="15">
        <v>145</v>
      </c>
      <c r="D27" s="16">
        <f t="shared" si="5"/>
        <v>0.17</v>
      </c>
      <c r="E27" s="15">
        <f t="shared" si="8"/>
        <v>169.64999999999998</v>
      </c>
      <c r="F27" s="15">
        <v>115</v>
      </c>
      <c r="G27" s="28">
        <f>$J$75/(E27*((F27-$K$75)/100)*(1-($L$75/100)))</f>
        <v>2.1458305167926923</v>
      </c>
      <c r="I27" t="s">
        <v>13</v>
      </c>
      <c r="J27" s="15">
        <v>140</v>
      </c>
      <c r="K27" s="15">
        <v>5</v>
      </c>
      <c r="L27" s="15">
        <v>0</v>
      </c>
    </row>
    <row r="28" spans="2:12" x14ac:dyDescent="0.25">
      <c r="I28" t="s">
        <v>49</v>
      </c>
      <c r="J28" s="15">
        <v>120</v>
      </c>
      <c r="K28" s="15">
        <v>7.5</v>
      </c>
      <c r="L28" s="15">
        <v>0</v>
      </c>
    </row>
    <row r="29" spans="2:12" x14ac:dyDescent="0.25">
      <c r="B29" s="53" t="s">
        <v>69</v>
      </c>
      <c r="C29" s="53"/>
      <c r="D29" s="53"/>
      <c r="E29" s="53"/>
      <c r="F29" s="23" t="s">
        <v>68</v>
      </c>
      <c r="G29" s="24">
        <v>10</v>
      </c>
      <c r="I29" t="s">
        <v>50</v>
      </c>
      <c r="J29" s="15">
        <v>250</v>
      </c>
      <c r="K29" s="15">
        <v>0</v>
      </c>
      <c r="L29" s="15">
        <v>33</v>
      </c>
    </row>
    <row r="30" spans="2:12" x14ac:dyDescent="0.25">
      <c r="C30" s="15" t="s">
        <v>8</v>
      </c>
      <c r="D30" s="15" t="s">
        <v>10</v>
      </c>
      <c r="E30" s="15" t="s">
        <v>16</v>
      </c>
      <c r="F30" s="15" t="s">
        <v>9</v>
      </c>
      <c r="G30" s="15" t="s">
        <v>15</v>
      </c>
      <c r="I30" t="s">
        <v>51</v>
      </c>
      <c r="J30" s="15">
        <v>50</v>
      </c>
      <c r="K30" s="15">
        <v>0</v>
      </c>
      <c r="L30" s="15">
        <v>75</v>
      </c>
    </row>
    <row r="31" spans="2:12" x14ac:dyDescent="0.25">
      <c r="B31" s="17" t="s">
        <v>1</v>
      </c>
      <c r="I31" t="s">
        <v>52</v>
      </c>
      <c r="J31" s="15">
        <v>100</v>
      </c>
      <c r="K31" s="15">
        <v>12.5</v>
      </c>
      <c r="L31" s="15">
        <v>0</v>
      </c>
    </row>
    <row r="32" spans="2:12" x14ac:dyDescent="0.25">
      <c r="B32" t="s">
        <v>28</v>
      </c>
      <c r="C32" s="15">
        <v>80</v>
      </c>
      <c r="D32" s="16">
        <v>0.05</v>
      </c>
      <c r="E32" s="15">
        <f>C32*(1+D32)</f>
        <v>84</v>
      </c>
      <c r="F32" s="19">
        <f>IF(F5+$G$29&gt;90+$K$38,100+$K$38,F5+$G$29)</f>
        <v>90</v>
      </c>
      <c r="G32" s="19">
        <f>$J$38/(E32*((F32-$K$38)/100)*(1-($L$38/100)))</f>
        <v>2.0795415827356969</v>
      </c>
      <c r="I32" t="s">
        <v>53</v>
      </c>
      <c r="J32" s="15">
        <v>140</v>
      </c>
      <c r="K32" s="15">
        <v>0</v>
      </c>
      <c r="L32" s="15">
        <v>0</v>
      </c>
    </row>
    <row r="33" spans="2:12" x14ac:dyDescent="0.25">
      <c r="B33" t="s">
        <v>29</v>
      </c>
      <c r="C33" s="15">
        <v>80</v>
      </c>
      <c r="D33" s="16">
        <v>0.05</v>
      </c>
      <c r="E33" s="15">
        <f t="shared" ref="E33" si="9">C33*(1+D33)</f>
        <v>84</v>
      </c>
      <c r="F33" s="19">
        <f>IF(F6+$G$29&gt;90+$K$38,100+$K$38,F6+$G$29)</f>
        <v>106.06060606060606</v>
      </c>
      <c r="G33" s="19">
        <f>$J$38/(E33*((F33-$K$38)/100)*(1-($L$38/100)))</f>
        <v>1.7455546012660244</v>
      </c>
      <c r="I33" t="s">
        <v>54</v>
      </c>
      <c r="J33" s="15">
        <v>100</v>
      </c>
      <c r="K33" s="15">
        <v>16</v>
      </c>
      <c r="L33" s="15">
        <v>0</v>
      </c>
    </row>
    <row r="34" spans="2:12" x14ac:dyDescent="0.25">
      <c r="B34" s="17" t="s">
        <v>0</v>
      </c>
      <c r="D34" s="16"/>
      <c r="F34" s="19"/>
      <c r="G34" s="19"/>
      <c r="I34" t="s">
        <v>58</v>
      </c>
      <c r="J34" s="15">
        <v>120</v>
      </c>
      <c r="K34" s="15">
        <v>10</v>
      </c>
      <c r="L34" s="15">
        <v>0</v>
      </c>
    </row>
    <row r="35" spans="2:12" x14ac:dyDescent="0.25">
      <c r="B35" t="s">
        <v>28</v>
      </c>
      <c r="C35" s="15">
        <v>145</v>
      </c>
      <c r="D35" s="16">
        <v>7.0000000000000007E-2</v>
      </c>
      <c r="E35" s="15">
        <f t="shared" ref="E35:E36" si="10">C35*(1+D35)</f>
        <v>155.15</v>
      </c>
      <c r="F35" s="19">
        <f>IF(F8+$G$29&gt;90+$K$75,100+$K$75,F8+$G$29)</f>
        <v>110</v>
      </c>
      <c r="G35" s="28">
        <f>$J$75/(E35*((F35-$K$75)/100)*(1-($L$75/100)))</f>
        <v>2.4904855850043575</v>
      </c>
      <c r="I35" t="s">
        <v>59</v>
      </c>
      <c r="J35" s="15">
        <v>120</v>
      </c>
      <c r="K35" s="15">
        <v>0</v>
      </c>
      <c r="L35" s="15">
        <v>20</v>
      </c>
    </row>
    <row r="36" spans="2:12" x14ac:dyDescent="0.25">
      <c r="B36" t="s">
        <v>29</v>
      </c>
      <c r="C36" s="15">
        <v>145</v>
      </c>
      <c r="D36" s="16">
        <v>7.0000000000000007E-2</v>
      </c>
      <c r="E36" s="15">
        <f t="shared" si="10"/>
        <v>155.15</v>
      </c>
      <c r="F36" s="19">
        <f>IF(F9+$G$29&gt;90+$K$75,100+$K$75,F9+$G$29)</f>
        <v>128.59090909090909</v>
      </c>
      <c r="G36" s="28">
        <f>$J$75/(E36*((F36-$K$75)/100)*(1-($L$75/100)))</f>
        <v>2.0274816739740018</v>
      </c>
      <c r="I36" t="s">
        <v>60</v>
      </c>
      <c r="J36" s="15">
        <v>120</v>
      </c>
      <c r="K36" s="15">
        <v>12</v>
      </c>
      <c r="L36" s="15">
        <v>10</v>
      </c>
    </row>
    <row r="37" spans="2:12" x14ac:dyDescent="0.25">
      <c r="I37" t="s">
        <v>61</v>
      </c>
      <c r="J37" s="15">
        <v>240</v>
      </c>
      <c r="K37" s="15">
        <v>7</v>
      </c>
      <c r="L37" s="15">
        <v>25</v>
      </c>
    </row>
    <row r="38" spans="2:12" x14ac:dyDescent="0.25">
      <c r="B38" s="54" t="s">
        <v>18</v>
      </c>
      <c r="C38" s="54"/>
      <c r="D38" s="54"/>
      <c r="I38" s="18" t="s">
        <v>14</v>
      </c>
      <c r="J38" s="19">
        <f>AVERAGE(J5:J37)</f>
        <v>133.03030303030303</v>
      </c>
      <c r="K38" s="19">
        <f>AVERAGE(K5:K37)</f>
        <v>6.0606060606060606</v>
      </c>
      <c r="L38" s="19">
        <f>AVERAGE(L5:L37)</f>
        <v>9.2727272727272734</v>
      </c>
    </row>
    <row r="39" spans="2:12" x14ac:dyDescent="0.25">
      <c r="B39" s="53" t="s">
        <v>71</v>
      </c>
      <c r="C39" s="53"/>
      <c r="D39" s="53"/>
      <c r="E39" s="53"/>
      <c r="F39" s="53"/>
      <c r="G39" s="53"/>
    </row>
    <row r="40" spans="2:12" x14ac:dyDescent="0.25">
      <c r="B40" s="53" t="s">
        <v>72</v>
      </c>
      <c r="C40" s="53"/>
      <c r="D40" s="53"/>
      <c r="E40" s="53"/>
      <c r="F40" s="53"/>
      <c r="G40" s="53"/>
      <c r="J40" s="15" t="s">
        <v>4</v>
      </c>
      <c r="K40" s="15" t="s">
        <v>5</v>
      </c>
      <c r="L40" s="15" t="s">
        <v>6</v>
      </c>
    </row>
    <row r="41" spans="2:12" x14ac:dyDescent="0.25">
      <c r="B41" s="53" t="s">
        <v>73</v>
      </c>
      <c r="C41" s="53"/>
      <c r="D41" s="53"/>
      <c r="E41" s="53"/>
      <c r="F41" s="53"/>
      <c r="G41" s="53"/>
      <c r="I41" s="17" t="s">
        <v>31</v>
      </c>
    </row>
    <row r="42" spans="2:12" x14ac:dyDescent="0.25">
      <c r="B42" s="53" t="s">
        <v>74</v>
      </c>
      <c r="C42" s="53"/>
      <c r="D42" s="53"/>
      <c r="E42" s="53"/>
      <c r="F42" s="53"/>
      <c r="G42" s="53"/>
      <c r="I42" t="s">
        <v>32</v>
      </c>
      <c r="J42" s="15">
        <v>310</v>
      </c>
      <c r="K42" s="15">
        <v>22.5</v>
      </c>
      <c r="L42" s="15">
        <v>0</v>
      </c>
    </row>
    <row r="43" spans="2:12" x14ac:dyDescent="0.25">
      <c r="B43" s="53" t="s">
        <v>27</v>
      </c>
      <c r="C43" s="53"/>
      <c r="D43" s="53"/>
      <c r="E43" s="53"/>
      <c r="F43" s="53"/>
      <c r="G43" s="53"/>
      <c r="I43" t="s">
        <v>33</v>
      </c>
      <c r="J43" s="15">
        <v>270</v>
      </c>
      <c r="K43" s="15">
        <v>35</v>
      </c>
      <c r="L43" s="15">
        <v>0</v>
      </c>
    </row>
    <row r="44" spans="2:12" x14ac:dyDescent="0.25">
      <c r="B44" s="53" t="s">
        <v>75</v>
      </c>
      <c r="C44" s="53"/>
      <c r="D44" s="53"/>
      <c r="E44" s="53"/>
      <c r="F44" s="53"/>
      <c r="G44" s="53"/>
      <c r="I44" t="s">
        <v>34</v>
      </c>
      <c r="J44" s="15">
        <v>250</v>
      </c>
      <c r="K44" s="15">
        <v>25</v>
      </c>
      <c r="L44" s="15">
        <v>25</v>
      </c>
    </row>
    <row r="45" spans="2:12" x14ac:dyDescent="0.25">
      <c r="B45" s="53" t="s">
        <v>76</v>
      </c>
      <c r="C45" s="53"/>
      <c r="D45" s="53"/>
      <c r="E45" s="53"/>
      <c r="F45" s="53"/>
      <c r="G45" s="53"/>
      <c r="I45" t="s">
        <v>35</v>
      </c>
      <c r="J45" s="15">
        <v>250</v>
      </c>
      <c r="K45" s="15">
        <v>30</v>
      </c>
      <c r="L45" s="15">
        <v>0</v>
      </c>
    </row>
    <row r="46" spans="2:12" x14ac:dyDescent="0.25">
      <c r="I46" t="s">
        <v>36</v>
      </c>
      <c r="J46" s="15">
        <v>720</v>
      </c>
      <c r="K46" s="15">
        <v>22.5</v>
      </c>
      <c r="L46" s="15">
        <v>0</v>
      </c>
    </row>
    <row r="47" spans="2:12" x14ac:dyDescent="0.25">
      <c r="I47" t="s">
        <v>37</v>
      </c>
      <c r="J47" s="15">
        <v>290</v>
      </c>
      <c r="K47" s="15">
        <v>42.5</v>
      </c>
      <c r="L47" s="15">
        <v>0</v>
      </c>
    </row>
    <row r="48" spans="2:12" x14ac:dyDescent="0.25">
      <c r="I48" t="s">
        <v>38</v>
      </c>
      <c r="J48" s="15">
        <v>140</v>
      </c>
      <c r="K48" s="15">
        <v>37.5</v>
      </c>
      <c r="L48" s="15">
        <v>0</v>
      </c>
    </row>
    <row r="49" spans="9:12" x14ac:dyDescent="0.25">
      <c r="I49" t="s">
        <v>57</v>
      </c>
      <c r="J49" s="15">
        <v>140</v>
      </c>
      <c r="K49" s="15">
        <v>37.5</v>
      </c>
      <c r="L49" s="15">
        <v>0</v>
      </c>
    </row>
    <row r="50" spans="9:12" x14ac:dyDescent="0.25">
      <c r="I50" t="s">
        <v>56</v>
      </c>
      <c r="J50" s="15">
        <v>160</v>
      </c>
      <c r="K50" s="15">
        <v>22.5</v>
      </c>
      <c r="L50" s="15">
        <v>0</v>
      </c>
    </row>
    <row r="51" spans="9:12" x14ac:dyDescent="0.25">
      <c r="I51" t="s">
        <v>7</v>
      </c>
      <c r="J51" s="15">
        <v>210</v>
      </c>
      <c r="K51" s="15">
        <v>22.5</v>
      </c>
      <c r="L51" s="15">
        <v>25</v>
      </c>
    </row>
    <row r="52" spans="9:12" x14ac:dyDescent="0.25">
      <c r="I52" t="s">
        <v>55</v>
      </c>
      <c r="J52" s="15">
        <v>210</v>
      </c>
      <c r="K52" s="15">
        <v>35</v>
      </c>
      <c r="L52" s="15">
        <v>0</v>
      </c>
    </row>
    <row r="53" spans="9:12" x14ac:dyDescent="0.25">
      <c r="I53" t="s">
        <v>39</v>
      </c>
      <c r="J53" s="15">
        <v>310</v>
      </c>
      <c r="K53" s="15">
        <v>27.5</v>
      </c>
      <c r="L53" s="15">
        <v>0</v>
      </c>
    </row>
    <row r="54" spans="9:12" x14ac:dyDescent="0.25">
      <c r="I54" t="s">
        <v>40</v>
      </c>
      <c r="J54" s="15">
        <v>310</v>
      </c>
      <c r="K54" s="15">
        <v>22.5</v>
      </c>
      <c r="L54" s="15">
        <v>45</v>
      </c>
    </row>
    <row r="55" spans="9:12" x14ac:dyDescent="0.25">
      <c r="I55" t="s">
        <v>41</v>
      </c>
      <c r="J55" s="15">
        <v>430</v>
      </c>
      <c r="K55" s="15">
        <v>22.5</v>
      </c>
      <c r="L55" s="15">
        <v>33</v>
      </c>
    </row>
    <row r="56" spans="9:12" x14ac:dyDescent="0.25">
      <c r="I56" t="s">
        <v>12</v>
      </c>
      <c r="J56" s="15">
        <v>160</v>
      </c>
      <c r="K56" s="15">
        <v>30</v>
      </c>
      <c r="L56" s="15">
        <v>40</v>
      </c>
    </row>
    <row r="57" spans="9:12" x14ac:dyDescent="0.25">
      <c r="I57" t="s">
        <v>42</v>
      </c>
      <c r="J57" s="15">
        <v>250</v>
      </c>
      <c r="K57" s="15">
        <v>35</v>
      </c>
      <c r="L57" s="15">
        <v>0</v>
      </c>
    </row>
    <row r="58" spans="9:12" x14ac:dyDescent="0.25">
      <c r="I58" t="s">
        <v>62</v>
      </c>
      <c r="J58" s="15">
        <v>310</v>
      </c>
      <c r="K58" s="15">
        <v>22.5</v>
      </c>
      <c r="L58" s="15">
        <v>0</v>
      </c>
    </row>
    <row r="59" spans="9:12" x14ac:dyDescent="0.25">
      <c r="I59" t="s">
        <v>44</v>
      </c>
      <c r="J59" s="15">
        <v>180</v>
      </c>
      <c r="K59" s="15">
        <v>22.5</v>
      </c>
      <c r="L59" s="15">
        <v>0</v>
      </c>
    </row>
    <row r="60" spans="9:12" x14ac:dyDescent="0.25">
      <c r="I60" t="s">
        <v>45</v>
      </c>
      <c r="J60" s="15">
        <v>160</v>
      </c>
      <c r="K60" s="15">
        <v>22.5</v>
      </c>
      <c r="L60" s="15">
        <v>0</v>
      </c>
    </row>
    <row r="61" spans="9:12" x14ac:dyDescent="0.25">
      <c r="I61" t="s">
        <v>46</v>
      </c>
      <c r="J61" s="15">
        <v>210</v>
      </c>
      <c r="K61" s="15">
        <v>37.5</v>
      </c>
      <c r="L61" s="15">
        <v>0</v>
      </c>
    </row>
    <row r="62" spans="9:12" x14ac:dyDescent="0.25">
      <c r="I62" t="s">
        <v>47</v>
      </c>
      <c r="J62" s="15">
        <v>390</v>
      </c>
      <c r="K62" s="15">
        <v>22.5</v>
      </c>
      <c r="L62" s="15">
        <v>50</v>
      </c>
    </row>
    <row r="63" spans="9:12" x14ac:dyDescent="0.25">
      <c r="I63" t="s">
        <v>48</v>
      </c>
      <c r="J63" s="15">
        <v>290</v>
      </c>
      <c r="K63" s="15">
        <v>27.5</v>
      </c>
      <c r="L63" s="15">
        <v>25</v>
      </c>
    </row>
    <row r="64" spans="9:12" x14ac:dyDescent="0.25">
      <c r="I64" t="s">
        <v>13</v>
      </c>
      <c r="J64" s="15">
        <v>290</v>
      </c>
      <c r="K64" s="15">
        <v>27.5</v>
      </c>
      <c r="L64" s="15">
        <v>0</v>
      </c>
    </row>
    <row r="65" spans="9:12" x14ac:dyDescent="0.25">
      <c r="I65" t="s">
        <v>49</v>
      </c>
      <c r="J65" s="15">
        <v>250</v>
      </c>
      <c r="K65" s="15">
        <v>30</v>
      </c>
      <c r="L65" s="15">
        <v>0</v>
      </c>
    </row>
    <row r="66" spans="9:12" x14ac:dyDescent="0.25">
      <c r="I66" t="s">
        <v>50</v>
      </c>
      <c r="J66" s="15">
        <v>510</v>
      </c>
      <c r="K66" s="15">
        <v>22.5</v>
      </c>
      <c r="L66" s="15">
        <v>50</v>
      </c>
    </row>
    <row r="67" spans="9:12" x14ac:dyDescent="0.25">
      <c r="I67" t="s">
        <v>51</v>
      </c>
      <c r="J67" s="15">
        <v>100</v>
      </c>
      <c r="K67" s="15">
        <v>22.5</v>
      </c>
      <c r="L67" s="15">
        <v>75</v>
      </c>
    </row>
    <row r="68" spans="9:12" x14ac:dyDescent="0.25">
      <c r="I68" t="s">
        <v>52</v>
      </c>
      <c r="J68" s="15">
        <v>210</v>
      </c>
      <c r="K68" s="15">
        <v>35</v>
      </c>
      <c r="L68" s="15">
        <v>0</v>
      </c>
    </row>
    <row r="69" spans="9:12" x14ac:dyDescent="0.25">
      <c r="I69" t="s">
        <v>53</v>
      </c>
      <c r="J69" s="15">
        <v>290</v>
      </c>
      <c r="K69" s="15">
        <v>22.5</v>
      </c>
      <c r="L69" s="15">
        <v>0</v>
      </c>
    </row>
    <row r="70" spans="9:12" x14ac:dyDescent="0.25">
      <c r="I70" t="s">
        <v>54</v>
      </c>
      <c r="J70" s="15">
        <v>210</v>
      </c>
      <c r="K70" s="15">
        <v>39</v>
      </c>
      <c r="L70" s="15">
        <v>0</v>
      </c>
    </row>
    <row r="71" spans="9:12" x14ac:dyDescent="0.25">
      <c r="I71" t="s">
        <v>58</v>
      </c>
      <c r="J71" s="15">
        <v>250</v>
      </c>
      <c r="K71" s="15">
        <v>32.5</v>
      </c>
      <c r="L71" s="15">
        <v>0</v>
      </c>
    </row>
    <row r="72" spans="9:12" x14ac:dyDescent="0.25">
      <c r="I72" t="s">
        <v>59</v>
      </c>
      <c r="J72" s="15">
        <v>250</v>
      </c>
      <c r="K72" s="15">
        <v>22.5</v>
      </c>
      <c r="L72" s="15">
        <v>20</v>
      </c>
    </row>
    <row r="73" spans="9:12" x14ac:dyDescent="0.25">
      <c r="I73" t="s">
        <v>60</v>
      </c>
      <c r="J73" s="15">
        <v>250</v>
      </c>
      <c r="K73" s="15">
        <v>34.5</v>
      </c>
      <c r="L73" s="15">
        <v>10</v>
      </c>
    </row>
    <row r="74" spans="9:12" x14ac:dyDescent="0.25">
      <c r="I74" t="s">
        <v>61</v>
      </c>
      <c r="J74" s="15">
        <v>490</v>
      </c>
      <c r="K74" s="15">
        <v>30</v>
      </c>
      <c r="L74" s="15">
        <v>25</v>
      </c>
    </row>
    <row r="75" spans="9:12" x14ac:dyDescent="0.25">
      <c r="I75" s="18" t="s">
        <v>14</v>
      </c>
      <c r="J75" s="19">
        <f>AVERAGE(J42:J74)</f>
        <v>274.24242424242425</v>
      </c>
      <c r="K75" s="19">
        <f>AVERAGE(K42:K74)</f>
        <v>28.59090909090909</v>
      </c>
      <c r="L75" s="19">
        <f>AVERAGE(L42:L74)</f>
        <v>12.818181818181818</v>
      </c>
    </row>
  </sheetData>
  <mergeCells count="12">
    <mergeCell ref="B45:G45"/>
    <mergeCell ref="B44:G44"/>
    <mergeCell ref="B43:G43"/>
    <mergeCell ref="B42:G42"/>
    <mergeCell ref="B41:G41"/>
    <mergeCell ref="B40:G40"/>
    <mergeCell ref="B39:G39"/>
    <mergeCell ref="B2:E2"/>
    <mergeCell ref="B11:E11"/>
    <mergeCell ref="B20:E20"/>
    <mergeCell ref="B29:E29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8BB9-CD31-497A-9F54-1918A6DA4D1A}">
  <dimension ref="B1:AR59"/>
  <sheetViews>
    <sheetView tabSelected="1" workbookViewId="0">
      <pane xSplit="4" topLeftCell="E1" activePane="topRight" state="frozen"/>
      <selection pane="topRight" activeCell="K24" sqref="K24"/>
    </sheetView>
  </sheetViews>
  <sheetFormatPr defaultRowHeight="15" x14ac:dyDescent="0.25"/>
  <cols>
    <col min="1" max="1" width="0.85546875" style="1" customWidth="1"/>
    <col min="2" max="2" width="23.7109375" style="1" customWidth="1"/>
    <col min="3" max="4" width="9.140625" style="2" customWidth="1"/>
    <col min="5" max="5" width="2.7109375" style="1" customWidth="1"/>
    <col min="6" max="7" width="9.140625" style="2"/>
    <col min="8" max="8" width="2.7109375" style="1" customWidth="1"/>
    <col min="9" max="9" width="19.140625" style="9" bestFit="1" customWidth="1"/>
    <col min="10" max="11" width="15.7109375" style="2" customWidth="1"/>
    <col min="12" max="12" width="9.140625" style="1"/>
    <col min="13" max="14" width="9.140625" style="2"/>
    <col min="15" max="15" width="2.7109375" style="1" customWidth="1"/>
    <col min="16" max="16" width="19.140625" style="1" customWidth="1"/>
    <col min="17" max="18" width="25.7109375" style="2" customWidth="1"/>
    <col min="19" max="19" width="9.140625" style="1"/>
    <col min="20" max="21" width="9.140625" style="2"/>
    <col min="22" max="22" width="2.7109375" style="1" customWidth="1"/>
    <col min="23" max="23" width="24.5703125" style="1" customWidth="1"/>
    <col min="24" max="24" width="29.140625" style="2" bestFit="1" customWidth="1"/>
    <col min="25" max="25" width="27.42578125" style="2" customWidth="1"/>
    <col min="26" max="26" width="9.140625" style="9"/>
    <col min="27" max="28" width="9.140625" style="2"/>
    <col min="29" max="29" width="2.7109375" style="1" customWidth="1"/>
    <col min="30" max="30" width="23.5703125" style="1" customWidth="1"/>
    <col min="31" max="31" width="32.28515625" style="2" bestFit="1" customWidth="1"/>
    <col min="32" max="32" width="24.5703125" style="2" customWidth="1"/>
    <col min="33" max="33" width="9.140625" style="9" customWidth="1"/>
    <col min="34" max="34" width="9.140625" style="2"/>
    <col min="35" max="35" width="2.7109375" style="1" customWidth="1"/>
    <col min="36" max="36" width="16.7109375" style="1" customWidth="1"/>
    <col min="37" max="37" width="27" style="2" customWidth="1"/>
    <col min="38" max="38" width="11.7109375" style="2" customWidth="1"/>
    <col min="39" max="41" width="9.140625" style="1"/>
    <col min="42" max="42" width="20.85546875" style="1" customWidth="1"/>
    <col min="43" max="43" width="42.28515625" style="2" bestFit="1" customWidth="1"/>
    <col min="44" max="44" width="21.7109375" style="2" bestFit="1" customWidth="1"/>
    <col min="45" max="45" width="18.140625" style="1" customWidth="1"/>
    <col min="46" max="16384" width="9.140625" style="1"/>
  </cols>
  <sheetData>
    <row r="1" spans="2:44" s="22" customFormat="1" x14ac:dyDescent="0.25">
      <c r="C1" s="15"/>
      <c r="D1" s="15"/>
      <c r="F1" s="15"/>
      <c r="G1" s="15"/>
      <c r="I1" s="21"/>
      <c r="J1" s="15"/>
      <c r="K1" s="15"/>
      <c r="M1" s="15"/>
      <c r="N1" s="15"/>
      <c r="Q1" s="15"/>
      <c r="R1" s="15"/>
      <c r="T1" s="15"/>
      <c r="U1" s="15"/>
      <c r="X1" s="15"/>
      <c r="Y1" s="15"/>
      <c r="Z1" s="21"/>
      <c r="AA1" s="15"/>
      <c r="AB1" s="15"/>
      <c r="AE1" s="15"/>
      <c r="AF1" s="15"/>
      <c r="AG1" s="21"/>
      <c r="AH1" s="15"/>
      <c r="AK1" s="15"/>
      <c r="AL1" s="15"/>
      <c r="AQ1" s="15"/>
      <c r="AR1" s="15"/>
    </row>
    <row r="2" spans="2:44" s="32" customFormat="1" x14ac:dyDescent="0.25">
      <c r="C2" s="29" t="s">
        <v>108</v>
      </c>
      <c r="D2" s="29" t="s">
        <v>109</v>
      </c>
      <c r="F2" s="29" t="s">
        <v>108</v>
      </c>
      <c r="G2" s="29" t="s">
        <v>109</v>
      </c>
      <c r="I2" s="33" t="s">
        <v>146</v>
      </c>
      <c r="J2" s="29" t="s">
        <v>108</v>
      </c>
      <c r="K2" s="29" t="s">
        <v>109</v>
      </c>
      <c r="M2" s="29" t="s">
        <v>108</v>
      </c>
      <c r="N2" s="29" t="s">
        <v>109</v>
      </c>
      <c r="P2" s="32" t="s">
        <v>229</v>
      </c>
      <c r="Q2" s="29" t="s">
        <v>108</v>
      </c>
      <c r="R2" s="29" t="s">
        <v>109</v>
      </c>
      <c r="T2" s="29" t="s">
        <v>108</v>
      </c>
      <c r="U2" s="29" t="s">
        <v>109</v>
      </c>
      <c r="W2" s="32" t="s">
        <v>296</v>
      </c>
      <c r="X2" s="29" t="s">
        <v>108</v>
      </c>
      <c r="Y2" s="29" t="s">
        <v>109</v>
      </c>
      <c r="Z2" s="33"/>
      <c r="AA2" s="29" t="s">
        <v>108</v>
      </c>
      <c r="AB2" s="29" t="s">
        <v>109</v>
      </c>
      <c r="AD2" s="32" t="s">
        <v>385</v>
      </c>
      <c r="AE2" s="29" t="s">
        <v>108</v>
      </c>
      <c r="AF2" s="29" t="s">
        <v>109</v>
      </c>
      <c r="AG2" s="33"/>
      <c r="AH2" s="29" t="s">
        <v>108</v>
      </c>
      <c r="AJ2" s="32" t="s">
        <v>437</v>
      </c>
      <c r="AK2" s="29" t="s">
        <v>108</v>
      </c>
      <c r="AL2" s="29" t="s">
        <v>109</v>
      </c>
      <c r="AP2" s="32" t="s">
        <v>483</v>
      </c>
      <c r="AQ2" s="29" t="s">
        <v>108</v>
      </c>
      <c r="AR2" s="29" t="s">
        <v>109</v>
      </c>
    </row>
    <row r="3" spans="2:44" x14ac:dyDescent="0.25">
      <c r="B3" s="3" t="s">
        <v>9</v>
      </c>
      <c r="C3" s="30" t="s">
        <v>112</v>
      </c>
      <c r="D3" s="30" t="s">
        <v>113</v>
      </c>
      <c r="F3" s="2">
        <v>1</v>
      </c>
      <c r="G3" s="34">
        <v>1</v>
      </c>
      <c r="I3" t="s">
        <v>147</v>
      </c>
      <c r="J3" s="2" t="s">
        <v>177</v>
      </c>
      <c r="K3" s="2" t="s">
        <v>528</v>
      </c>
      <c r="M3" s="2" t="s">
        <v>203</v>
      </c>
      <c r="N3" s="2">
        <v>1</v>
      </c>
      <c r="P3" t="s">
        <v>230</v>
      </c>
      <c r="Q3" s="2" t="s">
        <v>252</v>
      </c>
      <c r="R3" s="2" t="s">
        <v>530</v>
      </c>
      <c r="T3" s="2">
        <v>1</v>
      </c>
      <c r="U3" s="2">
        <v>1</v>
      </c>
      <c r="W3" s="35" t="s">
        <v>303</v>
      </c>
      <c r="X3" s="2" t="s">
        <v>328</v>
      </c>
      <c r="Y3" s="2" t="s">
        <v>225</v>
      </c>
      <c r="AA3" s="2">
        <v>1</v>
      </c>
      <c r="AB3" s="2" t="s">
        <v>203</v>
      </c>
      <c r="AD3" t="s">
        <v>386</v>
      </c>
      <c r="AE3" s="2" t="s">
        <v>407</v>
      </c>
      <c r="AF3" s="2" t="s">
        <v>430</v>
      </c>
      <c r="AH3" s="2">
        <v>1</v>
      </c>
      <c r="AJ3" s="47" t="s">
        <v>476</v>
      </c>
      <c r="AK3" s="2" t="s">
        <v>347</v>
      </c>
      <c r="AL3" s="2" t="s">
        <v>454</v>
      </c>
      <c r="AP3" s="35" t="s">
        <v>484</v>
      </c>
      <c r="AQ3" s="2" t="s">
        <v>526</v>
      </c>
      <c r="AR3" s="2" t="s">
        <v>498</v>
      </c>
    </row>
    <row r="4" spans="2:44" x14ac:dyDescent="0.25">
      <c r="B4" s="3" t="s">
        <v>77</v>
      </c>
      <c r="C4" s="30" t="s">
        <v>114</v>
      </c>
      <c r="D4" s="31" t="s">
        <v>115</v>
      </c>
      <c r="F4" s="2">
        <v>1</v>
      </c>
      <c r="G4" s="34" t="s">
        <v>203</v>
      </c>
      <c r="I4" t="s">
        <v>148</v>
      </c>
      <c r="J4" s="2" t="s">
        <v>179</v>
      </c>
      <c r="K4" s="2" t="s">
        <v>332</v>
      </c>
      <c r="M4" s="2">
        <v>1</v>
      </c>
      <c r="N4" s="2" t="s">
        <v>203</v>
      </c>
      <c r="P4" t="s">
        <v>231</v>
      </c>
      <c r="Q4" s="2" t="s">
        <v>251</v>
      </c>
      <c r="R4" s="2" t="s">
        <v>289</v>
      </c>
      <c r="T4" s="2">
        <v>1</v>
      </c>
      <c r="U4" s="2" t="s">
        <v>203</v>
      </c>
      <c r="W4" s="35" t="s">
        <v>304</v>
      </c>
      <c r="X4" s="2" t="s">
        <v>358</v>
      </c>
      <c r="Y4" s="43" t="s">
        <v>373</v>
      </c>
      <c r="AA4" s="2" t="s">
        <v>203</v>
      </c>
      <c r="AB4" s="2" t="s">
        <v>203</v>
      </c>
      <c r="AD4" t="s">
        <v>387</v>
      </c>
      <c r="AE4" s="2" t="s">
        <v>408</v>
      </c>
      <c r="AF4" s="2" t="s">
        <v>406</v>
      </c>
      <c r="AH4" s="2">
        <v>1</v>
      </c>
      <c r="AJ4" s="47" t="s">
        <v>477</v>
      </c>
      <c r="AK4" s="38" t="s">
        <v>358</v>
      </c>
      <c r="AL4" s="2" t="s">
        <v>454</v>
      </c>
      <c r="AP4" s="35" t="s">
        <v>485</v>
      </c>
      <c r="AQ4" s="2" t="s">
        <v>497</v>
      </c>
      <c r="AR4" s="2" t="s">
        <v>496</v>
      </c>
    </row>
    <row r="5" spans="2:44" x14ac:dyDescent="0.25">
      <c r="B5" s="3" t="s">
        <v>78</v>
      </c>
      <c r="C5" s="30" t="s">
        <v>114</v>
      </c>
      <c r="D5" s="31" t="s">
        <v>115</v>
      </c>
      <c r="F5" s="2">
        <v>1</v>
      </c>
      <c r="G5" s="34" t="s">
        <v>203</v>
      </c>
      <c r="I5" t="s">
        <v>149</v>
      </c>
      <c r="J5" s="2" t="s">
        <v>178</v>
      </c>
      <c r="K5" s="2" t="s">
        <v>215</v>
      </c>
      <c r="M5" s="2">
        <v>1</v>
      </c>
      <c r="N5" s="2" t="s">
        <v>203</v>
      </c>
      <c r="P5" t="s">
        <v>232</v>
      </c>
      <c r="Q5" s="2" t="s">
        <v>271</v>
      </c>
      <c r="R5" s="2" t="s">
        <v>216</v>
      </c>
      <c r="T5" s="2">
        <v>1</v>
      </c>
      <c r="U5" s="2" t="s">
        <v>203</v>
      </c>
      <c r="W5" s="35" t="s">
        <v>305</v>
      </c>
      <c r="X5" s="43" t="s">
        <v>362</v>
      </c>
      <c r="Y5" s="2" t="s">
        <v>228</v>
      </c>
      <c r="AA5" s="2" t="s">
        <v>203</v>
      </c>
      <c r="AB5" s="2" t="s">
        <v>203</v>
      </c>
      <c r="AD5" t="s">
        <v>388</v>
      </c>
      <c r="AE5" s="2" t="s">
        <v>419</v>
      </c>
      <c r="AF5" s="2" t="s">
        <v>436</v>
      </c>
      <c r="AH5" s="2">
        <v>1</v>
      </c>
      <c r="AJ5" s="47" t="s">
        <v>438</v>
      </c>
      <c r="AK5" s="2" t="s">
        <v>457</v>
      </c>
      <c r="AL5" s="2" t="s">
        <v>454</v>
      </c>
      <c r="AP5" s="35" t="s">
        <v>486</v>
      </c>
      <c r="AQ5" s="2" t="s">
        <v>499</v>
      </c>
      <c r="AR5" s="2" t="s">
        <v>500</v>
      </c>
    </row>
    <row r="6" spans="2:44" x14ac:dyDescent="0.25">
      <c r="B6" s="3" t="s">
        <v>5</v>
      </c>
      <c r="C6" s="30" t="s">
        <v>116</v>
      </c>
      <c r="D6" s="30" t="s">
        <v>117</v>
      </c>
      <c r="F6" s="2">
        <v>1</v>
      </c>
      <c r="G6" s="34">
        <v>2</v>
      </c>
      <c r="I6" t="s">
        <v>150</v>
      </c>
      <c r="J6" s="2" t="s">
        <v>180</v>
      </c>
      <c r="K6" s="2" t="s">
        <v>220</v>
      </c>
      <c r="M6" s="2">
        <v>1</v>
      </c>
      <c r="N6" s="2">
        <v>1</v>
      </c>
      <c r="P6" t="s">
        <v>248</v>
      </c>
      <c r="Q6" s="39" t="s">
        <v>269</v>
      </c>
      <c r="R6" s="2" t="s">
        <v>228</v>
      </c>
      <c r="T6" s="2">
        <v>1</v>
      </c>
      <c r="U6" s="2">
        <v>2</v>
      </c>
      <c r="W6" s="35" t="s">
        <v>306</v>
      </c>
      <c r="X6" s="2" t="s">
        <v>338</v>
      </c>
      <c r="Y6" s="2" t="s">
        <v>332</v>
      </c>
      <c r="AA6" s="2">
        <v>1</v>
      </c>
      <c r="AB6" s="2">
        <v>1</v>
      </c>
      <c r="AD6" t="s">
        <v>389</v>
      </c>
      <c r="AE6" s="2" t="s">
        <v>409</v>
      </c>
      <c r="AF6" s="2" t="s">
        <v>219</v>
      </c>
      <c r="AH6" s="2">
        <v>1</v>
      </c>
      <c r="AJ6" s="47" t="s">
        <v>439</v>
      </c>
      <c r="AK6" s="2" t="s">
        <v>458</v>
      </c>
      <c r="AL6" s="2" t="s">
        <v>454</v>
      </c>
      <c r="AP6" s="35" t="s">
        <v>487</v>
      </c>
      <c r="AQ6" s="2" t="s">
        <v>501</v>
      </c>
      <c r="AR6" s="2" t="s">
        <v>504</v>
      </c>
    </row>
    <row r="7" spans="2:44" x14ac:dyDescent="0.25">
      <c r="B7" s="3" t="s">
        <v>26</v>
      </c>
      <c r="C7" s="30" t="s">
        <v>120</v>
      </c>
      <c r="D7" s="30" t="s">
        <v>123</v>
      </c>
      <c r="F7" s="2">
        <v>1</v>
      </c>
      <c r="G7" s="34">
        <v>2</v>
      </c>
      <c r="I7" t="s">
        <v>151</v>
      </c>
      <c r="J7" s="2" t="s">
        <v>181</v>
      </c>
      <c r="K7" s="2" t="s">
        <v>209</v>
      </c>
      <c r="M7" s="2">
        <v>1</v>
      </c>
      <c r="N7" s="2">
        <v>1</v>
      </c>
      <c r="P7" t="s">
        <v>233</v>
      </c>
      <c r="Q7" s="2" t="s">
        <v>272</v>
      </c>
      <c r="R7" s="2" t="s">
        <v>280</v>
      </c>
      <c r="T7" s="2">
        <v>1</v>
      </c>
      <c r="U7" s="2">
        <v>2</v>
      </c>
      <c r="W7" s="35" t="s">
        <v>307</v>
      </c>
      <c r="X7" s="2" t="s">
        <v>345</v>
      </c>
      <c r="Y7" s="2" t="s">
        <v>337</v>
      </c>
      <c r="AA7" s="2">
        <v>1</v>
      </c>
      <c r="AB7" s="2">
        <v>1</v>
      </c>
      <c r="AD7" t="s">
        <v>390</v>
      </c>
      <c r="AE7" s="2" t="s">
        <v>417</v>
      </c>
      <c r="AF7" s="2" t="s">
        <v>337</v>
      </c>
      <c r="AH7" s="2">
        <v>1</v>
      </c>
      <c r="AJ7" s="47" t="s">
        <v>440</v>
      </c>
      <c r="AK7" s="2" t="s">
        <v>456</v>
      </c>
      <c r="AL7" s="2" t="s">
        <v>454</v>
      </c>
      <c r="AP7" s="35" t="s">
        <v>488</v>
      </c>
      <c r="AQ7" s="2" t="s">
        <v>502</v>
      </c>
      <c r="AR7" s="2" t="s">
        <v>503</v>
      </c>
    </row>
    <row r="8" spans="2:44" x14ac:dyDescent="0.25">
      <c r="B8" s="3" t="s">
        <v>8</v>
      </c>
      <c r="C8" s="30" t="s">
        <v>110</v>
      </c>
      <c r="D8" s="30" t="s">
        <v>111</v>
      </c>
      <c r="F8" s="2">
        <v>1</v>
      </c>
      <c r="G8" s="34">
        <v>2</v>
      </c>
      <c r="I8" t="s">
        <v>152</v>
      </c>
      <c r="J8" s="2" t="s">
        <v>182</v>
      </c>
      <c r="K8" s="2" t="s">
        <v>222</v>
      </c>
      <c r="M8" s="2">
        <v>2</v>
      </c>
      <c r="N8" s="2">
        <v>1</v>
      </c>
      <c r="P8" t="s">
        <v>234</v>
      </c>
      <c r="Q8" s="2" t="s">
        <v>273</v>
      </c>
      <c r="R8" s="2" t="s">
        <v>282</v>
      </c>
      <c r="T8" s="2">
        <v>1</v>
      </c>
      <c r="U8" s="2">
        <v>2</v>
      </c>
      <c r="W8" s="35" t="s">
        <v>308</v>
      </c>
      <c r="X8" s="2" t="s">
        <v>371</v>
      </c>
      <c r="Y8" s="2" t="s">
        <v>372</v>
      </c>
      <c r="AA8" s="2">
        <v>1</v>
      </c>
      <c r="AB8" s="2">
        <v>1</v>
      </c>
      <c r="AD8" t="s">
        <v>391</v>
      </c>
      <c r="AE8" s="2" t="s">
        <v>418</v>
      </c>
      <c r="AF8" s="2" t="s">
        <v>333</v>
      </c>
      <c r="AH8" s="2">
        <v>1</v>
      </c>
      <c r="AJ8" s="47" t="s">
        <v>478</v>
      </c>
      <c r="AK8" s="2" t="s">
        <v>460</v>
      </c>
      <c r="AL8" s="2" t="s">
        <v>454</v>
      </c>
      <c r="AP8" s="35" t="s">
        <v>489</v>
      </c>
      <c r="AQ8" s="2" t="s">
        <v>507</v>
      </c>
      <c r="AR8" s="2" t="s">
        <v>505</v>
      </c>
    </row>
    <row r="9" spans="2:44" x14ac:dyDescent="0.25">
      <c r="B9" s="3" t="s">
        <v>79</v>
      </c>
      <c r="C9" s="30" t="s">
        <v>120</v>
      </c>
      <c r="D9" s="31" t="s">
        <v>122</v>
      </c>
      <c r="F9" s="2">
        <v>1</v>
      </c>
      <c r="G9" s="34" t="s">
        <v>203</v>
      </c>
      <c r="I9" t="s">
        <v>153</v>
      </c>
      <c r="J9" s="2" t="s">
        <v>183</v>
      </c>
      <c r="K9" s="2" t="s">
        <v>224</v>
      </c>
      <c r="M9" s="2" t="s">
        <v>203</v>
      </c>
      <c r="N9" s="2" t="s">
        <v>203</v>
      </c>
      <c r="P9" t="s">
        <v>235</v>
      </c>
      <c r="Q9" s="2" t="s">
        <v>263</v>
      </c>
      <c r="R9" s="2" t="s">
        <v>208</v>
      </c>
      <c r="T9" s="2" t="s">
        <v>203</v>
      </c>
      <c r="U9" s="2" t="s">
        <v>203</v>
      </c>
      <c r="W9" s="35" t="s">
        <v>309</v>
      </c>
      <c r="X9" s="2" t="s">
        <v>329</v>
      </c>
      <c r="Y9" s="2" t="s">
        <v>528</v>
      </c>
      <c r="AA9" s="2" t="s">
        <v>203</v>
      </c>
      <c r="AB9" s="2" t="s">
        <v>203</v>
      </c>
      <c r="AD9" t="s">
        <v>392</v>
      </c>
      <c r="AE9" s="2" t="s">
        <v>414</v>
      </c>
      <c r="AF9" s="2" t="s">
        <v>207</v>
      </c>
      <c r="AH9" s="2">
        <v>1</v>
      </c>
      <c r="AJ9" s="47" t="s">
        <v>441</v>
      </c>
      <c r="AK9" s="2" t="s">
        <v>459</v>
      </c>
      <c r="AL9" s="2" t="s">
        <v>454</v>
      </c>
      <c r="AP9" s="35" t="s">
        <v>490</v>
      </c>
      <c r="AQ9" s="2" t="s">
        <v>525</v>
      </c>
      <c r="AR9" s="2" t="s">
        <v>509</v>
      </c>
    </row>
    <row r="10" spans="2:44" x14ac:dyDescent="0.25">
      <c r="B10" s="3" t="s">
        <v>80</v>
      </c>
      <c r="C10" s="30" t="s">
        <v>120</v>
      </c>
      <c r="D10" s="31" t="s">
        <v>122</v>
      </c>
      <c r="F10" s="2">
        <v>1</v>
      </c>
      <c r="G10" s="34" t="s">
        <v>203</v>
      </c>
      <c r="I10" t="s">
        <v>154</v>
      </c>
      <c r="J10" s="2" t="s">
        <v>184</v>
      </c>
      <c r="K10" s="2" t="s">
        <v>226</v>
      </c>
      <c r="M10" s="2" t="s">
        <v>203</v>
      </c>
      <c r="N10" s="2" t="s">
        <v>203</v>
      </c>
      <c r="P10" s="35" t="s">
        <v>278</v>
      </c>
      <c r="Q10" s="36" t="s">
        <v>267</v>
      </c>
      <c r="R10" s="2" t="s">
        <v>287</v>
      </c>
      <c r="T10" s="2" t="s">
        <v>203</v>
      </c>
      <c r="U10" s="2" t="s">
        <v>203</v>
      </c>
      <c r="W10" s="35" t="s">
        <v>310</v>
      </c>
      <c r="X10" s="43" t="s">
        <v>361</v>
      </c>
      <c r="Y10" s="2" t="s">
        <v>221</v>
      </c>
      <c r="AA10" s="2" t="s">
        <v>203</v>
      </c>
      <c r="AB10" s="2" t="s">
        <v>203</v>
      </c>
      <c r="AD10" t="s">
        <v>393</v>
      </c>
      <c r="AE10" s="2" t="s">
        <v>416</v>
      </c>
      <c r="AF10" s="2" t="s">
        <v>281</v>
      </c>
      <c r="AH10" s="2">
        <v>1</v>
      </c>
      <c r="AJ10" s="47" t="s">
        <v>442</v>
      </c>
      <c r="AK10" s="2" t="s">
        <v>461</v>
      </c>
      <c r="AL10" s="2" t="s">
        <v>454</v>
      </c>
      <c r="AP10" s="35" t="s">
        <v>491</v>
      </c>
      <c r="AQ10" s="2" t="s">
        <v>506</v>
      </c>
      <c r="AR10" s="2" t="s">
        <v>508</v>
      </c>
    </row>
    <row r="11" spans="2:44" x14ac:dyDescent="0.25">
      <c r="B11" s="3" t="s">
        <v>6</v>
      </c>
      <c r="C11" s="30" t="s">
        <v>110</v>
      </c>
      <c r="D11" s="31" t="s">
        <v>111</v>
      </c>
      <c r="F11" s="2">
        <v>1</v>
      </c>
      <c r="G11" s="34" t="s">
        <v>203</v>
      </c>
      <c r="I11" t="s">
        <v>155</v>
      </c>
      <c r="J11" s="2" t="s">
        <v>185</v>
      </c>
      <c r="K11" s="2" t="s">
        <v>219</v>
      </c>
      <c r="M11" s="2">
        <v>1</v>
      </c>
      <c r="N11" s="2" t="s">
        <v>203</v>
      </c>
      <c r="P11" s="35" t="s">
        <v>279</v>
      </c>
      <c r="Q11" s="36" t="s">
        <v>533</v>
      </c>
      <c r="R11" s="2" t="s">
        <v>286</v>
      </c>
      <c r="T11" s="2">
        <v>1</v>
      </c>
      <c r="U11" s="2" t="s">
        <v>203</v>
      </c>
      <c r="W11" s="35" t="s">
        <v>311</v>
      </c>
      <c r="X11" s="2" t="s">
        <v>357</v>
      </c>
      <c r="Y11" s="2" t="s">
        <v>374</v>
      </c>
      <c r="AA11" s="2">
        <v>1</v>
      </c>
      <c r="AB11" s="2" t="s">
        <v>203</v>
      </c>
      <c r="AD11" t="s">
        <v>394</v>
      </c>
      <c r="AE11" s="2" t="s">
        <v>527</v>
      </c>
      <c r="AF11" s="2" t="s">
        <v>215</v>
      </c>
      <c r="AH11" s="2">
        <v>1</v>
      </c>
      <c r="AJ11" s="47" t="s">
        <v>443</v>
      </c>
      <c r="AK11" s="2" t="s">
        <v>462</v>
      </c>
      <c r="AL11" s="2" t="s">
        <v>454</v>
      </c>
    </row>
    <row r="12" spans="2:44" x14ac:dyDescent="0.25">
      <c r="B12" s="3" t="s">
        <v>10</v>
      </c>
      <c r="C12" s="30" t="s">
        <v>124</v>
      </c>
      <c r="D12" s="30" t="s">
        <v>125</v>
      </c>
      <c r="F12" s="2">
        <v>1</v>
      </c>
      <c r="G12" s="34">
        <v>2</v>
      </c>
      <c r="I12" t="s">
        <v>156</v>
      </c>
      <c r="J12" s="2" t="s">
        <v>187</v>
      </c>
      <c r="K12" s="2" t="s">
        <v>228</v>
      </c>
      <c r="M12" s="2">
        <v>1</v>
      </c>
      <c r="N12" s="2">
        <v>1</v>
      </c>
      <c r="P12" t="s">
        <v>236</v>
      </c>
      <c r="Q12" s="2" t="s">
        <v>254</v>
      </c>
      <c r="R12" s="2" t="s">
        <v>295</v>
      </c>
      <c r="T12" s="2" t="s">
        <v>203</v>
      </c>
      <c r="U12" s="2">
        <v>2</v>
      </c>
      <c r="W12" s="35" t="s">
        <v>312</v>
      </c>
      <c r="X12" s="2" t="s">
        <v>529</v>
      </c>
      <c r="Y12" s="2" t="s">
        <v>207</v>
      </c>
      <c r="AA12" s="2">
        <v>1</v>
      </c>
      <c r="AD12" s="18" t="s">
        <v>395</v>
      </c>
      <c r="AE12" s="43" t="s">
        <v>426</v>
      </c>
      <c r="AF12" s="2" t="s">
        <v>432</v>
      </c>
      <c r="AH12" s="2">
        <v>1</v>
      </c>
      <c r="AJ12" s="47" t="s">
        <v>444</v>
      </c>
      <c r="AK12" s="2" t="s">
        <v>343</v>
      </c>
      <c r="AL12" s="2" t="s">
        <v>454</v>
      </c>
      <c r="AP12" s="49" t="s">
        <v>492</v>
      </c>
      <c r="AQ12" s="15" t="s">
        <v>512</v>
      </c>
      <c r="AR12" s="15"/>
    </row>
    <row r="13" spans="2:44" x14ac:dyDescent="0.25">
      <c r="B13" s="3" t="s">
        <v>107</v>
      </c>
      <c r="C13" s="30" t="s">
        <v>125</v>
      </c>
      <c r="D13" s="30" t="s">
        <v>124</v>
      </c>
      <c r="F13" s="2">
        <v>1</v>
      </c>
      <c r="G13" s="34">
        <v>1</v>
      </c>
      <c r="I13" t="s">
        <v>157</v>
      </c>
      <c r="J13" s="2" t="s">
        <v>534</v>
      </c>
      <c r="K13" s="2" t="s">
        <v>207</v>
      </c>
      <c r="M13" s="2">
        <v>1</v>
      </c>
      <c r="N13" s="2">
        <v>1</v>
      </c>
      <c r="P13" t="s">
        <v>237</v>
      </c>
      <c r="Q13" s="2" t="s">
        <v>270</v>
      </c>
      <c r="R13" s="2" t="s">
        <v>281</v>
      </c>
      <c r="T13" s="2">
        <v>1</v>
      </c>
      <c r="U13" s="2">
        <v>2</v>
      </c>
      <c r="W13" s="35" t="s">
        <v>313</v>
      </c>
      <c r="X13" s="2" t="s">
        <v>330</v>
      </c>
      <c r="Y13" s="2" t="s">
        <v>223</v>
      </c>
      <c r="AA13" s="2">
        <v>1</v>
      </c>
      <c r="AB13" s="2">
        <v>1</v>
      </c>
      <c r="AD13" s="18" t="s">
        <v>396</v>
      </c>
      <c r="AE13" s="2" t="s">
        <v>428</v>
      </c>
      <c r="AF13" s="2" t="s">
        <v>433</v>
      </c>
      <c r="AH13" s="2">
        <v>1</v>
      </c>
      <c r="AJ13" s="47" t="s">
        <v>445</v>
      </c>
      <c r="AK13" s="2" t="s">
        <v>463</v>
      </c>
      <c r="AL13" s="2" t="s">
        <v>454</v>
      </c>
      <c r="AP13" s="49" t="s">
        <v>493</v>
      </c>
      <c r="AQ13" s="15" t="s">
        <v>515</v>
      </c>
      <c r="AR13" s="15" t="s">
        <v>510</v>
      </c>
    </row>
    <row r="14" spans="2:44" x14ac:dyDescent="0.25">
      <c r="B14" s="3" t="s">
        <v>81</v>
      </c>
      <c r="C14" s="30" t="s">
        <v>126</v>
      </c>
      <c r="D14" s="31" t="s">
        <v>127</v>
      </c>
      <c r="F14" s="2" t="s">
        <v>203</v>
      </c>
      <c r="G14" s="34" t="s">
        <v>203</v>
      </c>
      <c r="I14" t="s">
        <v>158</v>
      </c>
      <c r="J14" s="2" t="s">
        <v>186</v>
      </c>
      <c r="K14" s="2" t="s">
        <v>219</v>
      </c>
      <c r="M14" s="2">
        <v>1</v>
      </c>
      <c r="N14" s="2" t="s">
        <v>203</v>
      </c>
      <c r="P14" t="s">
        <v>238</v>
      </c>
      <c r="Q14" s="2" t="s">
        <v>531</v>
      </c>
      <c r="R14" s="2" t="s">
        <v>207</v>
      </c>
      <c r="T14" s="2">
        <v>1</v>
      </c>
      <c r="U14" s="2" t="s">
        <v>203</v>
      </c>
      <c r="W14" s="35" t="s">
        <v>384</v>
      </c>
      <c r="X14" s="2" t="s">
        <v>341</v>
      </c>
      <c r="Y14" s="2" t="s">
        <v>207</v>
      </c>
      <c r="AA14" s="2" t="s">
        <v>203</v>
      </c>
      <c r="AB14" s="2" t="s">
        <v>203</v>
      </c>
      <c r="AD14" s="18" t="s">
        <v>397</v>
      </c>
      <c r="AE14" s="2" t="s">
        <v>429</v>
      </c>
      <c r="AF14" s="2" t="s">
        <v>292</v>
      </c>
      <c r="AH14" s="2">
        <v>1</v>
      </c>
      <c r="AJ14" s="47" t="s">
        <v>479</v>
      </c>
      <c r="AK14" s="2" t="s">
        <v>464</v>
      </c>
      <c r="AL14" s="2" t="s">
        <v>454</v>
      </c>
      <c r="AP14" s="49" t="s">
        <v>494</v>
      </c>
      <c r="AQ14" s="15" t="s">
        <v>514</v>
      </c>
      <c r="AR14" s="15" t="s">
        <v>216</v>
      </c>
    </row>
    <row r="15" spans="2:44" x14ac:dyDescent="0.25">
      <c r="B15" s="3" t="s">
        <v>82</v>
      </c>
      <c r="C15" s="30" t="s">
        <v>126</v>
      </c>
      <c r="D15" s="31" t="s">
        <v>127</v>
      </c>
      <c r="F15" s="2" t="s">
        <v>203</v>
      </c>
      <c r="G15" s="34" t="s">
        <v>203</v>
      </c>
      <c r="I15" t="s">
        <v>159</v>
      </c>
      <c r="J15" s="2" t="s">
        <v>188</v>
      </c>
      <c r="K15" s="2" t="s">
        <v>220</v>
      </c>
      <c r="M15" s="2">
        <v>1</v>
      </c>
      <c r="N15" s="2" t="s">
        <v>203</v>
      </c>
      <c r="P15" t="s">
        <v>239</v>
      </c>
      <c r="Q15" s="2" t="s">
        <v>255</v>
      </c>
      <c r="R15" s="2" t="s">
        <v>293</v>
      </c>
      <c r="T15" s="2">
        <v>1</v>
      </c>
      <c r="U15" s="2" t="s">
        <v>203</v>
      </c>
      <c r="W15" s="35" t="s">
        <v>383</v>
      </c>
      <c r="X15" s="2" t="s">
        <v>342</v>
      </c>
      <c r="Y15" s="2" t="s">
        <v>207</v>
      </c>
      <c r="AA15" s="2" t="s">
        <v>203</v>
      </c>
      <c r="AB15" s="2" t="s">
        <v>203</v>
      </c>
      <c r="AD15" s="18" t="s">
        <v>398</v>
      </c>
      <c r="AE15" s="2" t="s">
        <v>427</v>
      </c>
      <c r="AF15" s="2" t="s">
        <v>434</v>
      </c>
      <c r="AH15" s="2">
        <v>1</v>
      </c>
      <c r="AJ15" s="47" t="s">
        <v>446</v>
      </c>
      <c r="AK15" s="2" t="s">
        <v>465</v>
      </c>
      <c r="AL15" s="2" t="s">
        <v>454</v>
      </c>
      <c r="AP15" s="49" t="s">
        <v>495</v>
      </c>
      <c r="AQ15" s="15" t="s">
        <v>513</v>
      </c>
      <c r="AR15" s="15" t="s">
        <v>511</v>
      </c>
    </row>
    <row r="16" spans="2:44" x14ac:dyDescent="0.25">
      <c r="B16" s="3" t="s">
        <v>83</v>
      </c>
      <c r="C16" s="30" t="s">
        <v>128</v>
      </c>
      <c r="D16" s="30" t="s">
        <v>129</v>
      </c>
      <c r="F16" s="2">
        <v>1</v>
      </c>
      <c r="G16" s="34">
        <v>2</v>
      </c>
      <c r="I16" t="s">
        <v>160</v>
      </c>
      <c r="J16" s="2" t="s">
        <v>189</v>
      </c>
      <c r="K16" s="2" t="s">
        <v>223</v>
      </c>
      <c r="M16" s="2">
        <v>1</v>
      </c>
      <c r="N16" s="2">
        <v>1</v>
      </c>
      <c r="P16" t="s">
        <v>240</v>
      </c>
      <c r="Q16" s="2" t="s">
        <v>260</v>
      </c>
      <c r="R16" s="2" t="s">
        <v>337</v>
      </c>
      <c r="T16" s="2">
        <v>1</v>
      </c>
      <c r="U16" s="2">
        <v>2</v>
      </c>
      <c r="W16" s="35" t="s">
        <v>314</v>
      </c>
      <c r="X16" s="42" t="s">
        <v>349</v>
      </c>
      <c r="Y16" s="2" t="s">
        <v>354</v>
      </c>
      <c r="AA16" s="2">
        <v>1</v>
      </c>
      <c r="AB16" s="2">
        <v>1</v>
      </c>
      <c r="AD16" s="18" t="s">
        <v>399</v>
      </c>
      <c r="AE16" s="43" t="s">
        <v>425</v>
      </c>
      <c r="AF16" s="2" t="s">
        <v>435</v>
      </c>
      <c r="AH16" s="2">
        <v>1</v>
      </c>
      <c r="AJ16" s="47" t="s">
        <v>480</v>
      </c>
      <c r="AK16" s="2" t="s">
        <v>466</v>
      </c>
      <c r="AL16" s="2" t="s">
        <v>455</v>
      </c>
    </row>
    <row r="17" spans="2:44" x14ac:dyDescent="0.25">
      <c r="B17" s="3" t="s">
        <v>84</v>
      </c>
      <c r="C17" s="30" t="s">
        <v>118</v>
      </c>
      <c r="D17" s="30" t="s">
        <v>119</v>
      </c>
      <c r="F17" s="2">
        <v>1</v>
      </c>
      <c r="G17" s="34">
        <v>1</v>
      </c>
      <c r="I17" t="s">
        <v>161</v>
      </c>
      <c r="J17" s="2" t="s">
        <v>190</v>
      </c>
      <c r="K17" s="2" t="s">
        <v>210</v>
      </c>
      <c r="M17" s="2">
        <v>1</v>
      </c>
      <c r="N17" s="2">
        <v>2</v>
      </c>
      <c r="P17" t="s">
        <v>241</v>
      </c>
      <c r="Q17" s="2" t="s">
        <v>261</v>
      </c>
      <c r="R17" s="2" t="s">
        <v>220</v>
      </c>
      <c r="T17" s="2">
        <v>1</v>
      </c>
      <c r="U17" s="2">
        <v>2</v>
      </c>
      <c r="W17" s="35" t="s">
        <v>315</v>
      </c>
      <c r="X17" s="2" t="s">
        <v>353</v>
      </c>
      <c r="Y17" s="2" t="s">
        <v>209</v>
      </c>
      <c r="AA17" s="2">
        <v>1</v>
      </c>
      <c r="AB17" s="2">
        <v>1</v>
      </c>
      <c r="AD17" s="40" t="s">
        <v>318</v>
      </c>
      <c r="AE17" s="2" t="s">
        <v>420</v>
      </c>
      <c r="AF17" s="2" t="s">
        <v>431</v>
      </c>
      <c r="AH17" s="2">
        <v>1</v>
      </c>
      <c r="AJ17" s="40" t="s">
        <v>447</v>
      </c>
      <c r="AK17" s="2" t="s">
        <v>344</v>
      </c>
      <c r="AL17" s="2" t="s">
        <v>454</v>
      </c>
      <c r="AP17" s="48"/>
      <c r="AQ17" s="39"/>
      <c r="AR17" s="39"/>
    </row>
    <row r="18" spans="2:44" x14ac:dyDescent="0.25">
      <c r="B18" s="3" t="s">
        <v>85</v>
      </c>
      <c r="C18" s="30" t="s">
        <v>130</v>
      </c>
      <c r="D18" s="30" t="s">
        <v>121</v>
      </c>
      <c r="F18" s="2" t="s">
        <v>203</v>
      </c>
      <c r="G18" s="34" t="s">
        <v>203</v>
      </c>
      <c r="I18" t="s">
        <v>162</v>
      </c>
      <c r="J18" s="2" t="s">
        <v>191</v>
      </c>
      <c r="K18" s="2" t="s">
        <v>207</v>
      </c>
      <c r="M18" s="2">
        <v>1</v>
      </c>
      <c r="N18" s="2">
        <v>1</v>
      </c>
      <c r="P18" s="35" t="s">
        <v>277</v>
      </c>
      <c r="Q18" s="38" t="s">
        <v>264</v>
      </c>
      <c r="R18" s="2" t="s">
        <v>283</v>
      </c>
      <c r="T18" s="2">
        <v>1</v>
      </c>
      <c r="U18" s="2">
        <v>1</v>
      </c>
      <c r="W18" s="35" t="s">
        <v>316</v>
      </c>
      <c r="X18" s="2" t="s">
        <v>343</v>
      </c>
      <c r="Y18" s="2" t="s">
        <v>372</v>
      </c>
      <c r="AA18" s="2">
        <v>1</v>
      </c>
      <c r="AB18" s="2">
        <v>1</v>
      </c>
      <c r="AD18" t="s">
        <v>400</v>
      </c>
      <c r="AE18" s="2" t="s">
        <v>407</v>
      </c>
      <c r="AF18" s="2" t="s">
        <v>422</v>
      </c>
      <c r="AH18" s="2">
        <v>1</v>
      </c>
      <c r="AJ18" s="40" t="s">
        <v>448</v>
      </c>
      <c r="AK18" s="2" t="s">
        <v>467</v>
      </c>
      <c r="AL18" s="2" t="s">
        <v>454</v>
      </c>
      <c r="AP18" s="35"/>
    </row>
    <row r="19" spans="2:44" x14ac:dyDescent="0.25">
      <c r="B19" s="3" t="s">
        <v>86</v>
      </c>
      <c r="C19" s="30" t="s">
        <v>110</v>
      </c>
      <c r="D19" s="31" t="s">
        <v>121</v>
      </c>
      <c r="F19" s="2" t="s">
        <v>203</v>
      </c>
      <c r="G19" s="34" t="s">
        <v>203</v>
      </c>
      <c r="I19" t="s">
        <v>163</v>
      </c>
      <c r="J19" s="2" t="s">
        <v>192</v>
      </c>
      <c r="K19" s="2" t="s">
        <v>222</v>
      </c>
      <c r="M19" s="2">
        <v>1</v>
      </c>
      <c r="N19" s="2" t="s">
        <v>203</v>
      </c>
      <c r="P19" s="35" t="s">
        <v>276</v>
      </c>
      <c r="Q19" s="38" t="s">
        <v>532</v>
      </c>
      <c r="R19" s="2" t="s">
        <v>284</v>
      </c>
      <c r="T19" s="2">
        <v>1</v>
      </c>
      <c r="U19" s="2" t="s">
        <v>203</v>
      </c>
      <c r="W19" s="35" t="s">
        <v>381</v>
      </c>
      <c r="X19" s="2" t="s">
        <v>334</v>
      </c>
      <c r="Y19" s="2" t="s">
        <v>337</v>
      </c>
      <c r="AA19" s="2">
        <v>1</v>
      </c>
      <c r="AB19" s="2" t="s">
        <v>203</v>
      </c>
      <c r="AD19" t="s">
        <v>401</v>
      </c>
      <c r="AE19" s="2" t="s">
        <v>424</v>
      </c>
      <c r="AF19" s="2" t="s">
        <v>224</v>
      </c>
      <c r="AH19" s="2">
        <v>1</v>
      </c>
      <c r="AJ19" s="40" t="s">
        <v>481</v>
      </c>
      <c r="AK19" s="2" t="s">
        <v>468</v>
      </c>
      <c r="AL19" s="2" t="s">
        <v>454</v>
      </c>
      <c r="AP19" s="48"/>
      <c r="AQ19" s="39"/>
      <c r="AR19" s="39"/>
    </row>
    <row r="20" spans="2:44" x14ac:dyDescent="0.25">
      <c r="B20" s="3" t="s">
        <v>87</v>
      </c>
      <c r="C20" s="30" t="s">
        <v>130</v>
      </c>
      <c r="D20" s="30" t="s">
        <v>122</v>
      </c>
      <c r="F20" s="2">
        <v>1</v>
      </c>
      <c r="G20" s="34">
        <v>1</v>
      </c>
      <c r="I20" t="s">
        <v>164</v>
      </c>
      <c r="J20" s="2" t="s">
        <v>193</v>
      </c>
      <c r="K20" s="2" t="s">
        <v>210</v>
      </c>
      <c r="M20" s="2">
        <v>1</v>
      </c>
      <c r="N20" s="2">
        <v>1</v>
      </c>
      <c r="P20" t="s">
        <v>242</v>
      </c>
      <c r="Q20" s="2" t="s">
        <v>256</v>
      </c>
      <c r="R20" s="2" t="s">
        <v>294</v>
      </c>
      <c r="T20" s="2">
        <v>1</v>
      </c>
      <c r="U20" s="2">
        <v>1</v>
      </c>
      <c r="W20" s="35" t="s">
        <v>382</v>
      </c>
      <c r="X20" s="2" t="s">
        <v>335</v>
      </c>
      <c r="Y20" s="2" t="s">
        <v>337</v>
      </c>
      <c r="AA20" s="2">
        <v>1</v>
      </c>
      <c r="AB20" s="2">
        <v>1</v>
      </c>
      <c r="AD20" t="s">
        <v>402</v>
      </c>
      <c r="AE20" s="2" t="s">
        <v>423</v>
      </c>
      <c r="AF20" s="2" t="s">
        <v>208</v>
      </c>
      <c r="AH20" s="2">
        <v>1</v>
      </c>
      <c r="AJ20" s="40" t="s">
        <v>449</v>
      </c>
      <c r="AK20" s="46" t="s">
        <v>474</v>
      </c>
      <c r="AL20" s="2" t="s">
        <v>454</v>
      </c>
      <c r="AP20" s="35"/>
    </row>
    <row r="21" spans="2:44" x14ac:dyDescent="0.25">
      <c r="B21" s="3" t="s">
        <v>88</v>
      </c>
      <c r="C21" s="30" t="s">
        <v>110</v>
      </c>
      <c r="D21" s="31" t="s">
        <v>122</v>
      </c>
      <c r="F21" s="2">
        <v>1</v>
      </c>
      <c r="G21" s="34" t="s">
        <v>203</v>
      </c>
      <c r="I21" t="s">
        <v>165</v>
      </c>
      <c r="J21" s="2" t="s">
        <v>205</v>
      </c>
      <c r="K21" s="2" t="s">
        <v>216</v>
      </c>
      <c r="M21" s="2">
        <v>1</v>
      </c>
      <c r="N21" s="2" t="s">
        <v>203</v>
      </c>
      <c r="P21" t="s">
        <v>243</v>
      </c>
      <c r="Q21" s="2" t="s">
        <v>253</v>
      </c>
      <c r="R21" s="2" t="s">
        <v>340</v>
      </c>
      <c r="T21" s="2">
        <v>1</v>
      </c>
      <c r="U21" s="2" t="s">
        <v>203</v>
      </c>
      <c r="W21" s="35" t="s">
        <v>317</v>
      </c>
      <c r="X21" s="2" t="s">
        <v>331</v>
      </c>
      <c r="Y21" s="2" t="s">
        <v>219</v>
      </c>
      <c r="AA21" s="2">
        <v>1</v>
      </c>
      <c r="AB21" s="2" t="s">
        <v>203</v>
      </c>
      <c r="AD21" t="s">
        <v>403</v>
      </c>
      <c r="AE21" s="2" t="s">
        <v>410</v>
      </c>
      <c r="AF21" s="2" t="s">
        <v>413</v>
      </c>
      <c r="AH21" s="2">
        <v>1</v>
      </c>
      <c r="AJ21" s="40" t="s">
        <v>450</v>
      </c>
      <c r="AK21" s="2" t="s">
        <v>471</v>
      </c>
      <c r="AL21" s="2" t="s">
        <v>454</v>
      </c>
      <c r="AP21" s="48"/>
      <c r="AQ21" s="39"/>
      <c r="AR21" s="39"/>
    </row>
    <row r="22" spans="2:44" x14ac:dyDescent="0.25">
      <c r="B22" s="3" t="s">
        <v>89</v>
      </c>
      <c r="C22" s="30" t="s">
        <v>130</v>
      </c>
      <c r="D22" s="31" t="s">
        <v>121</v>
      </c>
      <c r="F22" s="2">
        <v>1</v>
      </c>
      <c r="G22" s="34" t="s">
        <v>203</v>
      </c>
      <c r="I22" t="s">
        <v>166</v>
      </c>
      <c r="J22" s="2" t="s">
        <v>202</v>
      </c>
      <c r="K22" s="2" t="s">
        <v>337</v>
      </c>
      <c r="M22" s="2">
        <v>1</v>
      </c>
      <c r="N22" s="2" t="s">
        <v>203</v>
      </c>
      <c r="P22" t="s">
        <v>244</v>
      </c>
      <c r="Q22" s="2" t="s">
        <v>259</v>
      </c>
      <c r="R22" s="2" t="s">
        <v>291</v>
      </c>
      <c r="T22" s="2">
        <v>1</v>
      </c>
      <c r="U22" s="2" t="s">
        <v>203</v>
      </c>
      <c r="W22" s="40" t="s">
        <v>318</v>
      </c>
      <c r="X22" s="45" t="s">
        <v>375</v>
      </c>
      <c r="Y22" s="45" t="s">
        <v>375</v>
      </c>
      <c r="AA22" s="2">
        <v>1</v>
      </c>
      <c r="AB22" s="2">
        <v>1</v>
      </c>
      <c r="AD22" t="s">
        <v>404</v>
      </c>
      <c r="AE22" s="2" t="s">
        <v>411</v>
      </c>
      <c r="AF22" s="2" t="s">
        <v>413</v>
      </c>
      <c r="AJ22" s="40" t="s">
        <v>482</v>
      </c>
      <c r="AK22" s="2" t="s">
        <v>469</v>
      </c>
      <c r="AL22" s="2" t="s">
        <v>455</v>
      </c>
      <c r="AP22" s="35"/>
    </row>
    <row r="23" spans="2:44" x14ac:dyDescent="0.25">
      <c r="B23" s="3" t="s">
        <v>90</v>
      </c>
      <c r="C23" s="30" t="s">
        <v>130</v>
      </c>
      <c r="D23" s="30" t="s">
        <v>111</v>
      </c>
      <c r="F23" s="2">
        <v>1</v>
      </c>
      <c r="G23" s="34">
        <v>2</v>
      </c>
      <c r="I23" t="s">
        <v>167</v>
      </c>
      <c r="J23" s="2" t="s">
        <v>201</v>
      </c>
      <c r="K23" s="2" t="s">
        <v>215</v>
      </c>
      <c r="M23" s="2">
        <v>1</v>
      </c>
      <c r="N23" s="2">
        <v>1</v>
      </c>
      <c r="P23" t="s">
        <v>245</v>
      </c>
      <c r="Q23" s="2" t="s">
        <v>262</v>
      </c>
      <c r="R23" s="2" t="s">
        <v>333</v>
      </c>
      <c r="T23" s="2">
        <v>1</v>
      </c>
      <c r="U23" s="2">
        <v>1</v>
      </c>
      <c r="W23" s="40" t="s">
        <v>319</v>
      </c>
      <c r="X23" s="2" t="s">
        <v>356</v>
      </c>
      <c r="Y23" s="2" t="s">
        <v>226</v>
      </c>
      <c r="AA23" s="2">
        <v>1</v>
      </c>
      <c r="AB23" s="2">
        <v>1</v>
      </c>
      <c r="AD23" t="s">
        <v>405</v>
      </c>
      <c r="AE23" s="2" t="s">
        <v>412</v>
      </c>
      <c r="AF23" s="2" t="s">
        <v>413</v>
      </c>
      <c r="AH23" s="2">
        <v>1</v>
      </c>
      <c r="AJ23" s="40" t="s">
        <v>451</v>
      </c>
      <c r="AK23" s="2" t="s">
        <v>472</v>
      </c>
      <c r="AL23" s="2" t="s">
        <v>454</v>
      </c>
    </row>
    <row r="24" spans="2:44" x14ac:dyDescent="0.25">
      <c r="B24" s="3" t="s">
        <v>91</v>
      </c>
      <c r="C24" s="30" t="s">
        <v>130</v>
      </c>
      <c r="D24" s="31" t="s">
        <v>121</v>
      </c>
      <c r="F24" s="2">
        <v>1</v>
      </c>
      <c r="G24" s="34" t="s">
        <v>203</v>
      </c>
      <c r="I24" t="s">
        <v>168</v>
      </c>
      <c r="J24" s="2" t="s">
        <v>197</v>
      </c>
      <c r="K24" s="2" t="s">
        <v>226</v>
      </c>
      <c r="M24" s="2">
        <v>1</v>
      </c>
      <c r="N24" s="2" t="s">
        <v>203</v>
      </c>
      <c r="P24" t="s">
        <v>246</v>
      </c>
      <c r="Q24" s="2" t="s">
        <v>257</v>
      </c>
      <c r="R24" s="2" t="s">
        <v>290</v>
      </c>
      <c r="T24" s="2">
        <v>1</v>
      </c>
      <c r="U24" s="2" t="s">
        <v>203</v>
      </c>
      <c r="W24" s="40" t="s">
        <v>320</v>
      </c>
      <c r="X24" s="2" t="s">
        <v>363</v>
      </c>
      <c r="Y24" s="2" t="s">
        <v>289</v>
      </c>
      <c r="AA24" s="2">
        <v>1</v>
      </c>
      <c r="AB24" s="2">
        <v>1</v>
      </c>
      <c r="AD24" s="35" t="s">
        <v>516</v>
      </c>
      <c r="AJ24" s="40" t="s">
        <v>452</v>
      </c>
      <c r="AK24" s="2" t="s">
        <v>473</v>
      </c>
      <c r="AL24" s="2" t="s">
        <v>454</v>
      </c>
    </row>
    <row r="25" spans="2:44" x14ac:dyDescent="0.25">
      <c r="B25" s="3" t="s">
        <v>92</v>
      </c>
      <c r="C25" s="30" t="s">
        <v>131</v>
      </c>
      <c r="D25" s="30" t="s">
        <v>122</v>
      </c>
      <c r="F25" s="2">
        <v>1</v>
      </c>
      <c r="G25" s="34">
        <v>2</v>
      </c>
      <c r="I25" t="s">
        <v>169</v>
      </c>
      <c r="J25" s="2" t="s">
        <v>339</v>
      </c>
      <c r="K25" s="2" t="s">
        <v>214</v>
      </c>
      <c r="M25" s="2">
        <v>1</v>
      </c>
      <c r="N25" s="2">
        <v>1</v>
      </c>
      <c r="P25" t="s">
        <v>247</v>
      </c>
      <c r="Q25" s="2" t="s">
        <v>258</v>
      </c>
      <c r="R25" s="2" t="s">
        <v>214</v>
      </c>
      <c r="T25" s="2">
        <v>1</v>
      </c>
      <c r="U25" s="2">
        <v>1</v>
      </c>
      <c r="W25" s="40" t="s">
        <v>321</v>
      </c>
      <c r="X25" s="2" t="s">
        <v>360</v>
      </c>
      <c r="Y25" s="2" t="s">
        <v>225</v>
      </c>
      <c r="AA25" s="2">
        <v>1</v>
      </c>
      <c r="AB25" s="2">
        <v>1</v>
      </c>
      <c r="AD25" s="35" t="s">
        <v>517</v>
      </c>
      <c r="AH25" s="2">
        <v>1</v>
      </c>
      <c r="AJ25" s="40" t="s">
        <v>453</v>
      </c>
      <c r="AK25" s="2" t="s">
        <v>470</v>
      </c>
      <c r="AL25" s="2" t="s">
        <v>454</v>
      </c>
    </row>
    <row r="26" spans="2:44" x14ac:dyDescent="0.25">
      <c r="B26" s="3" t="s">
        <v>93</v>
      </c>
      <c r="C26" s="30" t="s">
        <v>110</v>
      </c>
      <c r="D26" s="31" t="s">
        <v>122</v>
      </c>
      <c r="F26" s="2">
        <v>1</v>
      </c>
      <c r="G26" s="34" t="s">
        <v>203</v>
      </c>
      <c r="I26" t="s">
        <v>170</v>
      </c>
      <c r="J26" s="2" t="s">
        <v>204</v>
      </c>
      <c r="K26" s="2" t="s">
        <v>221</v>
      </c>
      <c r="M26" s="2">
        <v>1</v>
      </c>
      <c r="N26" s="2" t="s">
        <v>203</v>
      </c>
      <c r="P26" s="3"/>
      <c r="T26" s="2">
        <v>1</v>
      </c>
      <c r="U26" s="2" t="s">
        <v>203</v>
      </c>
      <c r="W26" s="40" t="s">
        <v>322</v>
      </c>
      <c r="X26" s="2" t="s">
        <v>365</v>
      </c>
      <c r="Y26" s="2" t="s">
        <v>222</v>
      </c>
      <c r="AA26" s="2">
        <v>1</v>
      </c>
      <c r="AB26" s="2" t="s">
        <v>203</v>
      </c>
      <c r="AD26" s="35" t="s">
        <v>518</v>
      </c>
    </row>
    <row r="27" spans="2:44" x14ac:dyDescent="0.25">
      <c r="B27" s="3" t="s">
        <v>94</v>
      </c>
      <c r="C27" s="30" t="s">
        <v>131</v>
      </c>
      <c r="D27" s="30" t="s">
        <v>122</v>
      </c>
      <c r="F27" s="2">
        <v>1</v>
      </c>
      <c r="G27" s="34">
        <v>2</v>
      </c>
      <c r="I27" t="s">
        <v>218</v>
      </c>
      <c r="J27" s="2" t="s">
        <v>195</v>
      </c>
      <c r="K27" s="2" t="s">
        <v>211</v>
      </c>
      <c r="M27" s="2">
        <v>1</v>
      </c>
      <c r="N27" s="2">
        <v>1</v>
      </c>
      <c r="P27" s="3"/>
      <c r="Q27" s="36" t="s">
        <v>265</v>
      </c>
      <c r="T27" s="2">
        <v>1</v>
      </c>
      <c r="U27" s="2">
        <v>1</v>
      </c>
      <c r="W27" s="6" t="s">
        <v>351</v>
      </c>
      <c r="X27" s="43" t="s">
        <v>368</v>
      </c>
      <c r="Y27" s="2" t="s">
        <v>369</v>
      </c>
      <c r="AA27" s="2">
        <v>1</v>
      </c>
      <c r="AB27" s="2">
        <v>1</v>
      </c>
      <c r="AD27" s="35" t="s">
        <v>519</v>
      </c>
      <c r="AH27" s="2">
        <v>1</v>
      </c>
      <c r="AK27" s="38" t="s">
        <v>266</v>
      </c>
    </row>
    <row r="28" spans="2:44" x14ac:dyDescent="0.25">
      <c r="B28" s="3" t="s">
        <v>95</v>
      </c>
      <c r="C28" s="30" t="s">
        <v>132</v>
      </c>
      <c r="D28" s="31" t="s">
        <v>133</v>
      </c>
      <c r="F28" s="2">
        <v>1</v>
      </c>
      <c r="G28" s="34" t="s">
        <v>203</v>
      </c>
      <c r="I28" t="s">
        <v>171</v>
      </c>
      <c r="J28" s="2" t="s">
        <v>213</v>
      </c>
      <c r="K28" s="2" t="s">
        <v>211</v>
      </c>
      <c r="M28" s="2">
        <v>1</v>
      </c>
      <c r="N28" s="2" t="s">
        <v>203</v>
      </c>
      <c r="P28" s="3"/>
      <c r="Q28" s="37" t="s">
        <v>266</v>
      </c>
      <c r="T28" s="2">
        <v>1</v>
      </c>
      <c r="U28" s="2" t="s">
        <v>203</v>
      </c>
      <c r="W28" s="40" t="s">
        <v>380</v>
      </c>
      <c r="X28" s="2" t="s">
        <v>355</v>
      </c>
      <c r="Y28" s="2" t="s">
        <v>208</v>
      </c>
      <c r="AA28" s="2">
        <v>1</v>
      </c>
      <c r="AB28" s="2" t="s">
        <v>203</v>
      </c>
      <c r="AD28" s="35" t="s">
        <v>520</v>
      </c>
    </row>
    <row r="29" spans="2:44" x14ac:dyDescent="0.25">
      <c r="B29" s="3" t="s">
        <v>96</v>
      </c>
      <c r="C29" s="30" t="s">
        <v>132</v>
      </c>
      <c r="D29" s="30" t="s">
        <v>121</v>
      </c>
      <c r="F29" s="2">
        <v>1</v>
      </c>
      <c r="G29" s="34">
        <v>2</v>
      </c>
      <c r="I29" t="s">
        <v>172</v>
      </c>
      <c r="J29" s="2" t="s">
        <v>198</v>
      </c>
      <c r="K29" s="2" t="s">
        <v>528</v>
      </c>
      <c r="M29" s="2">
        <v>1</v>
      </c>
      <c r="N29" s="2">
        <v>1</v>
      </c>
      <c r="P29" s="3"/>
      <c r="Q29" s="39" t="s">
        <v>268</v>
      </c>
      <c r="T29" s="2">
        <v>1</v>
      </c>
      <c r="U29" s="2">
        <v>1</v>
      </c>
      <c r="W29" s="40" t="s">
        <v>379</v>
      </c>
      <c r="X29" s="2" t="s">
        <v>348</v>
      </c>
      <c r="Y29" s="2" t="s">
        <v>209</v>
      </c>
      <c r="AA29" s="2">
        <v>1</v>
      </c>
      <c r="AB29" s="2">
        <v>1</v>
      </c>
      <c r="AD29" s="35" t="s">
        <v>521</v>
      </c>
      <c r="AH29" s="2">
        <v>1</v>
      </c>
      <c r="AJ29" s="1" t="s">
        <v>475</v>
      </c>
    </row>
    <row r="30" spans="2:44" x14ac:dyDescent="0.25">
      <c r="B30" s="3" t="s">
        <v>97</v>
      </c>
      <c r="C30" s="30" t="s">
        <v>132</v>
      </c>
      <c r="D30" s="31" t="s">
        <v>133</v>
      </c>
      <c r="F30" s="2">
        <v>1</v>
      </c>
      <c r="G30" s="34" t="s">
        <v>203</v>
      </c>
      <c r="I30" t="s">
        <v>173</v>
      </c>
      <c r="J30" s="2" t="s">
        <v>199</v>
      </c>
      <c r="K30" s="2" t="s">
        <v>225</v>
      </c>
      <c r="M30" s="2">
        <v>1</v>
      </c>
      <c r="N30" s="2" t="s">
        <v>203</v>
      </c>
      <c r="P30" s="3"/>
      <c r="T30" s="2">
        <v>1</v>
      </c>
      <c r="U30" s="2" t="s">
        <v>203</v>
      </c>
      <c r="W30" s="40" t="s">
        <v>323</v>
      </c>
      <c r="X30" s="2" t="s">
        <v>344</v>
      </c>
      <c r="Y30" s="2" t="s">
        <v>528</v>
      </c>
      <c r="AA30" s="2">
        <v>1</v>
      </c>
      <c r="AB30" s="2">
        <v>1</v>
      </c>
      <c r="AD30" s="35" t="s">
        <v>522</v>
      </c>
    </row>
    <row r="31" spans="2:44" x14ac:dyDescent="0.25">
      <c r="B31" s="3" t="s">
        <v>98</v>
      </c>
      <c r="C31" s="30" t="s">
        <v>134</v>
      </c>
      <c r="D31" s="30" t="s">
        <v>135</v>
      </c>
      <c r="F31" s="2">
        <v>1</v>
      </c>
      <c r="G31" s="34">
        <v>2</v>
      </c>
      <c r="I31" t="s">
        <v>174</v>
      </c>
      <c r="J31" s="2" t="s">
        <v>200</v>
      </c>
      <c r="K31" s="2" t="s">
        <v>208</v>
      </c>
      <c r="M31" s="2">
        <v>1</v>
      </c>
      <c r="N31" s="2">
        <v>1</v>
      </c>
      <c r="P31" s="3" t="s">
        <v>274</v>
      </c>
      <c r="Q31" s="2" t="s">
        <v>288</v>
      </c>
      <c r="T31" s="2">
        <v>1</v>
      </c>
      <c r="U31" s="2">
        <v>1</v>
      </c>
      <c r="W31" s="40" t="s">
        <v>324</v>
      </c>
      <c r="X31" s="38" t="s">
        <v>366</v>
      </c>
      <c r="Y31" s="2" t="s">
        <v>220</v>
      </c>
      <c r="AA31" s="2">
        <v>1</v>
      </c>
      <c r="AB31" s="2">
        <v>1</v>
      </c>
      <c r="AD31" s="35" t="s">
        <v>523</v>
      </c>
      <c r="AH31" s="2">
        <v>1</v>
      </c>
    </row>
    <row r="32" spans="2:44" x14ac:dyDescent="0.25">
      <c r="B32" s="3" t="s">
        <v>99</v>
      </c>
      <c r="C32" s="30" t="s">
        <v>132</v>
      </c>
      <c r="D32" s="30" t="s">
        <v>121</v>
      </c>
      <c r="F32" s="2">
        <v>1</v>
      </c>
      <c r="G32" s="34">
        <v>2</v>
      </c>
      <c r="I32" t="s">
        <v>175</v>
      </c>
      <c r="J32" s="2" t="s">
        <v>196</v>
      </c>
      <c r="K32" s="2" t="s">
        <v>223</v>
      </c>
      <c r="M32" s="2">
        <v>1</v>
      </c>
      <c r="N32" s="2">
        <v>1</v>
      </c>
      <c r="P32" s="3" t="s">
        <v>275</v>
      </c>
      <c r="Q32" s="2" t="s">
        <v>285</v>
      </c>
      <c r="T32" s="2">
        <v>1</v>
      </c>
      <c r="U32" s="2">
        <v>1</v>
      </c>
      <c r="W32" s="40" t="s">
        <v>325</v>
      </c>
      <c r="X32" s="2" t="s">
        <v>346</v>
      </c>
      <c r="Y32" s="2" t="s">
        <v>211</v>
      </c>
      <c r="AA32" s="2">
        <v>1</v>
      </c>
      <c r="AB32" s="2">
        <v>1</v>
      </c>
      <c r="AD32" s="35" t="s">
        <v>524</v>
      </c>
      <c r="AH32" s="2">
        <v>1</v>
      </c>
    </row>
    <row r="33" spans="2:34" x14ac:dyDescent="0.25">
      <c r="B33" s="3" t="s">
        <v>100</v>
      </c>
      <c r="C33" s="30" t="s">
        <v>131</v>
      </c>
      <c r="D33" s="31" t="s">
        <v>136</v>
      </c>
      <c r="F33" s="2">
        <v>1</v>
      </c>
      <c r="G33" s="34" t="s">
        <v>203</v>
      </c>
      <c r="I33" t="s">
        <v>176</v>
      </c>
      <c r="J33" s="2" t="s">
        <v>194</v>
      </c>
      <c r="K33" s="2" t="s">
        <v>227</v>
      </c>
      <c r="M33" s="2">
        <v>1</v>
      </c>
      <c r="N33" s="2" t="s">
        <v>203</v>
      </c>
      <c r="P33" s="3"/>
      <c r="T33" s="2">
        <v>1</v>
      </c>
      <c r="U33" s="2" t="s">
        <v>203</v>
      </c>
      <c r="W33" s="40" t="s">
        <v>326</v>
      </c>
      <c r="X33" s="2" t="s">
        <v>359</v>
      </c>
      <c r="Y33" s="2" t="s">
        <v>219</v>
      </c>
      <c r="AA33" s="2">
        <v>1</v>
      </c>
      <c r="AB33" s="2" t="s">
        <v>203</v>
      </c>
      <c r="AH33" s="2">
        <v>1</v>
      </c>
    </row>
    <row r="34" spans="2:34" x14ac:dyDescent="0.25">
      <c r="B34" s="3" t="s">
        <v>101</v>
      </c>
      <c r="C34" s="30" t="s">
        <v>143</v>
      </c>
      <c r="D34" s="30" t="s">
        <v>125</v>
      </c>
      <c r="F34" s="2">
        <v>1</v>
      </c>
      <c r="G34" s="34">
        <v>1</v>
      </c>
      <c r="I34" s="41" t="s">
        <v>206</v>
      </c>
      <c r="J34" s="2" t="s">
        <v>212</v>
      </c>
      <c r="K34" s="2" t="s">
        <v>209</v>
      </c>
      <c r="M34" s="2">
        <v>1</v>
      </c>
      <c r="N34" s="2">
        <v>1</v>
      </c>
      <c r="P34" s="3"/>
      <c r="T34" s="2">
        <v>1</v>
      </c>
      <c r="U34" s="2">
        <v>1</v>
      </c>
      <c r="W34" s="40" t="s">
        <v>327</v>
      </c>
      <c r="X34" s="2" t="s">
        <v>421</v>
      </c>
      <c r="Y34" s="2" t="s">
        <v>214</v>
      </c>
      <c r="AA34" s="2">
        <v>1</v>
      </c>
      <c r="AE34" s="39" t="s">
        <v>415</v>
      </c>
      <c r="AH34" s="2">
        <v>1</v>
      </c>
    </row>
    <row r="35" spans="2:34" x14ac:dyDescent="0.25">
      <c r="B35" s="3" t="s">
        <v>106</v>
      </c>
      <c r="C35" s="30" t="s">
        <v>118</v>
      </c>
      <c r="D35" s="30" t="s">
        <v>111</v>
      </c>
      <c r="F35" s="2">
        <v>1</v>
      </c>
      <c r="G35" s="34">
        <v>1</v>
      </c>
      <c r="M35" s="2">
        <v>1</v>
      </c>
      <c r="N35" s="2">
        <v>1</v>
      </c>
      <c r="P35" s="3"/>
      <c r="T35" s="2">
        <v>1</v>
      </c>
      <c r="U35" s="2">
        <v>1</v>
      </c>
      <c r="AA35" s="2">
        <v>1</v>
      </c>
      <c r="AB35" s="2">
        <v>1</v>
      </c>
      <c r="AH35" s="2">
        <v>1</v>
      </c>
    </row>
    <row r="36" spans="2:34" x14ac:dyDescent="0.25">
      <c r="B36" s="3" t="s">
        <v>105</v>
      </c>
      <c r="C36" s="30" t="s">
        <v>119</v>
      </c>
      <c r="D36" s="30" t="s">
        <v>143</v>
      </c>
      <c r="F36" s="2">
        <v>1</v>
      </c>
      <c r="G36" s="34">
        <v>1</v>
      </c>
      <c r="M36" s="2">
        <v>1</v>
      </c>
      <c r="N36" s="2">
        <v>1</v>
      </c>
      <c r="P36" s="3"/>
      <c r="T36" s="2">
        <v>1</v>
      </c>
      <c r="U36" s="2">
        <v>1</v>
      </c>
      <c r="X36" s="42" t="s">
        <v>350</v>
      </c>
      <c r="AA36" s="2">
        <v>1</v>
      </c>
      <c r="AB36" s="2">
        <v>1</v>
      </c>
      <c r="AH36" s="2">
        <v>1</v>
      </c>
    </row>
    <row r="37" spans="2:34" x14ac:dyDescent="0.25">
      <c r="B37" s="3" t="s">
        <v>102</v>
      </c>
      <c r="C37" s="30" t="s">
        <v>118</v>
      </c>
      <c r="D37" s="30" t="s">
        <v>119</v>
      </c>
      <c r="F37" s="2" t="s">
        <v>206</v>
      </c>
      <c r="G37" s="34">
        <v>1</v>
      </c>
      <c r="M37" s="2">
        <v>1</v>
      </c>
      <c r="N37" s="2">
        <v>1</v>
      </c>
      <c r="P37" s="3"/>
      <c r="T37" s="2">
        <v>1</v>
      </c>
      <c r="U37" s="2">
        <v>1</v>
      </c>
      <c r="X37" s="38" t="s">
        <v>367</v>
      </c>
      <c r="AA37" s="2">
        <v>1</v>
      </c>
      <c r="AB37" s="2">
        <v>1</v>
      </c>
    </row>
    <row r="38" spans="2:34" x14ac:dyDescent="0.25">
      <c r="B38" s="3" t="s">
        <v>103</v>
      </c>
      <c r="C38" s="30" t="s">
        <v>143</v>
      </c>
      <c r="D38" s="30" t="s">
        <v>144</v>
      </c>
      <c r="F38" s="2">
        <v>1</v>
      </c>
      <c r="G38" s="34">
        <v>1</v>
      </c>
      <c r="M38" s="2">
        <v>1</v>
      </c>
      <c r="N38" s="2">
        <v>1</v>
      </c>
      <c r="P38" s="3"/>
      <c r="T38" s="2">
        <v>1</v>
      </c>
      <c r="U38" s="2">
        <v>1</v>
      </c>
      <c r="X38" s="44" t="s">
        <v>370</v>
      </c>
      <c r="AA38" s="2">
        <v>1</v>
      </c>
      <c r="AB38" s="2">
        <v>1</v>
      </c>
    </row>
    <row r="39" spans="2:34" x14ac:dyDescent="0.25">
      <c r="B39" s="3" t="s">
        <v>104</v>
      </c>
      <c r="C39" s="30" t="s">
        <v>217</v>
      </c>
      <c r="D39" s="30" t="s">
        <v>145</v>
      </c>
      <c r="F39" s="2" t="s">
        <v>203</v>
      </c>
      <c r="G39" s="34">
        <v>1</v>
      </c>
      <c r="M39" s="2">
        <v>1</v>
      </c>
      <c r="N39" s="2">
        <v>1</v>
      </c>
      <c r="P39" s="3"/>
      <c r="T39" s="2">
        <v>1</v>
      </c>
      <c r="U39" s="2">
        <v>1</v>
      </c>
      <c r="AA39" s="2">
        <v>1</v>
      </c>
      <c r="AB39" s="2">
        <v>1</v>
      </c>
      <c r="AH39" s="2">
        <v>1</v>
      </c>
    </row>
    <row r="40" spans="2:34" x14ac:dyDescent="0.25">
      <c r="B40" s="3"/>
      <c r="P40" s="3"/>
      <c r="W40" s="3" t="s">
        <v>376</v>
      </c>
      <c r="X40" s="2" t="s">
        <v>199</v>
      </c>
    </row>
    <row r="41" spans="2:34" x14ac:dyDescent="0.25">
      <c r="B41" s="3" t="s">
        <v>142</v>
      </c>
      <c r="W41" s="3" t="s">
        <v>377</v>
      </c>
      <c r="X41" s="2" t="s">
        <v>336</v>
      </c>
    </row>
    <row r="42" spans="2:34" x14ac:dyDescent="0.25">
      <c r="B42" s="3" t="s">
        <v>137</v>
      </c>
      <c r="W42" s="3" t="s">
        <v>378</v>
      </c>
      <c r="X42" s="2" t="s">
        <v>352</v>
      </c>
    </row>
    <row r="43" spans="2:34" x14ac:dyDescent="0.25">
      <c r="B43" s="3" t="s">
        <v>138</v>
      </c>
    </row>
    <row r="44" spans="2:34" x14ac:dyDescent="0.25">
      <c r="B44" s="3" t="s">
        <v>139</v>
      </c>
    </row>
    <row r="45" spans="2:34" x14ac:dyDescent="0.25">
      <c r="B45" s="3" t="s">
        <v>297</v>
      </c>
    </row>
    <row r="46" spans="2:34" x14ac:dyDescent="0.25">
      <c r="B46" s="3" t="s">
        <v>298</v>
      </c>
    </row>
    <row r="47" spans="2:34" x14ac:dyDescent="0.25">
      <c r="B47" s="3" t="s">
        <v>140</v>
      </c>
    </row>
    <row r="48" spans="2:34" x14ac:dyDescent="0.25">
      <c r="B48" s="3" t="s">
        <v>141</v>
      </c>
    </row>
    <row r="49" spans="2:2" x14ac:dyDescent="0.25">
      <c r="B49" s="3" t="s">
        <v>250</v>
      </c>
    </row>
    <row r="50" spans="2:2" x14ac:dyDescent="0.25">
      <c r="B50" s="3" t="s">
        <v>249</v>
      </c>
    </row>
    <row r="51" spans="2:2" x14ac:dyDescent="0.25">
      <c r="B51" s="3" t="s">
        <v>299</v>
      </c>
    </row>
    <row r="52" spans="2:2" x14ac:dyDescent="0.25">
      <c r="B52" s="3" t="s">
        <v>300</v>
      </c>
    </row>
    <row r="53" spans="2:2" x14ac:dyDescent="0.25">
      <c r="B53" s="3" t="s">
        <v>301</v>
      </c>
    </row>
    <row r="54" spans="2:2" x14ac:dyDescent="0.25">
      <c r="B54" s="3" t="s">
        <v>302</v>
      </c>
    </row>
    <row r="55" spans="2:2" x14ac:dyDescent="0.25">
      <c r="B55" s="3" t="s">
        <v>364</v>
      </c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</sheetData>
  <pageMargins left="0.7" right="0.7" top="0.75" bottom="0.75" header="0.3" footer="0.3"/>
  <pageSetup orientation="portrait" r:id="rId1"/>
  <ignoredErrors>
    <ignoredError sqref="C3:D16 D39 D36 C37:D38 C35:D35 C39 C36 C18:D34 C17:D1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 Wolford</cp:lastModifiedBy>
  <dcterms:created xsi:type="dcterms:W3CDTF">2017-12-07T17:39:51Z</dcterms:created>
  <dcterms:modified xsi:type="dcterms:W3CDTF">2017-12-17T20:45:06Z</dcterms:modified>
</cp:coreProperties>
</file>