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zahraiman/University/FriendSensor/SPARK/SocialSensorProject_Aug19_2/socialsensor/src/test/java/machinelearning/spark/"/>
    </mc:Choice>
  </mc:AlternateContent>
  <bookViews>
    <workbookView xWindow="0" yWindow="460" windowWidth="25600" windowHeight="1418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1" l="1"/>
  <c r="N18" i="1"/>
  <c r="N19" i="1"/>
  <c r="N20" i="1"/>
  <c r="N21" i="1"/>
  <c r="N22" i="1"/>
  <c r="N23" i="1"/>
  <c r="N24" i="1"/>
  <c r="N25" i="1"/>
  <c r="N26" i="1"/>
  <c r="N27" i="1"/>
  <c r="N16" i="1"/>
  <c r="R6" i="1"/>
  <c r="R10" i="1"/>
  <c r="R2" i="1"/>
  <c r="N2" i="1"/>
  <c r="H3" i="1"/>
  <c r="H4" i="1"/>
  <c r="H5" i="1"/>
  <c r="H6" i="1"/>
  <c r="H7" i="1"/>
  <c r="H8" i="1"/>
  <c r="H9" i="1"/>
  <c r="H10" i="1"/>
  <c r="H11" i="1"/>
  <c r="H2" i="1"/>
  <c r="F39" i="1"/>
  <c r="F40" i="1"/>
  <c r="F41" i="1"/>
  <c r="F42" i="1"/>
  <c r="F43" i="1"/>
  <c r="F44" i="1"/>
  <c r="F45" i="1"/>
  <c r="F46" i="1"/>
  <c r="F47" i="1"/>
  <c r="F38" i="1"/>
  <c r="F27" i="1"/>
  <c r="F28" i="1"/>
  <c r="F29" i="1"/>
  <c r="F30" i="1"/>
  <c r="F31" i="1"/>
  <c r="F32" i="1"/>
  <c r="F33" i="1"/>
  <c r="F34" i="1"/>
  <c r="F35" i="1"/>
  <c r="F15" i="1"/>
  <c r="F16" i="1"/>
  <c r="F17" i="1"/>
  <c r="F18" i="1"/>
  <c r="F19" i="1"/>
  <c r="F20" i="1"/>
  <c r="F21" i="1"/>
  <c r="F22" i="1"/>
  <c r="F23" i="1"/>
  <c r="F14" i="1"/>
  <c r="F26" i="1"/>
  <c r="F4" i="1"/>
  <c r="F5" i="1"/>
  <c r="F6" i="1"/>
  <c r="F8" i="1"/>
  <c r="F9" i="1"/>
  <c r="F10" i="1"/>
  <c r="F2" i="1"/>
  <c r="N32" i="1"/>
  <c r="N33" i="1"/>
  <c r="N35" i="1"/>
  <c r="N36" i="1"/>
  <c r="N37" i="1"/>
  <c r="N39" i="1"/>
  <c r="L40" i="1"/>
  <c r="N40" i="1"/>
  <c r="L41" i="1"/>
  <c r="N41" i="1"/>
  <c r="N31" i="1"/>
  <c r="E2" i="1"/>
  <c r="E27" i="1"/>
  <c r="G3" i="1"/>
  <c r="E4" i="1"/>
  <c r="E28" i="1"/>
  <c r="G4" i="1"/>
  <c r="E5" i="1"/>
  <c r="E29" i="1"/>
  <c r="G5" i="1"/>
  <c r="E6" i="1"/>
  <c r="E30" i="1"/>
  <c r="G6" i="1"/>
  <c r="E31" i="1"/>
  <c r="G7" i="1"/>
  <c r="E8" i="1"/>
  <c r="E32" i="1"/>
  <c r="G8" i="1"/>
  <c r="E9" i="1"/>
  <c r="E33" i="1"/>
  <c r="G9" i="1"/>
  <c r="E10" i="1"/>
  <c r="E34" i="1"/>
  <c r="G10" i="1"/>
  <c r="E35" i="1"/>
  <c r="G11" i="1"/>
  <c r="E26" i="1"/>
  <c r="G2" i="1"/>
  <c r="E47" i="1"/>
  <c r="E46" i="1"/>
  <c r="E45" i="1"/>
  <c r="E44" i="1"/>
  <c r="E43" i="1"/>
  <c r="E42" i="1"/>
  <c r="E41" i="1"/>
  <c r="E40" i="1"/>
  <c r="E39" i="1"/>
  <c r="E38" i="1"/>
  <c r="E23" i="1"/>
  <c r="E22" i="1"/>
  <c r="E21" i="1"/>
  <c r="E20" i="1"/>
  <c r="E19" i="1"/>
  <c r="E18" i="1"/>
  <c r="E17" i="1"/>
  <c r="E16" i="1"/>
  <c r="E15" i="1"/>
  <c r="P13" i="1"/>
  <c r="P12" i="1"/>
  <c r="L39" i="1"/>
  <c r="P11" i="1"/>
  <c r="L38" i="1"/>
  <c r="N10" i="1"/>
  <c r="P10" i="1"/>
  <c r="L37" i="1"/>
  <c r="P9" i="1"/>
  <c r="L36" i="1"/>
  <c r="P8" i="1"/>
  <c r="L35" i="1"/>
  <c r="P7" i="1"/>
  <c r="L34" i="1"/>
  <c r="N6" i="1"/>
  <c r="P6" i="1"/>
  <c r="L33" i="1"/>
  <c r="P5" i="1"/>
  <c r="L32" i="1"/>
  <c r="P4" i="1"/>
  <c r="L31" i="1"/>
  <c r="P3" i="1"/>
  <c r="L30" i="1"/>
  <c r="P2" i="1"/>
  <c r="N45" i="1"/>
  <c r="N46" i="1"/>
  <c r="N47" i="1"/>
  <c r="N48" i="1"/>
  <c r="N49" i="1"/>
  <c r="N50" i="1"/>
  <c r="N51" i="1"/>
  <c r="N52" i="1"/>
  <c r="N53" i="1"/>
  <c r="N54" i="1"/>
  <c r="N55" i="1"/>
  <c r="N44" i="1"/>
  <c r="E14" i="1"/>
  <c r="M31" i="1"/>
  <c r="M32" i="1"/>
  <c r="M33" i="1"/>
  <c r="M34" i="1"/>
  <c r="M35" i="1"/>
  <c r="M36" i="1"/>
  <c r="M37" i="1"/>
  <c r="M38" i="1"/>
  <c r="M39" i="1"/>
  <c r="M40" i="1"/>
  <c r="M41" i="1"/>
  <c r="M30" i="1"/>
  <c r="M2" i="1"/>
  <c r="L16" i="1"/>
  <c r="L17" i="1"/>
  <c r="L18" i="1"/>
  <c r="L19" i="1"/>
  <c r="L20" i="1"/>
  <c r="L21" i="1"/>
  <c r="L22" i="1"/>
  <c r="L23" i="1"/>
  <c r="L24" i="1"/>
  <c r="L25" i="1"/>
  <c r="L26" i="1"/>
  <c r="L27" i="1"/>
  <c r="L44" i="1"/>
  <c r="L45" i="1"/>
  <c r="L46" i="1"/>
  <c r="L47" i="1"/>
  <c r="L48" i="1"/>
  <c r="L49" i="1"/>
  <c r="L50" i="1"/>
  <c r="L51" i="1"/>
  <c r="L52" i="1"/>
  <c r="L53" i="1"/>
  <c r="L54" i="1"/>
  <c r="L55" i="1"/>
  <c r="K45" i="1"/>
  <c r="L3" i="1"/>
  <c r="L4" i="1"/>
  <c r="L5" i="1"/>
  <c r="L6" i="1"/>
  <c r="L7" i="1"/>
  <c r="L8" i="1"/>
  <c r="L9" i="1"/>
  <c r="L10" i="1"/>
  <c r="L11" i="1"/>
  <c r="L12" i="1"/>
  <c r="L13" i="1"/>
  <c r="L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<sst xmlns="http://schemas.openxmlformats.org/spreadsheetml/2006/main" count="114" uniqueCount="37">
  <si>
    <t>P(T contain {h1, h5, h9} &amp; from_ui)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</si>
  <si>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</si>
  <si>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</si>
  <si>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</si>
  <si>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</si>
  <si>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</si>
  <si>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</si>
  <si>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</si>
  <si>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</si>
  <si>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</si>
  <si>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</si>
  <si>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containNum = 26, notContainNum = 74</t>
  </si>
  <si>
    <t>P(T contain {h1, h5, h9} &amp; not_from_ui)</t>
  </si>
  <si>
    <t>P(T not contain {h1, h5, h9} &amp; from_ui)</t>
  </si>
  <si>
    <t>notContainNum = 74</t>
  </si>
  <si>
    <t>P(T not contain {h1, h5, h9} &amp; not_from_ui)</t>
  </si>
  <si>
    <t>P*log(P/(Prob_from_ui))</t>
  </si>
  <si>
    <t>CE(contain {h1, h5, h9 }| from_ui)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</si>
  <si>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</si>
  <si>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</si>
  <si>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</si>
  <si>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</si>
  <si>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</si>
  <si>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</si>
  <si>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</si>
  <si>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</si>
  <si>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</si>
  <si>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</si>
  <si>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</si>
  <si>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</si>
  <si>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contain &amp; from_hashtag</t>
  </si>
  <si>
    <t>not_contain &amp; not_from_hashtag</t>
  </si>
  <si>
    <t>P*log(P/(Prob_from_h))</t>
  </si>
  <si>
    <t>CE</t>
  </si>
  <si>
    <t>contain &amp; ~from_hashtag</t>
  </si>
  <si>
    <t>~contain &amp; from_hashtag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</si>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</sst>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workbookViewId="0">
      <selection activeCell="H8" sqref="H8"/>
    </sheetView>
  </sheetViews>
  <sheetFormatPr baseColWidth="10" defaultRowHeight="16" x14ac:dyDescent="0.2"/>
  <cols>
    <col min="5" max="5" width="21.6640625" customWidth="1"/>
    <col min="7" max="7" width="28.5" bestFit="1" customWidth="1"/>
    <col min="11" max="11" width="21.1640625" customWidth="1"/>
  </cols>
  <sheetData>
    <row r="1" spans="1:18" x14ac:dyDescent="0.2">
      <c r="A1" t="s">
        <v>0</v>
      </c>
      <c r="E1" t="s">
        <v>16</v>
      </c>
      <c r="G1" t="s">
        <v>17</v>
      </c>
      <c r="H1" t="s">
        <v>36</v>
      </c>
      <c r="K1" t="s">
        <v>30</v>
      </c>
      <c r="N1" t="s">
        <v>32</v>
      </c>
      <c r="P1" t="s">
        <v>33</v>
      </c>
      <c r="R1" t="s">
        <v>36</v>
      </c>
    </row>
    <row r="2" spans="1:18" x14ac:dyDescent="0.2">
      <c r="A2" t="s">
        <v>1</v>
      </c>
      <c r="B2">
        <v>6</v>
      </c>
      <c r="C2">
        <f>B2/100</f>
        <v>0.06</v>
      </c>
      <c r="E2">
        <f>L2 * LN(L2/0.1)</f>
        <v>-3.0649537425959442E-2</v>
      </c>
      <c r="F2">
        <f>C2 * LN(C2/(0.26*0.1))</f>
        <v>5.0174881452037107E-2</v>
      </c>
      <c r="G2">
        <f>-(E2+E14+E26+E38)</f>
        <v>0.54403674585281481</v>
      </c>
      <c r="H2">
        <f>F2+F14+F26+F38</f>
        <v>2.902017127860558E-2</v>
      </c>
      <c r="J2" t="s">
        <v>18</v>
      </c>
      <c r="K2">
        <v>6</v>
      </c>
      <c r="L2">
        <f>K2/100</f>
        <v>0.06</v>
      </c>
      <c r="M2">
        <f>6/100</f>
        <v>0.06</v>
      </c>
      <c r="N2">
        <f>L2 * LN(L2/M2)</f>
        <v>0</v>
      </c>
      <c r="P2">
        <f>-(N2+N16+N30+N44)</f>
        <v>0.48654247165191977</v>
      </c>
      <c r="R2">
        <f>L2 * LN(L2 /(M2*0.26))</f>
        <v>8.0824418877996559E-2</v>
      </c>
    </row>
    <row r="3" spans="1:18" x14ac:dyDescent="0.2">
      <c r="A3" t="s">
        <v>2</v>
      </c>
      <c r="B3">
        <v>0</v>
      </c>
      <c r="C3">
        <f t="shared" ref="C3:C47" si="0">B3/100</f>
        <v>0</v>
      </c>
      <c r="E3">
        <v>0</v>
      </c>
      <c r="F3">
        <v>0</v>
      </c>
      <c r="G3">
        <f t="shared" ref="G3:G11" si="1">-(E3+E15+E27+E39)</f>
        <v>0.54103843006146324</v>
      </c>
      <c r="H3">
        <f t="shared" ref="H3:H11" si="2">F3+F15+F27+F39</f>
        <v>3.2018487069957191E-2</v>
      </c>
      <c r="J3" t="s">
        <v>19</v>
      </c>
      <c r="K3">
        <v>0</v>
      </c>
      <c r="L3">
        <f t="shared" ref="L3:L55" si="3">K3/100</f>
        <v>0</v>
      </c>
      <c r="M3">
        <v>0.09</v>
      </c>
      <c r="N3">
        <v>0</v>
      </c>
      <c r="P3">
        <f t="shared" ref="P3:P13" si="4">-(N3+N17+N31+N45)</f>
        <v>0.54442532561258405</v>
      </c>
      <c r="R3">
        <v>0</v>
      </c>
    </row>
    <row r="4" spans="1:18" x14ac:dyDescent="0.2">
      <c r="A4" t="s">
        <v>3</v>
      </c>
      <c r="B4">
        <v>1</v>
      </c>
      <c r="C4">
        <f t="shared" si="0"/>
        <v>0.01</v>
      </c>
      <c r="E4">
        <f t="shared" ref="E4:E35" si="5">C4 * LN(C4/0.1)</f>
        <v>-2.3025850929940458E-2</v>
      </c>
      <c r="F4">
        <f t="shared" ref="F4:F10" si="6">C4 * LN(C4/(0.26*0.1))</f>
        <v>-9.5551144502743646E-3</v>
      </c>
      <c r="G4">
        <f t="shared" si="1"/>
        <v>0.56426631898716906</v>
      </c>
      <c r="H4">
        <f t="shared" si="2"/>
        <v>8.7905981442513298E-3</v>
      </c>
      <c r="J4" t="s">
        <v>20</v>
      </c>
      <c r="K4">
        <v>0</v>
      </c>
      <c r="L4">
        <f t="shared" si="3"/>
        <v>0</v>
      </c>
      <c r="M4">
        <v>0.1</v>
      </c>
      <c r="N4">
        <v>0</v>
      </c>
      <c r="P4">
        <f t="shared" si="4"/>
        <v>0.54103843006146324</v>
      </c>
      <c r="R4">
        <v>0</v>
      </c>
    </row>
    <row r="5" spans="1:18" x14ac:dyDescent="0.2">
      <c r="A5" t="s">
        <v>4</v>
      </c>
      <c r="B5">
        <v>3</v>
      </c>
      <c r="C5">
        <f t="shared" si="0"/>
        <v>0.03</v>
      </c>
      <c r="E5">
        <f t="shared" si="5"/>
        <v>-3.6119184129778083E-2</v>
      </c>
      <c r="F5">
        <f t="shared" si="6"/>
        <v>4.293025309220197E-3</v>
      </c>
      <c r="G5">
        <f t="shared" si="1"/>
        <v>0.57260740884707617</v>
      </c>
      <c r="H5">
        <f t="shared" si="2"/>
        <v>4.4950828434425208E-4</v>
      </c>
      <c r="J5" t="s">
        <v>21</v>
      </c>
      <c r="K5">
        <v>0</v>
      </c>
      <c r="L5">
        <f t="shared" si="3"/>
        <v>0</v>
      </c>
      <c r="M5">
        <v>0.1</v>
      </c>
      <c r="N5">
        <v>0</v>
      </c>
      <c r="P5">
        <f t="shared" si="4"/>
        <v>0.54103843006146324</v>
      </c>
      <c r="R5">
        <v>0</v>
      </c>
    </row>
    <row r="6" spans="1:18" x14ac:dyDescent="0.2">
      <c r="A6" t="s">
        <v>5</v>
      </c>
      <c r="B6">
        <v>6</v>
      </c>
      <c r="C6">
        <f t="shared" si="0"/>
        <v>0.06</v>
      </c>
      <c r="E6">
        <f t="shared" si="5"/>
        <v>-3.0649537425959442E-2</v>
      </c>
      <c r="F6">
        <f t="shared" si="6"/>
        <v>5.0174881452037107E-2</v>
      </c>
      <c r="G6">
        <f t="shared" si="1"/>
        <v>0.54403674585281481</v>
      </c>
      <c r="H6">
        <f t="shared" si="2"/>
        <v>2.902017127860558E-2</v>
      </c>
      <c r="J6" t="s">
        <v>22</v>
      </c>
      <c r="K6">
        <v>10</v>
      </c>
      <c r="L6">
        <f t="shared" si="3"/>
        <v>0.1</v>
      </c>
      <c r="M6">
        <v>0.1</v>
      </c>
      <c r="N6">
        <f t="shared" ref="N6:N10" si="7">L6*LN(L6/M6)</f>
        <v>0</v>
      </c>
      <c r="P6">
        <f t="shared" si="4"/>
        <v>0.42120633876778801</v>
      </c>
      <c r="R6">
        <f>L6 * LN(L6 /(M6*0.26))</f>
        <v>0.13470736479666093</v>
      </c>
    </row>
    <row r="7" spans="1:18" x14ac:dyDescent="0.2">
      <c r="A7" t="s">
        <v>6</v>
      </c>
      <c r="B7">
        <v>0</v>
      </c>
      <c r="C7">
        <f t="shared" si="0"/>
        <v>0</v>
      </c>
      <c r="E7">
        <v>0</v>
      </c>
      <c r="F7">
        <v>0</v>
      </c>
      <c r="G7">
        <f t="shared" si="1"/>
        <v>0.54103843006146324</v>
      </c>
      <c r="H7">
        <f t="shared" si="2"/>
        <v>3.2018487069957191E-2</v>
      </c>
      <c r="J7" t="s">
        <v>23</v>
      </c>
      <c r="K7">
        <v>0</v>
      </c>
      <c r="L7">
        <f t="shared" si="3"/>
        <v>0</v>
      </c>
      <c r="M7">
        <v>0.1</v>
      </c>
      <c r="N7">
        <v>0</v>
      </c>
      <c r="P7">
        <f t="shared" si="4"/>
        <v>0.54103843006146324</v>
      </c>
      <c r="R7">
        <v>0</v>
      </c>
    </row>
    <row r="8" spans="1:18" x14ac:dyDescent="0.2">
      <c r="A8" t="s">
        <v>7</v>
      </c>
      <c r="B8">
        <v>1</v>
      </c>
      <c r="C8">
        <f t="shared" si="0"/>
        <v>0.01</v>
      </c>
      <c r="E8">
        <f t="shared" si="5"/>
        <v>-2.3025850929940458E-2</v>
      </c>
      <c r="F8">
        <f t="shared" si="6"/>
        <v>-9.5551144502743646E-3</v>
      </c>
      <c r="G8">
        <f t="shared" si="1"/>
        <v>0.56426631898716906</v>
      </c>
      <c r="H8">
        <f t="shared" si="2"/>
        <v>8.7905981442513298E-3</v>
      </c>
      <c r="J8" t="s">
        <v>24</v>
      </c>
      <c r="K8">
        <v>0</v>
      </c>
      <c r="L8">
        <f t="shared" si="3"/>
        <v>0</v>
      </c>
      <c r="M8">
        <v>0.1</v>
      </c>
      <c r="N8">
        <v>0</v>
      </c>
      <c r="P8">
        <f t="shared" si="4"/>
        <v>0.54103843006146324</v>
      </c>
      <c r="R8">
        <v>0</v>
      </c>
    </row>
    <row r="9" spans="1:18" x14ac:dyDescent="0.2">
      <c r="A9" t="s">
        <v>8</v>
      </c>
      <c r="B9">
        <v>3</v>
      </c>
      <c r="C9">
        <f t="shared" si="0"/>
        <v>0.03</v>
      </c>
      <c r="E9">
        <f t="shared" si="5"/>
        <v>-3.6119184129778083E-2</v>
      </c>
      <c r="F9">
        <f t="shared" si="6"/>
        <v>4.293025309220197E-3</v>
      </c>
      <c r="G9">
        <f t="shared" si="1"/>
        <v>0.57260740884707617</v>
      </c>
      <c r="H9">
        <f t="shared" si="2"/>
        <v>4.4950828434425208E-4</v>
      </c>
      <c r="J9" t="s">
        <v>25</v>
      </c>
      <c r="K9">
        <v>0</v>
      </c>
      <c r="L9">
        <f t="shared" si="3"/>
        <v>0</v>
      </c>
      <c r="M9">
        <v>0.1</v>
      </c>
      <c r="N9">
        <v>0</v>
      </c>
      <c r="P9">
        <f t="shared" si="4"/>
        <v>0.54103843006146324</v>
      </c>
      <c r="R9">
        <v>0</v>
      </c>
    </row>
    <row r="10" spans="1:18" x14ac:dyDescent="0.2">
      <c r="A10" t="s">
        <v>9</v>
      </c>
      <c r="B10">
        <v>6</v>
      </c>
      <c r="C10">
        <f t="shared" si="0"/>
        <v>0.06</v>
      </c>
      <c r="E10">
        <f t="shared" si="5"/>
        <v>-3.0649537425959442E-2</v>
      </c>
      <c r="F10">
        <f t="shared" si="6"/>
        <v>5.0174881452037107E-2</v>
      </c>
      <c r="G10">
        <f t="shared" si="1"/>
        <v>0.54403674585281481</v>
      </c>
      <c r="H10">
        <f t="shared" si="2"/>
        <v>2.902017127860558E-2</v>
      </c>
      <c r="J10" t="s">
        <v>26</v>
      </c>
      <c r="K10">
        <v>10</v>
      </c>
      <c r="L10">
        <f t="shared" si="3"/>
        <v>0.1</v>
      </c>
      <c r="M10">
        <v>0.1</v>
      </c>
      <c r="N10">
        <f t="shared" si="7"/>
        <v>0</v>
      </c>
      <c r="P10">
        <f t="shared" si="4"/>
        <v>0.42120633876778801</v>
      </c>
      <c r="R10">
        <f>L10 * LN(L10 /(M10*0.26))</f>
        <v>0.13470736479666093</v>
      </c>
    </row>
    <row r="11" spans="1:18" x14ac:dyDescent="0.2">
      <c r="A11" t="s">
        <v>10</v>
      </c>
      <c r="B11">
        <v>0</v>
      </c>
      <c r="C11">
        <f t="shared" si="0"/>
        <v>0</v>
      </c>
      <c r="E11">
        <v>0</v>
      </c>
      <c r="F11">
        <v>0</v>
      </c>
      <c r="G11">
        <f t="shared" si="1"/>
        <v>0.54103843006146324</v>
      </c>
      <c r="H11">
        <f t="shared" si="2"/>
        <v>3.2018487069957191E-2</v>
      </c>
      <c r="J11" t="s">
        <v>27</v>
      </c>
      <c r="K11">
        <v>0</v>
      </c>
      <c r="L11">
        <f t="shared" si="3"/>
        <v>0</v>
      </c>
      <c r="M11">
        <v>0.1</v>
      </c>
      <c r="N11">
        <v>0</v>
      </c>
      <c r="P11">
        <f t="shared" si="4"/>
        <v>0.54103843006146324</v>
      </c>
      <c r="R11">
        <v>0</v>
      </c>
    </row>
    <row r="12" spans="1:18" x14ac:dyDescent="0.2">
      <c r="A12" t="s">
        <v>11</v>
      </c>
      <c r="C12">
        <f t="shared" si="0"/>
        <v>0</v>
      </c>
      <c r="J12" t="s">
        <v>28</v>
      </c>
      <c r="K12">
        <v>0</v>
      </c>
      <c r="L12">
        <f t="shared" si="3"/>
        <v>0</v>
      </c>
      <c r="M12">
        <v>0.04</v>
      </c>
      <c r="N12">
        <v>0</v>
      </c>
      <c r="P12">
        <f t="shared" si="4"/>
        <v>0.56072249448898615</v>
      </c>
      <c r="R12">
        <v>0</v>
      </c>
    </row>
    <row r="13" spans="1:18" x14ac:dyDescent="0.2">
      <c r="A13" t="s">
        <v>12</v>
      </c>
      <c r="C13">
        <f t="shared" si="0"/>
        <v>0</v>
      </c>
      <c r="J13" t="s">
        <v>29</v>
      </c>
      <c r="K13">
        <v>0</v>
      </c>
      <c r="L13">
        <f t="shared" si="3"/>
        <v>0</v>
      </c>
      <c r="M13">
        <v>0.01</v>
      </c>
      <c r="N13">
        <v>0</v>
      </c>
      <c r="P13">
        <f t="shared" si="4"/>
        <v>0.57002815970933329</v>
      </c>
      <c r="R13">
        <v>0</v>
      </c>
    </row>
    <row r="14" spans="1:18" x14ac:dyDescent="0.2">
      <c r="A14" t="s">
        <v>1</v>
      </c>
      <c r="B14">
        <v>20</v>
      </c>
      <c r="C14">
        <f t="shared" si="0"/>
        <v>0.2</v>
      </c>
      <c r="E14">
        <f>C14 * LN(C14/0.9)</f>
        <v>-0.30081547935525482</v>
      </c>
      <c r="F14">
        <f>C14* LN(C14/(0.26*0.9))</f>
        <v>-3.140074976193296E-2</v>
      </c>
    </row>
    <row r="15" spans="1:18" x14ac:dyDescent="0.2">
      <c r="A15" t="s">
        <v>2</v>
      </c>
      <c r="B15">
        <v>26</v>
      </c>
      <c r="C15">
        <f t="shared" si="0"/>
        <v>0.26</v>
      </c>
      <c r="E15">
        <f t="shared" ref="E15:E23" si="8">C15 * LN(C15/0.9)</f>
        <v>-0.32284541440028358</v>
      </c>
      <c r="F15">
        <f t="shared" ref="F15:F23" si="9">C15* LN(C15/(0.26*0.9))</f>
        <v>2.7393734071034851E-2</v>
      </c>
      <c r="K15" t="s">
        <v>34</v>
      </c>
    </row>
    <row r="16" spans="1:18" x14ac:dyDescent="0.2">
      <c r="A16" t="s">
        <v>3</v>
      </c>
      <c r="B16">
        <v>25</v>
      </c>
      <c r="C16">
        <f t="shared" si="0"/>
        <v>0.25</v>
      </c>
      <c r="E16">
        <f t="shared" si="8"/>
        <v>-0.32023346136551606</v>
      </c>
      <c r="F16">
        <f t="shared" si="9"/>
        <v>1.6534950626136247E-2</v>
      </c>
      <c r="J16" t="s">
        <v>18</v>
      </c>
      <c r="K16">
        <v>20</v>
      </c>
      <c r="L16">
        <f t="shared" si="3"/>
        <v>0.2</v>
      </c>
      <c r="N16">
        <f>L16*LN(L16/M30)</f>
        <v>-0.30951250174320255</v>
      </c>
    </row>
    <row r="17" spans="1:14" x14ac:dyDescent="0.2">
      <c r="A17" t="s">
        <v>4</v>
      </c>
      <c r="B17">
        <v>23</v>
      </c>
      <c r="C17">
        <f t="shared" si="0"/>
        <v>0.23</v>
      </c>
      <c r="E17">
        <f t="shared" si="8"/>
        <v>-0.31379255451225652</v>
      </c>
      <c r="F17">
        <f t="shared" si="9"/>
        <v>-3.9656154799364036E-3</v>
      </c>
      <c r="J17" t="s">
        <v>19</v>
      </c>
      <c r="K17">
        <v>26</v>
      </c>
      <c r="L17">
        <f t="shared" si="3"/>
        <v>0.26</v>
      </c>
      <c r="N17">
        <f t="shared" ref="N17:N27" si="10">L17*LN(L17/M31)</f>
        <v>-0.3257183718087957</v>
      </c>
    </row>
    <row r="18" spans="1:14" x14ac:dyDescent="0.2">
      <c r="A18" t="s">
        <v>5</v>
      </c>
      <c r="B18">
        <v>20</v>
      </c>
      <c r="C18">
        <f t="shared" si="0"/>
        <v>0.2</v>
      </c>
      <c r="E18">
        <f t="shared" si="8"/>
        <v>-0.30081547935525482</v>
      </c>
      <c r="F18">
        <f t="shared" si="9"/>
        <v>-3.140074976193296E-2</v>
      </c>
      <c r="J18" t="s">
        <v>20</v>
      </c>
      <c r="K18">
        <v>26</v>
      </c>
      <c r="L18">
        <f t="shared" si="3"/>
        <v>0.26</v>
      </c>
      <c r="N18">
        <f t="shared" si="10"/>
        <v>-0.32284541440028358</v>
      </c>
    </row>
    <row r="19" spans="1:14" x14ac:dyDescent="0.2">
      <c r="A19" t="s">
        <v>6</v>
      </c>
      <c r="B19">
        <v>26</v>
      </c>
      <c r="C19">
        <f t="shared" si="0"/>
        <v>0.26</v>
      </c>
      <c r="E19">
        <f t="shared" si="8"/>
        <v>-0.32284541440028358</v>
      </c>
      <c r="F19">
        <f t="shared" si="9"/>
        <v>2.7393734071034851E-2</v>
      </c>
      <c r="J19" t="s">
        <v>21</v>
      </c>
      <c r="K19">
        <v>26</v>
      </c>
      <c r="L19">
        <f t="shared" si="3"/>
        <v>0.26</v>
      </c>
      <c r="N19">
        <f t="shared" si="10"/>
        <v>-0.32284541440028358</v>
      </c>
    </row>
    <row r="20" spans="1:14" x14ac:dyDescent="0.2">
      <c r="A20" t="s">
        <v>7</v>
      </c>
      <c r="B20">
        <v>25</v>
      </c>
      <c r="C20">
        <f t="shared" si="0"/>
        <v>0.25</v>
      </c>
      <c r="E20">
        <f t="shared" si="8"/>
        <v>-0.32023346136551606</v>
      </c>
      <c r="F20">
        <f t="shared" si="9"/>
        <v>1.6534950626136247E-2</v>
      </c>
      <c r="J20" t="s">
        <v>22</v>
      </c>
      <c r="K20">
        <v>16</v>
      </c>
      <c r="L20">
        <f t="shared" si="3"/>
        <v>0.16</v>
      </c>
      <c r="N20">
        <f t="shared" si="10"/>
        <v>-0.27635535169447745</v>
      </c>
    </row>
    <row r="21" spans="1:14" x14ac:dyDescent="0.2">
      <c r="A21" t="s">
        <v>8</v>
      </c>
      <c r="B21">
        <v>23</v>
      </c>
      <c r="C21">
        <f t="shared" si="0"/>
        <v>0.23</v>
      </c>
      <c r="E21">
        <f t="shared" si="8"/>
        <v>-0.31379255451225652</v>
      </c>
      <c r="F21">
        <f t="shared" si="9"/>
        <v>-3.9656154799364036E-3</v>
      </c>
      <c r="J21" t="s">
        <v>23</v>
      </c>
      <c r="K21">
        <v>26</v>
      </c>
      <c r="L21">
        <f t="shared" si="3"/>
        <v>0.26</v>
      </c>
      <c r="N21">
        <f t="shared" si="10"/>
        <v>-0.32284541440028358</v>
      </c>
    </row>
    <row r="22" spans="1:14" x14ac:dyDescent="0.2">
      <c r="A22" t="s">
        <v>9</v>
      </c>
      <c r="B22">
        <v>20</v>
      </c>
      <c r="C22">
        <f t="shared" si="0"/>
        <v>0.2</v>
      </c>
      <c r="E22">
        <f t="shared" si="8"/>
        <v>-0.30081547935525482</v>
      </c>
      <c r="F22">
        <f t="shared" si="9"/>
        <v>-3.140074976193296E-2</v>
      </c>
      <c r="J22" t="s">
        <v>24</v>
      </c>
      <c r="K22">
        <v>26</v>
      </c>
      <c r="L22">
        <f t="shared" si="3"/>
        <v>0.26</v>
      </c>
      <c r="N22">
        <f t="shared" si="10"/>
        <v>-0.32284541440028358</v>
      </c>
    </row>
    <row r="23" spans="1:14" x14ac:dyDescent="0.2">
      <c r="A23" t="s">
        <v>10</v>
      </c>
      <c r="B23">
        <v>26</v>
      </c>
      <c r="C23">
        <f t="shared" si="0"/>
        <v>0.26</v>
      </c>
      <c r="E23">
        <f t="shared" si="8"/>
        <v>-0.32284541440028358</v>
      </c>
      <c r="F23">
        <f t="shared" si="9"/>
        <v>2.7393734071034851E-2</v>
      </c>
      <c r="J23" t="s">
        <v>25</v>
      </c>
      <c r="K23">
        <v>26</v>
      </c>
      <c r="L23">
        <f t="shared" si="3"/>
        <v>0.26</v>
      </c>
      <c r="N23">
        <f t="shared" si="10"/>
        <v>-0.32284541440028358</v>
      </c>
    </row>
    <row r="24" spans="1:14" x14ac:dyDescent="0.2">
      <c r="C24">
        <f t="shared" si="0"/>
        <v>0</v>
      </c>
      <c r="J24" t="s">
        <v>26</v>
      </c>
      <c r="K24">
        <v>16</v>
      </c>
      <c r="L24">
        <f t="shared" si="3"/>
        <v>0.16</v>
      </c>
      <c r="N24">
        <f t="shared" si="10"/>
        <v>-0.27635535169447745</v>
      </c>
    </row>
    <row r="25" spans="1:14" x14ac:dyDescent="0.2">
      <c r="A25" t="s">
        <v>13</v>
      </c>
      <c r="C25">
        <f t="shared" si="0"/>
        <v>0</v>
      </c>
      <c r="J25" t="s">
        <v>27</v>
      </c>
      <c r="K25">
        <v>26</v>
      </c>
      <c r="L25">
        <f t="shared" si="3"/>
        <v>0.26</v>
      </c>
      <c r="N25">
        <f t="shared" si="10"/>
        <v>-0.32284541440028358</v>
      </c>
    </row>
    <row r="26" spans="1:14" x14ac:dyDescent="0.2">
      <c r="A26" t="s">
        <v>1</v>
      </c>
      <c r="B26">
        <v>4</v>
      </c>
      <c r="C26">
        <f t="shared" si="0"/>
        <v>0.04</v>
      </c>
      <c r="E26">
        <f t="shared" si="5"/>
        <v>-3.6651629274966208E-2</v>
      </c>
      <c r="F26">
        <f>C26 * LN(C26/(0.74*0.1))</f>
        <v>-2.4607425563609335E-2</v>
      </c>
      <c r="J26" t="s">
        <v>28</v>
      </c>
      <c r="K26">
        <v>26</v>
      </c>
      <c r="L26">
        <f t="shared" si="3"/>
        <v>0.26</v>
      </c>
      <c r="N26">
        <f t="shared" si="10"/>
        <v>-0.33962542989605204</v>
      </c>
    </row>
    <row r="27" spans="1:14" x14ac:dyDescent="0.2">
      <c r="A27" t="s">
        <v>2</v>
      </c>
      <c r="B27">
        <v>10</v>
      </c>
      <c r="C27">
        <f t="shared" si="0"/>
        <v>0.1</v>
      </c>
      <c r="E27">
        <f t="shared" si="5"/>
        <v>0</v>
      </c>
      <c r="F27">
        <f t="shared" ref="F27:F35" si="11">C27 * LN(C27/(0.74*0.1))</f>
        <v>3.0110509278392178E-2</v>
      </c>
      <c r="J27" t="s">
        <v>29</v>
      </c>
      <c r="K27">
        <v>26</v>
      </c>
      <c r="L27">
        <f t="shared" si="3"/>
        <v>0.26</v>
      </c>
      <c r="N27">
        <f t="shared" si="10"/>
        <v>-0.34762606114940808</v>
      </c>
    </row>
    <row r="28" spans="1:14" x14ac:dyDescent="0.2">
      <c r="A28" t="s">
        <v>3</v>
      </c>
      <c r="B28">
        <v>9</v>
      </c>
      <c r="C28">
        <f t="shared" si="0"/>
        <v>0.09</v>
      </c>
      <c r="E28">
        <f t="shared" si="5"/>
        <v>-9.4824464092043755E-3</v>
      </c>
      <c r="F28">
        <f t="shared" si="11"/>
        <v>1.7617011941348581E-2</v>
      </c>
    </row>
    <row r="29" spans="1:14" x14ac:dyDescent="0.2">
      <c r="A29" t="s">
        <v>4</v>
      </c>
      <c r="B29">
        <v>7</v>
      </c>
      <c r="C29">
        <f t="shared" si="0"/>
        <v>7.0000000000000007E-2</v>
      </c>
      <c r="E29">
        <f t="shared" si="5"/>
        <v>-2.4967246075711262E-2</v>
      </c>
      <c r="F29">
        <f t="shared" si="11"/>
        <v>-3.889889580836746E-3</v>
      </c>
      <c r="K29" t="s">
        <v>35</v>
      </c>
    </row>
    <row r="30" spans="1:14" x14ac:dyDescent="0.2">
      <c r="A30" t="s">
        <v>5</v>
      </c>
      <c r="B30">
        <v>4</v>
      </c>
      <c r="C30">
        <f t="shared" si="0"/>
        <v>0.04</v>
      </c>
      <c r="E30">
        <f t="shared" si="5"/>
        <v>-3.6651629274966208E-2</v>
      </c>
      <c r="F30">
        <f t="shared" si="11"/>
        <v>-2.4607425563609335E-2</v>
      </c>
      <c r="J30" t="s">
        <v>18</v>
      </c>
      <c r="K30">
        <v>0</v>
      </c>
      <c r="L30">
        <f t="shared" si="3"/>
        <v>0</v>
      </c>
      <c r="M30">
        <f>1-M2</f>
        <v>0.94</v>
      </c>
      <c r="N30">
        <v>0</v>
      </c>
    </row>
    <row r="31" spans="1:14" x14ac:dyDescent="0.2">
      <c r="A31" t="s">
        <v>6</v>
      </c>
      <c r="B31">
        <v>10</v>
      </c>
      <c r="C31">
        <f t="shared" si="0"/>
        <v>0.1</v>
      </c>
      <c r="E31">
        <f t="shared" si="5"/>
        <v>0</v>
      </c>
      <c r="F31">
        <f t="shared" si="11"/>
        <v>3.0110509278392178E-2</v>
      </c>
      <c r="J31" t="s">
        <v>19</v>
      </c>
      <c r="K31">
        <v>9</v>
      </c>
      <c r="L31">
        <f t="shared" si="3"/>
        <v>0.09</v>
      </c>
      <c r="M31">
        <f t="shared" ref="M31:M41" si="12">1-M3</f>
        <v>0.91</v>
      </c>
      <c r="N31">
        <f>L31*LN(L31/M3)</f>
        <v>0</v>
      </c>
    </row>
    <row r="32" spans="1:14" x14ac:dyDescent="0.2">
      <c r="A32" t="s">
        <v>7</v>
      </c>
      <c r="B32">
        <v>9</v>
      </c>
      <c r="C32">
        <f t="shared" si="0"/>
        <v>0.09</v>
      </c>
      <c r="E32">
        <f t="shared" si="5"/>
        <v>-9.4824464092043755E-3</v>
      </c>
      <c r="F32">
        <f t="shared" si="11"/>
        <v>1.7617011941348581E-2</v>
      </c>
      <c r="J32" t="s">
        <v>20</v>
      </c>
      <c r="K32">
        <v>10</v>
      </c>
      <c r="L32">
        <f t="shared" si="3"/>
        <v>0.1</v>
      </c>
      <c r="M32">
        <f t="shared" si="12"/>
        <v>0.9</v>
      </c>
      <c r="N32">
        <f t="shared" ref="N32:N41" si="13">L32*LN(L32/M4)</f>
        <v>0</v>
      </c>
    </row>
    <row r="33" spans="1:14" x14ac:dyDescent="0.2">
      <c r="A33" t="s">
        <v>8</v>
      </c>
      <c r="B33">
        <v>7</v>
      </c>
      <c r="C33">
        <f t="shared" si="0"/>
        <v>7.0000000000000007E-2</v>
      </c>
      <c r="E33">
        <f t="shared" si="5"/>
        <v>-2.4967246075711262E-2</v>
      </c>
      <c r="F33">
        <f t="shared" si="11"/>
        <v>-3.889889580836746E-3</v>
      </c>
      <c r="J33" t="s">
        <v>21</v>
      </c>
      <c r="K33">
        <v>10</v>
      </c>
      <c r="L33">
        <f t="shared" si="3"/>
        <v>0.1</v>
      </c>
      <c r="M33">
        <f t="shared" si="12"/>
        <v>0.9</v>
      </c>
      <c r="N33">
        <f t="shared" si="13"/>
        <v>0</v>
      </c>
    </row>
    <row r="34" spans="1:14" x14ac:dyDescent="0.2">
      <c r="A34" t="s">
        <v>9</v>
      </c>
      <c r="B34">
        <v>4</v>
      </c>
      <c r="C34">
        <f t="shared" si="0"/>
        <v>0.04</v>
      </c>
      <c r="E34">
        <f t="shared" si="5"/>
        <v>-3.6651629274966208E-2</v>
      </c>
      <c r="F34">
        <f t="shared" si="11"/>
        <v>-2.4607425563609335E-2</v>
      </c>
      <c r="J34" t="s">
        <v>22</v>
      </c>
      <c r="K34">
        <v>0</v>
      </c>
      <c r="L34">
        <f t="shared" si="3"/>
        <v>0</v>
      </c>
      <c r="M34">
        <f t="shared" si="12"/>
        <v>0.9</v>
      </c>
      <c r="N34">
        <v>0</v>
      </c>
    </row>
    <row r="35" spans="1:14" x14ac:dyDescent="0.2">
      <c r="A35" t="s">
        <v>10</v>
      </c>
      <c r="B35">
        <v>10</v>
      </c>
      <c r="C35">
        <f t="shared" si="0"/>
        <v>0.1</v>
      </c>
      <c r="E35">
        <f t="shared" si="5"/>
        <v>0</v>
      </c>
      <c r="F35">
        <f t="shared" si="11"/>
        <v>3.0110509278392178E-2</v>
      </c>
      <c r="J35" t="s">
        <v>23</v>
      </c>
      <c r="K35">
        <v>10</v>
      </c>
      <c r="L35">
        <f t="shared" si="3"/>
        <v>0.1</v>
      </c>
      <c r="M35">
        <f t="shared" si="12"/>
        <v>0.9</v>
      </c>
      <c r="N35">
        <f t="shared" si="13"/>
        <v>0</v>
      </c>
    </row>
    <row r="36" spans="1:14" x14ac:dyDescent="0.2">
      <c r="A36" t="s">
        <v>14</v>
      </c>
      <c r="C36">
        <f t="shared" si="0"/>
        <v>0</v>
      </c>
      <c r="J36" t="s">
        <v>24</v>
      </c>
      <c r="K36">
        <v>10</v>
      </c>
      <c r="L36">
        <f t="shared" si="3"/>
        <v>0.1</v>
      </c>
      <c r="M36">
        <f t="shared" si="12"/>
        <v>0.9</v>
      </c>
      <c r="N36">
        <f t="shared" si="13"/>
        <v>0</v>
      </c>
    </row>
    <row r="37" spans="1:14" x14ac:dyDescent="0.2">
      <c r="A37" t="s">
        <v>15</v>
      </c>
      <c r="C37">
        <f t="shared" si="0"/>
        <v>0</v>
      </c>
      <c r="J37" t="s">
        <v>25</v>
      </c>
      <c r="K37">
        <v>10</v>
      </c>
      <c r="L37">
        <f t="shared" si="3"/>
        <v>0.1</v>
      </c>
      <c r="M37">
        <f t="shared" si="12"/>
        <v>0.9</v>
      </c>
      <c r="N37">
        <f t="shared" si="13"/>
        <v>0</v>
      </c>
    </row>
    <row r="38" spans="1:14" x14ac:dyDescent="0.2">
      <c r="A38" t="s">
        <v>1</v>
      </c>
      <c r="B38">
        <v>70</v>
      </c>
      <c r="C38">
        <f t="shared" si="0"/>
        <v>0.7</v>
      </c>
      <c r="E38">
        <f>C38 * LN(C38/0.9)</f>
        <v>-0.17592009979663434</v>
      </c>
      <c r="F38">
        <f>C38 * LN(C38/(0.74*0.9))</f>
        <v>3.4853465152110769E-2</v>
      </c>
      <c r="J38" t="s">
        <v>26</v>
      </c>
      <c r="K38">
        <v>0</v>
      </c>
      <c r="L38">
        <f t="shared" si="3"/>
        <v>0</v>
      </c>
      <c r="M38">
        <f t="shared" si="12"/>
        <v>0.9</v>
      </c>
      <c r="N38">
        <v>0</v>
      </c>
    </row>
    <row r="39" spans="1:14" x14ac:dyDescent="0.2">
      <c r="A39" t="s">
        <v>2</v>
      </c>
      <c r="B39">
        <v>64</v>
      </c>
      <c r="C39">
        <f t="shared" si="0"/>
        <v>0.64</v>
      </c>
      <c r="E39">
        <f t="shared" ref="E39:E47" si="14">C39 * LN(C39/0.9)</f>
        <v>-0.21819301566117966</v>
      </c>
      <c r="F39">
        <f t="shared" ref="F39:F47" si="15">C39 * LN(C39/(0.74*0.9))</f>
        <v>-2.5485756279469831E-2</v>
      </c>
      <c r="J39" t="s">
        <v>27</v>
      </c>
      <c r="K39">
        <v>10</v>
      </c>
      <c r="L39">
        <f t="shared" si="3"/>
        <v>0.1</v>
      </c>
      <c r="M39">
        <f t="shared" si="12"/>
        <v>0.9</v>
      </c>
      <c r="N39">
        <f t="shared" si="13"/>
        <v>0</v>
      </c>
    </row>
    <row r="40" spans="1:14" x14ac:dyDescent="0.2">
      <c r="A40" t="s">
        <v>3</v>
      </c>
      <c r="B40">
        <v>65</v>
      </c>
      <c r="C40">
        <f t="shared" si="0"/>
        <v>0.65</v>
      </c>
      <c r="E40">
        <f t="shared" si="14"/>
        <v>-0.21152456028250821</v>
      </c>
      <c r="F40">
        <f t="shared" si="15"/>
        <v>-1.5806249972959131E-2</v>
      </c>
      <c r="J40" t="s">
        <v>28</v>
      </c>
      <c r="K40">
        <v>4</v>
      </c>
      <c r="L40">
        <f t="shared" si="3"/>
        <v>0.04</v>
      </c>
      <c r="M40">
        <f t="shared" si="12"/>
        <v>0.96</v>
      </c>
      <c r="N40">
        <f t="shared" si="13"/>
        <v>0</v>
      </c>
    </row>
    <row r="41" spans="1:14" x14ac:dyDescent="0.2">
      <c r="A41" t="s">
        <v>4</v>
      </c>
      <c r="B41">
        <v>67</v>
      </c>
      <c r="C41">
        <f t="shared" si="0"/>
        <v>0.67</v>
      </c>
      <c r="E41">
        <f t="shared" si="14"/>
        <v>-0.19772842412933031</v>
      </c>
      <c r="F41">
        <f t="shared" si="15"/>
        <v>4.0119880358972047E-3</v>
      </c>
      <c r="J41" t="s">
        <v>29</v>
      </c>
      <c r="K41">
        <v>1</v>
      </c>
      <c r="L41">
        <f t="shared" si="3"/>
        <v>0.01</v>
      </c>
      <c r="M41">
        <f t="shared" si="12"/>
        <v>0.99</v>
      </c>
      <c r="N41">
        <f t="shared" si="13"/>
        <v>0</v>
      </c>
    </row>
    <row r="42" spans="1:14" x14ac:dyDescent="0.2">
      <c r="A42" t="s">
        <v>5</v>
      </c>
      <c r="B42">
        <v>70</v>
      </c>
      <c r="C42">
        <f t="shared" si="0"/>
        <v>0.7</v>
      </c>
      <c r="E42">
        <f t="shared" si="14"/>
        <v>-0.17592009979663434</v>
      </c>
      <c r="F42">
        <f t="shared" si="15"/>
        <v>3.4853465152110769E-2</v>
      </c>
    </row>
    <row r="43" spans="1:14" x14ac:dyDescent="0.2">
      <c r="A43" t="s">
        <v>6</v>
      </c>
      <c r="B43">
        <v>64</v>
      </c>
      <c r="C43">
        <f t="shared" si="0"/>
        <v>0.64</v>
      </c>
      <c r="E43">
        <f t="shared" si="14"/>
        <v>-0.21819301566117966</v>
      </c>
      <c r="F43">
        <f t="shared" si="15"/>
        <v>-2.5485756279469831E-2</v>
      </c>
      <c r="K43" t="s">
        <v>31</v>
      </c>
    </row>
    <row r="44" spans="1:14" x14ac:dyDescent="0.2">
      <c r="A44" t="s">
        <v>7</v>
      </c>
      <c r="B44">
        <v>65</v>
      </c>
      <c r="C44">
        <f t="shared" si="0"/>
        <v>0.65</v>
      </c>
      <c r="E44">
        <f t="shared" si="14"/>
        <v>-0.21152456028250821</v>
      </c>
      <c r="F44">
        <f t="shared" si="15"/>
        <v>-1.5806249972959131E-2</v>
      </c>
      <c r="J44" t="s">
        <v>18</v>
      </c>
      <c r="K44">
        <v>74</v>
      </c>
      <c r="L44">
        <f t="shared" si="3"/>
        <v>0.74</v>
      </c>
      <c r="N44">
        <f>L44 * LN(L44/M30)</f>
        <v>-0.17702996990871725</v>
      </c>
    </row>
    <row r="45" spans="1:14" x14ac:dyDescent="0.2">
      <c r="A45" t="s">
        <v>8</v>
      </c>
      <c r="B45">
        <v>67</v>
      </c>
      <c r="C45">
        <f t="shared" si="0"/>
        <v>0.67</v>
      </c>
      <c r="E45">
        <f t="shared" si="14"/>
        <v>-0.19772842412933031</v>
      </c>
      <c r="F45">
        <f t="shared" si="15"/>
        <v>4.0119880358972047E-3</v>
      </c>
      <c r="J45" t="s">
        <v>19</v>
      </c>
      <c r="K45">
        <f>74-9</f>
        <v>65</v>
      </c>
      <c r="L45">
        <f t="shared" si="3"/>
        <v>0.65</v>
      </c>
      <c r="N45">
        <f t="shared" ref="N45:N55" si="16">L45 * LN(L45/M31)</f>
        <v>-0.21870695380378838</v>
      </c>
    </row>
    <row r="46" spans="1:14" x14ac:dyDescent="0.2">
      <c r="A46" t="s">
        <v>9</v>
      </c>
      <c r="B46">
        <v>70</v>
      </c>
      <c r="C46">
        <f t="shared" si="0"/>
        <v>0.7</v>
      </c>
      <c r="E46">
        <f t="shared" si="14"/>
        <v>-0.17592009979663434</v>
      </c>
      <c r="F46">
        <f t="shared" si="15"/>
        <v>3.4853465152110769E-2</v>
      </c>
      <c r="J46" t="s">
        <v>20</v>
      </c>
      <c r="K46">
        <v>64</v>
      </c>
      <c r="L46">
        <f t="shared" si="3"/>
        <v>0.64</v>
      </c>
      <c r="N46">
        <f t="shared" si="16"/>
        <v>-0.21819301566117966</v>
      </c>
    </row>
    <row r="47" spans="1:14" x14ac:dyDescent="0.2">
      <c r="A47" t="s">
        <v>10</v>
      </c>
      <c r="B47">
        <v>64</v>
      </c>
      <c r="C47">
        <f t="shared" si="0"/>
        <v>0.64</v>
      </c>
      <c r="E47">
        <f t="shared" si="14"/>
        <v>-0.21819301566117966</v>
      </c>
      <c r="F47">
        <f t="shared" si="15"/>
        <v>-2.5485756279469831E-2</v>
      </c>
      <c r="J47" t="s">
        <v>21</v>
      </c>
      <c r="K47">
        <v>64</v>
      </c>
      <c r="L47">
        <f t="shared" si="3"/>
        <v>0.64</v>
      </c>
      <c r="N47">
        <f t="shared" si="16"/>
        <v>-0.21819301566117966</v>
      </c>
    </row>
    <row r="48" spans="1:14" x14ac:dyDescent="0.2">
      <c r="J48" t="s">
        <v>22</v>
      </c>
      <c r="K48">
        <v>74</v>
      </c>
      <c r="L48">
        <f t="shared" si="3"/>
        <v>0.74</v>
      </c>
      <c r="N48">
        <f t="shared" si="16"/>
        <v>-0.14485098707331057</v>
      </c>
    </row>
    <row r="49" spans="10:14" x14ac:dyDescent="0.2">
      <c r="J49" t="s">
        <v>23</v>
      </c>
      <c r="K49">
        <v>64</v>
      </c>
      <c r="L49">
        <f t="shared" si="3"/>
        <v>0.64</v>
      </c>
      <c r="N49">
        <f t="shared" si="16"/>
        <v>-0.21819301566117966</v>
      </c>
    </row>
    <row r="50" spans="10:14" x14ac:dyDescent="0.2">
      <c r="J50" t="s">
        <v>24</v>
      </c>
      <c r="K50">
        <v>64</v>
      </c>
      <c r="L50">
        <f t="shared" si="3"/>
        <v>0.64</v>
      </c>
      <c r="N50">
        <f t="shared" si="16"/>
        <v>-0.21819301566117966</v>
      </c>
    </row>
    <row r="51" spans="10:14" x14ac:dyDescent="0.2">
      <c r="J51" t="s">
        <v>25</v>
      </c>
      <c r="K51">
        <v>64</v>
      </c>
      <c r="L51">
        <f t="shared" si="3"/>
        <v>0.64</v>
      </c>
      <c r="N51">
        <f t="shared" si="16"/>
        <v>-0.21819301566117966</v>
      </c>
    </row>
    <row r="52" spans="10:14" x14ac:dyDescent="0.2">
      <c r="J52" t="s">
        <v>26</v>
      </c>
      <c r="K52">
        <v>74</v>
      </c>
      <c r="L52">
        <f t="shared" si="3"/>
        <v>0.74</v>
      </c>
      <c r="N52">
        <f t="shared" si="16"/>
        <v>-0.14485098707331057</v>
      </c>
    </row>
    <row r="53" spans="10:14" x14ac:dyDescent="0.2">
      <c r="J53" t="s">
        <v>27</v>
      </c>
      <c r="K53">
        <v>64</v>
      </c>
      <c r="L53">
        <f t="shared" si="3"/>
        <v>0.64</v>
      </c>
      <c r="N53">
        <f t="shared" si="16"/>
        <v>-0.21819301566117966</v>
      </c>
    </row>
    <row r="54" spans="10:14" x14ac:dyDescent="0.2">
      <c r="J54" t="s">
        <v>28</v>
      </c>
      <c r="K54">
        <v>70</v>
      </c>
      <c r="L54">
        <f t="shared" si="3"/>
        <v>0.7</v>
      </c>
      <c r="N54">
        <f t="shared" si="16"/>
        <v>-0.2210970645929341</v>
      </c>
    </row>
    <row r="55" spans="10:14" x14ac:dyDescent="0.2">
      <c r="J55" t="s">
        <v>29</v>
      </c>
      <c r="K55">
        <v>73</v>
      </c>
      <c r="L55">
        <f t="shared" si="3"/>
        <v>0.73</v>
      </c>
      <c r="N55">
        <f t="shared" si="16"/>
        <v>-0.22240209855992515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2" sqref="A2:B11"/>
    </sheetView>
  </sheetViews>
  <sheetFormatPr baseColWidth="10" defaultRowHeight="16" x14ac:dyDescent="0.2"/>
  <sheetData>
    <row r="2" spans="1:2" x14ac:dyDescent="0.2">
      <c r="A2" t="s">
        <v>1</v>
      </c>
      <c r="B2">
        <v>0.51338720842685537</v>
      </c>
    </row>
    <row r="3" spans="1:2" x14ac:dyDescent="0.2">
      <c r="A3" t="s">
        <v>2</v>
      </c>
      <c r="B3">
        <v>0.54103843006146324</v>
      </c>
    </row>
    <row r="4" spans="1:2" x14ac:dyDescent="0.2">
      <c r="A4" t="s">
        <v>6</v>
      </c>
      <c r="B4">
        <v>0.54103843006146324</v>
      </c>
    </row>
    <row r="5" spans="1:2" x14ac:dyDescent="0.2">
      <c r="A5" t="s">
        <v>10</v>
      </c>
      <c r="B5">
        <v>0.54103843006146324</v>
      </c>
    </row>
    <row r="6" spans="1:2" x14ac:dyDescent="0.2">
      <c r="A6" t="s">
        <v>5</v>
      </c>
      <c r="B6">
        <v>0.54403674585281481</v>
      </c>
    </row>
    <row r="7" spans="1:2" x14ac:dyDescent="0.2">
      <c r="A7" t="s">
        <v>9</v>
      </c>
      <c r="B7">
        <v>0.54403674585281481</v>
      </c>
    </row>
    <row r="8" spans="1:2" x14ac:dyDescent="0.2">
      <c r="A8" t="s">
        <v>3</v>
      </c>
      <c r="B8">
        <v>0.56426631898716906</v>
      </c>
    </row>
    <row r="9" spans="1:2" x14ac:dyDescent="0.2">
      <c r="A9" t="s">
        <v>7</v>
      </c>
      <c r="B9">
        <v>0.56426631898716906</v>
      </c>
    </row>
    <row r="10" spans="1:2" x14ac:dyDescent="0.2">
      <c r="A10" t="s">
        <v>4</v>
      </c>
      <c r="B10">
        <v>0.57260740884707617</v>
      </c>
    </row>
    <row r="11" spans="1:2" x14ac:dyDescent="0.2">
      <c r="A11" t="s">
        <v>8</v>
      </c>
      <c r="B11">
        <v>0.57260740884707617</v>
      </c>
    </row>
  </sheetData>
  <sortState ref="A2:B1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2015-08-15T02:10:47Z</dcterms:created>
  <dcterms:modified xsi:type="dcterms:W3CDTF">2015-08-21T21:07:53Z</dcterms:modified>
</cp:coreProperties>
</file>