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.gabelmann/Work/_projects/jag-shuber-api/database/dml/"/>
    </mc:Choice>
  </mc:AlternateContent>
  <xr:revisionPtr revIDLastSave="0" documentId="12_ncr:500000_{C74C8310-78A1-BC4A-B477-998B2C8042BD}" xr6:coauthVersionLast="31" xr6:coauthVersionMax="31" xr10:uidLastSave="{00000000-0000-0000-0000-000000000000}"/>
  <bookViews>
    <workbookView xWindow="520" yWindow="840" windowWidth="31540" windowHeight="19100" activeTab="3" xr2:uid="{00000000-000D-0000-FFFF-FFFF00000000}"/>
  </bookViews>
  <sheets>
    <sheet name="region" sheetId="8" r:id="rId1"/>
    <sheet name="courthouse" sheetId="9" r:id="rId2"/>
    <sheet name="courtroom" sheetId="10" r:id="rId3"/>
    <sheet name="sheriff" sheetId="4" r:id="rId4"/>
    <sheet name="run" sheetId="13" r:id="rId5"/>
    <sheet name="assignment" sheetId="11" r:id="rId6"/>
    <sheet name="duty_recurrence" sheetId="12" r:id="rId7"/>
    <sheet name="shift_old" sheetId="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" i="4" l="1"/>
  <c r="S11" i="4"/>
  <c r="T11" i="4"/>
  <c r="R12" i="4"/>
  <c r="S12" i="4"/>
  <c r="T12" i="4"/>
  <c r="R13" i="4"/>
  <c r="S13" i="4"/>
  <c r="T13" i="4"/>
  <c r="R14" i="4"/>
  <c r="S14" i="4"/>
  <c r="T14" i="4"/>
  <c r="R15" i="4"/>
  <c r="S15" i="4"/>
  <c r="T15" i="4"/>
  <c r="R16" i="4"/>
  <c r="S16" i="4"/>
  <c r="T16" i="4"/>
  <c r="R17" i="4"/>
  <c r="S17" i="4"/>
  <c r="T17" i="4"/>
  <c r="N11" i="4"/>
  <c r="N12" i="4"/>
  <c r="N13" i="4"/>
  <c r="N14" i="4"/>
  <c r="N15" i="4"/>
  <c r="N16" i="4"/>
  <c r="N17" i="4"/>
  <c r="P17" i="4"/>
  <c r="P16" i="4"/>
  <c r="P14" i="4"/>
  <c r="P13" i="4"/>
  <c r="P11" i="4"/>
  <c r="X4" i="11" l="1"/>
  <c r="X5" i="11"/>
  <c r="X6" i="11"/>
  <c r="X7" i="11"/>
  <c r="X8" i="11"/>
  <c r="X9" i="11"/>
  <c r="X10" i="11"/>
  <c r="X3" i="11"/>
  <c r="S10" i="11"/>
  <c r="S9" i="11"/>
  <c r="S8" i="11"/>
  <c r="S7" i="11"/>
  <c r="S6" i="11"/>
  <c r="S5" i="11"/>
  <c r="S4" i="11"/>
  <c r="S3" i="11"/>
  <c r="R10" i="11"/>
  <c r="R9" i="11"/>
  <c r="R8" i="11"/>
  <c r="R7" i="11"/>
  <c r="R6" i="11"/>
  <c r="R5" i="11"/>
  <c r="R4" i="11"/>
  <c r="R3" i="11"/>
  <c r="S9" i="12"/>
  <c r="S10" i="12"/>
  <c r="S4" i="12"/>
  <c r="S5" i="12"/>
  <c r="S6" i="12"/>
  <c r="S7" i="12"/>
  <c r="S8" i="12"/>
  <c r="S3" i="12"/>
  <c r="R5" i="12"/>
  <c r="R6" i="12"/>
  <c r="R7" i="12"/>
  <c r="R8" i="12"/>
  <c r="R9" i="12"/>
  <c r="R10" i="12"/>
  <c r="Q5" i="12"/>
  <c r="Q6" i="12"/>
  <c r="Q7" i="12"/>
  <c r="Q8" i="12"/>
  <c r="Q9" i="12"/>
  <c r="Q10" i="12"/>
  <c r="O4" i="12"/>
  <c r="O5" i="12"/>
  <c r="O6" i="12"/>
  <c r="O7" i="12"/>
  <c r="O8" i="12"/>
  <c r="O9" i="12"/>
  <c r="O10" i="12"/>
  <c r="O3" i="12"/>
  <c r="Q3" i="12"/>
  <c r="Q4" i="12"/>
  <c r="R4" i="12"/>
  <c r="R3" i="12"/>
  <c r="M4" i="12"/>
  <c r="M5" i="12"/>
  <c r="M6" i="12"/>
  <c r="M7" i="12"/>
  <c r="M8" i="12"/>
  <c r="M9" i="12"/>
  <c r="M10" i="12"/>
  <c r="M3" i="12"/>
  <c r="O4" i="13"/>
  <c r="O5" i="13"/>
  <c r="O6" i="13"/>
  <c r="O7" i="13"/>
  <c r="M5" i="13"/>
  <c r="N5" i="13"/>
  <c r="M6" i="13"/>
  <c r="N6" i="13"/>
  <c r="M7" i="13"/>
  <c r="N7" i="13"/>
  <c r="N4" i="13"/>
  <c r="M4" i="13"/>
  <c r="K4" i="13"/>
  <c r="K5" i="13"/>
  <c r="K6" i="13"/>
  <c r="K7" i="13"/>
  <c r="O3" i="13"/>
  <c r="K3" i="13"/>
  <c r="M3" i="13"/>
  <c r="N3" i="13"/>
  <c r="I7" i="13"/>
  <c r="I6" i="13"/>
  <c r="I5" i="13"/>
  <c r="I4" i="13"/>
  <c r="I3" i="13"/>
  <c r="T4" i="11"/>
  <c r="T5" i="11"/>
  <c r="T6" i="11"/>
  <c r="T7" i="11"/>
  <c r="T8" i="11"/>
  <c r="T9" i="11"/>
  <c r="T10" i="11"/>
  <c r="T3" i="11"/>
  <c r="Q4" i="11"/>
  <c r="Q5" i="11"/>
  <c r="Q6" i="11"/>
  <c r="Q7" i="11"/>
  <c r="Q8" i="11"/>
  <c r="Q9" i="11"/>
  <c r="Q10" i="11"/>
  <c r="Q3" i="11"/>
  <c r="P4" i="11"/>
  <c r="P5" i="11"/>
  <c r="P6" i="11"/>
  <c r="P7" i="11"/>
  <c r="P8" i="11"/>
  <c r="P9" i="11"/>
  <c r="P10" i="11"/>
  <c r="P3" i="11"/>
  <c r="V5" i="11"/>
  <c r="W5" i="11"/>
  <c r="V6" i="11"/>
  <c r="W6" i="11"/>
  <c r="V7" i="11"/>
  <c r="W7" i="11"/>
  <c r="V8" i="11"/>
  <c r="W8" i="11"/>
  <c r="V9" i="11"/>
  <c r="W9" i="11"/>
  <c r="V10" i="11"/>
  <c r="W10" i="11"/>
  <c r="N5" i="11"/>
  <c r="N6" i="11"/>
  <c r="N7" i="11"/>
  <c r="N8" i="11"/>
  <c r="N9" i="11"/>
  <c r="N10" i="11"/>
  <c r="N4" i="11"/>
  <c r="W4" i="11"/>
  <c r="V4" i="11"/>
  <c r="V3" i="11"/>
  <c r="W3" i="11"/>
  <c r="N3" i="11"/>
  <c r="L3" i="8"/>
  <c r="N5" i="10"/>
  <c r="O5" i="10"/>
  <c r="N6" i="10"/>
  <c r="O6" i="10"/>
  <c r="N7" i="10"/>
  <c r="O7" i="10"/>
  <c r="N8" i="10"/>
  <c r="O8" i="10"/>
  <c r="N9" i="10"/>
  <c r="O9" i="10"/>
  <c r="N10" i="10"/>
  <c r="O10" i="10"/>
  <c r="N11" i="10"/>
  <c r="O11" i="10"/>
  <c r="N12" i="10"/>
  <c r="O12" i="10"/>
  <c r="N13" i="10"/>
  <c r="O13" i="10"/>
  <c r="N14" i="10"/>
  <c r="O14" i="10"/>
  <c r="N15" i="10"/>
  <c r="O15" i="10"/>
  <c r="N16" i="10"/>
  <c r="O16" i="10"/>
  <c r="N17" i="10"/>
  <c r="O17" i="10"/>
  <c r="N18" i="10"/>
  <c r="O18" i="10"/>
  <c r="N19" i="10"/>
  <c r="O19" i="10"/>
  <c r="N20" i="10"/>
  <c r="O20" i="10"/>
  <c r="N21" i="10"/>
  <c r="O21" i="10"/>
  <c r="N22" i="10"/>
  <c r="O22" i="10"/>
  <c r="N23" i="10"/>
  <c r="O23" i="10"/>
  <c r="N24" i="10"/>
  <c r="O24" i="10"/>
  <c r="N25" i="10"/>
  <c r="O25" i="10"/>
  <c r="N26" i="10"/>
  <c r="O26" i="10"/>
  <c r="N27" i="10"/>
  <c r="O27" i="10"/>
  <c r="N28" i="10"/>
  <c r="O28" i="10"/>
  <c r="N29" i="10"/>
  <c r="O29" i="10"/>
  <c r="N30" i="10"/>
  <c r="O30" i="10"/>
  <c r="N31" i="10"/>
  <c r="O31" i="10"/>
  <c r="N32" i="10"/>
  <c r="O32" i="10"/>
  <c r="N33" i="10"/>
  <c r="O33" i="10"/>
  <c r="N34" i="10"/>
  <c r="O34" i="10"/>
  <c r="N35" i="10"/>
  <c r="O35" i="10"/>
  <c r="N36" i="10"/>
  <c r="O36" i="10"/>
  <c r="N37" i="10"/>
  <c r="O37" i="10"/>
  <c r="N38" i="10"/>
  <c r="O38" i="10"/>
  <c r="N39" i="10"/>
  <c r="O39" i="10"/>
  <c r="N40" i="10"/>
  <c r="O40" i="10"/>
  <c r="N41" i="10"/>
  <c r="O41" i="10"/>
  <c r="N42" i="10"/>
  <c r="O42" i="10"/>
  <c r="N43" i="10"/>
  <c r="O43" i="10"/>
  <c r="N44" i="10"/>
  <c r="O44" i="10"/>
  <c r="N45" i="10"/>
  <c r="O45" i="10"/>
  <c r="N46" i="10"/>
  <c r="O46" i="10"/>
  <c r="N47" i="10"/>
  <c r="O47" i="10"/>
  <c r="N48" i="10"/>
  <c r="O48" i="10"/>
  <c r="N49" i="10"/>
  <c r="O49" i="10"/>
  <c r="N50" i="10"/>
  <c r="O50" i="10"/>
  <c r="N51" i="10"/>
  <c r="O51" i="10"/>
  <c r="N52" i="10"/>
  <c r="O52" i="10"/>
  <c r="N53" i="10"/>
  <c r="O53" i="10"/>
  <c r="N54" i="10"/>
  <c r="O54" i="10"/>
  <c r="N55" i="10"/>
  <c r="O55" i="10"/>
  <c r="N56" i="10"/>
  <c r="O56" i="10"/>
  <c r="N57" i="10"/>
  <c r="O57" i="10"/>
  <c r="N58" i="10"/>
  <c r="O58" i="10"/>
  <c r="N59" i="10"/>
  <c r="O59" i="10"/>
  <c r="N60" i="10"/>
  <c r="O60" i="10"/>
  <c r="N61" i="10"/>
  <c r="O61" i="10"/>
  <c r="N62" i="10"/>
  <c r="O62" i="10"/>
  <c r="N63" i="10"/>
  <c r="O63" i="10"/>
  <c r="N64" i="10"/>
  <c r="O64" i="10"/>
  <c r="N65" i="10"/>
  <c r="O65" i="10"/>
  <c r="N66" i="10"/>
  <c r="O66" i="10"/>
  <c r="N67" i="10"/>
  <c r="O67" i="10"/>
  <c r="N68" i="10"/>
  <c r="O68" i="10"/>
  <c r="N69" i="10"/>
  <c r="O69" i="10"/>
  <c r="N70" i="10"/>
  <c r="O70" i="10"/>
  <c r="N71" i="10"/>
  <c r="O71" i="10"/>
  <c r="N72" i="10"/>
  <c r="O72" i="10"/>
  <c r="N73" i="10"/>
  <c r="O73" i="10"/>
  <c r="N74" i="10"/>
  <c r="O74" i="10"/>
  <c r="N75" i="10"/>
  <c r="O75" i="10"/>
  <c r="N76" i="10"/>
  <c r="O76" i="10"/>
  <c r="N77" i="10"/>
  <c r="O77" i="10"/>
  <c r="N78" i="10"/>
  <c r="O78" i="10"/>
  <c r="N79" i="10"/>
  <c r="O79" i="10"/>
  <c r="N80" i="10"/>
  <c r="O80" i="10"/>
  <c r="N81" i="10"/>
  <c r="O81" i="10"/>
  <c r="N82" i="10"/>
  <c r="O82" i="10"/>
  <c r="N83" i="10"/>
  <c r="O83" i="10"/>
  <c r="N84" i="10"/>
  <c r="O84" i="10"/>
  <c r="N85" i="10"/>
  <c r="O85" i="10"/>
  <c r="N86" i="10"/>
  <c r="O86" i="10"/>
  <c r="N87" i="10"/>
  <c r="O87" i="10"/>
  <c r="N88" i="10"/>
  <c r="O88" i="10"/>
  <c r="N89" i="10"/>
  <c r="O89" i="10"/>
  <c r="N90" i="10"/>
  <c r="O90" i="10"/>
  <c r="N91" i="10"/>
  <c r="O91" i="10"/>
  <c r="N92" i="10"/>
  <c r="O92" i="10"/>
  <c r="N93" i="10"/>
  <c r="O93" i="10"/>
  <c r="N94" i="10"/>
  <c r="O94" i="10"/>
  <c r="N95" i="10"/>
  <c r="O95" i="10"/>
  <c r="N96" i="10"/>
  <c r="O96" i="10"/>
  <c r="N97" i="10"/>
  <c r="O97" i="10"/>
  <c r="N98" i="10"/>
  <c r="O98" i="10"/>
  <c r="N99" i="10"/>
  <c r="O99" i="10"/>
  <c r="N100" i="10"/>
  <c r="O100" i="10"/>
  <c r="N101" i="10"/>
  <c r="O101" i="10"/>
  <c r="N102" i="10"/>
  <c r="O102" i="10"/>
  <c r="N103" i="10"/>
  <c r="O103" i="10"/>
  <c r="N104" i="10"/>
  <c r="O104" i="10"/>
  <c r="N105" i="10"/>
  <c r="O105" i="10"/>
  <c r="N106" i="10"/>
  <c r="O106" i="10"/>
  <c r="N107" i="10"/>
  <c r="O107" i="10"/>
  <c r="N108" i="10"/>
  <c r="O108" i="10"/>
  <c r="N109" i="10"/>
  <c r="O109" i="10"/>
  <c r="N110" i="10"/>
  <c r="O110" i="10"/>
  <c r="N111" i="10"/>
  <c r="O111" i="10"/>
  <c r="N112" i="10"/>
  <c r="O112" i="10"/>
  <c r="N113" i="10"/>
  <c r="O113" i="10"/>
  <c r="N114" i="10"/>
  <c r="O114" i="10"/>
  <c r="N115" i="10"/>
  <c r="O115" i="10"/>
  <c r="N116" i="10"/>
  <c r="O116" i="10"/>
  <c r="N117" i="10"/>
  <c r="O117" i="10"/>
  <c r="N118" i="10"/>
  <c r="O118" i="10"/>
  <c r="N119" i="10"/>
  <c r="O119" i="10"/>
  <c r="N120" i="10"/>
  <c r="O120" i="10"/>
  <c r="N121" i="10"/>
  <c r="O121" i="10"/>
  <c r="N122" i="10"/>
  <c r="O122" i="10"/>
  <c r="N123" i="10"/>
  <c r="O123" i="10"/>
  <c r="N124" i="10"/>
  <c r="O124" i="10"/>
  <c r="N125" i="10"/>
  <c r="O125" i="10"/>
  <c r="N126" i="10"/>
  <c r="O126" i="10"/>
  <c r="N127" i="10"/>
  <c r="O127" i="10"/>
  <c r="N128" i="10"/>
  <c r="O128" i="10"/>
  <c r="N129" i="10"/>
  <c r="O129" i="10"/>
  <c r="N130" i="10"/>
  <c r="O130" i="10"/>
  <c r="N131" i="10"/>
  <c r="O131" i="10"/>
  <c r="N132" i="10"/>
  <c r="O132" i="10"/>
  <c r="N133" i="10"/>
  <c r="O133" i="10"/>
  <c r="N134" i="10"/>
  <c r="O134" i="10"/>
  <c r="N135" i="10"/>
  <c r="O135" i="10"/>
  <c r="N136" i="10"/>
  <c r="O136" i="10"/>
  <c r="N137" i="10"/>
  <c r="O137" i="10"/>
  <c r="N138" i="10"/>
  <c r="O138" i="10"/>
  <c r="N139" i="10"/>
  <c r="O139" i="10"/>
  <c r="N140" i="10"/>
  <c r="O140" i="10"/>
  <c r="N141" i="10"/>
  <c r="O141" i="10"/>
  <c r="N142" i="10"/>
  <c r="O142" i="10"/>
  <c r="N143" i="10"/>
  <c r="O143" i="10"/>
  <c r="N144" i="10"/>
  <c r="O144" i="10"/>
  <c r="N145" i="10"/>
  <c r="O145" i="10"/>
  <c r="N146" i="10"/>
  <c r="O146" i="10"/>
  <c r="N147" i="10"/>
  <c r="O147" i="10"/>
  <c r="N148" i="10"/>
  <c r="O148" i="10"/>
  <c r="N149" i="10"/>
  <c r="O149" i="10"/>
  <c r="N150" i="10"/>
  <c r="O150" i="10"/>
  <c r="N151" i="10"/>
  <c r="O151" i="10"/>
  <c r="N152" i="10"/>
  <c r="O152" i="10"/>
  <c r="N153" i="10"/>
  <c r="O153" i="10"/>
  <c r="N154" i="10"/>
  <c r="O154" i="10"/>
  <c r="N155" i="10"/>
  <c r="O155" i="10"/>
  <c r="N156" i="10"/>
  <c r="O156" i="10"/>
  <c r="N157" i="10"/>
  <c r="O157" i="10"/>
  <c r="N158" i="10"/>
  <c r="O158" i="10"/>
  <c r="N159" i="10"/>
  <c r="O159" i="10"/>
  <c r="N160" i="10"/>
  <c r="O160" i="10"/>
  <c r="N161" i="10"/>
  <c r="O161" i="10"/>
  <c r="N162" i="10"/>
  <c r="O162" i="10"/>
  <c r="N163" i="10"/>
  <c r="O163" i="10"/>
  <c r="N164" i="10"/>
  <c r="O164" i="10"/>
  <c r="N165" i="10"/>
  <c r="O165" i="10"/>
  <c r="N166" i="10"/>
  <c r="O166" i="10"/>
  <c r="N167" i="10"/>
  <c r="O167" i="10"/>
  <c r="N168" i="10"/>
  <c r="O168" i="10"/>
  <c r="N169" i="10"/>
  <c r="O169" i="10"/>
  <c r="N170" i="10"/>
  <c r="O170" i="10"/>
  <c r="N171" i="10"/>
  <c r="O171" i="10"/>
  <c r="N172" i="10"/>
  <c r="O172" i="10"/>
  <c r="N173" i="10"/>
  <c r="O173" i="10"/>
  <c r="N174" i="10"/>
  <c r="O174" i="10"/>
  <c r="N175" i="10"/>
  <c r="O175" i="10"/>
  <c r="N176" i="10"/>
  <c r="O176" i="10"/>
  <c r="N177" i="10"/>
  <c r="O177" i="10"/>
  <c r="N178" i="10"/>
  <c r="O178" i="10"/>
  <c r="N179" i="10"/>
  <c r="O179" i="10"/>
  <c r="N180" i="10"/>
  <c r="O180" i="10"/>
  <c r="N181" i="10"/>
  <c r="O181" i="10"/>
  <c r="N182" i="10"/>
  <c r="O182" i="10"/>
  <c r="N183" i="10"/>
  <c r="O183" i="10"/>
  <c r="N184" i="10"/>
  <c r="O184" i="10"/>
  <c r="N185" i="10"/>
  <c r="O185" i="10"/>
  <c r="N186" i="10"/>
  <c r="O186" i="10"/>
  <c r="N187" i="10"/>
  <c r="O187" i="10"/>
  <c r="N188" i="10"/>
  <c r="O188" i="10"/>
  <c r="N189" i="10"/>
  <c r="O189" i="10"/>
  <c r="N190" i="10"/>
  <c r="O190" i="10"/>
  <c r="N191" i="10"/>
  <c r="O191" i="10"/>
  <c r="N192" i="10"/>
  <c r="O192" i="10"/>
  <c r="N193" i="10"/>
  <c r="O193" i="10"/>
  <c r="N194" i="10"/>
  <c r="O194" i="10"/>
  <c r="N195" i="10"/>
  <c r="O195" i="10"/>
  <c r="N196" i="10"/>
  <c r="O196" i="10"/>
  <c r="N197" i="10"/>
  <c r="O197" i="10"/>
  <c r="N198" i="10"/>
  <c r="O198" i="10"/>
  <c r="N199" i="10"/>
  <c r="O199" i="10"/>
  <c r="N200" i="10"/>
  <c r="O200" i="10"/>
  <c r="N201" i="10"/>
  <c r="O201" i="10"/>
  <c r="N202" i="10"/>
  <c r="O202" i="10"/>
  <c r="N203" i="10"/>
  <c r="O203" i="10"/>
  <c r="N204" i="10"/>
  <c r="O204" i="10"/>
  <c r="N205" i="10"/>
  <c r="O205" i="10"/>
  <c r="N206" i="10"/>
  <c r="O206" i="10"/>
  <c r="N207" i="10"/>
  <c r="O207" i="10"/>
  <c r="N208" i="10"/>
  <c r="O208" i="10"/>
  <c r="N209" i="10"/>
  <c r="O209" i="10"/>
  <c r="N210" i="10"/>
  <c r="O210" i="10"/>
  <c r="N211" i="10"/>
  <c r="O211" i="10"/>
  <c r="N212" i="10"/>
  <c r="O212" i="10"/>
  <c r="N213" i="10"/>
  <c r="O213" i="10"/>
  <c r="N214" i="10"/>
  <c r="O214" i="10"/>
  <c r="N215" i="10"/>
  <c r="O215" i="10"/>
  <c r="N216" i="10"/>
  <c r="O216" i="10"/>
  <c r="N217" i="10"/>
  <c r="O217" i="10"/>
  <c r="N218" i="10"/>
  <c r="O218" i="10"/>
  <c r="N219" i="10"/>
  <c r="O219" i="10"/>
  <c r="N220" i="10"/>
  <c r="O220" i="10"/>
  <c r="N221" i="10"/>
  <c r="O221" i="10"/>
  <c r="N222" i="10"/>
  <c r="O222" i="10"/>
  <c r="N223" i="10"/>
  <c r="O223" i="10"/>
  <c r="N224" i="10"/>
  <c r="O224" i="10"/>
  <c r="N225" i="10"/>
  <c r="O225" i="10"/>
  <c r="N226" i="10"/>
  <c r="O226" i="10"/>
  <c r="N227" i="10"/>
  <c r="O227" i="10"/>
  <c r="N228" i="10"/>
  <c r="O228" i="10"/>
  <c r="N229" i="10"/>
  <c r="O229" i="10"/>
  <c r="N230" i="10"/>
  <c r="O230" i="10"/>
  <c r="N231" i="10"/>
  <c r="O231" i="10"/>
  <c r="N232" i="10"/>
  <c r="O232" i="10"/>
  <c r="N233" i="10"/>
  <c r="O233" i="10"/>
  <c r="N234" i="10"/>
  <c r="O234" i="10"/>
  <c r="N235" i="10"/>
  <c r="O235" i="10"/>
  <c r="N236" i="10"/>
  <c r="O236" i="10"/>
  <c r="N237" i="10"/>
  <c r="O237" i="10"/>
  <c r="N238" i="10"/>
  <c r="O238" i="10"/>
  <c r="N239" i="10"/>
  <c r="O239" i="10"/>
  <c r="N240" i="10"/>
  <c r="O240" i="10"/>
  <c r="N241" i="10"/>
  <c r="O241" i="10"/>
  <c r="N242" i="10"/>
  <c r="O242" i="10"/>
  <c r="N243" i="10"/>
  <c r="O243" i="10"/>
  <c r="N244" i="10"/>
  <c r="O244" i="10"/>
  <c r="N245" i="10"/>
  <c r="O245" i="10"/>
  <c r="N246" i="10"/>
  <c r="O246" i="10"/>
  <c r="N247" i="10"/>
  <c r="O247" i="10"/>
  <c r="N248" i="10"/>
  <c r="O248" i="10"/>
  <c r="N249" i="10"/>
  <c r="O249" i="10"/>
  <c r="N250" i="10"/>
  <c r="O250" i="10"/>
  <c r="N251" i="10"/>
  <c r="O251" i="10"/>
  <c r="N252" i="10"/>
  <c r="O252" i="10"/>
  <c r="N253" i="10"/>
  <c r="O253" i="10"/>
  <c r="N254" i="10"/>
  <c r="O254" i="10"/>
  <c r="N255" i="10"/>
  <c r="O255" i="10"/>
  <c r="N256" i="10"/>
  <c r="O256" i="10"/>
  <c r="N257" i="10"/>
  <c r="O257" i="10"/>
  <c r="N258" i="10"/>
  <c r="O258" i="10"/>
  <c r="N259" i="10"/>
  <c r="O259" i="10"/>
  <c r="N260" i="10"/>
  <c r="O260" i="10"/>
  <c r="N261" i="10"/>
  <c r="O261" i="10"/>
  <c r="N262" i="10"/>
  <c r="O262" i="10"/>
  <c r="N263" i="10"/>
  <c r="O263" i="10"/>
  <c r="N264" i="10"/>
  <c r="O264" i="10"/>
  <c r="N265" i="10"/>
  <c r="O265" i="10"/>
  <c r="N266" i="10"/>
  <c r="O266" i="10"/>
  <c r="N267" i="10"/>
  <c r="O267" i="10"/>
  <c r="N268" i="10"/>
  <c r="O268" i="10"/>
  <c r="N269" i="10"/>
  <c r="O269" i="10"/>
  <c r="N270" i="10"/>
  <c r="O270" i="10"/>
  <c r="N271" i="10"/>
  <c r="O271" i="10"/>
  <c r="N272" i="10"/>
  <c r="O272" i="10"/>
  <c r="N273" i="10"/>
  <c r="O273" i="10"/>
  <c r="N274" i="10"/>
  <c r="O274" i="10"/>
  <c r="N275" i="10"/>
  <c r="O275" i="10"/>
  <c r="N276" i="10"/>
  <c r="O276" i="10"/>
  <c r="N277" i="10"/>
  <c r="O277" i="10"/>
  <c r="N278" i="10"/>
  <c r="O278" i="10"/>
  <c r="N279" i="10"/>
  <c r="O279" i="10"/>
  <c r="N280" i="10"/>
  <c r="O280" i="10"/>
  <c r="N281" i="10"/>
  <c r="O281" i="10"/>
  <c r="N282" i="10"/>
  <c r="O282" i="10"/>
  <c r="N283" i="10"/>
  <c r="O283" i="10"/>
  <c r="N284" i="10"/>
  <c r="O284" i="10"/>
  <c r="N285" i="10"/>
  <c r="O285" i="10"/>
  <c r="N286" i="10"/>
  <c r="O286" i="10"/>
  <c r="N287" i="10"/>
  <c r="O287" i="10"/>
  <c r="N288" i="10"/>
  <c r="O288" i="10"/>
  <c r="N289" i="10"/>
  <c r="O289" i="10"/>
  <c r="N290" i="10"/>
  <c r="O290" i="10"/>
  <c r="N291" i="10"/>
  <c r="O291" i="10"/>
  <c r="N292" i="10"/>
  <c r="O292" i="10"/>
  <c r="N293" i="10"/>
  <c r="O293" i="10"/>
  <c r="N294" i="10"/>
  <c r="O294" i="10"/>
  <c r="N295" i="10"/>
  <c r="O295" i="10"/>
  <c r="N296" i="10"/>
  <c r="O296" i="10"/>
  <c r="N297" i="10"/>
  <c r="O297" i="10"/>
  <c r="N298" i="10"/>
  <c r="O298" i="10"/>
  <c r="N299" i="10"/>
  <c r="O299" i="10"/>
  <c r="N300" i="10"/>
  <c r="O300" i="10"/>
  <c r="N301" i="10"/>
  <c r="O301" i="10"/>
  <c r="N302" i="10"/>
  <c r="O302" i="10"/>
  <c r="N303" i="10"/>
  <c r="O303" i="10"/>
  <c r="N304" i="10"/>
  <c r="O304" i="10"/>
  <c r="N305" i="10"/>
  <c r="O305" i="10"/>
  <c r="N306" i="10"/>
  <c r="O306" i="10"/>
  <c r="N307" i="10"/>
  <c r="O307" i="10"/>
  <c r="N308" i="10"/>
  <c r="O308" i="10"/>
  <c r="N309" i="10"/>
  <c r="O309" i="10"/>
  <c r="N310" i="10"/>
  <c r="O310" i="10"/>
  <c r="N311" i="10"/>
  <c r="O311" i="10"/>
  <c r="N312" i="10"/>
  <c r="O312" i="10"/>
  <c r="N313" i="10"/>
  <c r="O313" i="10"/>
  <c r="N314" i="10"/>
  <c r="O314" i="10"/>
  <c r="N315" i="10"/>
  <c r="O315" i="10"/>
  <c r="N316" i="10"/>
  <c r="O316" i="10"/>
  <c r="N317" i="10"/>
  <c r="O317" i="10"/>
  <c r="N318" i="10"/>
  <c r="O318" i="10"/>
  <c r="N319" i="10"/>
  <c r="O319" i="10"/>
  <c r="N320" i="10"/>
  <c r="O320" i="10"/>
  <c r="N321" i="10"/>
  <c r="O321" i="10"/>
  <c r="N322" i="10"/>
  <c r="O322" i="10"/>
  <c r="N323" i="10"/>
  <c r="O323" i="10"/>
  <c r="N324" i="10"/>
  <c r="O324" i="10"/>
  <c r="N325" i="10"/>
  <c r="O325" i="10"/>
  <c r="N326" i="10"/>
  <c r="O326" i="10"/>
  <c r="N327" i="10"/>
  <c r="O327" i="10"/>
  <c r="N328" i="10"/>
  <c r="O328" i="10"/>
  <c r="N329" i="10"/>
  <c r="O329" i="10"/>
  <c r="N330" i="10"/>
  <c r="O330" i="10"/>
  <c r="N331" i="10"/>
  <c r="O331" i="10"/>
  <c r="N332" i="10"/>
  <c r="O332" i="10"/>
  <c r="N333" i="10"/>
  <c r="O333" i="10"/>
  <c r="N334" i="10"/>
  <c r="O334" i="10"/>
  <c r="N335" i="10"/>
  <c r="O335" i="10"/>
  <c r="N336" i="10"/>
  <c r="O336" i="10"/>
  <c r="N337" i="10"/>
  <c r="O337" i="10"/>
  <c r="N338" i="10"/>
  <c r="O338" i="10"/>
  <c r="N339" i="10"/>
  <c r="O339" i="10"/>
  <c r="N340" i="10"/>
  <c r="O340" i="10"/>
  <c r="N341" i="10"/>
  <c r="O341" i="10"/>
  <c r="N342" i="10"/>
  <c r="O342" i="10"/>
  <c r="N343" i="10"/>
  <c r="O343" i="10"/>
  <c r="N344" i="10"/>
  <c r="O344" i="10"/>
  <c r="N345" i="10"/>
  <c r="O345" i="10"/>
  <c r="N346" i="10"/>
  <c r="O346" i="10"/>
  <c r="N347" i="10"/>
  <c r="O347" i="10"/>
  <c r="N348" i="10"/>
  <c r="O348" i="10"/>
  <c r="N349" i="10"/>
  <c r="O349" i="10"/>
  <c r="N350" i="10"/>
  <c r="O350" i="10"/>
  <c r="N351" i="10"/>
  <c r="O351" i="10"/>
  <c r="N352" i="10"/>
  <c r="O352" i="10"/>
  <c r="N353" i="10"/>
  <c r="O353" i="10"/>
  <c r="N354" i="10"/>
  <c r="O354" i="10"/>
  <c r="N355" i="10"/>
  <c r="O355" i="10"/>
  <c r="N356" i="10"/>
  <c r="O356" i="10"/>
  <c r="N357" i="10"/>
  <c r="O357" i="10"/>
  <c r="N358" i="10"/>
  <c r="O358" i="10"/>
  <c r="N359" i="10"/>
  <c r="O359" i="10"/>
  <c r="N360" i="10"/>
  <c r="O360" i="10"/>
  <c r="N361" i="10"/>
  <c r="O361" i="10"/>
  <c r="N362" i="10"/>
  <c r="O362" i="10"/>
  <c r="N363" i="10"/>
  <c r="O363" i="10"/>
  <c r="N364" i="10"/>
  <c r="O364" i="10"/>
  <c r="N365" i="10"/>
  <c r="O365" i="10"/>
  <c r="N366" i="10"/>
  <c r="O366" i="10"/>
  <c r="O4" i="10"/>
  <c r="N4" i="10"/>
  <c r="P4" i="10"/>
  <c r="P11" i="10"/>
  <c r="P12" i="10"/>
  <c r="P19" i="10"/>
  <c r="P20" i="10"/>
  <c r="P27" i="10"/>
  <c r="P28" i="10"/>
  <c r="P35" i="10"/>
  <c r="P36" i="10"/>
  <c r="P51" i="10"/>
  <c r="P52" i="10"/>
  <c r="P59" i="10"/>
  <c r="P60" i="10"/>
  <c r="P67" i="10"/>
  <c r="P68" i="10"/>
  <c r="P75" i="10"/>
  <c r="P76" i="10"/>
  <c r="P83" i="10"/>
  <c r="P84" i="10"/>
  <c r="P91" i="10"/>
  <c r="P92" i="10"/>
  <c r="P99" i="10"/>
  <c r="P100" i="10"/>
  <c r="P107" i="10"/>
  <c r="P108" i="10"/>
  <c r="P115" i="10"/>
  <c r="P116" i="10"/>
  <c r="P123" i="10"/>
  <c r="P124" i="10"/>
  <c r="P131" i="10"/>
  <c r="P132" i="10"/>
  <c r="P139" i="10"/>
  <c r="P140" i="10"/>
  <c r="P147" i="10"/>
  <c r="P148" i="10"/>
  <c r="P155" i="10"/>
  <c r="P156" i="10"/>
  <c r="P163" i="10"/>
  <c r="P164" i="10"/>
  <c r="P171" i="10"/>
  <c r="P172" i="10"/>
  <c r="P179" i="10"/>
  <c r="P180" i="10"/>
  <c r="P187" i="10"/>
  <c r="P188" i="10"/>
  <c r="P195" i="10"/>
  <c r="P196" i="10"/>
  <c r="P203" i="10"/>
  <c r="P204" i="10"/>
  <c r="P211" i="10"/>
  <c r="P212" i="10"/>
  <c r="P219" i="10"/>
  <c r="P220" i="10"/>
  <c r="P227" i="10"/>
  <c r="P228" i="10"/>
  <c r="P236" i="10"/>
  <c r="P251" i="10"/>
  <c r="P252" i="10"/>
  <c r="P259" i="10"/>
  <c r="P260" i="10"/>
  <c r="P275" i="10"/>
  <c r="P276" i="10"/>
  <c r="P283" i="10"/>
  <c r="P284" i="10"/>
  <c r="P291" i="10"/>
  <c r="P292" i="10"/>
  <c r="P299" i="10"/>
  <c r="P300" i="10"/>
  <c r="P307" i="10"/>
  <c r="P308" i="10"/>
  <c r="P315" i="10"/>
  <c r="P316" i="10"/>
  <c r="P323" i="10"/>
  <c r="P324" i="10"/>
  <c r="P331" i="10"/>
  <c r="P332" i="10"/>
  <c r="P339" i="10"/>
  <c r="P340" i="10"/>
  <c r="P347" i="10"/>
  <c r="P348" i="10"/>
  <c r="P355" i="10"/>
  <c r="P363" i="10"/>
  <c r="P364" i="10"/>
  <c r="L4" i="10"/>
  <c r="L5" i="10"/>
  <c r="P5" i="10" s="1"/>
  <c r="L6" i="10"/>
  <c r="P6" i="10" s="1"/>
  <c r="L7" i="10"/>
  <c r="P7" i="10" s="1"/>
  <c r="L8" i="10"/>
  <c r="P8" i="10" s="1"/>
  <c r="L9" i="10"/>
  <c r="P9" i="10" s="1"/>
  <c r="L10" i="10"/>
  <c r="P10" i="10" s="1"/>
  <c r="L11" i="10"/>
  <c r="L12" i="10"/>
  <c r="L13" i="10"/>
  <c r="P13" i="10" s="1"/>
  <c r="L14" i="10"/>
  <c r="P14" i="10" s="1"/>
  <c r="L15" i="10"/>
  <c r="P15" i="10" s="1"/>
  <c r="L16" i="10"/>
  <c r="P16" i="10" s="1"/>
  <c r="L17" i="10"/>
  <c r="P17" i="10" s="1"/>
  <c r="L18" i="10"/>
  <c r="P18" i="10" s="1"/>
  <c r="L19" i="10"/>
  <c r="L20" i="10"/>
  <c r="L21" i="10"/>
  <c r="P21" i="10" s="1"/>
  <c r="L22" i="10"/>
  <c r="P22" i="10" s="1"/>
  <c r="L23" i="10"/>
  <c r="P23" i="10" s="1"/>
  <c r="L24" i="10"/>
  <c r="P24" i="10" s="1"/>
  <c r="L25" i="10"/>
  <c r="P25" i="10" s="1"/>
  <c r="L26" i="10"/>
  <c r="P26" i="10" s="1"/>
  <c r="L27" i="10"/>
  <c r="L28" i="10"/>
  <c r="L29" i="10"/>
  <c r="P29" i="10" s="1"/>
  <c r="L30" i="10"/>
  <c r="P30" i="10" s="1"/>
  <c r="L31" i="10"/>
  <c r="P31" i="10" s="1"/>
  <c r="L32" i="10"/>
  <c r="P32" i="10" s="1"/>
  <c r="L33" i="10"/>
  <c r="P33" i="10" s="1"/>
  <c r="L34" i="10"/>
  <c r="P34" i="10" s="1"/>
  <c r="L35" i="10"/>
  <c r="L36" i="10"/>
  <c r="L37" i="10"/>
  <c r="P37" i="10" s="1"/>
  <c r="L38" i="10"/>
  <c r="P38" i="10" s="1"/>
  <c r="L39" i="10"/>
  <c r="P39" i="10" s="1"/>
  <c r="L40" i="10"/>
  <c r="P40" i="10" s="1"/>
  <c r="L41" i="10"/>
  <c r="P41" i="10" s="1"/>
  <c r="L42" i="10"/>
  <c r="P42" i="10" s="1"/>
  <c r="L43" i="10"/>
  <c r="P43" i="10" s="1"/>
  <c r="L44" i="10"/>
  <c r="P44" i="10" s="1"/>
  <c r="L45" i="10"/>
  <c r="P45" i="10" s="1"/>
  <c r="L46" i="10"/>
  <c r="P46" i="10" s="1"/>
  <c r="L47" i="10"/>
  <c r="P47" i="10" s="1"/>
  <c r="L48" i="10"/>
  <c r="P48" i="10" s="1"/>
  <c r="L49" i="10"/>
  <c r="P49" i="10" s="1"/>
  <c r="L50" i="10"/>
  <c r="P50" i="10" s="1"/>
  <c r="L51" i="10"/>
  <c r="L52" i="10"/>
  <c r="L53" i="10"/>
  <c r="P53" i="10" s="1"/>
  <c r="L54" i="10"/>
  <c r="P54" i="10" s="1"/>
  <c r="L55" i="10"/>
  <c r="P55" i="10" s="1"/>
  <c r="L56" i="10"/>
  <c r="P56" i="10" s="1"/>
  <c r="L57" i="10"/>
  <c r="P57" i="10" s="1"/>
  <c r="L58" i="10"/>
  <c r="P58" i="10" s="1"/>
  <c r="L59" i="10"/>
  <c r="L60" i="10"/>
  <c r="L61" i="10"/>
  <c r="P61" i="10" s="1"/>
  <c r="L62" i="10"/>
  <c r="P62" i="10" s="1"/>
  <c r="L63" i="10"/>
  <c r="P63" i="10" s="1"/>
  <c r="L64" i="10"/>
  <c r="P64" i="10" s="1"/>
  <c r="L65" i="10"/>
  <c r="P65" i="10" s="1"/>
  <c r="L66" i="10"/>
  <c r="P66" i="10" s="1"/>
  <c r="L67" i="10"/>
  <c r="L68" i="10"/>
  <c r="L69" i="10"/>
  <c r="P69" i="10" s="1"/>
  <c r="L70" i="10"/>
  <c r="P70" i="10" s="1"/>
  <c r="L71" i="10"/>
  <c r="P71" i="10" s="1"/>
  <c r="L72" i="10"/>
  <c r="P72" i="10" s="1"/>
  <c r="L73" i="10"/>
  <c r="P73" i="10" s="1"/>
  <c r="L74" i="10"/>
  <c r="P74" i="10" s="1"/>
  <c r="L75" i="10"/>
  <c r="L76" i="10"/>
  <c r="L77" i="10"/>
  <c r="P77" i="10" s="1"/>
  <c r="L78" i="10"/>
  <c r="P78" i="10" s="1"/>
  <c r="L79" i="10"/>
  <c r="P79" i="10" s="1"/>
  <c r="L80" i="10"/>
  <c r="P80" i="10" s="1"/>
  <c r="L81" i="10"/>
  <c r="P81" i="10" s="1"/>
  <c r="L82" i="10"/>
  <c r="P82" i="10" s="1"/>
  <c r="L83" i="10"/>
  <c r="L84" i="10"/>
  <c r="L85" i="10"/>
  <c r="P85" i="10" s="1"/>
  <c r="L86" i="10"/>
  <c r="P86" i="10" s="1"/>
  <c r="L87" i="10"/>
  <c r="P87" i="10" s="1"/>
  <c r="L88" i="10"/>
  <c r="P88" i="10" s="1"/>
  <c r="L89" i="10"/>
  <c r="P89" i="10" s="1"/>
  <c r="L90" i="10"/>
  <c r="P90" i="10" s="1"/>
  <c r="L91" i="10"/>
  <c r="L92" i="10"/>
  <c r="L93" i="10"/>
  <c r="P93" i="10" s="1"/>
  <c r="L94" i="10"/>
  <c r="P94" i="10" s="1"/>
  <c r="L95" i="10"/>
  <c r="P95" i="10" s="1"/>
  <c r="L96" i="10"/>
  <c r="P96" i="10" s="1"/>
  <c r="L97" i="10"/>
  <c r="P97" i="10" s="1"/>
  <c r="L98" i="10"/>
  <c r="P98" i="10" s="1"/>
  <c r="L99" i="10"/>
  <c r="L100" i="10"/>
  <c r="L101" i="10"/>
  <c r="P101" i="10" s="1"/>
  <c r="L102" i="10"/>
  <c r="P102" i="10" s="1"/>
  <c r="L103" i="10"/>
  <c r="P103" i="10" s="1"/>
  <c r="L104" i="10"/>
  <c r="P104" i="10" s="1"/>
  <c r="L105" i="10"/>
  <c r="P105" i="10" s="1"/>
  <c r="L106" i="10"/>
  <c r="P106" i="10" s="1"/>
  <c r="L107" i="10"/>
  <c r="L108" i="10"/>
  <c r="L109" i="10"/>
  <c r="P109" i="10" s="1"/>
  <c r="L110" i="10"/>
  <c r="P110" i="10" s="1"/>
  <c r="L111" i="10"/>
  <c r="P111" i="10" s="1"/>
  <c r="L112" i="10"/>
  <c r="P112" i="10" s="1"/>
  <c r="L113" i="10"/>
  <c r="P113" i="10" s="1"/>
  <c r="L114" i="10"/>
  <c r="P114" i="10" s="1"/>
  <c r="L115" i="10"/>
  <c r="L116" i="10"/>
  <c r="L117" i="10"/>
  <c r="P117" i="10" s="1"/>
  <c r="L118" i="10"/>
  <c r="P118" i="10" s="1"/>
  <c r="L119" i="10"/>
  <c r="P119" i="10" s="1"/>
  <c r="L120" i="10"/>
  <c r="P120" i="10" s="1"/>
  <c r="L121" i="10"/>
  <c r="P121" i="10" s="1"/>
  <c r="L122" i="10"/>
  <c r="P122" i="10" s="1"/>
  <c r="L123" i="10"/>
  <c r="L124" i="10"/>
  <c r="L125" i="10"/>
  <c r="P125" i="10" s="1"/>
  <c r="L126" i="10"/>
  <c r="P126" i="10" s="1"/>
  <c r="L127" i="10"/>
  <c r="P127" i="10" s="1"/>
  <c r="L128" i="10"/>
  <c r="P128" i="10" s="1"/>
  <c r="L129" i="10"/>
  <c r="P129" i="10" s="1"/>
  <c r="L130" i="10"/>
  <c r="P130" i="10" s="1"/>
  <c r="L131" i="10"/>
  <c r="L132" i="10"/>
  <c r="L133" i="10"/>
  <c r="P133" i="10" s="1"/>
  <c r="L134" i="10"/>
  <c r="P134" i="10" s="1"/>
  <c r="L135" i="10"/>
  <c r="P135" i="10" s="1"/>
  <c r="L136" i="10"/>
  <c r="P136" i="10" s="1"/>
  <c r="L137" i="10"/>
  <c r="P137" i="10" s="1"/>
  <c r="L138" i="10"/>
  <c r="P138" i="10" s="1"/>
  <c r="L139" i="10"/>
  <c r="L140" i="10"/>
  <c r="L141" i="10"/>
  <c r="P141" i="10" s="1"/>
  <c r="L142" i="10"/>
  <c r="P142" i="10" s="1"/>
  <c r="L143" i="10"/>
  <c r="P143" i="10" s="1"/>
  <c r="L144" i="10"/>
  <c r="P144" i="10" s="1"/>
  <c r="L145" i="10"/>
  <c r="P145" i="10" s="1"/>
  <c r="L146" i="10"/>
  <c r="P146" i="10" s="1"/>
  <c r="L147" i="10"/>
  <c r="L148" i="10"/>
  <c r="L149" i="10"/>
  <c r="P149" i="10" s="1"/>
  <c r="L150" i="10"/>
  <c r="P150" i="10" s="1"/>
  <c r="L151" i="10"/>
  <c r="P151" i="10" s="1"/>
  <c r="L152" i="10"/>
  <c r="P152" i="10" s="1"/>
  <c r="L153" i="10"/>
  <c r="P153" i="10" s="1"/>
  <c r="L154" i="10"/>
  <c r="P154" i="10" s="1"/>
  <c r="L155" i="10"/>
  <c r="L156" i="10"/>
  <c r="L157" i="10"/>
  <c r="P157" i="10" s="1"/>
  <c r="L158" i="10"/>
  <c r="P158" i="10" s="1"/>
  <c r="L159" i="10"/>
  <c r="P159" i="10" s="1"/>
  <c r="L160" i="10"/>
  <c r="P160" i="10" s="1"/>
  <c r="L161" i="10"/>
  <c r="P161" i="10" s="1"/>
  <c r="L162" i="10"/>
  <c r="P162" i="10" s="1"/>
  <c r="L163" i="10"/>
  <c r="L164" i="10"/>
  <c r="L165" i="10"/>
  <c r="P165" i="10" s="1"/>
  <c r="L166" i="10"/>
  <c r="P166" i="10" s="1"/>
  <c r="L167" i="10"/>
  <c r="P167" i="10" s="1"/>
  <c r="L168" i="10"/>
  <c r="P168" i="10" s="1"/>
  <c r="L169" i="10"/>
  <c r="P169" i="10" s="1"/>
  <c r="L170" i="10"/>
  <c r="P170" i="10" s="1"/>
  <c r="L171" i="10"/>
  <c r="L172" i="10"/>
  <c r="L173" i="10"/>
  <c r="P173" i="10" s="1"/>
  <c r="L174" i="10"/>
  <c r="P174" i="10" s="1"/>
  <c r="L175" i="10"/>
  <c r="P175" i="10" s="1"/>
  <c r="L176" i="10"/>
  <c r="P176" i="10" s="1"/>
  <c r="L177" i="10"/>
  <c r="P177" i="10" s="1"/>
  <c r="L178" i="10"/>
  <c r="P178" i="10" s="1"/>
  <c r="L179" i="10"/>
  <c r="L180" i="10"/>
  <c r="L181" i="10"/>
  <c r="P181" i="10" s="1"/>
  <c r="L182" i="10"/>
  <c r="P182" i="10" s="1"/>
  <c r="L183" i="10"/>
  <c r="P183" i="10" s="1"/>
  <c r="L184" i="10"/>
  <c r="P184" i="10" s="1"/>
  <c r="L185" i="10"/>
  <c r="P185" i="10" s="1"/>
  <c r="L186" i="10"/>
  <c r="P186" i="10" s="1"/>
  <c r="L187" i="10"/>
  <c r="L188" i="10"/>
  <c r="L189" i="10"/>
  <c r="P189" i="10" s="1"/>
  <c r="L190" i="10"/>
  <c r="P190" i="10" s="1"/>
  <c r="L191" i="10"/>
  <c r="P191" i="10" s="1"/>
  <c r="L192" i="10"/>
  <c r="P192" i="10" s="1"/>
  <c r="L193" i="10"/>
  <c r="P193" i="10" s="1"/>
  <c r="L194" i="10"/>
  <c r="P194" i="10" s="1"/>
  <c r="L195" i="10"/>
  <c r="L196" i="10"/>
  <c r="L197" i="10"/>
  <c r="P197" i="10" s="1"/>
  <c r="L198" i="10"/>
  <c r="P198" i="10" s="1"/>
  <c r="L199" i="10"/>
  <c r="P199" i="10" s="1"/>
  <c r="L200" i="10"/>
  <c r="P200" i="10" s="1"/>
  <c r="L201" i="10"/>
  <c r="P201" i="10" s="1"/>
  <c r="L202" i="10"/>
  <c r="P202" i="10" s="1"/>
  <c r="L203" i="10"/>
  <c r="L204" i="10"/>
  <c r="L205" i="10"/>
  <c r="P205" i="10" s="1"/>
  <c r="L206" i="10"/>
  <c r="P206" i="10" s="1"/>
  <c r="L207" i="10"/>
  <c r="P207" i="10" s="1"/>
  <c r="L208" i="10"/>
  <c r="P208" i="10" s="1"/>
  <c r="L209" i="10"/>
  <c r="P209" i="10" s="1"/>
  <c r="L210" i="10"/>
  <c r="P210" i="10" s="1"/>
  <c r="L211" i="10"/>
  <c r="L212" i="10"/>
  <c r="L213" i="10"/>
  <c r="P213" i="10" s="1"/>
  <c r="L214" i="10"/>
  <c r="P214" i="10" s="1"/>
  <c r="L215" i="10"/>
  <c r="P215" i="10" s="1"/>
  <c r="L216" i="10"/>
  <c r="P216" i="10" s="1"/>
  <c r="L217" i="10"/>
  <c r="P217" i="10" s="1"/>
  <c r="L218" i="10"/>
  <c r="P218" i="10" s="1"/>
  <c r="L219" i="10"/>
  <c r="L220" i="10"/>
  <c r="L221" i="10"/>
  <c r="P221" i="10" s="1"/>
  <c r="L222" i="10"/>
  <c r="P222" i="10" s="1"/>
  <c r="L223" i="10"/>
  <c r="P223" i="10" s="1"/>
  <c r="L224" i="10"/>
  <c r="P224" i="10" s="1"/>
  <c r="L225" i="10"/>
  <c r="P225" i="10" s="1"/>
  <c r="L226" i="10"/>
  <c r="P226" i="10" s="1"/>
  <c r="L227" i="10"/>
  <c r="L228" i="10"/>
  <c r="L229" i="10"/>
  <c r="P229" i="10" s="1"/>
  <c r="L230" i="10"/>
  <c r="P230" i="10" s="1"/>
  <c r="L231" i="10"/>
  <c r="P231" i="10" s="1"/>
  <c r="L232" i="10"/>
  <c r="P232" i="10" s="1"/>
  <c r="L233" i="10"/>
  <c r="P233" i="10" s="1"/>
  <c r="L234" i="10"/>
  <c r="P234" i="10" s="1"/>
  <c r="L235" i="10"/>
  <c r="P235" i="10" s="1"/>
  <c r="L236" i="10"/>
  <c r="L237" i="10"/>
  <c r="P237" i="10" s="1"/>
  <c r="L238" i="10"/>
  <c r="P238" i="10" s="1"/>
  <c r="L239" i="10"/>
  <c r="P239" i="10" s="1"/>
  <c r="L240" i="10"/>
  <c r="P240" i="10" s="1"/>
  <c r="L241" i="10"/>
  <c r="P241" i="10" s="1"/>
  <c r="L242" i="10"/>
  <c r="P242" i="10" s="1"/>
  <c r="L243" i="10"/>
  <c r="P243" i="10" s="1"/>
  <c r="L244" i="10"/>
  <c r="P244" i="10" s="1"/>
  <c r="L245" i="10"/>
  <c r="P245" i="10" s="1"/>
  <c r="L246" i="10"/>
  <c r="P246" i="10" s="1"/>
  <c r="L247" i="10"/>
  <c r="P247" i="10" s="1"/>
  <c r="L248" i="10"/>
  <c r="P248" i="10" s="1"/>
  <c r="L249" i="10"/>
  <c r="P249" i="10" s="1"/>
  <c r="L250" i="10"/>
  <c r="P250" i="10" s="1"/>
  <c r="L251" i="10"/>
  <c r="L252" i="10"/>
  <c r="L253" i="10"/>
  <c r="P253" i="10" s="1"/>
  <c r="L254" i="10"/>
  <c r="P254" i="10" s="1"/>
  <c r="L255" i="10"/>
  <c r="P255" i="10" s="1"/>
  <c r="L256" i="10"/>
  <c r="P256" i="10" s="1"/>
  <c r="L257" i="10"/>
  <c r="P257" i="10" s="1"/>
  <c r="L258" i="10"/>
  <c r="P258" i="10" s="1"/>
  <c r="L259" i="10"/>
  <c r="L260" i="10"/>
  <c r="L261" i="10"/>
  <c r="P261" i="10" s="1"/>
  <c r="L262" i="10"/>
  <c r="P262" i="10" s="1"/>
  <c r="L263" i="10"/>
  <c r="P263" i="10" s="1"/>
  <c r="L264" i="10"/>
  <c r="P264" i="10" s="1"/>
  <c r="L265" i="10"/>
  <c r="P265" i="10" s="1"/>
  <c r="L266" i="10"/>
  <c r="P266" i="10" s="1"/>
  <c r="L267" i="10"/>
  <c r="P267" i="10" s="1"/>
  <c r="L268" i="10"/>
  <c r="P268" i="10" s="1"/>
  <c r="L269" i="10"/>
  <c r="P269" i="10" s="1"/>
  <c r="L270" i="10"/>
  <c r="P270" i="10" s="1"/>
  <c r="L271" i="10"/>
  <c r="P271" i="10" s="1"/>
  <c r="L272" i="10"/>
  <c r="P272" i="10" s="1"/>
  <c r="L273" i="10"/>
  <c r="P273" i="10" s="1"/>
  <c r="L274" i="10"/>
  <c r="P274" i="10" s="1"/>
  <c r="L275" i="10"/>
  <c r="L276" i="10"/>
  <c r="L277" i="10"/>
  <c r="P277" i="10" s="1"/>
  <c r="L278" i="10"/>
  <c r="P278" i="10" s="1"/>
  <c r="L279" i="10"/>
  <c r="P279" i="10" s="1"/>
  <c r="L280" i="10"/>
  <c r="P280" i="10" s="1"/>
  <c r="L281" i="10"/>
  <c r="P281" i="10" s="1"/>
  <c r="L282" i="10"/>
  <c r="P282" i="10" s="1"/>
  <c r="L283" i="10"/>
  <c r="L284" i="10"/>
  <c r="L285" i="10"/>
  <c r="P285" i="10" s="1"/>
  <c r="L286" i="10"/>
  <c r="P286" i="10" s="1"/>
  <c r="L287" i="10"/>
  <c r="P287" i="10" s="1"/>
  <c r="L288" i="10"/>
  <c r="P288" i="10" s="1"/>
  <c r="L289" i="10"/>
  <c r="P289" i="10" s="1"/>
  <c r="L290" i="10"/>
  <c r="P290" i="10" s="1"/>
  <c r="L291" i="10"/>
  <c r="L292" i="10"/>
  <c r="L293" i="10"/>
  <c r="P293" i="10" s="1"/>
  <c r="L294" i="10"/>
  <c r="P294" i="10" s="1"/>
  <c r="L295" i="10"/>
  <c r="P295" i="10" s="1"/>
  <c r="L296" i="10"/>
  <c r="P296" i="10" s="1"/>
  <c r="L297" i="10"/>
  <c r="P297" i="10" s="1"/>
  <c r="L298" i="10"/>
  <c r="P298" i="10" s="1"/>
  <c r="L299" i="10"/>
  <c r="L300" i="10"/>
  <c r="L301" i="10"/>
  <c r="P301" i="10" s="1"/>
  <c r="L302" i="10"/>
  <c r="P302" i="10" s="1"/>
  <c r="L303" i="10"/>
  <c r="P303" i="10" s="1"/>
  <c r="L304" i="10"/>
  <c r="P304" i="10" s="1"/>
  <c r="L305" i="10"/>
  <c r="P305" i="10" s="1"/>
  <c r="L306" i="10"/>
  <c r="P306" i="10" s="1"/>
  <c r="L307" i="10"/>
  <c r="L308" i="10"/>
  <c r="L309" i="10"/>
  <c r="P309" i="10" s="1"/>
  <c r="L310" i="10"/>
  <c r="P310" i="10" s="1"/>
  <c r="L311" i="10"/>
  <c r="P311" i="10" s="1"/>
  <c r="L312" i="10"/>
  <c r="P312" i="10" s="1"/>
  <c r="L313" i="10"/>
  <c r="P313" i="10" s="1"/>
  <c r="L314" i="10"/>
  <c r="P314" i="10" s="1"/>
  <c r="L315" i="10"/>
  <c r="L316" i="10"/>
  <c r="L317" i="10"/>
  <c r="P317" i="10" s="1"/>
  <c r="L318" i="10"/>
  <c r="P318" i="10" s="1"/>
  <c r="L319" i="10"/>
  <c r="P319" i="10" s="1"/>
  <c r="L320" i="10"/>
  <c r="P320" i="10" s="1"/>
  <c r="L321" i="10"/>
  <c r="P321" i="10" s="1"/>
  <c r="L322" i="10"/>
  <c r="P322" i="10" s="1"/>
  <c r="L323" i="10"/>
  <c r="L324" i="10"/>
  <c r="L325" i="10"/>
  <c r="P325" i="10" s="1"/>
  <c r="L326" i="10"/>
  <c r="P326" i="10" s="1"/>
  <c r="L327" i="10"/>
  <c r="P327" i="10" s="1"/>
  <c r="L328" i="10"/>
  <c r="P328" i="10" s="1"/>
  <c r="L329" i="10"/>
  <c r="P329" i="10" s="1"/>
  <c r="L330" i="10"/>
  <c r="P330" i="10" s="1"/>
  <c r="L331" i="10"/>
  <c r="L332" i="10"/>
  <c r="L333" i="10"/>
  <c r="P333" i="10" s="1"/>
  <c r="L334" i="10"/>
  <c r="P334" i="10" s="1"/>
  <c r="L335" i="10"/>
  <c r="P335" i="10" s="1"/>
  <c r="L336" i="10"/>
  <c r="P336" i="10" s="1"/>
  <c r="L337" i="10"/>
  <c r="P337" i="10" s="1"/>
  <c r="L338" i="10"/>
  <c r="P338" i="10" s="1"/>
  <c r="L339" i="10"/>
  <c r="L340" i="10"/>
  <c r="L341" i="10"/>
  <c r="P341" i="10" s="1"/>
  <c r="L342" i="10"/>
  <c r="P342" i="10" s="1"/>
  <c r="L343" i="10"/>
  <c r="P343" i="10" s="1"/>
  <c r="L344" i="10"/>
  <c r="P344" i="10" s="1"/>
  <c r="L345" i="10"/>
  <c r="P345" i="10" s="1"/>
  <c r="L346" i="10"/>
  <c r="P346" i="10" s="1"/>
  <c r="L347" i="10"/>
  <c r="L348" i="10"/>
  <c r="L349" i="10"/>
  <c r="P349" i="10" s="1"/>
  <c r="L350" i="10"/>
  <c r="P350" i="10" s="1"/>
  <c r="L351" i="10"/>
  <c r="P351" i="10" s="1"/>
  <c r="L352" i="10"/>
  <c r="P352" i="10" s="1"/>
  <c r="L353" i="10"/>
  <c r="P353" i="10" s="1"/>
  <c r="L354" i="10"/>
  <c r="P354" i="10" s="1"/>
  <c r="L355" i="10"/>
  <c r="L356" i="10"/>
  <c r="P356" i="10" s="1"/>
  <c r="L357" i="10"/>
  <c r="P357" i="10" s="1"/>
  <c r="L358" i="10"/>
  <c r="P358" i="10" s="1"/>
  <c r="L359" i="10"/>
  <c r="P359" i="10" s="1"/>
  <c r="L360" i="10"/>
  <c r="P360" i="10" s="1"/>
  <c r="L361" i="10"/>
  <c r="P361" i="10" s="1"/>
  <c r="L362" i="10"/>
  <c r="P362" i="10" s="1"/>
  <c r="L363" i="10"/>
  <c r="L364" i="10"/>
  <c r="L365" i="10"/>
  <c r="P365" i="10" s="1"/>
  <c r="L366" i="10"/>
  <c r="P366" i="10" s="1"/>
  <c r="P3" i="10"/>
  <c r="O3" i="10"/>
  <c r="N3" i="10"/>
  <c r="L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24" i="10"/>
  <c r="J325" i="10"/>
  <c r="J326" i="10"/>
  <c r="J327" i="10"/>
  <c r="J328" i="10"/>
  <c r="J329" i="10"/>
  <c r="J330" i="10"/>
  <c r="J331" i="10"/>
  <c r="J332" i="10"/>
  <c r="J333" i="10"/>
  <c r="J334" i="10"/>
  <c r="J335" i="10"/>
  <c r="J336" i="10"/>
  <c r="J337" i="10"/>
  <c r="J338" i="10"/>
  <c r="J339" i="10"/>
  <c r="J340" i="10"/>
  <c r="J341" i="10"/>
  <c r="J342" i="10"/>
  <c r="J343" i="10"/>
  <c r="J344" i="10"/>
  <c r="J345" i="10"/>
  <c r="J346" i="10"/>
  <c r="J347" i="10"/>
  <c r="J348" i="10"/>
  <c r="J349" i="10"/>
  <c r="J350" i="10"/>
  <c r="J351" i="10"/>
  <c r="J352" i="10"/>
  <c r="J353" i="10"/>
  <c r="J354" i="10"/>
  <c r="J355" i="10"/>
  <c r="J356" i="10"/>
  <c r="J357" i="10"/>
  <c r="J358" i="10"/>
  <c r="J359" i="10"/>
  <c r="J360" i="10"/>
  <c r="J361" i="10"/>
  <c r="J362" i="10"/>
  <c r="J363" i="10"/>
  <c r="J364" i="10"/>
  <c r="J365" i="10"/>
  <c r="J366" i="10"/>
  <c r="J3" i="10"/>
  <c r="U87" i="9"/>
  <c r="U85" i="9"/>
  <c r="U84" i="9"/>
  <c r="U79" i="9"/>
  <c r="U78" i="9"/>
  <c r="U77" i="9"/>
  <c r="U76" i="9"/>
  <c r="U71" i="9"/>
  <c r="U70" i="9"/>
  <c r="U69" i="9"/>
  <c r="U68" i="9"/>
  <c r="U63" i="9"/>
  <c r="U62" i="9"/>
  <c r="U61" i="9"/>
  <c r="U60" i="9"/>
  <c r="U55" i="9"/>
  <c r="U54" i="9"/>
  <c r="U53" i="9"/>
  <c r="U52" i="9"/>
  <c r="U47" i="9"/>
  <c r="U46" i="9"/>
  <c r="U45" i="9"/>
  <c r="U44" i="9"/>
  <c r="U39" i="9"/>
  <c r="U38" i="9"/>
  <c r="U37" i="9"/>
  <c r="U36" i="9"/>
  <c r="U31" i="9"/>
  <c r="U30" i="9"/>
  <c r="U29" i="9"/>
  <c r="U28" i="9"/>
  <c r="U23" i="9"/>
  <c r="U22" i="9"/>
  <c r="U21" i="9"/>
  <c r="U20" i="9"/>
  <c r="U14" i="9"/>
  <c r="U13" i="9"/>
  <c r="U12" i="9"/>
  <c r="U7" i="9"/>
  <c r="U6" i="9"/>
  <c r="U5" i="9"/>
  <c r="U4" i="9"/>
  <c r="T11" i="9"/>
  <c r="T12" i="9"/>
  <c r="T19" i="9"/>
  <c r="T20" i="9"/>
  <c r="T27" i="9"/>
  <c r="T28" i="9"/>
  <c r="T35" i="9"/>
  <c r="T36" i="9"/>
  <c r="T43" i="9"/>
  <c r="T44" i="9"/>
  <c r="T51" i="9"/>
  <c r="T52" i="9"/>
  <c r="T59" i="9"/>
  <c r="T60" i="9"/>
  <c r="T67" i="9"/>
  <c r="T68" i="9"/>
  <c r="T75" i="9"/>
  <c r="T76" i="9"/>
  <c r="T83" i="9"/>
  <c r="T84" i="9"/>
  <c r="T91" i="9"/>
  <c r="T4" i="9"/>
  <c r="S5" i="9"/>
  <c r="S6" i="9"/>
  <c r="S7" i="9"/>
  <c r="S8" i="9"/>
  <c r="S9" i="9"/>
  <c r="S10" i="9"/>
  <c r="S13" i="9"/>
  <c r="S14" i="9"/>
  <c r="S15" i="9"/>
  <c r="S16" i="9"/>
  <c r="S17" i="9"/>
  <c r="S18" i="9"/>
  <c r="S21" i="9"/>
  <c r="S22" i="9"/>
  <c r="S23" i="9"/>
  <c r="S24" i="9"/>
  <c r="S25" i="9"/>
  <c r="S26" i="9"/>
  <c r="S29" i="9"/>
  <c r="S30" i="9"/>
  <c r="S31" i="9"/>
  <c r="S32" i="9"/>
  <c r="S33" i="9"/>
  <c r="S34" i="9"/>
  <c r="S37" i="9"/>
  <c r="S38" i="9"/>
  <c r="S39" i="9"/>
  <c r="S40" i="9"/>
  <c r="S41" i="9"/>
  <c r="S42" i="9"/>
  <c r="S45" i="9"/>
  <c r="S46" i="9"/>
  <c r="S47" i="9"/>
  <c r="S48" i="9"/>
  <c r="S49" i="9"/>
  <c r="S50" i="9"/>
  <c r="S53" i="9"/>
  <c r="S54" i="9"/>
  <c r="S55" i="9"/>
  <c r="S56" i="9"/>
  <c r="S57" i="9"/>
  <c r="S58" i="9"/>
  <c r="S61" i="9"/>
  <c r="S62" i="9"/>
  <c r="S63" i="9"/>
  <c r="S64" i="9"/>
  <c r="S65" i="9"/>
  <c r="S66" i="9"/>
  <c r="S69" i="9"/>
  <c r="S70" i="9"/>
  <c r="S71" i="9"/>
  <c r="S72" i="9"/>
  <c r="S73" i="9"/>
  <c r="S74" i="9"/>
  <c r="S77" i="9"/>
  <c r="S78" i="9"/>
  <c r="S79" i="9"/>
  <c r="S80" i="9"/>
  <c r="S81" i="9"/>
  <c r="S82" i="9"/>
  <c r="S85" i="9"/>
  <c r="S86" i="9"/>
  <c r="S87" i="9"/>
  <c r="S88" i="9"/>
  <c r="S89" i="9"/>
  <c r="S4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P4" i="9"/>
  <c r="P5" i="9"/>
  <c r="P6" i="9"/>
  <c r="P7" i="9"/>
  <c r="P8" i="9"/>
  <c r="U8" i="9" s="1"/>
  <c r="P9" i="9"/>
  <c r="U9" i="9" s="1"/>
  <c r="P10" i="9"/>
  <c r="U10" i="9" s="1"/>
  <c r="P11" i="9"/>
  <c r="U11" i="9" s="1"/>
  <c r="P12" i="9"/>
  <c r="P13" i="9"/>
  <c r="P14" i="9"/>
  <c r="P15" i="9"/>
  <c r="U15" i="9" s="1"/>
  <c r="P16" i="9"/>
  <c r="U16" i="9" s="1"/>
  <c r="P17" i="9"/>
  <c r="U17" i="9" s="1"/>
  <c r="P18" i="9"/>
  <c r="U18" i="9" s="1"/>
  <c r="P19" i="9"/>
  <c r="U19" i="9" s="1"/>
  <c r="P20" i="9"/>
  <c r="P21" i="9"/>
  <c r="P22" i="9"/>
  <c r="P23" i="9"/>
  <c r="P24" i="9"/>
  <c r="U24" i="9" s="1"/>
  <c r="P25" i="9"/>
  <c r="U25" i="9" s="1"/>
  <c r="P26" i="9"/>
  <c r="U26" i="9" s="1"/>
  <c r="P27" i="9"/>
  <c r="U27" i="9" s="1"/>
  <c r="P28" i="9"/>
  <c r="P29" i="9"/>
  <c r="P30" i="9"/>
  <c r="P31" i="9"/>
  <c r="P32" i="9"/>
  <c r="U32" i="9" s="1"/>
  <c r="P33" i="9"/>
  <c r="U33" i="9" s="1"/>
  <c r="P34" i="9"/>
  <c r="U34" i="9" s="1"/>
  <c r="P35" i="9"/>
  <c r="U35" i="9" s="1"/>
  <c r="P36" i="9"/>
  <c r="P37" i="9"/>
  <c r="P38" i="9"/>
  <c r="P39" i="9"/>
  <c r="P40" i="9"/>
  <c r="U40" i="9" s="1"/>
  <c r="P41" i="9"/>
  <c r="U41" i="9" s="1"/>
  <c r="P42" i="9"/>
  <c r="U42" i="9" s="1"/>
  <c r="P43" i="9"/>
  <c r="U43" i="9" s="1"/>
  <c r="P44" i="9"/>
  <c r="P45" i="9"/>
  <c r="P46" i="9"/>
  <c r="P47" i="9"/>
  <c r="P48" i="9"/>
  <c r="U48" i="9" s="1"/>
  <c r="P49" i="9"/>
  <c r="U49" i="9" s="1"/>
  <c r="P50" i="9"/>
  <c r="U50" i="9" s="1"/>
  <c r="P51" i="9"/>
  <c r="U51" i="9" s="1"/>
  <c r="P52" i="9"/>
  <c r="P53" i="9"/>
  <c r="P54" i="9"/>
  <c r="P55" i="9"/>
  <c r="P56" i="9"/>
  <c r="U56" i="9" s="1"/>
  <c r="P57" i="9"/>
  <c r="U57" i="9" s="1"/>
  <c r="P58" i="9"/>
  <c r="U58" i="9" s="1"/>
  <c r="P59" i="9"/>
  <c r="U59" i="9" s="1"/>
  <c r="P60" i="9"/>
  <c r="P61" i="9"/>
  <c r="P62" i="9"/>
  <c r="P63" i="9"/>
  <c r="P64" i="9"/>
  <c r="U64" i="9" s="1"/>
  <c r="P65" i="9"/>
  <c r="U65" i="9" s="1"/>
  <c r="P66" i="9"/>
  <c r="U66" i="9" s="1"/>
  <c r="P67" i="9"/>
  <c r="U67" i="9" s="1"/>
  <c r="P68" i="9"/>
  <c r="P69" i="9"/>
  <c r="P70" i="9"/>
  <c r="P71" i="9"/>
  <c r="P72" i="9"/>
  <c r="U72" i="9" s="1"/>
  <c r="P73" i="9"/>
  <c r="U73" i="9" s="1"/>
  <c r="P74" i="9"/>
  <c r="U74" i="9" s="1"/>
  <c r="P75" i="9"/>
  <c r="U75" i="9" s="1"/>
  <c r="P76" i="9"/>
  <c r="P77" i="9"/>
  <c r="P78" i="9"/>
  <c r="P79" i="9"/>
  <c r="P80" i="9"/>
  <c r="U80" i="9" s="1"/>
  <c r="P81" i="9"/>
  <c r="U81" i="9" s="1"/>
  <c r="P82" i="9"/>
  <c r="U82" i="9" s="1"/>
  <c r="P83" i="9"/>
  <c r="U83" i="9" s="1"/>
  <c r="P84" i="9"/>
  <c r="P85" i="9"/>
  <c r="P86" i="9"/>
  <c r="U86" i="9" s="1"/>
  <c r="P87" i="9"/>
  <c r="P88" i="9"/>
  <c r="U88" i="9" s="1"/>
  <c r="P89" i="9"/>
  <c r="U89" i="9" s="1"/>
  <c r="P90" i="9"/>
  <c r="U90" i="9" s="1"/>
  <c r="P91" i="9"/>
  <c r="U91" i="9" s="1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Q3" i="9"/>
  <c r="S3" i="9"/>
  <c r="S90" i="9" s="1"/>
  <c r="P3" i="9"/>
  <c r="O3" i="9"/>
  <c r="T3" i="9"/>
  <c r="T5" i="9" s="1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3" i="9"/>
  <c r="T9" i="4"/>
  <c r="P4" i="4"/>
  <c r="T4" i="4" s="1"/>
  <c r="P6" i="4"/>
  <c r="T6" i="4" s="1"/>
  <c r="P15" i="4"/>
  <c r="P7" i="4"/>
  <c r="T7" i="4" s="1"/>
  <c r="P8" i="4"/>
  <c r="T8" i="4" s="1"/>
  <c r="P12" i="4"/>
  <c r="P9" i="4"/>
  <c r="P10" i="4"/>
  <c r="T10" i="4" s="1"/>
  <c r="P3" i="4"/>
  <c r="T3" i="4" s="1"/>
  <c r="R3" i="4"/>
  <c r="N4" i="8"/>
  <c r="N5" i="8"/>
  <c r="N6" i="8"/>
  <c r="N7" i="8"/>
  <c r="N3" i="8"/>
  <c r="L4" i="8"/>
  <c r="M5" i="8"/>
  <c r="M6" i="8"/>
  <c r="M7" i="8"/>
  <c r="M4" i="8"/>
  <c r="M3" i="8"/>
  <c r="J7" i="8"/>
  <c r="J6" i="8"/>
  <c r="J5" i="8"/>
  <c r="J4" i="8"/>
  <c r="J3" i="8"/>
  <c r="T90" i="9" l="1"/>
  <c r="T82" i="9"/>
  <c r="T74" i="9"/>
  <c r="T66" i="9"/>
  <c r="T58" i="9"/>
  <c r="T50" i="9"/>
  <c r="T42" i="9"/>
  <c r="T34" i="9"/>
  <c r="T26" i="9"/>
  <c r="T18" i="9"/>
  <c r="T10" i="9"/>
  <c r="T89" i="9"/>
  <c r="T81" i="9"/>
  <c r="T73" i="9"/>
  <c r="T65" i="9"/>
  <c r="T57" i="9"/>
  <c r="T33" i="9"/>
  <c r="T9" i="9"/>
  <c r="T17" i="9"/>
  <c r="T88" i="9"/>
  <c r="T80" i="9"/>
  <c r="T72" i="9"/>
  <c r="T64" i="9"/>
  <c r="T56" i="9"/>
  <c r="T48" i="9"/>
  <c r="T40" i="9"/>
  <c r="T32" i="9"/>
  <c r="T24" i="9"/>
  <c r="T16" i="9"/>
  <c r="T8" i="9"/>
  <c r="T25" i="9"/>
  <c r="T55" i="9"/>
  <c r="T7" i="9"/>
  <c r="T49" i="9"/>
  <c r="U3" i="9"/>
  <c r="T39" i="9"/>
  <c r="S84" i="9"/>
  <c r="S76" i="9"/>
  <c r="S68" i="9"/>
  <c r="S60" i="9"/>
  <c r="S52" i="9"/>
  <c r="S44" i="9"/>
  <c r="S36" i="9"/>
  <c r="S28" i="9"/>
  <c r="S20" i="9"/>
  <c r="S12" i="9"/>
  <c r="S91" i="9"/>
  <c r="T86" i="9"/>
  <c r="T78" i="9"/>
  <c r="T70" i="9"/>
  <c r="T62" i="9"/>
  <c r="T54" i="9"/>
  <c r="T46" i="9"/>
  <c r="T38" i="9"/>
  <c r="T30" i="9"/>
  <c r="T22" i="9"/>
  <c r="T14" i="9"/>
  <c r="T6" i="9"/>
  <c r="T41" i="9"/>
  <c r="T87" i="9"/>
  <c r="T79" i="9"/>
  <c r="T71" i="9"/>
  <c r="T63" i="9"/>
  <c r="T47" i="9"/>
  <c r="T31" i="9"/>
  <c r="T23" i="9"/>
  <c r="T15" i="9"/>
  <c r="S83" i="9"/>
  <c r="S75" i="9"/>
  <c r="S67" i="9"/>
  <c r="S59" i="9"/>
  <c r="S51" i="9"/>
  <c r="S43" i="9"/>
  <c r="S35" i="9"/>
  <c r="S27" i="9"/>
  <c r="S19" i="9"/>
  <c r="S11" i="9"/>
  <c r="T85" i="9"/>
  <c r="T77" i="9"/>
  <c r="T69" i="9"/>
  <c r="T61" i="9"/>
  <c r="T53" i="9"/>
  <c r="T45" i="9"/>
  <c r="T37" i="9"/>
  <c r="T29" i="9"/>
  <c r="T21" i="9"/>
  <c r="T13" i="9"/>
  <c r="L7" i="8"/>
  <c r="L6" i="8"/>
  <c r="L5" i="8"/>
  <c r="N7" i="4"/>
  <c r="N8" i="4"/>
  <c r="N9" i="4"/>
  <c r="N10" i="4"/>
  <c r="P5" i="4"/>
  <c r="T5" i="4" s="1"/>
  <c r="P3" i="6" l="1"/>
  <c r="V4" i="6" l="1"/>
  <c r="V3" i="6"/>
  <c r="H3" i="6"/>
  <c r="Q3" i="6"/>
  <c r="U4" i="6"/>
  <c r="T4" i="6"/>
  <c r="G3" i="6"/>
  <c r="R3" i="6"/>
  <c r="T3" i="6"/>
  <c r="N3" i="6"/>
  <c r="U3" i="6"/>
  <c r="S3" i="4" l="1"/>
  <c r="N4" i="4"/>
  <c r="N6" i="4"/>
  <c r="N5" i="4"/>
  <c r="N3" i="4"/>
  <c r="S5" i="4" l="1"/>
  <c r="S7" i="4"/>
  <c r="S9" i="4"/>
  <c r="S10" i="4"/>
  <c r="S8" i="4"/>
  <c r="R6" i="4"/>
  <c r="R10" i="4"/>
  <c r="R7" i="4"/>
  <c r="R9" i="4"/>
  <c r="R8" i="4"/>
  <c r="S4" i="4"/>
  <c r="R4" i="4"/>
  <c r="S6" i="4"/>
  <c r="R5" i="4"/>
</calcChain>
</file>

<file path=xl/sharedStrings.xml><?xml version="1.0" encoding="utf-8"?>
<sst xmlns="http://schemas.openxmlformats.org/spreadsheetml/2006/main" count="4302" uniqueCount="1000">
  <si>
    <t>Table:</t>
  </si>
  <si>
    <t>location</t>
  </si>
  <si>
    <t>location_id</t>
  </si>
  <si>
    <t>created_by</t>
  </si>
  <si>
    <t>updated_by</t>
  </si>
  <si>
    <t>created_dtm</t>
  </si>
  <si>
    <t>updated_dtm</t>
  </si>
  <si>
    <t>revision_count</t>
  </si>
  <si>
    <t>uuid_generate_v4()</t>
  </si>
  <si>
    <t>null</t>
  </si>
  <si>
    <t>test</t>
  </si>
  <si>
    <t>now()</t>
  </si>
  <si>
    <t>Columns:</t>
  </si>
  <si>
    <t>Abbotsford</t>
  </si>
  <si>
    <t>Alexis Creek</t>
  </si>
  <si>
    <t>Anahim Lake</t>
  </si>
  <si>
    <t>Ashcroft</t>
  </si>
  <si>
    <t>Atlin</t>
  </si>
  <si>
    <t>Bella Bella</t>
  </si>
  <si>
    <t>Bella Coola</t>
  </si>
  <si>
    <t>Burns Lake</t>
  </si>
  <si>
    <t>CAMPBELLRIVER</t>
  </si>
  <si>
    <t>Campbell River</t>
  </si>
  <si>
    <t>Castlegar</t>
  </si>
  <si>
    <t>Chase</t>
  </si>
  <si>
    <t>Chetwynd</t>
  </si>
  <si>
    <t>Chilliwack</t>
  </si>
  <si>
    <t>Clearwater</t>
  </si>
  <si>
    <t>Courtenay</t>
  </si>
  <si>
    <t>CRANBROOK</t>
  </si>
  <si>
    <t>Cranbrook</t>
  </si>
  <si>
    <t>Creston</t>
  </si>
  <si>
    <t>Dease Lake</t>
  </si>
  <si>
    <t>Downtown Community Court</t>
  </si>
  <si>
    <t>DUNCAN</t>
  </si>
  <si>
    <t>Duncan</t>
  </si>
  <si>
    <t>Fernie</t>
  </si>
  <si>
    <t>Fort St. James</t>
  </si>
  <si>
    <t>FORTSTJOHN</t>
  </si>
  <si>
    <t>Fort St. John</t>
  </si>
  <si>
    <t>Fort Ware (Kwadacha)</t>
  </si>
  <si>
    <t>Fraser Lake</t>
  </si>
  <si>
    <t>Ganges</t>
  </si>
  <si>
    <t>Golden</t>
  </si>
  <si>
    <t>Gold River</t>
  </si>
  <si>
    <t>Good Hope Lake</t>
  </si>
  <si>
    <t>Grand Forks</t>
  </si>
  <si>
    <t>Hazelton</t>
  </si>
  <si>
    <t>Houston</t>
  </si>
  <si>
    <t>Hudson's Hope</t>
  </si>
  <si>
    <t>Invermere</t>
  </si>
  <si>
    <t>KAMLOOPS</t>
  </si>
  <si>
    <t>Kamloops</t>
  </si>
  <si>
    <t>KELOWNA</t>
  </si>
  <si>
    <t>Kitimat</t>
  </si>
  <si>
    <t>Klemtu</t>
  </si>
  <si>
    <t>Lilloet</t>
  </si>
  <si>
    <t>Lower Post</t>
  </si>
  <si>
    <t>Mackenzie</t>
  </si>
  <si>
    <t>Masset</t>
  </si>
  <si>
    <t>McBride</t>
  </si>
  <si>
    <t>Merritt</t>
  </si>
  <si>
    <t>Nakusp</t>
  </si>
  <si>
    <t>NANAIMO</t>
  </si>
  <si>
    <t>Nanaimo</t>
  </si>
  <si>
    <t>NELSON</t>
  </si>
  <si>
    <t>Nelson</t>
  </si>
  <si>
    <t>New Aiyansh</t>
  </si>
  <si>
    <t>New Westminster</t>
  </si>
  <si>
    <t>NORTHVANCOUVER</t>
  </si>
  <si>
    <t>North Vancouver</t>
  </si>
  <si>
    <t>100 Mile House</t>
  </si>
  <si>
    <t>Pemberton</t>
  </si>
  <si>
    <t>PENTICTON</t>
  </si>
  <si>
    <t>Penticton</t>
  </si>
  <si>
    <t>PORTALBERNI</t>
  </si>
  <si>
    <t>Port Alberni</t>
  </si>
  <si>
    <t>Port Coquitlam</t>
  </si>
  <si>
    <t>Port Hardy</t>
  </si>
  <si>
    <t>Powell River</t>
  </si>
  <si>
    <t>PRINCEGEORGE</t>
  </si>
  <si>
    <t>Prince George</t>
  </si>
  <si>
    <t>PRINCERUPERT</t>
  </si>
  <si>
    <t>Prince Rupert</t>
  </si>
  <si>
    <t>Princeton</t>
  </si>
  <si>
    <t>QUEENCHARLOTTE</t>
  </si>
  <si>
    <t>Queen Charlotte</t>
  </si>
  <si>
    <t>Quesnel</t>
  </si>
  <si>
    <t>Revelstoke</t>
  </si>
  <si>
    <t>Richmond</t>
  </si>
  <si>
    <t>ROSSLAND</t>
  </si>
  <si>
    <t>Rossland</t>
  </si>
  <si>
    <t>SALMONARM</t>
  </si>
  <si>
    <t>Salmon Arm</t>
  </si>
  <si>
    <t>Sechelt</t>
  </si>
  <si>
    <t>Sidney</t>
  </si>
  <si>
    <t>SMITHERS</t>
  </si>
  <si>
    <t>Smithers</t>
  </si>
  <si>
    <t>Sparwood</t>
  </si>
  <si>
    <t>Stewart</t>
  </si>
  <si>
    <t>Surrey</t>
  </si>
  <si>
    <t>Tahsis</t>
  </si>
  <si>
    <t>TERRACE</t>
  </si>
  <si>
    <t>Terrace</t>
  </si>
  <si>
    <t>Tofino</t>
  </si>
  <si>
    <t>Tsay Keh Dene (Ingenika)</t>
  </si>
  <si>
    <t>Tumbler Ridge</t>
  </si>
  <si>
    <t>Ucluelet</t>
  </si>
  <si>
    <t>Valemont</t>
  </si>
  <si>
    <t>Vancouver - VLC</t>
  </si>
  <si>
    <t>VANCOUVER</t>
  </si>
  <si>
    <t>Vancouver - 222 Main</t>
  </si>
  <si>
    <t>ROBSONSQUARE</t>
  </si>
  <si>
    <t>Vancouver - Robson Square</t>
  </si>
  <si>
    <t>Vanderhoof</t>
  </si>
  <si>
    <t>Vernon</t>
  </si>
  <si>
    <t>VICTORIA</t>
  </si>
  <si>
    <t>Victoria</t>
  </si>
  <si>
    <t>Western Communities</t>
  </si>
  <si>
    <t>WILLIAMSLAKE</t>
  </si>
  <si>
    <t>Williams Lake</t>
  </si>
  <si>
    <t>FRASER</t>
  </si>
  <si>
    <t>INTERIOR</t>
  </si>
  <si>
    <t>Interior</t>
  </si>
  <si>
    <t>NORTHERN</t>
  </si>
  <si>
    <t>Northern</t>
  </si>
  <si>
    <t>VANISLAND</t>
  </si>
  <si>
    <t>Vancouver Island</t>
  </si>
  <si>
    <t>region</t>
  </si>
  <si>
    <t>courthouse</t>
  </si>
  <si>
    <t>LOCATION_ID</t>
  </si>
  <si>
    <t/>
  </si>
  <si>
    <t>sheriff</t>
  </si>
  <si>
    <t>sheriff_id</t>
  </si>
  <si>
    <t>badge_no</t>
  </si>
  <si>
    <t>userid</t>
  </si>
  <si>
    <t>first_name</t>
  </si>
  <si>
    <t>last_name</t>
  </si>
  <si>
    <t>image_url</t>
  </si>
  <si>
    <t>BN10000</t>
  </si>
  <si>
    <t>userId10000</t>
  </si>
  <si>
    <t>Fred</t>
  </si>
  <si>
    <t>Flintstone</t>
  </si>
  <si>
    <t>Barney</t>
  </si>
  <si>
    <t>Wilma</t>
  </si>
  <si>
    <t>Rubble</t>
  </si>
  <si>
    <t>Mr.</t>
  </si>
  <si>
    <t>Slate</t>
  </si>
  <si>
    <t>Betty</t>
  </si>
  <si>
    <t>Pebbles</t>
  </si>
  <si>
    <t>userId10001</t>
  </si>
  <si>
    <t>userId10002</t>
  </si>
  <si>
    <t>userId10003</t>
  </si>
  <si>
    <t>userId10004</t>
  </si>
  <si>
    <t>userId10005</t>
  </si>
  <si>
    <t>BN10001</t>
  </si>
  <si>
    <t>BN10002</t>
  </si>
  <si>
    <t>BN10003</t>
  </si>
  <si>
    <t>BN10004</t>
  </si>
  <si>
    <t>BN10005</t>
  </si>
  <si>
    <t>shift</t>
  </si>
  <si>
    <t>shift_id</t>
  </si>
  <si>
    <t>shift_template_id</t>
  </si>
  <si>
    <t>work_section_code</t>
  </si>
  <si>
    <t>start_time</t>
  </si>
  <si>
    <t>end_time</t>
  </si>
  <si>
    <t>shift_status</t>
  </si>
  <si>
    <t>SHERIFF_ID</t>
  </si>
  <si>
    <t>SHIFT_TEMPLATE_ID</t>
  </si>
  <si>
    <t>COURTS</t>
  </si>
  <si>
    <t>courtroom</t>
  </si>
  <si>
    <t>100MILEHOUSE001</t>
  </si>
  <si>
    <t>222MAIN303</t>
  </si>
  <si>
    <t>222MAIN100</t>
  </si>
  <si>
    <t>222MAIN101</t>
  </si>
  <si>
    <t>222MAIN102</t>
  </si>
  <si>
    <t>222MAIN304</t>
  </si>
  <si>
    <t>222MAIN305</t>
  </si>
  <si>
    <t>222MAIN306</t>
  </si>
  <si>
    <t>222MAIN307</t>
  </si>
  <si>
    <t>222MAIN308</t>
  </si>
  <si>
    <t>222MAIN309</t>
  </si>
  <si>
    <t>222MAIN510</t>
  </si>
  <si>
    <t>222MAIN511</t>
  </si>
  <si>
    <t>222MAIN512</t>
  </si>
  <si>
    <t>222MAIN513</t>
  </si>
  <si>
    <t>222MAIN514</t>
  </si>
  <si>
    <t>222MAIN515</t>
  </si>
  <si>
    <t>222MAIN516</t>
  </si>
  <si>
    <t>ABBOTSFORD100</t>
  </si>
  <si>
    <t>ABBOTSFORD101</t>
  </si>
  <si>
    <t>ABBOTSFORD102</t>
  </si>
  <si>
    <t>ABBOTSFORD103</t>
  </si>
  <si>
    <t>ABBOTSFORD104</t>
  </si>
  <si>
    <t>ABBOTSFORD105</t>
  </si>
  <si>
    <t>ABBOTSFORD106</t>
  </si>
  <si>
    <t>ALEXISCREEKCIRCUIT</t>
  </si>
  <si>
    <t>ANAHIMLAKECIRCUIT</t>
  </si>
  <si>
    <t>BELLABELLACIRCUIT</t>
  </si>
  <si>
    <t>BELLACOOLACIRCUIT</t>
  </si>
  <si>
    <t>BURNSLAKE001</t>
  </si>
  <si>
    <t>CAMPBELLRIVER1</t>
  </si>
  <si>
    <t>CAMPBELLRIVER2</t>
  </si>
  <si>
    <t>CAMPBELLRIVER3</t>
  </si>
  <si>
    <t>CAMPBELLRIVERJPROOM</t>
  </si>
  <si>
    <t>CASTLEGAR001</t>
  </si>
  <si>
    <t>CHETWYNDCIRCUIT</t>
  </si>
  <si>
    <t>CHILLIWACK201</t>
  </si>
  <si>
    <t>CHILLIWACK202</t>
  </si>
  <si>
    <t>CHILLIWACK203</t>
  </si>
  <si>
    <t>CHILLIWACK204</t>
  </si>
  <si>
    <t>CHILLIWACK205</t>
  </si>
  <si>
    <t>CHILLIWACK200</t>
  </si>
  <si>
    <t>CHILLIWACK206</t>
  </si>
  <si>
    <t>CLEARWATER001</t>
  </si>
  <si>
    <t>COURTENAY200</t>
  </si>
  <si>
    <t>COURTENAY216</t>
  </si>
  <si>
    <t>COURTENAY222</t>
  </si>
  <si>
    <t>CRANBROOK143</t>
  </si>
  <si>
    <t>CRANBROOK242</t>
  </si>
  <si>
    <t>CRANBROOK110IAR</t>
  </si>
  <si>
    <t>CRANBROOK122</t>
  </si>
  <si>
    <t>CRANBROOK224</t>
  </si>
  <si>
    <t>CRESTON001</t>
  </si>
  <si>
    <t>DAWSONCREEK1</t>
  </si>
  <si>
    <t>DAWSONCREEK002</t>
  </si>
  <si>
    <t>DAWSONCREEKCONF</t>
  </si>
  <si>
    <t>DEASELAKECIRCUIT</t>
  </si>
  <si>
    <t>DOWNTOWNCOMMUNITYCOURTSDCC1</t>
  </si>
  <si>
    <t>DOWNTOWNCOMMUNITYCOURTSDCC2</t>
  </si>
  <si>
    <t>DUNCAN001</t>
  </si>
  <si>
    <t>DUNCAN002</t>
  </si>
  <si>
    <t>DUNCAN003</t>
  </si>
  <si>
    <t>DUNCAN126</t>
  </si>
  <si>
    <t>FERNIE002</t>
  </si>
  <si>
    <t>FORTNELSON001</t>
  </si>
  <si>
    <t>FORTSTJAMES001</t>
  </si>
  <si>
    <t>FORTSTJOHN2</t>
  </si>
  <si>
    <t>FORTSTJOHN001</t>
  </si>
  <si>
    <t>FORTSTJOHN215</t>
  </si>
  <si>
    <t>FRASERLAKECIRCUIT</t>
  </si>
  <si>
    <t>GANGES001</t>
  </si>
  <si>
    <t>GANGESCIRCUIT</t>
  </si>
  <si>
    <t>GOLDRIVERCIRCUIT</t>
  </si>
  <si>
    <t>GOLDEN1</t>
  </si>
  <si>
    <t>GOLDENCONF</t>
  </si>
  <si>
    <t>GOLDENIAR</t>
  </si>
  <si>
    <t>GOODHOPELAKECIRCUIT</t>
  </si>
  <si>
    <t>GRANDFORKS001</t>
  </si>
  <si>
    <t>HAZELTON123</t>
  </si>
  <si>
    <t>HOUSTONCIRCUIT</t>
  </si>
  <si>
    <t>INVERMERE001</t>
  </si>
  <si>
    <t>JUDICIALJUSTICECENTRE302</t>
  </si>
  <si>
    <t>JUDICIALJUSTICECENTRE305</t>
  </si>
  <si>
    <t>JUDICIALJUSTICECENTRE306</t>
  </si>
  <si>
    <t>JUDICIALJUSTICECENTRE309</t>
  </si>
  <si>
    <t>JUDICIALJUSTICECENTRE310</t>
  </si>
  <si>
    <t>JUDICIALJUSTICECENTRE311</t>
  </si>
  <si>
    <t>JUDICIALJUSTICECENTRE312</t>
  </si>
  <si>
    <t>JUDICIALJUSTICECENTREJPA</t>
  </si>
  <si>
    <t>KAMLOOPS2A</t>
  </si>
  <si>
    <t>KAMLOOPS2B</t>
  </si>
  <si>
    <t>KAMLOOPS2C</t>
  </si>
  <si>
    <t>KAMLOOPS2D</t>
  </si>
  <si>
    <t>KAMLOOPS2F</t>
  </si>
  <si>
    <t>KAMLOOPS3A</t>
  </si>
  <si>
    <t>KAMLOOPS3B</t>
  </si>
  <si>
    <t>KAMLOOPS3C</t>
  </si>
  <si>
    <t>KAMLOOPS3D</t>
  </si>
  <si>
    <t>KAMLOOPS5A</t>
  </si>
  <si>
    <t>KAMLOOPS5B</t>
  </si>
  <si>
    <t>KAMLOOPS5C</t>
  </si>
  <si>
    <t>KAMLOOPS5D</t>
  </si>
  <si>
    <t>KELOWNA1</t>
  </si>
  <si>
    <t>KELOWNA2</t>
  </si>
  <si>
    <t>KELOWNA3</t>
  </si>
  <si>
    <t>KELOWNA4</t>
  </si>
  <si>
    <t>KELOWNA5</t>
  </si>
  <si>
    <t>KELOWNA6</t>
  </si>
  <si>
    <t>KELOWNA7</t>
  </si>
  <si>
    <t>KELOWNA8</t>
  </si>
  <si>
    <t>KELOWNA9</t>
  </si>
  <si>
    <t>KELOWNA159</t>
  </si>
  <si>
    <t>KELOWNA300</t>
  </si>
  <si>
    <t>KELOWNA350</t>
  </si>
  <si>
    <t>KELOWNA515</t>
  </si>
  <si>
    <t>KITIMAT1</t>
  </si>
  <si>
    <t>KLEMTUCIRCUITBELLA</t>
  </si>
  <si>
    <t>KWADACHACIRCUIT</t>
  </si>
  <si>
    <t>LILLOOET001</t>
  </si>
  <si>
    <t>LOWERPOSTCIRCUIT</t>
  </si>
  <si>
    <t>MACKENZIE001</t>
  </si>
  <si>
    <t>MASSET1</t>
  </si>
  <si>
    <t>MCBRIDECIRCUIT</t>
  </si>
  <si>
    <t>MERRITT001</t>
  </si>
  <si>
    <t>NAKUSP001</t>
  </si>
  <si>
    <t>NANAIMO109</t>
  </si>
  <si>
    <t>NANAIMO208</t>
  </si>
  <si>
    <t>NANAIMO222</t>
  </si>
  <si>
    <t>NANAIMO227</t>
  </si>
  <si>
    <t>NANAIMO232</t>
  </si>
  <si>
    <t>NANAIMO305</t>
  </si>
  <si>
    <t>NANAIMO306</t>
  </si>
  <si>
    <t>NANAIMO309</t>
  </si>
  <si>
    <t>NANAIMOA</t>
  </si>
  <si>
    <t>NANAIMOB</t>
  </si>
  <si>
    <t>NELSON1</t>
  </si>
  <si>
    <t>NELSON2</t>
  </si>
  <si>
    <t>NELSON3</t>
  </si>
  <si>
    <t>NELSONCONFERENCE</t>
  </si>
  <si>
    <t>NEWAIYANSHCIRCUIT</t>
  </si>
  <si>
    <t>NEWWESTMINSTER206</t>
  </si>
  <si>
    <t>NEWWESTMINSTER207</t>
  </si>
  <si>
    <t>NEWWESTMINSTER209</t>
  </si>
  <si>
    <t>NEWWESTMINSTER416</t>
  </si>
  <si>
    <t>NEWWESTMINSTER101</t>
  </si>
  <si>
    <t>NEWWESTMINSTER102</t>
  </si>
  <si>
    <t>NEWWESTMINSTER204</t>
  </si>
  <si>
    <t>NEWWESTMINSTER205</t>
  </si>
  <si>
    <t>NEWWESTMINSTER208</t>
  </si>
  <si>
    <t>NEWWESTMINSTER210</t>
  </si>
  <si>
    <t>NEWWESTMINSTER211</t>
  </si>
  <si>
    <t>NEWWESTMINSTER212</t>
  </si>
  <si>
    <t>NEWWESTMINSTER213</t>
  </si>
  <si>
    <t>NEWWESTMINSTER411</t>
  </si>
  <si>
    <t>NEWWESTMINSTER412</t>
  </si>
  <si>
    <t>NEWWESTMINSTER413</t>
  </si>
  <si>
    <t>NEWWESTMINSTER414</t>
  </si>
  <si>
    <t>NEWWESTMINSTER415</t>
  </si>
  <si>
    <t>NEWWESTMINSTER417</t>
  </si>
  <si>
    <t>NEWWESTMINSTER418</t>
  </si>
  <si>
    <t>NEWWESTMINSTER419</t>
  </si>
  <si>
    <t>NORTHVANCOUVER001</t>
  </si>
  <si>
    <t>NORTHVANCOUVER002</t>
  </si>
  <si>
    <t>NORTHVANCOUVER003</t>
  </si>
  <si>
    <t>NORTHVANCOUVER004</t>
  </si>
  <si>
    <t>NORTHVANCOUVER005</t>
  </si>
  <si>
    <t>NORTHVANCOUVERSC</t>
  </si>
  <si>
    <t>NORTHVANCOUVERTRAFFIC</t>
  </si>
  <si>
    <t>PEMBERTON001</t>
  </si>
  <si>
    <t>PENTICTON100</t>
  </si>
  <si>
    <t>PENTICTON200</t>
  </si>
  <si>
    <t>PENTICTON201</t>
  </si>
  <si>
    <t>PENTICTON202</t>
  </si>
  <si>
    <t>PORTALBERNI2</t>
  </si>
  <si>
    <t>PORTALBERNI001</t>
  </si>
  <si>
    <t>PORTALBERNI003</t>
  </si>
  <si>
    <t>PORTALBERNICIRCUIT</t>
  </si>
  <si>
    <t>PORTCOQUITLAM1</t>
  </si>
  <si>
    <t>PORTCOQUITLAM2</t>
  </si>
  <si>
    <t>PORTCOQUITLAM3</t>
  </si>
  <si>
    <t>PORTCOQUITLAM4</t>
  </si>
  <si>
    <t>PORTCOQUITLAM5</t>
  </si>
  <si>
    <t>PORTCOQUITLAM7</t>
  </si>
  <si>
    <t>PORTCOQUITLAM12</t>
  </si>
  <si>
    <t>PORTCOQUITLAM006</t>
  </si>
  <si>
    <t>PORTCOQUITLAM008</t>
  </si>
  <si>
    <t>PORTCOQUITLAM009</t>
  </si>
  <si>
    <t>PORTCOQUITLAM010</t>
  </si>
  <si>
    <t>PORTCOQUITLAM011</t>
  </si>
  <si>
    <t>PORTCOQUITLAMHR001</t>
  </si>
  <si>
    <t>PORTCOQUITLAMHR002</t>
  </si>
  <si>
    <t>PORTHARDY1</t>
  </si>
  <si>
    <t>POWELLRIVER104</t>
  </si>
  <si>
    <t>POWELLRIVER111</t>
  </si>
  <si>
    <t>POWELLRIVER112</t>
  </si>
  <si>
    <t>PRINCEGEORGE101</t>
  </si>
  <si>
    <t>PRINCEGEORGE102</t>
  </si>
  <si>
    <t>PRINCEGEORGE103</t>
  </si>
  <si>
    <t>PRINCEGEORGE104</t>
  </si>
  <si>
    <t>PRINCEGEORGE111</t>
  </si>
  <si>
    <t>PRINCEGEORGE305</t>
  </si>
  <si>
    <t>PRINCEGEORGE306</t>
  </si>
  <si>
    <t>PRINCEGEORGE307</t>
  </si>
  <si>
    <t>PRINCEGEORGE308</t>
  </si>
  <si>
    <t>PRINCEGEORGE309</t>
  </si>
  <si>
    <t>PRINCEGEORGE310</t>
  </si>
  <si>
    <t>PRINCERUPERT200</t>
  </si>
  <si>
    <t>PRINCERUPERT206</t>
  </si>
  <si>
    <t>PRINCERUPERT300</t>
  </si>
  <si>
    <t>PRINCERUPERT302</t>
  </si>
  <si>
    <t>PRINCETON001</t>
  </si>
  <si>
    <t>QUEENCHARLOTTECITYCIRCUIT</t>
  </si>
  <si>
    <t>QUESNEL023</t>
  </si>
  <si>
    <t>QUESNEL114</t>
  </si>
  <si>
    <t>QUESNEL115</t>
  </si>
  <si>
    <t>QUESNEL117</t>
  </si>
  <si>
    <t>REVELSTOKE001</t>
  </si>
  <si>
    <t>RICHMOND102</t>
  </si>
  <si>
    <t>RICHMOND104</t>
  </si>
  <si>
    <t>RICHMOND107</t>
  </si>
  <si>
    <t>RICHMOND101</t>
  </si>
  <si>
    <t>RICHMOND103</t>
  </si>
  <si>
    <t>RICHMOND105</t>
  </si>
  <si>
    <t>RICHMOND106</t>
  </si>
  <si>
    <t>RICHMOND108</t>
  </si>
  <si>
    <t>RICHMOND201</t>
  </si>
  <si>
    <t>ROBSONSQUARE201</t>
  </si>
  <si>
    <t>ROBSONSQUARE202</t>
  </si>
  <si>
    <t>ROBSONSQUARE203</t>
  </si>
  <si>
    <t>ROBSONSQUARE204</t>
  </si>
  <si>
    <t>ROBSONSQUARE101</t>
  </si>
  <si>
    <t>ROBSONSQUARE102</t>
  </si>
  <si>
    <t>ROBSONSQUARE103</t>
  </si>
  <si>
    <t>ROBSONSQUARE104</t>
  </si>
  <si>
    <t>ROBSONSQUARE105</t>
  </si>
  <si>
    <t>ROBSONSQUARE106</t>
  </si>
  <si>
    <t>ROBSONSQUARE107</t>
  </si>
  <si>
    <t>ROBSONSQUARE108</t>
  </si>
  <si>
    <t>ROBSONSQUARE109</t>
  </si>
  <si>
    <t>ROBSONSQUARE110</t>
  </si>
  <si>
    <t>ROBSONSQUARE111</t>
  </si>
  <si>
    <t>ROBSONSQUARE112</t>
  </si>
  <si>
    <t>ROBSONSQUARE115</t>
  </si>
  <si>
    <t>ROSSLAND2</t>
  </si>
  <si>
    <t>ROSSLAND001</t>
  </si>
  <si>
    <t>ROSSLANDIAR</t>
  </si>
  <si>
    <t>SALMONARM200</t>
  </si>
  <si>
    <t>SALMONARM201</t>
  </si>
  <si>
    <t>SALMONARM202</t>
  </si>
  <si>
    <t>SECHELT001</t>
  </si>
  <si>
    <t>SECHELT002</t>
  </si>
  <si>
    <t>SIDNEYSIDNEY</t>
  </si>
  <si>
    <t>SMITHERS153</t>
  </si>
  <si>
    <t>SMITHERS159</t>
  </si>
  <si>
    <t>SMITHERS101</t>
  </si>
  <si>
    <t>SPARWOOD001</t>
  </si>
  <si>
    <t>STEWARTCIRCUIT</t>
  </si>
  <si>
    <t>SURREY100</t>
  </si>
  <si>
    <t>SURREY101</t>
  </si>
  <si>
    <t>SURREY102</t>
  </si>
  <si>
    <t>SURREY103</t>
  </si>
  <si>
    <t>SURREY104</t>
  </si>
  <si>
    <t>SURREY105</t>
  </si>
  <si>
    <t>SURREY106</t>
  </si>
  <si>
    <t>SURREY107</t>
  </si>
  <si>
    <t>SURREY300</t>
  </si>
  <si>
    <t>SURREY301</t>
  </si>
  <si>
    <t>SURREY308</t>
  </si>
  <si>
    <t>SURREY309</t>
  </si>
  <si>
    <t>SURREY310</t>
  </si>
  <si>
    <t>SURREY311</t>
  </si>
  <si>
    <t>SURREY312</t>
  </si>
  <si>
    <t>SURREY313</t>
  </si>
  <si>
    <t>SURREY314</t>
  </si>
  <si>
    <t>TERRACE1</t>
  </si>
  <si>
    <t>TERRACE3</t>
  </si>
  <si>
    <t>TERRACE002</t>
  </si>
  <si>
    <t>TERRACEIAR</t>
  </si>
  <si>
    <t>TSEKEHDENECIRCUIT</t>
  </si>
  <si>
    <t>VALEMOUNT001</t>
  </si>
  <si>
    <t>VANCOUVERLAWCOURTSVLC20</t>
  </si>
  <si>
    <t>VANCOUVERLAWCOURTSVLC35</t>
  </si>
  <si>
    <t>VANCOUVERLAWCOURTSVLC43</t>
  </si>
  <si>
    <t>VANCOUVERLAWCOURTSVLC44</t>
  </si>
  <si>
    <t>VANCOUVERLAWCOURTSVLC51</t>
  </si>
  <si>
    <t>VANCOUVERLAWCOURTSVLC52</t>
  </si>
  <si>
    <t>VANCOUVERLAWCOURTSVLC53</t>
  </si>
  <si>
    <t>VANCOUVERLAWCOURTSVLC54</t>
  </si>
  <si>
    <t>VANCOUVERLAWCOURTSVLC55</t>
  </si>
  <si>
    <t>VANCOUVERLAWCOURTSVLC65</t>
  </si>
  <si>
    <t>VANCOUVERLAWCOURTSVLC66</t>
  </si>
  <si>
    <t>VANCOUVERLAWCOURTSVLC67</t>
  </si>
  <si>
    <t>VANCOUVERLAWCOURTSVLC10</t>
  </si>
  <si>
    <t>VANCOUVERLAWCOURTSVLC11</t>
  </si>
  <si>
    <t>VANCOUVERLAWCOURTSVLC12</t>
  </si>
  <si>
    <t>VANCOUVERLAWCOURTSVLC14</t>
  </si>
  <si>
    <t>VANCOUVERLAWCOURTSVLC15</t>
  </si>
  <si>
    <t>VANCOUVERLAWCOURTSVLC16</t>
  </si>
  <si>
    <t>VANCOUVERLAWCOURTSVLC17</t>
  </si>
  <si>
    <t>VANCOUVERLAWCOURTSVLC18</t>
  </si>
  <si>
    <t>VANCOUVERLAWCOURTSVLC30</t>
  </si>
  <si>
    <t>VANCOUVERLAWCOURTSVLC301</t>
  </si>
  <si>
    <t>VANCOUVERLAWCOURTSVLC302</t>
  </si>
  <si>
    <t>VANCOUVERLAWCOURTSVLC303</t>
  </si>
  <si>
    <t>VANCOUVERLAWCOURTSVLC31</t>
  </si>
  <si>
    <t>VANCOUVERLAWCOURTSVLC32</t>
  </si>
  <si>
    <t>VANCOUVERLAWCOURTSVLC33</t>
  </si>
  <si>
    <t>VANCOUVERLAWCOURTSVLC34</t>
  </si>
  <si>
    <t>VANCOUVERLAWCOURTSVLC40</t>
  </si>
  <si>
    <t>VANCOUVERLAWCOURTSVLC41</t>
  </si>
  <si>
    <t>VANCOUVERLAWCOURTSVLC42</t>
  </si>
  <si>
    <t>VANCOUVERLAWCOURTSVLC45</t>
  </si>
  <si>
    <t>VANCOUVERLAWCOURTSVLC46</t>
  </si>
  <si>
    <t>VANCOUVERLAWCOURTSVLC50</t>
  </si>
  <si>
    <t>VANCOUVERLAWCOURTSVLC62</t>
  </si>
  <si>
    <t>VANCOUVERLAWCOURTSVLC63</t>
  </si>
  <si>
    <t>VANCOUVERLAWCOURTSVLC64</t>
  </si>
  <si>
    <t>VANCOUVERLAWCOURTSVLC71</t>
  </si>
  <si>
    <t>VANCOUVERLAWCOURTSVLC72</t>
  </si>
  <si>
    <t>VANCOUVERLAWCOURTSVLC73</t>
  </si>
  <si>
    <t>VANCOUVERLAWCOURTSVLC74</t>
  </si>
  <si>
    <t>VANCOUVERLAWCOURTSVLC75</t>
  </si>
  <si>
    <t>VANCOUVERLAWCOURTSVLCCC</t>
  </si>
  <si>
    <t>VANCOUVERLAWCOURTSVLCCOA60</t>
  </si>
  <si>
    <t>VANCOUVERLAWCOURTSVLCCOA61</t>
  </si>
  <si>
    <t>VANCOUVERLAWCOURTSVLCCOA70</t>
  </si>
  <si>
    <t>VANCOUVERLAWCOURTSVLCCONFROOM1</t>
  </si>
  <si>
    <t>VANCOUVERLAWCOURTSVLCHR1</t>
  </si>
  <si>
    <t>VANCOUVERLAWCOURTSVLCHR2</t>
  </si>
  <si>
    <t>VANCOUVERLAWCOURTSVLCHR3</t>
  </si>
  <si>
    <t>VANDERHOOF001</t>
  </si>
  <si>
    <t>VERNON301</t>
  </si>
  <si>
    <t>VERNON101</t>
  </si>
  <si>
    <t>VERNON201</t>
  </si>
  <si>
    <t>VERNON202</t>
  </si>
  <si>
    <t>VERNON302</t>
  </si>
  <si>
    <t>VICTORIA101</t>
  </si>
  <si>
    <t>VICTORIA301</t>
  </si>
  <si>
    <t>VICTORIA302</t>
  </si>
  <si>
    <t>VICTORIA401</t>
  </si>
  <si>
    <t>VICTORIA402</t>
  </si>
  <si>
    <t>VICTORIA102</t>
  </si>
  <si>
    <t>VICTORIA103</t>
  </si>
  <si>
    <t>VICTORIA104</t>
  </si>
  <si>
    <t>VICTORIA201</t>
  </si>
  <si>
    <t>VICTORIA202</t>
  </si>
  <si>
    <t>VICTORIA203</t>
  </si>
  <si>
    <t>VICTORIA303</t>
  </si>
  <si>
    <t>VICTORIA403</t>
  </si>
  <si>
    <t>VICTORIA404</t>
  </si>
  <si>
    <t>VICTORIA526</t>
  </si>
  <si>
    <t>VICTORIA527</t>
  </si>
  <si>
    <t>VICTORIA533</t>
  </si>
  <si>
    <t>VICTORIA601</t>
  </si>
  <si>
    <t>WESTERNCOMMUNITIES1</t>
  </si>
  <si>
    <t>WESTERNCOMMUNITIES2</t>
  </si>
  <si>
    <t>WESTERNCOMMUNITIES001A</t>
  </si>
  <si>
    <t>WESTERNCOMMUNITIES004</t>
  </si>
  <si>
    <t>WILLIAMSLAKE401</t>
  </si>
  <si>
    <t>WILLIAMSLAKE112</t>
  </si>
  <si>
    <t>WILLIAMSLAKE410</t>
  </si>
  <si>
    <t>WILLIAMSLAKE413</t>
  </si>
  <si>
    <t>100 Mile House - 001</t>
  </si>
  <si>
    <t>222 Main - 303</t>
  </si>
  <si>
    <t>222 Main - 100</t>
  </si>
  <si>
    <t>222 Main - 101</t>
  </si>
  <si>
    <t>222 Main - 102</t>
  </si>
  <si>
    <t>222 Main - 304</t>
  </si>
  <si>
    <t>222 Main - 305</t>
  </si>
  <si>
    <t>222 Main - 306</t>
  </si>
  <si>
    <t>222 Main - 307</t>
  </si>
  <si>
    <t>222 Main - 308</t>
  </si>
  <si>
    <t>222 Main - 309</t>
  </si>
  <si>
    <t>222 Main - 510</t>
  </si>
  <si>
    <t>222 Main - 511</t>
  </si>
  <si>
    <t>222 Main - 512</t>
  </si>
  <si>
    <t>222 Main - 513</t>
  </si>
  <si>
    <t>222 Main - 514</t>
  </si>
  <si>
    <t>222 Main - 515</t>
  </si>
  <si>
    <t>222 Main - 516</t>
  </si>
  <si>
    <t>Abbotsford - 100</t>
  </si>
  <si>
    <t>Abbotsford - 101</t>
  </si>
  <si>
    <t>Abbotsford - 102</t>
  </si>
  <si>
    <t>Abbotsford - 103</t>
  </si>
  <si>
    <t>Abbotsford - 104</t>
  </si>
  <si>
    <t>Abbotsford - 105</t>
  </si>
  <si>
    <t>Abbotsford - 106</t>
  </si>
  <si>
    <t>Alexis Creek - Circuit</t>
  </si>
  <si>
    <t>Anahim Lake - Circuit</t>
  </si>
  <si>
    <t>Bella Bella - Circuit</t>
  </si>
  <si>
    <t>Bella Coola - Circuit</t>
  </si>
  <si>
    <t>Burns Lake - 001</t>
  </si>
  <si>
    <t>Campbell River - 1</t>
  </si>
  <si>
    <t>Campbell River - 2</t>
  </si>
  <si>
    <t>Campbell River - 3</t>
  </si>
  <si>
    <t>Campbell River - JP Room (no computer)</t>
  </si>
  <si>
    <t>Castlegar - 001</t>
  </si>
  <si>
    <t>Chetwynd - Circuit</t>
  </si>
  <si>
    <t>Chilliwack - 201</t>
  </si>
  <si>
    <t>Chilliwack - 202</t>
  </si>
  <si>
    <t>Chilliwack - 203</t>
  </si>
  <si>
    <t>Chilliwack - 204</t>
  </si>
  <si>
    <t>Chilliwack - 205</t>
  </si>
  <si>
    <t>Chilliwack - 200</t>
  </si>
  <si>
    <t>Chilliwack - 206</t>
  </si>
  <si>
    <t>Clearwater - 001</t>
  </si>
  <si>
    <t>Courtenay - 200</t>
  </si>
  <si>
    <t>Courtenay - 216</t>
  </si>
  <si>
    <t>Courtenay - 222</t>
  </si>
  <si>
    <t>Cranbrook - 143</t>
  </si>
  <si>
    <t>Cranbrook - 242</t>
  </si>
  <si>
    <t>Cranbrook - 110 (IAR)</t>
  </si>
  <si>
    <t>Cranbrook - 122</t>
  </si>
  <si>
    <t>Cranbrook - 224</t>
  </si>
  <si>
    <t>Creston - 001</t>
  </si>
  <si>
    <t>Dawson Creek - 1</t>
  </si>
  <si>
    <t>Dawson Creek - 002</t>
  </si>
  <si>
    <t>Dawson Creek - Conf</t>
  </si>
  <si>
    <t>Dease Lake - Circuit</t>
  </si>
  <si>
    <t>Downtown Community Courts - DCC1</t>
  </si>
  <si>
    <t>Downtown Community Courts - DCC2</t>
  </si>
  <si>
    <t>Duncan - 001</t>
  </si>
  <si>
    <t>Duncan - 002</t>
  </si>
  <si>
    <t>Duncan - 003</t>
  </si>
  <si>
    <t>Duncan - 126</t>
  </si>
  <si>
    <t>Fernie - 002</t>
  </si>
  <si>
    <t>Fort Nelson - 001</t>
  </si>
  <si>
    <t>Fort St. James - 001</t>
  </si>
  <si>
    <t>Fort St. John - 2</t>
  </si>
  <si>
    <t>Fort St. John - 001</t>
  </si>
  <si>
    <t>Fort St. John - 215</t>
  </si>
  <si>
    <t>Fraser Lake - Circuit</t>
  </si>
  <si>
    <t>Ganges - 001</t>
  </si>
  <si>
    <t>Ganges - Circuit</t>
  </si>
  <si>
    <t>Gold River - Circuit</t>
  </si>
  <si>
    <t>Golden - 1</t>
  </si>
  <si>
    <t>Golden - Conf</t>
  </si>
  <si>
    <t>Golden - IAR</t>
  </si>
  <si>
    <t>Good Hope Lake - Circuit</t>
  </si>
  <si>
    <t>Grand Forks - 001</t>
  </si>
  <si>
    <t>Hazelton - 123</t>
  </si>
  <si>
    <t>Houston - Circuit</t>
  </si>
  <si>
    <t>Invermere - 001</t>
  </si>
  <si>
    <t>Judicial Justice Centre - 302</t>
  </si>
  <si>
    <t>Judicial Justice Centre - 305</t>
  </si>
  <si>
    <t>Judicial Justice Centre - 306</t>
  </si>
  <si>
    <t>Judicial Justice Centre - 309</t>
  </si>
  <si>
    <t>Judicial Justice Centre - 310</t>
  </si>
  <si>
    <t>Judicial Justice Centre - 311</t>
  </si>
  <si>
    <t>Judicial Justice Centre - 312</t>
  </si>
  <si>
    <t>Judicial Justice Centre - JPA</t>
  </si>
  <si>
    <t xml:space="preserve">Kamloops - 2A </t>
  </si>
  <si>
    <t xml:space="preserve">Kamloops - 2B </t>
  </si>
  <si>
    <t xml:space="preserve">Kamloops - 2C </t>
  </si>
  <si>
    <t xml:space="preserve">Kamloops - 2D </t>
  </si>
  <si>
    <t>Kamloops - 2F</t>
  </si>
  <si>
    <t xml:space="preserve">Kamloops - 3A </t>
  </si>
  <si>
    <t xml:space="preserve">Kamloops - 3B </t>
  </si>
  <si>
    <t xml:space="preserve">Kamloops - 3C </t>
  </si>
  <si>
    <t xml:space="preserve">Kamloops - 3D </t>
  </si>
  <si>
    <t xml:space="preserve">Kamloops - 5A </t>
  </si>
  <si>
    <t xml:space="preserve">Kamloops - 5B </t>
  </si>
  <si>
    <t xml:space="preserve">Kamloops - 5C </t>
  </si>
  <si>
    <t xml:space="preserve">Kamloops - 5D </t>
  </si>
  <si>
    <t>Kelowna - 1</t>
  </si>
  <si>
    <t>Kelowna - 2</t>
  </si>
  <si>
    <t>Kelowna - 3</t>
  </si>
  <si>
    <t>Kelowna - 4</t>
  </si>
  <si>
    <t>Kelowna - 5</t>
  </si>
  <si>
    <t>Kelowna - 6</t>
  </si>
  <si>
    <t>Kelowna - 7</t>
  </si>
  <si>
    <t>Kelowna - 8</t>
  </si>
  <si>
    <t>Kelowna - 9</t>
  </si>
  <si>
    <t>Kelowna - 159</t>
  </si>
  <si>
    <t>Kelowna - 300</t>
  </si>
  <si>
    <t>Kelowna - 350</t>
  </si>
  <si>
    <t>Kelowna - 515</t>
  </si>
  <si>
    <t>Kitimat - 1</t>
  </si>
  <si>
    <t>Klemtu - Circuit - Bella</t>
  </si>
  <si>
    <t>Kwadacha - Circuit</t>
  </si>
  <si>
    <t>Lillooet - 001</t>
  </si>
  <si>
    <t>Lower Post - Circuit</t>
  </si>
  <si>
    <t>Mackenzie - 001</t>
  </si>
  <si>
    <t>Masset - 1</t>
  </si>
  <si>
    <t>McBride - Circuit</t>
  </si>
  <si>
    <t>Merritt - 001</t>
  </si>
  <si>
    <t>Nakusp - 001</t>
  </si>
  <si>
    <t>Nanaimo - 109</t>
  </si>
  <si>
    <t>Nanaimo - 208</t>
  </si>
  <si>
    <t>Nanaimo - 222</t>
  </si>
  <si>
    <t>Nanaimo - 227</t>
  </si>
  <si>
    <t>Nanaimo - 232</t>
  </si>
  <si>
    <t>Nanaimo - 305</t>
  </si>
  <si>
    <t>Nanaimo - 306</t>
  </si>
  <si>
    <t>Nanaimo - 309</t>
  </si>
  <si>
    <t>Nanaimo - A</t>
  </si>
  <si>
    <t>Nanaimo - B</t>
  </si>
  <si>
    <t>Nelson - 1</t>
  </si>
  <si>
    <t>Nelson - 2</t>
  </si>
  <si>
    <t>Nelson - 3</t>
  </si>
  <si>
    <t>Nelson - Conference</t>
  </si>
  <si>
    <t>New Aiyansh - Circuit</t>
  </si>
  <si>
    <t>New Westminster - 206</t>
  </si>
  <si>
    <t>New Westminster - 207</t>
  </si>
  <si>
    <t>New Westminster - 209</t>
  </si>
  <si>
    <t>New Westminster - 416</t>
  </si>
  <si>
    <t>New Westminster - 101</t>
  </si>
  <si>
    <t>New Westminster - 102</t>
  </si>
  <si>
    <t>New Westminster - 204</t>
  </si>
  <si>
    <t>New Westminster - 205</t>
  </si>
  <si>
    <t>New Westminster - 208</t>
  </si>
  <si>
    <t>New Westminster - 210</t>
  </si>
  <si>
    <t>New Westminster - 211</t>
  </si>
  <si>
    <t>New Westminster - 212</t>
  </si>
  <si>
    <t>New Westminster - 213</t>
  </si>
  <si>
    <t>New Westminster - 411</t>
  </si>
  <si>
    <t>New Westminster - 412</t>
  </si>
  <si>
    <t>New Westminster - 413</t>
  </si>
  <si>
    <t>New Westminster - 414</t>
  </si>
  <si>
    <t>New Westminster - 415</t>
  </si>
  <si>
    <t>New Westminster - 417</t>
  </si>
  <si>
    <t>New Westminster - 418</t>
  </si>
  <si>
    <t>New Westminster - 419</t>
  </si>
  <si>
    <t>North Vancouver - 001</t>
  </si>
  <si>
    <t>North Vancouver - 002</t>
  </si>
  <si>
    <t>North Vancouver - 003</t>
  </si>
  <si>
    <t>North Vancouver - 004</t>
  </si>
  <si>
    <t>North Vancouver - 005</t>
  </si>
  <si>
    <t>North Vancouver - SC</t>
  </si>
  <si>
    <t>North Vancouver - Traffic (no computer)</t>
  </si>
  <si>
    <t>Pemberton - 001</t>
  </si>
  <si>
    <t>Penticton - 100</t>
  </si>
  <si>
    <t>Penticton - 200</t>
  </si>
  <si>
    <t>Penticton - 201</t>
  </si>
  <si>
    <t>Penticton - 202</t>
  </si>
  <si>
    <t>Port Alberni - 2</t>
  </si>
  <si>
    <t>Port Alberni - 001</t>
  </si>
  <si>
    <t>Port Alberni - 003</t>
  </si>
  <si>
    <t>Port Alberni - Circuit</t>
  </si>
  <si>
    <t>Port Coquitlam - 1</t>
  </si>
  <si>
    <t>Port Coquitlam - 2</t>
  </si>
  <si>
    <t>Port Coquitlam - 3</t>
  </si>
  <si>
    <t>Port Coquitlam - 4</t>
  </si>
  <si>
    <t>Port Coquitlam - 5</t>
  </si>
  <si>
    <t>Port Coquitlam - 7</t>
  </si>
  <si>
    <t>Port Coquitlam - 12</t>
  </si>
  <si>
    <t>Port Coquitlam - 006</t>
  </si>
  <si>
    <t>Port Coquitlam - 008</t>
  </si>
  <si>
    <t>Port Coquitlam - 009</t>
  </si>
  <si>
    <t>Port Coquitlam - 010</t>
  </si>
  <si>
    <t>Port Coquitlam - 011</t>
  </si>
  <si>
    <t>Port Coquitlam - HR001</t>
  </si>
  <si>
    <t>Port Coquitlam - HR002</t>
  </si>
  <si>
    <t>Port Hardy - 1</t>
  </si>
  <si>
    <t>Powell River - 104</t>
  </si>
  <si>
    <t>Powell River - 111</t>
  </si>
  <si>
    <t>Powell River - 112</t>
  </si>
  <si>
    <t>Prince George - 101</t>
  </si>
  <si>
    <t>Prince George - 102</t>
  </si>
  <si>
    <t>Prince George - 103</t>
  </si>
  <si>
    <t>Prince George - 104</t>
  </si>
  <si>
    <t>Prince George - 111</t>
  </si>
  <si>
    <t>Prince George - 305</t>
  </si>
  <si>
    <t>Prince George - 306</t>
  </si>
  <si>
    <t>Prince George - 307</t>
  </si>
  <si>
    <t>Prince George - 308</t>
  </si>
  <si>
    <t>Prince George - 309</t>
  </si>
  <si>
    <t>Prince George - 310</t>
  </si>
  <si>
    <t>Prince Rupert - 200</t>
  </si>
  <si>
    <t>Prince Rupert - 206</t>
  </si>
  <si>
    <t>Prince Rupert - 300</t>
  </si>
  <si>
    <t>Prince Rupert - 302</t>
  </si>
  <si>
    <t>Princeton - 001</t>
  </si>
  <si>
    <t>Queen Charlotte City - Circuit</t>
  </si>
  <si>
    <t>Quesnel - 023</t>
  </si>
  <si>
    <t>Quesnel - 114</t>
  </si>
  <si>
    <t>Quesnel - 115</t>
  </si>
  <si>
    <t>Quesnel - 117</t>
  </si>
  <si>
    <t>Revelstoke - 001</t>
  </si>
  <si>
    <t>Richmond - 102</t>
  </si>
  <si>
    <t>Richmond - 104</t>
  </si>
  <si>
    <t>Richmond - 107</t>
  </si>
  <si>
    <t>Richmond - 101</t>
  </si>
  <si>
    <t>Richmond - 103</t>
  </si>
  <si>
    <t>Richmond - 105</t>
  </si>
  <si>
    <t>Richmond - 106</t>
  </si>
  <si>
    <t>Richmond - 108</t>
  </si>
  <si>
    <t>Richmond - 201</t>
  </si>
  <si>
    <t>Robson Square - 201</t>
  </si>
  <si>
    <t>Robson Square - 202</t>
  </si>
  <si>
    <t>Robson Square - 203</t>
  </si>
  <si>
    <t>Robson Square - 204</t>
  </si>
  <si>
    <t>Robson Square - 101</t>
  </si>
  <si>
    <t>Robson Square - 102</t>
  </si>
  <si>
    <t>Robson Square - 103</t>
  </si>
  <si>
    <t>Robson Square - 104</t>
  </si>
  <si>
    <t>Robson Square - 105</t>
  </si>
  <si>
    <t>Robson Square - 106</t>
  </si>
  <si>
    <t>Robson Square - 107</t>
  </si>
  <si>
    <t>Robson Square - 108</t>
  </si>
  <si>
    <t>Robson Square - 109</t>
  </si>
  <si>
    <t>Robson Square - 110</t>
  </si>
  <si>
    <t>Robson Square - 111</t>
  </si>
  <si>
    <t>Robson Square - 112</t>
  </si>
  <si>
    <t>Robson Square - 115</t>
  </si>
  <si>
    <t>Rossland - 2</t>
  </si>
  <si>
    <t>Rossland - 001</t>
  </si>
  <si>
    <t>Rossland - IAR</t>
  </si>
  <si>
    <t>Salmon Arm - 200</t>
  </si>
  <si>
    <t>Salmon Arm - 201</t>
  </si>
  <si>
    <t>Salmon Arm - 202</t>
  </si>
  <si>
    <t>Sechelt - 001</t>
  </si>
  <si>
    <t>Sechelt - 002</t>
  </si>
  <si>
    <t>Sidney - Sidney</t>
  </si>
  <si>
    <t>Smithers - 153</t>
  </si>
  <si>
    <t>Smithers - 159</t>
  </si>
  <si>
    <t>Smithers - 101</t>
  </si>
  <si>
    <t>Sparwood - 001</t>
  </si>
  <si>
    <t>Stewart - Circuit</t>
  </si>
  <si>
    <t>Surrey - 100</t>
  </si>
  <si>
    <t>Surrey - 101</t>
  </si>
  <si>
    <t>Surrey - 102</t>
  </si>
  <si>
    <t>Surrey - 103</t>
  </si>
  <si>
    <t>Surrey - 104</t>
  </si>
  <si>
    <t>Surrey - 105</t>
  </si>
  <si>
    <t>Surrey - 106</t>
  </si>
  <si>
    <t>Surrey - 107</t>
  </si>
  <si>
    <t>Surrey - 300</t>
  </si>
  <si>
    <t>Surrey - 301</t>
  </si>
  <si>
    <t>Surrey - 308</t>
  </si>
  <si>
    <t>Surrey - 309</t>
  </si>
  <si>
    <t>Surrey - 310</t>
  </si>
  <si>
    <t>Surrey - 311</t>
  </si>
  <si>
    <t>Surrey - 312</t>
  </si>
  <si>
    <t>Surrey - 313</t>
  </si>
  <si>
    <t>Surrey - 314</t>
  </si>
  <si>
    <t>Terrace - 1</t>
  </si>
  <si>
    <t>Terrace - 3</t>
  </si>
  <si>
    <t>Terrace - 002</t>
  </si>
  <si>
    <t>Terrace - IAR</t>
  </si>
  <si>
    <t>Tse Keh Dene - Circuit</t>
  </si>
  <si>
    <t>Valemount - 001</t>
  </si>
  <si>
    <t>Vancouver Law Courts (VLC) - 20</t>
  </si>
  <si>
    <t>Vancouver Law Courts (VLC) - 35</t>
  </si>
  <si>
    <t>Vancouver Law Courts (VLC) - 43</t>
  </si>
  <si>
    <t>Vancouver Law Courts (VLC) - 44</t>
  </si>
  <si>
    <t>Vancouver Law Courts (VLC) - 51</t>
  </si>
  <si>
    <t>Vancouver Law Courts (VLC) - 52</t>
  </si>
  <si>
    <t>Vancouver Law Courts (VLC) - 53</t>
  </si>
  <si>
    <t>Vancouver Law Courts (VLC) - 54</t>
  </si>
  <si>
    <t>Vancouver Law Courts (VLC) - 55</t>
  </si>
  <si>
    <t>Vancouver Law Courts (VLC) - 65</t>
  </si>
  <si>
    <t>Vancouver Law Courts (VLC) - 66</t>
  </si>
  <si>
    <t>Vancouver Law Courts (VLC) - 67</t>
  </si>
  <si>
    <t>Vancouver Law Courts (VLC) - 10</t>
  </si>
  <si>
    <t>Vancouver Law Courts (VLC) - 11</t>
  </si>
  <si>
    <t>Vancouver Law Courts (VLC) - 12</t>
  </si>
  <si>
    <t>Vancouver Law Courts (VLC) - 14</t>
  </si>
  <si>
    <t>Vancouver Law Courts (VLC) - 15</t>
  </si>
  <si>
    <t>Vancouver Law Courts (VLC) - 16</t>
  </si>
  <si>
    <t>Vancouver Law Courts (VLC) - 17</t>
  </si>
  <si>
    <t>Vancouver Law Courts (VLC) - 18</t>
  </si>
  <si>
    <t>Vancouver Law Courts (VLC) - 30</t>
  </si>
  <si>
    <t>Vancouver Law Courts (VLC) - 301</t>
  </si>
  <si>
    <t>Vancouver Law Courts (VLC) - 302</t>
  </si>
  <si>
    <t>Vancouver Law Courts (VLC) - 303</t>
  </si>
  <si>
    <t>Vancouver Law Courts (VLC) - 31</t>
  </si>
  <si>
    <t>Vancouver Law Courts (VLC) - 32</t>
  </si>
  <si>
    <t>Vancouver Law Courts (VLC) - 33</t>
  </si>
  <si>
    <t>Vancouver Law Courts (VLC) - 34</t>
  </si>
  <si>
    <t>Vancouver Law Courts (VLC) - 40</t>
  </si>
  <si>
    <t>Vancouver Law Courts (VLC) - 41</t>
  </si>
  <si>
    <t>Vancouver Law Courts (VLC) - 42</t>
  </si>
  <si>
    <t>Vancouver Law Courts (VLC) - 45</t>
  </si>
  <si>
    <t>Vancouver Law Courts (VLC) - 46</t>
  </si>
  <si>
    <t>Vancouver Law Courts (VLC) - 50</t>
  </si>
  <si>
    <t>Vancouver Law Courts (VLC) - 62</t>
  </si>
  <si>
    <t>Vancouver Law Courts (VLC) - 63</t>
  </si>
  <si>
    <t>Vancouver Law Courts (VLC) - 64</t>
  </si>
  <si>
    <t>Vancouver Law Courts (VLC) - 71</t>
  </si>
  <si>
    <t>Vancouver Law Courts (VLC) - 72</t>
  </si>
  <si>
    <t>Vancouver Law Courts (VLC) - 73</t>
  </si>
  <si>
    <t>Vancouver Law Courts (VLC) - 74</t>
  </si>
  <si>
    <t>Vancouver Law Courts (VLC) - 75</t>
  </si>
  <si>
    <t>Vancouver Law Courts (VLC) - CC</t>
  </si>
  <si>
    <t xml:space="preserve">Vancouver Law Courts (VLC) - COA 60 </t>
  </si>
  <si>
    <t xml:space="preserve">Vancouver Law Courts (VLC) - COA 61 </t>
  </si>
  <si>
    <t>Vancouver Law Courts (VLC) - COA 70</t>
  </si>
  <si>
    <t>Vancouver Law Courts (VLC) - Conf Room 1</t>
  </si>
  <si>
    <t>Vancouver Law Courts (VLC) - HR1</t>
  </si>
  <si>
    <t>Vancouver Law Courts (VLC) - HR2</t>
  </si>
  <si>
    <t>Vancouver Law Courts (VLC) - HR3</t>
  </si>
  <si>
    <t>Vanderhoof - 001</t>
  </si>
  <si>
    <t>Vernon - 301</t>
  </si>
  <si>
    <t>Vernon - 101</t>
  </si>
  <si>
    <t>Vernon - 201</t>
  </si>
  <si>
    <t>Vernon - 202</t>
  </si>
  <si>
    <t>Vernon - 302</t>
  </si>
  <si>
    <t>Victoria - 101</t>
  </si>
  <si>
    <t>Victoria - 301</t>
  </si>
  <si>
    <t>Victoria - 302</t>
  </si>
  <si>
    <t>Victoria - 401</t>
  </si>
  <si>
    <t>Victoria - 402</t>
  </si>
  <si>
    <t>Victoria - 102</t>
  </si>
  <si>
    <t>Victoria - 103</t>
  </si>
  <si>
    <t>Victoria - 104</t>
  </si>
  <si>
    <t>Victoria - 201</t>
  </si>
  <si>
    <t>Victoria - 202</t>
  </si>
  <si>
    <t>Victoria - 203</t>
  </si>
  <si>
    <t>Victoria - 303</t>
  </si>
  <si>
    <t>Victoria - 403</t>
  </si>
  <si>
    <t>Victoria - 404</t>
  </si>
  <si>
    <t>Victoria - 526</t>
  </si>
  <si>
    <t>Victoria - 527</t>
  </si>
  <si>
    <t>Victoria - 533</t>
  </si>
  <si>
    <t>Victoria - 601</t>
  </si>
  <si>
    <t>Western Communities - 1</t>
  </si>
  <si>
    <t>Western Communities - 2</t>
  </si>
  <si>
    <t>Western Communities - 001A</t>
  </si>
  <si>
    <t>Western Communities - 004</t>
  </si>
  <si>
    <t>Williams Lake - 401</t>
  </si>
  <si>
    <t>Williams Lake - 112</t>
  </si>
  <si>
    <t>Williams Lake - 410</t>
  </si>
  <si>
    <t>Williams Lake - 413</t>
  </si>
  <si>
    <t>JAIL</t>
  </si>
  <si>
    <t>DAWSONCREEK</t>
  </si>
  <si>
    <t>Dawson Creek</t>
  </si>
  <si>
    <t>Fort Nelson</t>
  </si>
  <si>
    <t>userId10006</t>
  </si>
  <si>
    <t>userId10007</t>
  </si>
  <si>
    <t>userId10008</t>
  </si>
  <si>
    <t>userId10009</t>
  </si>
  <si>
    <t>BN10006</t>
  </si>
  <si>
    <t>BN10007</t>
  </si>
  <si>
    <t>BN10008</t>
  </si>
  <si>
    <t>BN10009</t>
  </si>
  <si>
    <t>Mickie</t>
  </si>
  <si>
    <t>Mouse</t>
  </si>
  <si>
    <t>Minnie</t>
  </si>
  <si>
    <t>Donald</t>
  </si>
  <si>
    <t>Duck</t>
  </si>
  <si>
    <t>Bugs</t>
  </si>
  <si>
    <t>Bunny</t>
  </si>
  <si>
    <t>region_id</t>
  </si>
  <si>
    <t>region_cd</t>
  </si>
  <si>
    <t>geometry shape</t>
  </si>
  <si>
    <t>title</t>
  </si>
  <si>
    <t>region_name</t>
  </si>
  <si>
    <t>Fraser</t>
  </si>
  <si>
    <t>Vancouver Coastal</t>
  </si>
  <si>
    <t>courthouse_id</t>
  </si>
  <si>
    <t>COURTHOUSE_ID</t>
  </si>
  <si>
    <t>sheriff_rank_code</t>
  </si>
  <si>
    <t>SERGEANT</t>
  </si>
  <si>
    <t>DEPUTYSERGEANT</t>
  </si>
  <si>
    <t>DEPUTYSHERIFF</t>
  </si>
  <si>
    <t>STAFFSERGEANT</t>
  </si>
  <si>
    <t>INSPECTOR</t>
  </si>
  <si>
    <t>address_id</t>
  </si>
  <si>
    <t>courthouse_cd</t>
  </si>
  <si>
    <t>courthouse_name</t>
  </si>
  <si>
    <t>geometry point</t>
  </si>
  <si>
    <t>parent_courthouse_id</t>
  </si>
  <si>
    <t>ADDRESS_ID</t>
  </si>
  <si>
    <t>REGION_ID</t>
  </si>
  <si>
    <t>PARENT_COURTHOUSE_ID</t>
  </si>
  <si>
    <t>VANCOASTAL</t>
  </si>
  <si>
    <t>courtroom_id</t>
  </si>
  <si>
    <t>courtroom_cd</t>
  </si>
  <si>
    <t>courtroom_name</t>
  </si>
  <si>
    <t>assignment</t>
  </si>
  <si>
    <t>assignment_id</t>
  </si>
  <si>
    <t>jail_role_code</t>
  </si>
  <si>
    <t>other_assign_code</t>
  </si>
  <si>
    <t>run_id</t>
  </si>
  <si>
    <t>COURTROOM_ID</t>
  </si>
  <si>
    <t>Title 1</t>
  </si>
  <si>
    <t>Title 2</t>
  </si>
  <si>
    <t>Jail 1</t>
  </si>
  <si>
    <t>Jail 2</t>
  </si>
  <si>
    <t>ESCORTS</t>
  </si>
  <si>
    <t>OTHER</t>
  </si>
  <si>
    <t>Escort 1</t>
  </si>
  <si>
    <t>Escort 2</t>
  </si>
  <si>
    <t>Other 1</t>
  </si>
  <si>
    <t>Other 2</t>
  </si>
  <si>
    <t>GATE1</t>
  </si>
  <si>
    <t>JURYSELECT</t>
  </si>
  <si>
    <t>RUN_ID</t>
  </si>
  <si>
    <t>run</t>
  </si>
  <si>
    <t>Run 1</t>
  </si>
  <si>
    <t>Run 2</t>
  </si>
  <si>
    <t>Run 3</t>
  </si>
  <si>
    <t>Run 4</t>
  </si>
  <si>
    <t>Run 5</t>
  </si>
  <si>
    <t>duty_recurrence</t>
  </si>
  <si>
    <t>duty_recurrence_id</t>
  </si>
  <si>
    <t>days_bitmap</t>
  </si>
  <si>
    <t>sheriffs_required</t>
  </si>
  <si>
    <t>not a property</t>
  </si>
  <si>
    <t>mon</t>
  </si>
  <si>
    <t>tues</t>
  </si>
  <si>
    <t>wed</t>
  </si>
  <si>
    <t>thurs</t>
  </si>
  <si>
    <t>fri</t>
  </si>
  <si>
    <t>sat</t>
  </si>
  <si>
    <t>sun</t>
  </si>
  <si>
    <t>ASSIGNMENT_ID</t>
  </si>
  <si>
    <t>09:00</t>
  </si>
  <si>
    <t>17:00</t>
  </si>
  <si>
    <t>JAIL_ROLE_CODE</t>
  </si>
  <si>
    <t>OTHER_ASSIGN_CODE</t>
  </si>
  <si>
    <t>BN10010</t>
  </si>
  <si>
    <t>BN10011</t>
  </si>
  <si>
    <t>BN10012</t>
  </si>
  <si>
    <t>BN10013</t>
  </si>
  <si>
    <t>BN10014</t>
  </si>
  <si>
    <t>userId10010</t>
  </si>
  <si>
    <t>userId10011</t>
  </si>
  <si>
    <t>userId10012</t>
  </si>
  <si>
    <t>userId10013</t>
  </si>
  <si>
    <t>userId10014</t>
  </si>
  <si>
    <t>Elmer</t>
  </si>
  <si>
    <t>Daffy</t>
  </si>
  <si>
    <t>Fudd</t>
  </si>
  <si>
    <t>Papa</t>
  </si>
  <si>
    <t>Smurf</t>
  </si>
  <si>
    <t>Brainy</t>
  </si>
  <si>
    <t>Smurfette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</si>
</sst>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1"/>
      <color rgb="FF000000"/>
      <name val="Monaco"/>
      <family val="2"/>
    </font>
    <font>
      <sz val="11"/>
      <color theme="1"/>
      <name val="Monaco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13">
    <xf numFmtId="0" fontId="0" fillId="0" borderId="0" xfId="0"/>
    <xf numFmtId="0" fontId="0" fillId="0" borderId="0" xfId="0" quotePrefix="1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quotePrefix="1" applyFill="1"/>
    <xf numFmtId="0" fontId="0" fillId="2" borderId="0" xfId="0" applyFill="1" applyAlignment="1">
      <alignment horizontal="left"/>
    </xf>
    <xf numFmtId="0" fontId="0" fillId="0" borderId="0" xfId="0" applyFill="1"/>
    <xf numFmtId="0" fontId="0" fillId="0" borderId="0" xfId="0" quotePrefix="1" applyFill="1"/>
    <xf numFmtId="0" fontId="0" fillId="0" borderId="0" xfId="0" applyFill="1" applyAlignment="1">
      <alignment horizontal="left"/>
    </xf>
    <xf numFmtId="0" fontId="2" fillId="0" borderId="0" xfId="0" applyFont="1"/>
    <xf numFmtId="0" fontId="3" fillId="0" borderId="0" xfId="0" applyFont="1"/>
    <xf numFmtId="0" fontId="1" fillId="3" borderId="0" xfId="1"/>
    <xf numFmtId="20" fontId="0" fillId="0" borderId="0" xfId="0" quotePrefix="1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0ECCA-D805-C843-A8BE-3647C1A0D46B}">
  <dimension ref="A1:N18"/>
  <sheetViews>
    <sheetView topLeftCell="F1" workbookViewId="0">
      <selection activeCell="L3" sqref="L3:N3"/>
    </sheetView>
  </sheetViews>
  <sheetFormatPr baseColWidth="10" defaultRowHeight="16" x14ac:dyDescent="0.2"/>
  <cols>
    <col min="1" max="11" width="16.83203125" customWidth="1"/>
    <col min="12" max="12" width="103.5" customWidth="1"/>
    <col min="13" max="13" width="8.83203125" customWidth="1"/>
    <col min="14" max="14" width="74.5" customWidth="1"/>
  </cols>
  <sheetData>
    <row r="1" spans="1:14" x14ac:dyDescent="0.2">
      <c r="A1" t="s">
        <v>0</v>
      </c>
      <c r="B1" t="s">
        <v>128</v>
      </c>
      <c r="E1" t="s">
        <v>916</v>
      </c>
    </row>
    <row r="2" spans="1:14" x14ac:dyDescent="0.2">
      <c r="A2" t="s">
        <v>12</v>
      </c>
      <c r="B2" t="s">
        <v>914</v>
      </c>
      <c r="C2" t="s">
        <v>915</v>
      </c>
      <c r="D2" t="s">
        <v>918</v>
      </c>
      <c r="E2" t="s">
        <v>1</v>
      </c>
      <c r="F2" t="s">
        <v>3</v>
      </c>
      <c r="G2" t="s">
        <v>4</v>
      </c>
      <c r="H2" t="s">
        <v>5</v>
      </c>
      <c r="I2" t="s">
        <v>6</v>
      </c>
      <c r="J2" t="s">
        <v>7</v>
      </c>
    </row>
    <row r="3" spans="1:14" s="3" customFormat="1" x14ac:dyDescent="0.2">
      <c r="A3" s="3">
        <v>1</v>
      </c>
      <c r="B3" s="3" t="s">
        <v>8</v>
      </c>
      <c r="C3" s="3" t="s">
        <v>121</v>
      </c>
      <c r="D3" s="3" t="s">
        <v>919</v>
      </c>
      <c r="E3" s="3" t="s">
        <v>9</v>
      </c>
      <c r="F3" s="3" t="s">
        <v>10</v>
      </c>
      <c r="G3" s="3" t="s">
        <v>10</v>
      </c>
      <c r="H3" s="3" t="s">
        <v>11</v>
      </c>
      <c r="I3" s="3" t="s">
        <v>11</v>
      </c>
      <c r="J3" s="3">
        <f>0</f>
        <v>0</v>
      </c>
      <c r="L3" s="4" t="str">
        <f>"INSERT INTO "&amp;$B$1&amp;" ("&amp;$B$2&amp;","&amp;$C$2&amp;","&amp;$D$2&amp;","&amp;$E$2&amp;","&amp;$F$2&amp;","&amp;$G$2&amp;","&amp;$H$2&amp;","&amp;$I$2&amp;","&amp;$J$2&amp;")"</f>
        <v>INSERT INTO region (region_id,region_cd,region_name,location,created_by,updated_by,created_dtm,updated_dtm,revision_count)</v>
      </c>
      <c r="M3" s="3" t="str">
        <f>" VALUES "</f>
        <v xml:space="preserve"> VALUES </v>
      </c>
      <c r="N3" s="3" t="str">
        <f>"("&amp;B3&amp;",'"&amp;C3&amp;"','"&amp;D3&amp;"',"&amp;E3&amp;",'"&amp;F3&amp;"','"&amp;G3&amp;"',"&amp;H3&amp;","&amp;I3&amp;","&amp;J3&amp;");"</f>
        <v>(uuid_generate_v4(),'FRASER','Fraser',null,'test','test',now(),now(),0);</v>
      </c>
    </row>
    <row r="4" spans="1:14" s="3" customFormat="1" x14ac:dyDescent="0.2">
      <c r="A4" s="3">
        <v>2</v>
      </c>
      <c r="B4" s="3" t="s">
        <v>8</v>
      </c>
      <c r="C4" s="3" t="s">
        <v>122</v>
      </c>
      <c r="D4" s="3" t="s">
        <v>123</v>
      </c>
      <c r="E4" s="3" t="s">
        <v>9</v>
      </c>
      <c r="F4" s="3" t="s">
        <v>10</v>
      </c>
      <c r="G4" s="3" t="s">
        <v>10</v>
      </c>
      <c r="H4" s="3" t="s">
        <v>11</v>
      </c>
      <c r="I4" s="3" t="s">
        <v>11</v>
      </c>
      <c r="J4" s="3">
        <f>0</f>
        <v>0</v>
      </c>
      <c r="L4" s="3" t="str">
        <f>$L$3</f>
        <v>INSERT INTO region (region_id,region_cd,region_name,location,created_by,updated_by,created_dtm,updated_dtm,revision_count)</v>
      </c>
      <c r="M4" s="3" t="str">
        <f>$M$3</f>
        <v xml:space="preserve"> VALUES </v>
      </c>
      <c r="N4" s="3" t="str">
        <f t="shared" ref="N4:N7" si="0">"("&amp;B4&amp;",'"&amp;C4&amp;"','"&amp;D4&amp;"',"&amp;E4&amp;",'"&amp;F4&amp;"','"&amp;G4&amp;"',"&amp;H4&amp;","&amp;I4&amp;","&amp;J4&amp;");"</f>
        <v>(uuid_generate_v4(),'INTERIOR','Interior',null,'test','test',now(),now(),0);</v>
      </c>
    </row>
    <row r="5" spans="1:14" s="3" customFormat="1" x14ac:dyDescent="0.2">
      <c r="A5" s="3">
        <v>3</v>
      </c>
      <c r="B5" s="3" t="s">
        <v>8</v>
      </c>
      <c r="C5" s="3" t="s">
        <v>124</v>
      </c>
      <c r="D5" s="3" t="s">
        <v>125</v>
      </c>
      <c r="E5" s="3" t="s">
        <v>9</v>
      </c>
      <c r="F5" s="3" t="s">
        <v>10</v>
      </c>
      <c r="G5" s="3" t="s">
        <v>10</v>
      </c>
      <c r="H5" s="3" t="s">
        <v>11</v>
      </c>
      <c r="I5" s="3" t="s">
        <v>11</v>
      </c>
      <c r="J5" s="3">
        <f>0</f>
        <v>0</v>
      </c>
      <c r="L5" s="3" t="str">
        <f t="shared" ref="L5:L7" si="1">$L$3</f>
        <v>INSERT INTO region (region_id,region_cd,region_name,location,created_by,updated_by,created_dtm,updated_dtm,revision_count)</v>
      </c>
      <c r="M5" s="3" t="str">
        <f t="shared" ref="M5:M7" si="2">$M$3</f>
        <v xml:space="preserve"> VALUES </v>
      </c>
      <c r="N5" s="3" t="str">
        <f t="shared" si="0"/>
        <v>(uuid_generate_v4(),'NORTHERN','Northern',null,'test','test',now(),now(),0);</v>
      </c>
    </row>
    <row r="6" spans="1:14" s="3" customFormat="1" x14ac:dyDescent="0.2">
      <c r="A6" s="3">
        <v>4</v>
      </c>
      <c r="B6" s="3" t="s">
        <v>8</v>
      </c>
      <c r="C6" s="3" t="s">
        <v>937</v>
      </c>
      <c r="D6" s="3" t="s">
        <v>920</v>
      </c>
      <c r="E6" s="3" t="s">
        <v>9</v>
      </c>
      <c r="F6" s="3" t="s">
        <v>10</v>
      </c>
      <c r="G6" s="3" t="s">
        <v>10</v>
      </c>
      <c r="H6" s="3" t="s">
        <v>11</v>
      </c>
      <c r="I6" s="3" t="s">
        <v>11</v>
      </c>
      <c r="J6" s="3">
        <f>0</f>
        <v>0</v>
      </c>
      <c r="L6" s="3" t="str">
        <f t="shared" si="1"/>
        <v>INSERT INTO region (region_id,region_cd,region_name,location,created_by,updated_by,created_dtm,updated_dtm,revision_count)</v>
      </c>
      <c r="M6" s="3" t="str">
        <f t="shared" si="2"/>
        <v xml:space="preserve"> VALUES </v>
      </c>
      <c r="N6" s="3" t="str">
        <f t="shared" si="0"/>
        <v>(uuid_generate_v4(),'VANCOASTAL','Vancouver Coastal',null,'test','test',now(),now(),0);</v>
      </c>
    </row>
    <row r="7" spans="1:14" s="3" customFormat="1" x14ac:dyDescent="0.2">
      <c r="A7" s="3">
        <v>5</v>
      </c>
      <c r="B7" s="3" t="s">
        <v>8</v>
      </c>
      <c r="C7" s="3" t="s">
        <v>126</v>
      </c>
      <c r="D7" s="3" t="s">
        <v>127</v>
      </c>
      <c r="E7" s="3" t="s">
        <v>9</v>
      </c>
      <c r="F7" s="3" t="s">
        <v>10</v>
      </c>
      <c r="G7" s="3" t="s">
        <v>10</v>
      </c>
      <c r="H7" s="3" t="s">
        <v>11</v>
      </c>
      <c r="I7" s="3" t="s">
        <v>11</v>
      </c>
      <c r="J7" s="3">
        <f>0</f>
        <v>0</v>
      </c>
      <c r="L7" s="3" t="str">
        <f t="shared" si="1"/>
        <v>INSERT INTO region (region_id,region_cd,region_name,location,created_by,updated_by,created_dtm,updated_dtm,revision_count)</v>
      </c>
      <c r="M7" s="3" t="str">
        <f t="shared" si="2"/>
        <v xml:space="preserve"> VALUES </v>
      </c>
      <c r="N7" s="3" t="str">
        <f t="shared" si="0"/>
        <v>(uuid_generate_v4(),'VANISLAND','Vancouver Island',null,'test','test',now(),now(),0);</v>
      </c>
    </row>
    <row r="10" spans="1:14" x14ac:dyDescent="0.2">
      <c r="C10" s="9"/>
      <c r="D10" s="9"/>
    </row>
    <row r="11" spans="1:14" x14ac:dyDescent="0.2">
      <c r="C11" s="10"/>
      <c r="D11" s="10"/>
    </row>
    <row r="12" spans="1:14" x14ac:dyDescent="0.2">
      <c r="C12" s="10"/>
      <c r="D12" s="10"/>
    </row>
    <row r="13" spans="1:14" x14ac:dyDescent="0.2">
      <c r="C13" s="10"/>
      <c r="D13" s="10"/>
    </row>
    <row r="14" spans="1:14" x14ac:dyDescent="0.2">
      <c r="C14" s="10"/>
      <c r="D14" s="10"/>
    </row>
    <row r="15" spans="1:14" x14ac:dyDescent="0.2">
      <c r="C15" s="10"/>
      <c r="D15" s="10"/>
    </row>
    <row r="16" spans="1:14" x14ac:dyDescent="0.2">
      <c r="C16" s="10"/>
      <c r="D16" s="10"/>
    </row>
    <row r="17" spans="3:4" x14ac:dyDescent="0.2">
      <c r="C17" s="10"/>
      <c r="D17" s="10"/>
    </row>
    <row r="18" spans="3:4" x14ac:dyDescent="0.2">
      <c r="C18" s="10"/>
      <c r="D18" s="10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B26D3-1EAB-B443-95BB-C990A4CD6672}">
  <dimension ref="A1:U91"/>
  <sheetViews>
    <sheetView topLeftCell="A61" workbookViewId="0">
      <selection activeCell="S3" sqref="S3:U3"/>
    </sheetView>
  </sheetViews>
  <sheetFormatPr baseColWidth="10" defaultRowHeight="16" x14ac:dyDescent="0.2"/>
  <cols>
    <col min="1" max="1" width="16.83203125" customWidth="1"/>
    <col min="2" max="2" width="18.5" customWidth="1"/>
    <col min="3" max="3" width="12.83203125" customWidth="1"/>
    <col min="4" max="4" width="16.83203125" customWidth="1"/>
    <col min="5" max="5" width="19.5" customWidth="1"/>
    <col min="6" max="6" width="31.5" customWidth="1"/>
    <col min="7" max="7" width="26.1640625" customWidth="1"/>
    <col min="8" max="8" width="17" customWidth="1"/>
    <col min="9" max="13" width="16.83203125" customWidth="1"/>
    <col min="14" max="14" width="10.5" customWidth="1"/>
    <col min="15" max="16" width="16.83203125" customWidth="1"/>
    <col min="17" max="17" width="24.83203125" customWidth="1"/>
    <col min="18" max="18" width="13.1640625" customWidth="1"/>
    <col min="19" max="19" width="161" customWidth="1"/>
    <col min="20" max="20" width="9.1640625" customWidth="1"/>
    <col min="21" max="21" width="202.83203125" customWidth="1"/>
  </cols>
  <sheetData>
    <row r="1" spans="1:21" x14ac:dyDescent="0.2">
      <c r="A1" t="s">
        <v>0</v>
      </c>
      <c r="B1" t="s">
        <v>129</v>
      </c>
      <c r="H1" t="s">
        <v>932</v>
      </c>
    </row>
    <row r="2" spans="1:21" x14ac:dyDescent="0.2">
      <c r="A2" t="s">
        <v>12</v>
      </c>
      <c r="B2" t="s">
        <v>921</v>
      </c>
      <c r="C2" t="s">
        <v>929</v>
      </c>
      <c r="D2" t="s">
        <v>914</v>
      </c>
      <c r="E2" t="s">
        <v>933</v>
      </c>
      <c r="F2" t="s">
        <v>930</v>
      </c>
      <c r="G2" t="s">
        <v>931</v>
      </c>
      <c r="H2" t="s">
        <v>1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O2" t="s">
        <v>934</v>
      </c>
      <c r="P2" t="s">
        <v>935</v>
      </c>
      <c r="Q2" t="s">
        <v>936</v>
      </c>
    </row>
    <row r="3" spans="1:21" x14ac:dyDescent="0.2">
      <c r="A3">
        <v>1</v>
      </c>
      <c r="B3" t="s">
        <v>8</v>
      </c>
      <c r="C3" t="s">
        <v>9</v>
      </c>
      <c r="G3" t="s">
        <v>13</v>
      </c>
      <c r="H3" t="s">
        <v>9</v>
      </c>
      <c r="I3" t="s">
        <v>10</v>
      </c>
      <c r="J3" t="s">
        <v>10</v>
      </c>
      <c r="K3" t="s">
        <v>11</v>
      </c>
      <c r="L3" t="s">
        <v>11</v>
      </c>
      <c r="M3">
        <f>0</f>
        <v>0</v>
      </c>
      <c r="O3" t="str">
        <f>C3</f>
        <v>null</v>
      </c>
      <c r="P3" t="str">
        <f>"SELECT r.region_id FROM REGION r WHERE r.region_cd = '"&amp;D3&amp;"'"</f>
        <v>SELECT r.region_id FROM REGION r WHERE r.region_cd = ''</v>
      </c>
      <c r="Q3" t="str">
        <f>IF(E3="","null","(SELECT c.courthouse_id FROM courthouse c WHERE c.courthouse_cd = '"&amp;E3&amp;"')")</f>
        <v>null</v>
      </c>
      <c r="R3" s="1" t="s">
        <v>131</v>
      </c>
      <c r="S3" s="1" t="str">
        <f>"INSERT INTO "&amp;$B$1&amp;" ("&amp;$B$2&amp;","&amp;$C$2&amp;","&amp;$D$2&amp;","&amp;$E$2&amp;","&amp;$F$2&amp;","&amp;$G$2&amp;","&amp;$H$2&amp;","&amp;$I$2&amp;","&amp;$J$2&amp;","&amp;$K$2&amp;","&amp;$L$2&amp;","&amp;$M$2&amp;")"</f>
        <v>INSERT INTO courthouse (courthouse_id,address_id,region_id,parent_courthouse_id,courthouse_cd,courthouse_name,location,created_by,updated_by,created_dtm,updated_dtm,revision_count)</v>
      </c>
      <c r="T3" t="str">
        <f>" VALUES "</f>
        <v xml:space="preserve"> VALUES </v>
      </c>
      <c r="U3" t="str">
        <f>"("&amp;B3&amp;","&amp;O3&amp;",("&amp;P3&amp;"),"&amp;Q3&amp;",'"&amp;F3&amp;"','"&amp;G3&amp;"',"&amp;H3&amp;",'"&amp;I3&amp;"','"&amp;J3&amp;"',"&amp;K3&amp;","&amp;L3&amp;","&amp;M3&amp;");"</f>
        <v>(uuid_generate_v4(),null,(SELECT r.region_id FROM REGION r WHERE r.region_cd = ''),null,'','Abbotsford',null,'test','test',now(),now(),0);</v>
      </c>
    </row>
    <row r="4" spans="1:21" x14ac:dyDescent="0.2">
      <c r="A4">
        <v>2</v>
      </c>
      <c r="B4" t="s">
        <v>8</v>
      </c>
      <c r="C4" t="s">
        <v>9</v>
      </c>
      <c r="E4" t="s">
        <v>119</v>
      </c>
      <c r="G4" t="s">
        <v>14</v>
      </c>
      <c r="H4" t="s">
        <v>9</v>
      </c>
      <c r="I4" t="s">
        <v>10</v>
      </c>
      <c r="J4" t="s">
        <v>10</v>
      </c>
      <c r="K4" t="s">
        <v>11</v>
      </c>
      <c r="L4" t="s">
        <v>11</v>
      </c>
      <c r="M4">
        <f>0</f>
        <v>0</v>
      </c>
      <c r="O4" t="str">
        <f t="shared" ref="O4:O67" si="0">C4</f>
        <v>null</v>
      </c>
      <c r="P4" t="str">
        <f t="shared" ref="P4:P67" si="1">"SELECT r.region_id FROM REGION r WHERE r.region_cd = '"&amp;D4&amp;"'"</f>
        <v>SELECT r.region_id FROM REGION r WHERE r.region_cd = ''</v>
      </c>
      <c r="Q4" t="str">
        <f t="shared" ref="Q4:Q67" si="2">IF(E4="","null","(SELECT c.courthouse_id FROM courthouse c WHERE c.courthouse_cd = '"&amp;E4&amp;"')")</f>
        <v>(SELECT c.courthouse_id FROM courthouse c WHERE c.courthouse_cd = 'WILLIAMSLAKE')</v>
      </c>
      <c r="R4" s="1" t="s">
        <v>131</v>
      </c>
      <c r="S4" t="str">
        <f>$S$3</f>
        <v>INSERT INTO courthouse (courthouse_id,address_id,region_id,parent_courthouse_id,courthouse_cd,courthouse_name,location,created_by,updated_by,created_dtm,updated_dtm,revision_count)</v>
      </c>
      <c r="T4" t="str">
        <f>$T$3</f>
        <v xml:space="preserve"> VALUES </v>
      </c>
      <c r="U4" t="str">
        <f t="shared" ref="U4:U67" si="3">"("&amp;B4&amp;","&amp;O4&amp;",("&amp;P4&amp;"),"&amp;Q4&amp;",'"&amp;F4&amp;"','"&amp;G4&amp;"',"&amp;H4&amp;",'"&amp;I4&amp;"','"&amp;J4&amp;"',"&amp;K4&amp;","&amp;L4&amp;","&amp;M4&amp;");"</f>
        <v>(uuid_generate_v4(),null,(SELECT r.region_id FROM REGION r WHERE r.region_cd = ''),(SELECT c.courthouse_id FROM courthouse c WHERE c.courthouse_cd = 'WILLIAMSLAKE'),'','Alexis Creek',null,'test','test',now(),now(),0);</v>
      </c>
    </row>
    <row r="5" spans="1:21" x14ac:dyDescent="0.2">
      <c r="A5">
        <v>3</v>
      </c>
      <c r="B5" t="s">
        <v>8</v>
      </c>
      <c r="C5" t="s">
        <v>9</v>
      </c>
      <c r="E5" t="s">
        <v>119</v>
      </c>
      <c r="G5" t="s">
        <v>15</v>
      </c>
      <c r="H5" t="s">
        <v>9</v>
      </c>
      <c r="I5" t="s">
        <v>10</v>
      </c>
      <c r="J5" t="s">
        <v>10</v>
      </c>
      <c r="K5" t="s">
        <v>11</v>
      </c>
      <c r="L5" t="s">
        <v>11</v>
      </c>
      <c r="M5">
        <f>0</f>
        <v>0</v>
      </c>
      <c r="O5" t="str">
        <f t="shared" si="0"/>
        <v>null</v>
      </c>
      <c r="P5" t="str">
        <f t="shared" si="1"/>
        <v>SELECT r.region_id FROM REGION r WHERE r.region_cd = ''</v>
      </c>
      <c r="Q5" t="str">
        <f t="shared" si="2"/>
        <v>(SELECT c.courthouse_id FROM courthouse c WHERE c.courthouse_cd = 'WILLIAMSLAKE')</v>
      </c>
      <c r="R5" s="1" t="s">
        <v>131</v>
      </c>
      <c r="S5" t="str">
        <f t="shared" ref="S5:S68" si="4">$S$3</f>
        <v>INSERT INTO courthouse (courthouse_id,address_id,region_id,parent_courthouse_id,courthouse_cd,courthouse_name,location,created_by,updated_by,created_dtm,updated_dtm,revision_count)</v>
      </c>
      <c r="T5" t="str">
        <f t="shared" ref="T5:T68" si="5">$T$3</f>
        <v xml:space="preserve"> VALUES </v>
      </c>
      <c r="U5" t="str">
        <f t="shared" si="3"/>
        <v>(uuid_generate_v4(),null,(SELECT r.region_id FROM REGION r WHERE r.region_cd = ''),(SELECT c.courthouse_id FROM courthouse c WHERE c.courthouse_cd = 'WILLIAMSLAKE'),'','Anahim Lake',null,'test','test',now(),now(),0);</v>
      </c>
    </row>
    <row r="6" spans="1:21" x14ac:dyDescent="0.2">
      <c r="A6">
        <v>4</v>
      </c>
      <c r="B6" t="s">
        <v>8</v>
      </c>
      <c r="C6" t="s">
        <v>9</v>
      </c>
      <c r="E6" t="s">
        <v>51</v>
      </c>
      <c r="G6" t="s">
        <v>16</v>
      </c>
      <c r="H6" t="s">
        <v>9</v>
      </c>
      <c r="I6" t="s">
        <v>10</v>
      </c>
      <c r="J6" t="s">
        <v>10</v>
      </c>
      <c r="K6" t="s">
        <v>11</v>
      </c>
      <c r="L6" t="s">
        <v>11</v>
      </c>
      <c r="M6">
        <f>0</f>
        <v>0</v>
      </c>
      <c r="O6" t="str">
        <f t="shared" si="0"/>
        <v>null</v>
      </c>
      <c r="P6" t="str">
        <f t="shared" si="1"/>
        <v>SELECT r.region_id FROM REGION r WHERE r.region_cd = ''</v>
      </c>
      <c r="Q6" t="str">
        <f t="shared" si="2"/>
        <v>(SELECT c.courthouse_id FROM courthouse c WHERE c.courthouse_cd = 'KAMLOOPS')</v>
      </c>
      <c r="R6" s="1" t="s">
        <v>131</v>
      </c>
      <c r="S6" t="str">
        <f t="shared" si="4"/>
        <v>INSERT INTO courthouse (courthouse_id,address_id,region_id,parent_courthouse_id,courthouse_cd,courthouse_name,location,created_by,updated_by,created_dtm,updated_dtm,revision_count)</v>
      </c>
      <c r="T6" t="str">
        <f t="shared" si="5"/>
        <v xml:space="preserve"> VALUES </v>
      </c>
      <c r="U6" t="str">
        <f t="shared" si="3"/>
        <v>(uuid_generate_v4(),null,(SELECT r.region_id FROM REGION r WHERE r.region_cd = ''),(SELECT c.courthouse_id FROM courthouse c WHERE c.courthouse_cd = 'KAMLOOPS'),'','Ashcroft',null,'test','test',now(),now(),0);</v>
      </c>
    </row>
    <row r="7" spans="1:21" x14ac:dyDescent="0.2">
      <c r="A7">
        <v>5</v>
      </c>
      <c r="B7" t="s">
        <v>8</v>
      </c>
      <c r="C7" t="s">
        <v>9</v>
      </c>
      <c r="E7" t="s">
        <v>38</v>
      </c>
      <c r="G7" t="s">
        <v>17</v>
      </c>
      <c r="H7" t="s">
        <v>9</v>
      </c>
      <c r="I7" t="s">
        <v>10</v>
      </c>
      <c r="J7" t="s">
        <v>10</v>
      </c>
      <c r="K7" t="s">
        <v>11</v>
      </c>
      <c r="L7" t="s">
        <v>11</v>
      </c>
      <c r="M7">
        <f>0</f>
        <v>0</v>
      </c>
      <c r="O7" t="str">
        <f t="shared" si="0"/>
        <v>null</v>
      </c>
      <c r="P7" t="str">
        <f t="shared" si="1"/>
        <v>SELECT r.region_id FROM REGION r WHERE r.region_cd = ''</v>
      </c>
      <c r="Q7" t="str">
        <f t="shared" si="2"/>
        <v>(SELECT c.courthouse_id FROM courthouse c WHERE c.courthouse_cd = 'FORTSTJOHN')</v>
      </c>
      <c r="R7" s="1" t="s">
        <v>131</v>
      </c>
      <c r="S7" t="str">
        <f t="shared" si="4"/>
        <v>INSERT INTO courthouse (courthouse_id,address_id,region_id,parent_courthouse_id,courthouse_cd,courthouse_name,location,created_by,updated_by,created_dtm,updated_dtm,revision_count)</v>
      </c>
      <c r="T7" t="str">
        <f t="shared" si="5"/>
        <v xml:space="preserve"> VALUES </v>
      </c>
      <c r="U7" t="str">
        <f t="shared" si="3"/>
        <v>(uuid_generate_v4(),null,(SELECT r.region_id FROM REGION r WHERE r.region_cd = ''),(SELECT c.courthouse_id FROM courthouse c WHERE c.courthouse_cd = 'FORTSTJOHN'),'','Atlin',null,'test','test',now(),now(),0);</v>
      </c>
    </row>
    <row r="8" spans="1:21" x14ac:dyDescent="0.2">
      <c r="A8">
        <v>6</v>
      </c>
      <c r="B8" t="s">
        <v>8</v>
      </c>
      <c r="C8" t="s">
        <v>9</v>
      </c>
      <c r="E8" t="s">
        <v>110</v>
      </c>
      <c r="G8" t="s">
        <v>18</v>
      </c>
      <c r="H8" t="s">
        <v>9</v>
      </c>
      <c r="I8" t="s">
        <v>10</v>
      </c>
      <c r="J8" t="s">
        <v>10</v>
      </c>
      <c r="K8" t="s">
        <v>11</v>
      </c>
      <c r="L8" t="s">
        <v>11</v>
      </c>
      <c r="M8">
        <f>0</f>
        <v>0</v>
      </c>
      <c r="O8" t="str">
        <f t="shared" si="0"/>
        <v>null</v>
      </c>
      <c r="P8" t="str">
        <f t="shared" si="1"/>
        <v>SELECT r.region_id FROM REGION r WHERE r.region_cd = ''</v>
      </c>
      <c r="Q8" t="str">
        <f t="shared" si="2"/>
        <v>(SELECT c.courthouse_id FROM courthouse c WHERE c.courthouse_cd = 'VANCOUVER')</v>
      </c>
      <c r="R8" s="1" t="s">
        <v>131</v>
      </c>
      <c r="S8" t="str">
        <f t="shared" si="4"/>
        <v>INSERT INTO courthouse (courthouse_id,address_id,region_id,parent_courthouse_id,courthouse_cd,courthouse_name,location,created_by,updated_by,created_dtm,updated_dtm,revision_count)</v>
      </c>
      <c r="T8" t="str">
        <f t="shared" si="5"/>
        <v xml:space="preserve"> VALUES </v>
      </c>
      <c r="U8" t="str">
        <f t="shared" si="3"/>
        <v>(uuid_generate_v4(),null,(SELECT r.region_id FROM REGION r WHERE r.region_cd = ''),(SELECT c.courthouse_id FROM courthouse c WHERE c.courthouse_cd = 'VANCOUVER'),'','Bella Bella',null,'test','test',now(),now(),0);</v>
      </c>
    </row>
    <row r="9" spans="1:21" x14ac:dyDescent="0.2">
      <c r="A9">
        <v>7</v>
      </c>
      <c r="B9" t="s">
        <v>8</v>
      </c>
      <c r="C9" t="s">
        <v>9</v>
      </c>
      <c r="E9" t="s">
        <v>110</v>
      </c>
      <c r="G9" t="s">
        <v>19</v>
      </c>
      <c r="H9" t="s">
        <v>9</v>
      </c>
      <c r="I9" t="s">
        <v>10</v>
      </c>
      <c r="J9" t="s">
        <v>10</v>
      </c>
      <c r="K9" t="s">
        <v>11</v>
      </c>
      <c r="L9" t="s">
        <v>11</v>
      </c>
      <c r="M9">
        <f>0</f>
        <v>0</v>
      </c>
      <c r="O9" t="str">
        <f t="shared" si="0"/>
        <v>null</v>
      </c>
      <c r="P9" t="str">
        <f t="shared" si="1"/>
        <v>SELECT r.region_id FROM REGION r WHERE r.region_cd = ''</v>
      </c>
      <c r="Q9" t="str">
        <f t="shared" si="2"/>
        <v>(SELECT c.courthouse_id FROM courthouse c WHERE c.courthouse_cd = 'VANCOUVER')</v>
      </c>
      <c r="R9" s="1" t="s">
        <v>131</v>
      </c>
      <c r="S9" t="str">
        <f t="shared" si="4"/>
        <v>INSERT INTO courthouse (courthouse_id,address_id,region_id,parent_courthouse_id,courthouse_cd,courthouse_name,location,created_by,updated_by,created_dtm,updated_dtm,revision_count)</v>
      </c>
      <c r="T9" t="str">
        <f t="shared" si="5"/>
        <v xml:space="preserve"> VALUES </v>
      </c>
      <c r="U9" t="str">
        <f t="shared" si="3"/>
        <v>(uuid_generate_v4(),null,(SELECT r.region_id FROM REGION r WHERE r.region_cd = ''),(SELECT c.courthouse_id FROM courthouse c WHERE c.courthouse_cd = 'VANCOUVER'),'','Bella Coola',null,'test','test',now(),now(),0);</v>
      </c>
    </row>
    <row r="10" spans="1:21" x14ac:dyDescent="0.2">
      <c r="A10">
        <v>8</v>
      </c>
      <c r="B10" t="s">
        <v>8</v>
      </c>
      <c r="C10" t="s">
        <v>9</v>
      </c>
      <c r="E10" t="s">
        <v>96</v>
      </c>
      <c r="G10" t="s">
        <v>20</v>
      </c>
      <c r="H10" t="s">
        <v>9</v>
      </c>
      <c r="I10" t="s">
        <v>10</v>
      </c>
      <c r="J10" t="s">
        <v>10</v>
      </c>
      <c r="K10" t="s">
        <v>11</v>
      </c>
      <c r="L10" t="s">
        <v>11</v>
      </c>
      <c r="M10">
        <f>0</f>
        <v>0</v>
      </c>
      <c r="O10" t="str">
        <f t="shared" si="0"/>
        <v>null</v>
      </c>
      <c r="P10" t="str">
        <f t="shared" si="1"/>
        <v>SELECT r.region_id FROM REGION r WHERE r.region_cd = ''</v>
      </c>
      <c r="Q10" t="str">
        <f t="shared" si="2"/>
        <v>(SELECT c.courthouse_id FROM courthouse c WHERE c.courthouse_cd = 'SMITHERS')</v>
      </c>
      <c r="R10" s="1" t="s">
        <v>131</v>
      </c>
      <c r="S10" t="str">
        <f t="shared" si="4"/>
        <v>INSERT INTO courthouse (courthouse_id,address_id,region_id,parent_courthouse_id,courthouse_cd,courthouse_name,location,created_by,updated_by,created_dtm,updated_dtm,revision_count)</v>
      </c>
      <c r="T10" t="str">
        <f t="shared" si="5"/>
        <v xml:space="preserve"> VALUES </v>
      </c>
      <c r="U10" t="str">
        <f t="shared" si="3"/>
        <v>(uuid_generate_v4(),null,(SELECT r.region_id FROM REGION r WHERE r.region_cd = ''),(SELECT c.courthouse_id FROM courthouse c WHERE c.courthouse_cd = 'SMITHERS'),'','Burns Lake',null,'test','test',now(),now(),0);</v>
      </c>
    </row>
    <row r="11" spans="1:21" x14ac:dyDescent="0.2">
      <c r="A11">
        <v>9</v>
      </c>
      <c r="B11" t="s">
        <v>8</v>
      </c>
      <c r="C11" t="s">
        <v>9</v>
      </c>
      <c r="G11" t="s">
        <v>22</v>
      </c>
      <c r="H11" t="s">
        <v>9</v>
      </c>
      <c r="I11" t="s">
        <v>10</v>
      </c>
      <c r="J11" t="s">
        <v>10</v>
      </c>
      <c r="K11" t="s">
        <v>11</v>
      </c>
      <c r="L11" t="s">
        <v>11</v>
      </c>
      <c r="M11">
        <f>0</f>
        <v>0</v>
      </c>
      <c r="O11" t="str">
        <f t="shared" si="0"/>
        <v>null</v>
      </c>
      <c r="P11" t="str">
        <f t="shared" si="1"/>
        <v>SELECT r.region_id FROM REGION r WHERE r.region_cd = ''</v>
      </c>
      <c r="Q11" t="str">
        <f t="shared" si="2"/>
        <v>null</v>
      </c>
      <c r="R11" s="1" t="s">
        <v>131</v>
      </c>
      <c r="S11" t="str">
        <f t="shared" si="4"/>
        <v>INSERT INTO courthouse (courthouse_id,address_id,region_id,parent_courthouse_id,courthouse_cd,courthouse_name,location,created_by,updated_by,created_dtm,updated_dtm,revision_count)</v>
      </c>
      <c r="T11" t="str">
        <f t="shared" si="5"/>
        <v xml:space="preserve"> VALUES </v>
      </c>
      <c r="U11" t="str">
        <f t="shared" si="3"/>
        <v>(uuid_generate_v4(),null,(SELECT r.region_id FROM REGION r WHERE r.region_cd = ''),null,'','Campbell River',null,'test','test',now(),now(),0);</v>
      </c>
    </row>
    <row r="12" spans="1:21" x14ac:dyDescent="0.2">
      <c r="A12">
        <v>10</v>
      </c>
      <c r="B12" t="s">
        <v>8</v>
      </c>
      <c r="C12" t="s">
        <v>9</v>
      </c>
      <c r="E12" t="s">
        <v>65</v>
      </c>
      <c r="G12" t="s">
        <v>23</v>
      </c>
      <c r="H12" t="s">
        <v>9</v>
      </c>
      <c r="I12" t="s">
        <v>10</v>
      </c>
      <c r="J12" t="s">
        <v>10</v>
      </c>
      <c r="K12" t="s">
        <v>11</v>
      </c>
      <c r="L12" t="s">
        <v>11</v>
      </c>
      <c r="M12">
        <f>0</f>
        <v>0</v>
      </c>
      <c r="O12" t="str">
        <f t="shared" si="0"/>
        <v>null</v>
      </c>
      <c r="P12" t="str">
        <f t="shared" si="1"/>
        <v>SELECT r.region_id FROM REGION r WHERE r.region_cd = ''</v>
      </c>
      <c r="Q12" t="str">
        <f t="shared" si="2"/>
        <v>(SELECT c.courthouse_id FROM courthouse c WHERE c.courthouse_cd = 'NELSON')</v>
      </c>
      <c r="R12" s="1" t="s">
        <v>131</v>
      </c>
      <c r="S12" t="str">
        <f t="shared" si="4"/>
        <v>INSERT INTO courthouse (courthouse_id,address_id,region_id,parent_courthouse_id,courthouse_cd,courthouse_name,location,created_by,updated_by,created_dtm,updated_dtm,revision_count)</v>
      </c>
      <c r="T12" t="str">
        <f t="shared" si="5"/>
        <v xml:space="preserve"> VALUES </v>
      </c>
      <c r="U12" t="str">
        <f t="shared" si="3"/>
        <v>(uuid_generate_v4(),null,(SELECT r.region_id FROM REGION r WHERE r.region_cd = ''),(SELECT c.courthouse_id FROM courthouse c WHERE c.courthouse_cd = 'NELSON'),'','Castlegar',null,'test','test',now(),now(),0);</v>
      </c>
    </row>
    <row r="13" spans="1:21" x14ac:dyDescent="0.2">
      <c r="A13">
        <v>11</v>
      </c>
      <c r="B13" t="s">
        <v>8</v>
      </c>
      <c r="C13" t="s">
        <v>9</v>
      </c>
      <c r="E13" t="s">
        <v>51</v>
      </c>
      <c r="G13" t="s">
        <v>24</v>
      </c>
      <c r="H13" t="s">
        <v>9</v>
      </c>
      <c r="I13" t="s">
        <v>10</v>
      </c>
      <c r="J13" t="s">
        <v>10</v>
      </c>
      <c r="K13" t="s">
        <v>11</v>
      </c>
      <c r="L13" t="s">
        <v>11</v>
      </c>
      <c r="M13">
        <f>0</f>
        <v>0</v>
      </c>
      <c r="O13" t="str">
        <f t="shared" si="0"/>
        <v>null</v>
      </c>
      <c r="P13" t="str">
        <f t="shared" si="1"/>
        <v>SELECT r.region_id FROM REGION r WHERE r.region_cd = ''</v>
      </c>
      <c r="Q13" t="str">
        <f t="shared" si="2"/>
        <v>(SELECT c.courthouse_id FROM courthouse c WHERE c.courthouse_cd = 'KAMLOOPS')</v>
      </c>
      <c r="R13" s="1" t="s">
        <v>131</v>
      </c>
      <c r="S13" t="str">
        <f t="shared" si="4"/>
        <v>INSERT INTO courthouse (courthouse_id,address_id,region_id,parent_courthouse_id,courthouse_cd,courthouse_name,location,created_by,updated_by,created_dtm,updated_dtm,revision_count)</v>
      </c>
      <c r="T13" t="str">
        <f t="shared" si="5"/>
        <v xml:space="preserve"> VALUES </v>
      </c>
      <c r="U13" t="str">
        <f t="shared" si="3"/>
        <v>(uuid_generate_v4(),null,(SELECT r.region_id FROM REGION r WHERE r.region_cd = ''),(SELECT c.courthouse_id FROM courthouse c WHERE c.courthouse_cd = 'KAMLOOPS'),'','Chase',null,'test','test',now(),now(),0);</v>
      </c>
    </row>
    <row r="14" spans="1:21" x14ac:dyDescent="0.2">
      <c r="A14">
        <v>12</v>
      </c>
      <c r="B14" t="s">
        <v>8</v>
      </c>
      <c r="C14" t="s">
        <v>9</v>
      </c>
      <c r="E14" t="s">
        <v>896</v>
      </c>
      <c r="G14" t="s">
        <v>25</v>
      </c>
      <c r="H14" t="s">
        <v>9</v>
      </c>
      <c r="I14" t="s">
        <v>10</v>
      </c>
      <c r="J14" t="s">
        <v>10</v>
      </c>
      <c r="K14" t="s">
        <v>11</v>
      </c>
      <c r="L14" t="s">
        <v>11</v>
      </c>
      <c r="M14">
        <f>0</f>
        <v>0</v>
      </c>
      <c r="O14" t="str">
        <f t="shared" si="0"/>
        <v>null</v>
      </c>
      <c r="P14" t="str">
        <f t="shared" si="1"/>
        <v>SELECT r.region_id FROM REGION r WHERE r.region_cd = ''</v>
      </c>
      <c r="Q14" t="str">
        <f t="shared" si="2"/>
        <v>(SELECT c.courthouse_id FROM courthouse c WHERE c.courthouse_cd = 'DAWSONCREEK')</v>
      </c>
      <c r="R14" s="1" t="s">
        <v>131</v>
      </c>
      <c r="S14" t="str">
        <f t="shared" si="4"/>
        <v>INSERT INTO courthouse (courthouse_id,address_id,region_id,parent_courthouse_id,courthouse_cd,courthouse_name,location,created_by,updated_by,created_dtm,updated_dtm,revision_count)</v>
      </c>
      <c r="T14" t="str">
        <f t="shared" si="5"/>
        <v xml:space="preserve"> VALUES </v>
      </c>
      <c r="U14" t="str">
        <f t="shared" si="3"/>
        <v>(uuid_generate_v4(),null,(SELECT r.region_id FROM REGION r WHERE r.region_cd = ''),(SELECT c.courthouse_id FROM courthouse c WHERE c.courthouse_cd = 'DAWSONCREEK'),'','Chetwynd',null,'test','test',now(),now(),0);</v>
      </c>
    </row>
    <row r="15" spans="1:21" s="3" customFormat="1" x14ac:dyDescent="0.2">
      <c r="A15" s="3">
        <v>13</v>
      </c>
      <c r="B15" s="3" t="s">
        <v>8</v>
      </c>
      <c r="C15" s="3" t="s">
        <v>9</v>
      </c>
      <c r="D15" s="3" t="s">
        <v>121</v>
      </c>
      <c r="F15" s="3">
        <v>3521</v>
      </c>
      <c r="G15" s="3" t="s">
        <v>26</v>
      </c>
      <c r="H15" s="3" t="s">
        <v>9</v>
      </c>
      <c r="I15" s="3" t="s">
        <v>10</v>
      </c>
      <c r="J15" s="3" t="s">
        <v>10</v>
      </c>
      <c r="K15" s="3" t="s">
        <v>11</v>
      </c>
      <c r="L15" s="3" t="s">
        <v>11</v>
      </c>
      <c r="M15" s="3">
        <f>0</f>
        <v>0</v>
      </c>
      <c r="O15" s="3" t="str">
        <f t="shared" si="0"/>
        <v>null</v>
      </c>
      <c r="P15" s="3" t="str">
        <f t="shared" si="1"/>
        <v>SELECT r.region_id FROM REGION r WHERE r.region_cd = 'FRASER'</v>
      </c>
      <c r="Q15" s="3" t="str">
        <f t="shared" si="2"/>
        <v>null</v>
      </c>
      <c r="R15" s="4" t="s">
        <v>131</v>
      </c>
      <c r="S15" s="3" t="str">
        <f t="shared" si="4"/>
        <v>INSERT INTO courthouse (courthouse_id,address_id,region_id,parent_courthouse_id,courthouse_cd,courthouse_name,location,created_by,updated_by,created_dtm,updated_dtm,revision_count)</v>
      </c>
      <c r="T15" s="3" t="str">
        <f t="shared" si="5"/>
        <v xml:space="preserve"> VALUES </v>
      </c>
      <c r="U15" s="3" t="str">
        <f t="shared" si="3"/>
        <v>(uuid_generate_v4(),null,(SELECT r.region_id FROM REGION r WHERE r.region_cd = 'FRASER'),null,'3521','Chilliwack',null,'test','test',now(),now(),0);</v>
      </c>
    </row>
    <row r="16" spans="1:21" x14ac:dyDescent="0.2">
      <c r="A16">
        <v>14</v>
      </c>
      <c r="B16" t="s">
        <v>8</v>
      </c>
      <c r="C16" t="s">
        <v>9</v>
      </c>
      <c r="E16" t="s">
        <v>51</v>
      </c>
      <c r="G16" t="s">
        <v>27</v>
      </c>
      <c r="H16" t="s">
        <v>9</v>
      </c>
      <c r="I16" t="s">
        <v>10</v>
      </c>
      <c r="J16" t="s">
        <v>10</v>
      </c>
      <c r="K16" t="s">
        <v>11</v>
      </c>
      <c r="L16" t="s">
        <v>11</v>
      </c>
      <c r="M16">
        <f>0</f>
        <v>0</v>
      </c>
      <c r="O16" t="str">
        <f t="shared" si="0"/>
        <v>null</v>
      </c>
      <c r="P16" t="str">
        <f t="shared" si="1"/>
        <v>SELECT r.region_id FROM REGION r WHERE r.region_cd = ''</v>
      </c>
      <c r="Q16" t="str">
        <f t="shared" si="2"/>
        <v>(SELECT c.courthouse_id FROM courthouse c WHERE c.courthouse_cd = 'KAMLOOPS')</v>
      </c>
      <c r="R16" s="1" t="s">
        <v>131</v>
      </c>
      <c r="S16" t="str">
        <f t="shared" si="4"/>
        <v>INSERT INTO courthouse (courthouse_id,address_id,region_id,parent_courthouse_id,courthouse_cd,courthouse_name,location,created_by,updated_by,created_dtm,updated_dtm,revision_count)</v>
      </c>
      <c r="T16" t="str">
        <f t="shared" si="5"/>
        <v xml:space="preserve"> VALUES </v>
      </c>
      <c r="U16" t="str">
        <f t="shared" si="3"/>
        <v>(uuid_generate_v4(),null,(SELECT r.region_id FROM REGION r WHERE r.region_cd = ''),(SELECT c.courthouse_id FROM courthouse c WHERE c.courthouse_cd = 'KAMLOOPS'),'','Clearwater',null,'test','test',now(),now(),0);</v>
      </c>
    </row>
    <row r="17" spans="1:21" x14ac:dyDescent="0.2">
      <c r="A17">
        <v>15</v>
      </c>
      <c r="B17" t="s">
        <v>8</v>
      </c>
      <c r="C17" t="s">
        <v>9</v>
      </c>
      <c r="G17" t="s">
        <v>28</v>
      </c>
      <c r="H17" t="s">
        <v>9</v>
      </c>
      <c r="I17" t="s">
        <v>10</v>
      </c>
      <c r="J17" t="s">
        <v>10</v>
      </c>
      <c r="K17" t="s">
        <v>11</v>
      </c>
      <c r="L17" t="s">
        <v>11</v>
      </c>
      <c r="M17">
        <f>0</f>
        <v>0</v>
      </c>
      <c r="O17" t="str">
        <f t="shared" si="0"/>
        <v>null</v>
      </c>
      <c r="P17" t="str">
        <f t="shared" si="1"/>
        <v>SELECT r.region_id FROM REGION r WHERE r.region_cd = ''</v>
      </c>
      <c r="Q17" t="str">
        <f t="shared" si="2"/>
        <v>null</v>
      </c>
      <c r="R17" s="1" t="s">
        <v>131</v>
      </c>
      <c r="S17" t="str">
        <f t="shared" si="4"/>
        <v>INSERT INTO courthouse (courthouse_id,address_id,region_id,parent_courthouse_id,courthouse_cd,courthouse_name,location,created_by,updated_by,created_dtm,updated_dtm,revision_count)</v>
      </c>
      <c r="T17" t="str">
        <f t="shared" si="5"/>
        <v xml:space="preserve"> VALUES </v>
      </c>
      <c r="U17" t="str">
        <f t="shared" si="3"/>
        <v>(uuid_generate_v4(),null,(SELECT r.region_id FROM REGION r WHERE r.region_cd = ''),null,'','Courtenay',null,'test','test',now(),now(),0);</v>
      </c>
    </row>
    <row r="18" spans="1:21" x14ac:dyDescent="0.2">
      <c r="A18">
        <v>16</v>
      </c>
      <c r="B18" t="s">
        <v>8</v>
      </c>
      <c r="C18" t="s">
        <v>9</v>
      </c>
      <c r="G18" t="s">
        <v>30</v>
      </c>
      <c r="H18" t="s">
        <v>9</v>
      </c>
      <c r="I18" t="s">
        <v>10</v>
      </c>
      <c r="J18" t="s">
        <v>10</v>
      </c>
      <c r="K18" t="s">
        <v>11</v>
      </c>
      <c r="L18" t="s">
        <v>11</v>
      </c>
      <c r="M18">
        <f>0</f>
        <v>0</v>
      </c>
      <c r="O18" t="str">
        <f t="shared" si="0"/>
        <v>null</v>
      </c>
      <c r="P18" t="str">
        <f t="shared" si="1"/>
        <v>SELECT r.region_id FROM REGION r WHERE r.region_cd = ''</v>
      </c>
      <c r="Q18" t="str">
        <f t="shared" si="2"/>
        <v>null</v>
      </c>
      <c r="R18" s="1" t="s">
        <v>131</v>
      </c>
      <c r="S18" t="str">
        <f t="shared" si="4"/>
        <v>INSERT INTO courthouse (courthouse_id,address_id,region_id,parent_courthouse_id,courthouse_cd,courthouse_name,location,created_by,updated_by,created_dtm,updated_dtm,revision_count)</v>
      </c>
      <c r="T18" t="str">
        <f t="shared" si="5"/>
        <v xml:space="preserve"> VALUES </v>
      </c>
      <c r="U18" t="str">
        <f t="shared" si="3"/>
        <v>(uuid_generate_v4(),null,(SELECT r.region_id FROM REGION r WHERE r.region_cd = ''),null,'','Cranbrook',null,'test','test',now(),now(),0);</v>
      </c>
    </row>
    <row r="19" spans="1:21" x14ac:dyDescent="0.2">
      <c r="A19">
        <v>17</v>
      </c>
      <c r="B19" t="s">
        <v>8</v>
      </c>
      <c r="C19" t="s">
        <v>9</v>
      </c>
      <c r="E19" t="s">
        <v>29</v>
      </c>
      <c r="G19" t="s">
        <v>31</v>
      </c>
      <c r="H19" t="s">
        <v>9</v>
      </c>
      <c r="I19" t="s">
        <v>10</v>
      </c>
      <c r="J19" t="s">
        <v>10</v>
      </c>
      <c r="K19" t="s">
        <v>11</v>
      </c>
      <c r="L19" t="s">
        <v>11</v>
      </c>
      <c r="M19">
        <f>0</f>
        <v>0</v>
      </c>
      <c r="O19" t="str">
        <f t="shared" si="0"/>
        <v>null</v>
      </c>
      <c r="P19" t="str">
        <f t="shared" si="1"/>
        <v>SELECT r.region_id FROM REGION r WHERE r.region_cd = ''</v>
      </c>
      <c r="Q19" t="str">
        <f t="shared" si="2"/>
        <v>(SELECT c.courthouse_id FROM courthouse c WHERE c.courthouse_cd = 'CRANBROOK')</v>
      </c>
      <c r="R19" s="1" t="s">
        <v>131</v>
      </c>
      <c r="S19" t="str">
        <f t="shared" si="4"/>
        <v>INSERT INTO courthouse (courthouse_id,address_id,region_id,parent_courthouse_id,courthouse_cd,courthouse_name,location,created_by,updated_by,created_dtm,updated_dtm,revision_count)</v>
      </c>
      <c r="T19" t="str">
        <f t="shared" si="5"/>
        <v xml:space="preserve"> VALUES </v>
      </c>
      <c r="U19" t="str">
        <f t="shared" si="3"/>
        <v>(uuid_generate_v4(),null,(SELECT r.region_id FROM REGION r WHERE r.region_cd = ''),(SELECT c.courthouse_id FROM courthouse c WHERE c.courthouse_cd = 'CRANBROOK'),'','Creston',null,'test','test',now(),now(),0);</v>
      </c>
    </row>
    <row r="20" spans="1:21" x14ac:dyDescent="0.2">
      <c r="A20">
        <v>18</v>
      </c>
      <c r="B20" t="s">
        <v>8</v>
      </c>
      <c r="C20" t="s">
        <v>9</v>
      </c>
      <c r="G20" t="s">
        <v>897</v>
      </c>
      <c r="H20" t="s">
        <v>9</v>
      </c>
      <c r="I20" t="s">
        <v>10</v>
      </c>
      <c r="J20" t="s">
        <v>10</v>
      </c>
      <c r="K20" t="s">
        <v>11</v>
      </c>
      <c r="L20" t="s">
        <v>11</v>
      </c>
      <c r="M20">
        <f>0</f>
        <v>0</v>
      </c>
      <c r="O20" t="str">
        <f t="shared" si="0"/>
        <v>null</v>
      </c>
      <c r="P20" t="str">
        <f t="shared" si="1"/>
        <v>SELECT r.region_id FROM REGION r WHERE r.region_cd = ''</v>
      </c>
      <c r="Q20" t="str">
        <f t="shared" si="2"/>
        <v>null</v>
      </c>
      <c r="R20" s="1" t="s">
        <v>131</v>
      </c>
      <c r="S20" t="str">
        <f t="shared" si="4"/>
        <v>INSERT INTO courthouse (courthouse_id,address_id,region_id,parent_courthouse_id,courthouse_cd,courthouse_name,location,created_by,updated_by,created_dtm,updated_dtm,revision_count)</v>
      </c>
      <c r="T20" t="str">
        <f t="shared" si="5"/>
        <v xml:space="preserve"> VALUES </v>
      </c>
      <c r="U20" t="str">
        <f t="shared" si="3"/>
        <v>(uuid_generate_v4(),null,(SELECT r.region_id FROM REGION r WHERE r.region_cd = ''),null,'','Dawson Creek',null,'test','test',now(),now(),0);</v>
      </c>
    </row>
    <row r="21" spans="1:21" x14ac:dyDescent="0.2">
      <c r="A21">
        <v>19</v>
      </c>
      <c r="B21" t="s">
        <v>8</v>
      </c>
      <c r="C21" t="s">
        <v>9</v>
      </c>
      <c r="E21" t="s">
        <v>102</v>
      </c>
      <c r="G21" t="s">
        <v>32</v>
      </c>
      <c r="H21" t="s">
        <v>9</v>
      </c>
      <c r="I21" t="s">
        <v>10</v>
      </c>
      <c r="J21" t="s">
        <v>10</v>
      </c>
      <c r="K21" t="s">
        <v>11</v>
      </c>
      <c r="L21" t="s">
        <v>11</v>
      </c>
      <c r="M21">
        <f>0</f>
        <v>0</v>
      </c>
      <c r="O21" t="str">
        <f t="shared" si="0"/>
        <v>null</v>
      </c>
      <c r="P21" t="str">
        <f t="shared" si="1"/>
        <v>SELECT r.region_id FROM REGION r WHERE r.region_cd = ''</v>
      </c>
      <c r="Q21" t="str">
        <f t="shared" si="2"/>
        <v>(SELECT c.courthouse_id FROM courthouse c WHERE c.courthouse_cd = 'TERRACE')</v>
      </c>
      <c r="R21" s="1" t="s">
        <v>131</v>
      </c>
      <c r="S21" t="str">
        <f t="shared" si="4"/>
        <v>INSERT INTO courthouse (courthouse_id,address_id,region_id,parent_courthouse_id,courthouse_cd,courthouse_name,location,created_by,updated_by,created_dtm,updated_dtm,revision_count)</v>
      </c>
      <c r="T21" t="str">
        <f t="shared" si="5"/>
        <v xml:space="preserve"> VALUES </v>
      </c>
      <c r="U21" t="str">
        <f t="shared" si="3"/>
        <v>(uuid_generate_v4(),null,(SELECT r.region_id FROM REGION r WHERE r.region_cd = ''),(SELECT c.courthouse_id FROM courthouse c WHERE c.courthouse_cd = 'TERRACE'),'','Dease Lake',null,'test','test',now(),now(),0);</v>
      </c>
    </row>
    <row r="22" spans="1:21" x14ac:dyDescent="0.2">
      <c r="A22">
        <v>20</v>
      </c>
      <c r="B22" t="s">
        <v>8</v>
      </c>
      <c r="C22" t="s">
        <v>9</v>
      </c>
      <c r="G22" t="s">
        <v>33</v>
      </c>
      <c r="H22" t="s">
        <v>9</v>
      </c>
      <c r="I22" t="s">
        <v>10</v>
      </c>
      <c r="J22" t="s">
        <v>10</v>
      </c>
      <c r="K22" t="s">
        <v>11</v>
      </c>
      <c r="L22" t="s">
        <v>11</v>
      </c>
      <c r="M22">
        <f>0</f>
        <v>0</v>
      </c>
      <c r="O22" t="str">
        <f t="shared" si="0"/>
        <v>null</v>
      </c>
      <c r="P22" t="str">
        <f t="shared" si="1"/>
        <v>SELECT r.region_id FROM REGION r WHERE r.region_cd = ''</v>
      </c>
      <c r="Q22" t="str">
        <f t="shared" si="2"/>
        <v>null</v>
      </c>
      <c r="R22" s="1" t="s">
        <v>131</v>
      </c>
      <c r="S22" t="str">
        <f t="shared" si="4"/>
        <v>INSERT INTO courthouse (courthouse_id,address_id,region_id,parent_courthouse_id,courthouse_cd,courthouse_name,location,created_by,updated_by,created_dtm,updated_dtm,revision_count)</v>
      </c>
      <c r="T22" t="str">
        <f t="shared" si="5"/>
        <v xml:space="preserve"> VALUES </v>
      </c>
      <c r="U22" t="str">
        <f t="shared" si="3"/>
        <v>(uuid_generate_v4(),null,(SELECT r.region_id FROM REGION r WHERE r.region_cd = ''),null,'','Downtown Community Court',null,'test','test',now(),now(),0);</v>
      </c>
    </row>
    <row r="23" spans="1:21" x14ac:dyDescent="0.2">
      <c r="A23">
        <v>21</v>
      </c>
      <c r="B23" t="s">
        <v>8</v>
      </c>
      <c r="C23" t="s">
        <v>9</v>
      </c>
      <c r="G23" t="s">
        <v>35</v>
      </c>
      <c r="H23" t="s">
        <v>9</v>
      </c>
      <c r="I23" t="s">
        <v>10</v>
      </c>
      <c r="J23" t="s">
        <v>10</v>
      </c>
      <c r="K23" t="s">
        <v>11</v>
      </c>
      <c r="L23" t="s">
        <v>11</v>
      </c>
      <c r="M23">
        <f>0</f>
        <v>0</v>
      </c>
      <c r="O23" t="str">
        <f t="shared" si="0"/>
        <v>null</v>
      </c>
      <c r="P23" t="str">
        <f t="shared" si="1"/>
        <v>SELECT r.region_id FROM REGION r WHERE r.region_cd = ''</v>
      </c>
      <c r="Q23" t="str">
        <f t="shared" si="2"/>
        <v>null</v>
      </c>
      <c r="R23" s="1" t="s">
        <v>131</v>
      </c>
      <c r="S23" t="str">
        <f t="shared" si="4"/>
        <v>INSERT INTO courthouse (courthouse_id,address_id,region_id,parent_courthouse_id,courthouse_cd,courthouse_name,location,created_by,updated_by,created_dtm,updated_dtm,revision_count)</v>
      </c>
      <c r="T23" t="str">
        <f t="shared" si="5"/>
        <v xml:space="preserve"> VALUES </v>
      </c>
      <c r="U23" t="str">
        <f t="shared" si="3"/>
        <v>(uuid_generate_v4(),null,(SELECT r.region_id FROM REGION r WHERE r.region_cd = ''),null,'','Duncan',null,'test','test',now(),now(),0);</v>
      </c>
    </row>
    <row r="24" spans="1:21" x14ac:dyDescent="0.2">
      <c r="A24">
        <v>22</v>
      </c>
      <c r="B24" t="s">
        <v>8</v>
      </c>
      <c r="C24" t="s">
        <v>9</v>
      </c>
      <c r="E24" t="s">
        <v>29</v>
      </c>
      <c r="G24" t="s">
        <v>36</v>
      </c>
      <c r="H24" t="s">
        <v>9</v>
      </c>
      <c r="I24" t="s">
        <v>10</v>
      </c>
      <c r="J24" t="s">
        <v>10</v>
      </c>
      <c r="K24" t="s">
        <v>11</v>
      </c>
      <c r="L24" t="s">
        <v>11</v>
      </c>
      <c r="M24">
        <f>0</f>
        <v>0</v>
      </c>
      <c r="O24" t="str">
        <f t="shared" si="0"/>
        <v>null</v>
      </c>
      <c r="P24" t="str">
        <f t="shared" si="1"/>
        <v>SELECT r.region_id FROM REGION r WHERE r.region_cd = ''</v>
      </c>
      <c r="Q24" t="str">
        <f t="shared" si="2"/>
        <v>(SELECT c.courthouse_id FROM courthouse c WHERE c.courthouse_cd = 'CRANBROOK')</v>
      </c>
      <c r="R24" s="1" t="s">
        <v>131</v>
      </c>
      <c r="S24" t="str">
        <f t="shared" si="4"/>
        <v>INSERT INTO courthouse (courthouse_id,address_id,region_id,parent_courthouse_id,courthouse_cd,courthouse_name,location,created_by,updated_by,created_dtm,updated_dtm,revision_count)</v>
      </c>
      <c r="T24" t="str">
        <f t="shared" si="5"/>
        <v xml:space="preserve"> VALUES </v>
      </c>
      <c r="U24" t="str">
        <f t="shared" si="3"/>
        <v>(uuid_generate_v4(),null,(SELECT r.region_id FROM REGION r WHERE r.region_cd = ''),(SELECT c.courthouse_id FROM courthouse c WHERE c.courthouse_cd = 'CRANBROOK'),'','Fernie',null,'test','test',now(),now(),0);</v>
      </c>
    </row>
    <row r="25" spans="1:21" x14ac:dyDescent="0.2">
      <c r="A25">
        <v>23</v>
      </c>
      <c r="B25" t="s">
        <v>8</v>
      </c>
      <c r="C25" t="s">
        <v>9</v>
      </c>
      <c r="E25" t="s">
        <v>38</v>
      </c>
      <c r="G25" t="s">
        <v>898</v>
      </c>
      <c r="H25" t="s">
        <v>9</v>
      </c>
      <c r="I25" t="s">
        <v>10</v>
      </c>
      <c r="J25" t="s">
        <v>10</v>
      </c>
      <c r="K25" t="s">
        <v>11</v>
      </c>
      <c r="L25" t="s">
        <v>11</v>
      </c>
      <c r="M25">
        <f>0</f>
        <v>0</v>
      </c>
      <c r="O25" t="str">
        <f t="shared" si="0"/>
        <v>null</v>
      </c>
      <c r="P25" t="str">
        <f t="shared" si="1"/>
        <v>SELECT r.region_id FROM REGION r WHERE r.region_cd = ''</v>
      </c>
      <c r="Q25" t="str">
        <f t="shared" si="2"/>
        <v>(SELECT c.courthouse_id FROM courthouse c WHERE c.courthouse_cd = 'FORTSTJOHN')</v>
      </c>
      <c r="R25" s="1" t="s">
        <v>131</v>
      </c>
      <c r="S25" t="str">
        <f t="shared" si="4"/>
        <v>INSERT INTO courthouse (courthouse_id,address_id,region_id,parent_courthouse_id,courthouse_cd,courthouse_name,location,created_by,updated_by,created_dtm,updated_dtm,revision_count)</v>
      </c>
      <c r="T25" t="str">
        <f t="shared" si="5"/>
        <v xml:space="preserve"> VALUES </v>
      </c>
      <c r="U25" t="str">
        <f t="shared" si="3"/>
        <v>(uuid_generate_v4(),null,(SELECT r.region_id FROM REGION r WHERE r.region_cd = ''),(SELECT c.courthouse_id FROM courthouse c WHERE c.courthouse_cd = 'FORTSTJOHN'),'','Fort Nelson',null,'test','test',now(),now(),0);</v>
      </c>
    </row>
    <row r="26" spans="1:21" x14ac:dyDescent="0.2">
      <c r="A26">
        <v>24</v>
      </c>
      <c r="B26" t="s">
        <v>8</v>
      </c>
      <c r="C26" t="s">
        <v>9</v>
      </c>
      <c r="E26" t="s">
        <v>80</v>
      </c>
      <c r="G26" t="s">
        <v>37</v>
      </c>
      <c r="H26" t="s">
        <v>9</v>
      </c>
      <c r="I26" t="s">
        <v>10</v>
      </c>
      <c r="J26" t="s">
        <v>10</v>
      </c>
      <c r="K26" t="s">
        <v>11</v>
      </c>
      <c r="L26" t="s">
        <v>11</v>
      </c>
      <c r="M26">
        <f>0</f>
        <v>0</v>
      </c>
      <c r="O26" t="str">
        <f t="shared" si="0"/>
        <v>null</v>
      </c>
      <c r="P26" t="str">
        <f t="shared" si="1"/>
        <v>SELECT r.region_id FROM REGION r WHERE r.region_cd = ''</v>
      </c>
      <c r="Q26" t="str">
        <f t="shared" si="2"/>
        <v>(SELECT c.courthouse_id FROM courthouse c WHERE c.courthouse_cd = 'PRINCEGEORGE')</v>
      </c>
      <c r="R26" s="1" t="s">
        <v>131</v>
      </c>
      <c r="S26" t="str">
        <f t="shared" si="4"/>
        <v>INSERT INTO courthouse (courthouse_id,address_id,region_id,parent_courthouse_id,courthouse_cd,courthouse_name,location,created_by,updated_by,created_dtm,updated_dtm,revision_count)</v>
      </c>
      <c r="T26" t="str">
        <f t="shared" si="5"/>
        <v xml:space="preserve"> VALUES </v>
      </c>
      <c r="U26" t="str">
        <f t="shared" si="3"/>
        <v>(uuid_generate_v4(),null,(SELECT r.region_id FROM REGION r WHERE r.region_cd = ''),(SELECT c.courthouse_id FROM courthouse c WHERE c.courthouse_cd = 'PRINCEGEORGE'),'','Fort St. James',null,'test','test',now(),now(),0);</v>
      </c>
    </row>
    <row r="27" spans="1:21" x14ac:dyDescent="0.2">
      <c r="A27">
        <v>25</v>
      </c>
      <c r="B27" t="s">
        <v>8</v>
      </c>
      <c r="C27" t="s">
        <v>9</v>
      </c>
      <c r="G27" t="s">
        <v>39</v>
      </c>
      <c r="H27" t="s">
        <v>9</v>
      </c>
      <c r="I27" t="s">
        <v>10</v>
      </c>
      <c r="J27" t="s">
        <v>10</v>
      </c>
      <c r="K27" t="s">
        <v>11</v>
      </c>
      <c r="L27" t="s">
        <v>11</v>
      </c>
      <c r="M27">
        <f>0</f>
        <v>0</v>
      </c>
      <c r="O27" t="str">
        <f t="shared" si="0"/>
        <v>null</v>
      </c>
      <c r="P27" t="str">
        <f t="shared" si="1"/>
        <v>SELECT r.region_id FROM REGION r WHERE r.region_cd = ''</v>
      </c>
      <c r="Q27" t="str">
        <f t="shared" si="2"/>
        <v>null</v>
      </c>
      <c r="R27" s="1" t="s">
        <v>131</v>
      </c>
      <c r="S27" t="str">
        <f t="shared" si="4"/>
        <v>INSERT INTO courthouse (courthouse_id,address_id,region_id,parent_courthouse_id,courthouse_cd,courthouse_name,location,created_by,updated_by,created_dtm,updated_dtm,revision_count)</v>
      </c>
      <c r="T27" t="str">
        <f t="shared" si="5"/>
        <v xml:space="preserve"> VALUES </v>
      </c>
      <c r="U27" t="str">
        <f t="shared" si="3"/>
        <v>(uuid_generate_v4(),null,(SELECT r.region_id FROM REGION r WHERE r.region_cd = ''),null,'','Fort St. John',null,'test','test',now(),now(),0);</v>
      </c>
    </row>
    <row r="28" spans="1:21" x14ac:dyDescent="0.2">
      <c r="A28">
        <v>26</v>
      </c>
      <c r="B28" t="s">
        <v>8</v>
      </c>
      <c r="C28" t="s">
        <v>9</v>
      </c>
      <c r="E28" t="s">
        <v>80</v>
      </c>
      <c r="G28" t="s">
        <v>40</v>
      </c>
      <c r="H28" t="s">
        <v>9</v>
      </c>
      <c r="I28" t="s">
        <v>10</v>
      </c>
      <c r="J28" t="s">
        <v>10</v>
      </c>
      <c r="K28" t="s">
        <v>11</v>
      </c>
      <c r="L28" t="s">
        <v>11</v>
      </c>
      <c r="M28">
        <f>0</f>
        <v>0</v>
      </c>
      <c r="O28" t="str">
        <f t="shared" si="0"/>
        <v>null</v>
      </c>
      <c r="P28" t="str">
        <f t="shared" si="1"/>
        <v>SELECT r.region_id FROM REGION r WHERE r.region_cd = ''</v>
      </c>
      <c r="Q28" t="str">
        <f t="shared" si="2"/>
        <v>(SELECT c.courthouse_id FROM courthouse c WHERE c.courthouse_cd = 'PRINCEGEORGE')</v>
      </c>
      <c r="R28" s="1" t="s">
        <v>131</v>
      </c>
      <c r="S28" t="str">
        <f t="shared" si="4"/>
        <v>INSERT INTO courthouse (courthouse_id,address_id,region_id,parent_courthouse_id,courthouse_cd,courthouse_name,location,created_by,updated_by,created_dtm,updated_dtm,revision_count)</v>
      </c>
      <c r="T28" t="str">
        <f t="shared" si="5"/>
        <v xml:space="preserve"> VALUES </v>
      </c>
      <c r="U28" t="str">
        <f t="shared" si="3"/>
        <v>(uuid_generate_v4(),null,(SELECT r.region_id FROM REGION r WHERE r.region_cd = ''),(SELECT c.courthouse_id FROM courthouse c WHERE c.courthouse_cd = 'PRINCEGEORGE'),'','Fort Ware (Kwadacha)',null,'test','test',now(),now(),0);</v>
      </c>
    </row>
    <row r="29" spans="1:21" x14ac:dyDescent="0.2">
      <c r="A29">
        <v>27</v>
      </c>
      <c r="B29" t="s">
        <v>8</v>
      </c>
      <c r="C29" t="s">
        <v>9</v>
      </c>
      <c r="E29" t="s">
        <v>80</v>
      </c>
      <c r="G29" t="s">
        <v>41</v>
      </c>
      <c r="H29" t="s">
        <v>9</v>
      </c>
      <c r="I29" t="s">
        <v>10</v>
      </c>
      <c r="J29" t="s">
        <v>10</v>
      </c>
      <c r="K29" t="s">
        <v>11</v>
      </c>
      <c r="L29" t="s">
        <v>11</v>
      </c>
      <c r="M29">
        <f>0</f>
        <v>0</v>
      </c>
      <c r="O29" t="str">
        <f t="shared" si="0"/>
        <v>null</v>
      </c>
      <c r="P29" t="str">
        <f t="shared" si="1"/>
        <v>SELECT r.region_id FROM REGION r WHERE r.region_cd = ''</v>
      </c>
      <c r="Q29" t="str">
        <f t="shared" si="2"/>
        <v>(SELECT c.courthouse_id FROM courthouse c WHERE c.courthouse_cd = 'PRINCEGEORGE')</v>
      </c>
      <c r="R29" s="1" t="s">
        <v>131</v>
      </c>
      <c r="S29" t="str">
        <f t="shared" si="4"/>
        <v>INSERT INTO courthouse (courthouse_id,address_id,region_id,parent_courthouse_id,courthouse_cd,courthouse_name,location,created_by,updated_by,created_dtm,updated_dtm,revision_count)</v>
      </c>
      <c r="T29" t="str">
        <f t="shared" si="5"/>
        <v xml:space="preserve"> VALUES </v>
      </c>
      <c r="U29" t="str">
        <f t="shared" si="3"/>
        <v>(uuid_generate_v4(),null,(SELECT r.region_id FROM REGION r WHERE r.region_cd = ''),(SELECT c.courthouse_id FROM courthouse c WHERE c.courthouse_cd = 'PRINCEGEORGE'),'','Fraser Lake',null,'test','test',now(),now(),0);</v>
      </c>
    </row>
    <row r="30" spans="1:21" x14ac:dyDescent="0.2">
      <c r="A30">
        <v>28</v>
      </c>
      <c r="B30" t="s">
        <v>8</v>
      </c>
      <c r="C30" t="s">
        <v>9</v>
      </c>
      <c r="E30" t="s">
        <v>34</v>
      </c>
      <c r="G30" t="s">
        <v>42</v>
      </c>
      <c r="H30" t="s">
        <v>9</v>
      </c>
      <c r="I30" t="s">
        <v>10</v>
      </c>
      <c r="J30" t="s">
        <v>10</v>
      </c>
      <c r="K30" t="s">
        <v>11</v>
      </c>
      <c r="L30" t="s">
        <v>11</v>
      </c>
      <c r="M30">
        <f>0</f>
        <v>0</v>
      </c>
      <c r="O30" t="str">
        <f t="shared" si="0"/>
        <v>null</v>
      </c>
      <c r="P30" t="str">
        <f t="shared" si="1"/>
        <v>SELECT r.region_id FROM REGION r WHERE r.region_cd = ''</v>
      </c>
      <c r="Q30" t="str">
        <f t="shared" si="2"/>
        <v>(SELECT c.courthouse_id FROM courthouse c WHERE c.courthouse_cd = 'DUNCAN')</v>
      </c>
      <c r="R30" s="1" t="s">
        <v>131</v>
      </c>
      <c r="S30" t="str">
        <f t="shared" si="4"/>
        <v>INSERT INTO courthouse (courthouse_id,address_id,region_id,parent_courthouse_id,courthouse_cd,courthouse_name,location,created_by,updated_by,created_dtm,updated_dtm,revision_count)</v>
      </c>
      <c r="T30" t="str">
        <f t="shared" si="5"/>
        <v xml:space="preserve"> VALUES </v>
      </c>
      <c r="U30" t="str">
        <f t="shared" si="3"/>
        <v>(uuid_generate_v4(),null,(SELECT r.region_id FROM REGION r WHERE r.region_cd = ''),(SELECT c.courthouse_id FROM courthouse c WHERE c.courthouse_cd = 'DUNCAN'),'','Ganges',null,'test','test',now(),now(),0);</v>
      </c>
    </row>
    <row r="31" spans="1:21" x14ac:dyDescent="0.2">
      <c r="A31">
        <v>29</v>
      </c>
      <c r="B31" t="s">
        <v>8</v>
      </c>
      <c r="C31" t="s">
        <v>9</v>
      </c>
      <c r="E31" t="s">
        <v>29</v>
      </c>
      <c r="G31" t="s">
        <v>43</v>
      </c>
      <c r="H31" t="s">
        <v>9</v>
      </c>
      <c r="I31" t="s">
        <v>10</v>
      </c>
      <c r="J31" t="s">
        <v>10</v>
      </c>
      <c r="K31" t="s">
        <v>11</v>
      </c>
      <c r="L31" t="s">
        <v>11</v>
      </c>
      <c r="M31">
        <f>0</f>
        <v>0</v>
      </c>
      <c r="O31" t="str">
        <f t="shared" si="0"/>
        <v>null</v>
      </c>
      <c r="P31" t="str">
        <f t="shared" si="1"/>
        <v>SELECT r.region_id FROM REGION r WHERE r.region_cd = ''</v>
      </c>
      <c r="Q31" t="str">
        <f t="shared" si="2"/>
        <v>(SELECT c.courthouse_id FROM courthouse c WHERE c.courthouse_cd = 'CRANBROOK')</v>
      </c>
      <c r="R31" s="1" t="s">
        <v>131</v>
      </c>
      <c r="S31" t="str">
        <f t="shared" si="4"/>
        <v>INSERT INTO courthouse (courthouse_id,address_id,region_id,parent_courthouse_id,courthouse_cd,courthouse_name,location,created_by,updated_by,created_dtm,updated_dtm,revision_count)</v>
      </c>
      <c r="T31" t="str">
        <f t="shared" si="5"/>
        <v xml:space="preserve"> VALUES </v>
      </c>
      <c r="U31" t="str">
        <f t="shared" si="3"/>
        <v>(uuid_generate_v4(),null,(SELECT r.region_id FROM REGION r WHERE r.region_cd = ''),(SELECT c.courthouse_id FROM courthouse c WHERE c.courthouse_cd = 'CRANBROOK'),'','Golden',null,'test','test',now(),now(),0);</v>
      </c>
    </row>
    <row r="32" spans="1:21" x14ac:dyDescent="0.2">
      <c r="A32">
        <v>30</v>
      </c>
      <c r="B32" t="s">
        <v>8</v>
      </c>
      <c r="C32" t="s">
        <v>9</v>
      </c>
      <c r="E32" t="s">
        <v>21</v>
      </c>
      <c r="G32" t="s">
        <v>44</v>
      </c>
      <c r="H32" t="s">
        <v>9</v>
      </c>
      <c r="I32" t="s">
        <v>10</v>
      </c>
      <c r="J32" t="s">
        <v>10</v>
      </c>
      <c r="K32" t="s">
        <v>11</v>
      </c>
      <c r="L32" t="s">
        <v>11</v>
      </c>
      <c r="M32">
        <f>0</f>
        <v>0</v>
      </c>
      <c r="O32" t="str">
        <f t="shared" si="0"/>
        <v>null</v>
      </c>
      <c r="P32" t="str">
        <f t="shared" si="1"/>
        <v>SELECT r.region_id FROM REGION r WHERE r.region_cd = ''</v>
      </c>
      <c r="Q32" t="str">
        <f t="shared" si="2"/>
        <v>(SELECT c.courthouse_id FROM courthouse c WHERE c.courthouse_cd = 'CAMPBELLRIVER')</v>
      </c>
      <c r="R32" s="1" t="s">
        <v>131</v>
      </c>
      <c r="S32" t="str">
        <f t="shared" si="4"/>
        <v>INSERT INTO courthouse (courthouse_id,address_id,region_id,parent_courthouse_id,courthouse_cd,courthouse_name,location,created_by,updated_by,created_dtm,updated_dtm,revision_count)</v>
      </c>
      <c r="T32" t="str">
        <f t="shared" si="5"/>
        <v xml:space="preserve"> VALUES </v>
      </c>
      <c r="U32" t="str">
        <f t="shared" si="3"/>
        <v>(uuid_generate_v4(),null,(SELECT r.region_id FROM REGION r WHERE r.region_cd = ''),(SELECT c.courthouse_id FROM courthouse c WHERE c.courthouse_cd = 'CAMPBELLRIVER'),'','Gold River',null,'test','test',now(),now(),0);</v>
      </c>
    </row>
    <row r="33" spans="1:21" x14ac:dyDescent="0.2">
      <c r="A33">
        <v>31</v>
      </c>
      <c r="B33" t="s">
        <v>8</v>
      </c>
      <c r="C33" t="s">
        <v>9</v>
      </c>
      <c r="E33" t="s">
        <v>38</v>
      </c>
      <c r="G33" t="s">
        <v>45</v>
      </c>
      <c r="H33" t="s">
        <v>9</v>
      </c>
      <c r="I33" t="s">
        <v>10</v>
      </c>
      <c r="J33" t="s">
        <v>10</v>
      </c>
      <c r="K33" t="s">
        <v>11</v>
      </c>
      <c r="L33" t="s">
        <v>11</v>
      </c>
      <c r="M33">
        <f>0</f>
        <v>0</v>
      </c>
      <c r="O33" t="str">
        <f t="shared" si="0"/>
        <v>null</v>
      </c>
      <c r="P33" t="str">
        <f t="shared" si="1"/>
        <v>SELECT r.region_id FROM REGION r WHERE r.region_cd = ''</v>
      </c>
      <c r="Q33" t="str">
        <f t="shared" si="2"/>
        <v>(SELECT c.courthouse_id FROM courthouse c WHERE c.courthouse_cd = 'FORTSTJOHN')</v>
      </c>
      <c r="R33" s="1" t="s">
        <v>131</v>
      </c>
      <c r="S33" t="str">
        <f t="shared" si="4"/>
        <v>INSERT INTO courthouse (courthouse_id,address_id,region_id,parent_courthouse_id,courthouse_cd,courthouse_name,location,created_by,updated_by,created_dtm,updated_dtm,revision_count)</v>
      </c>
      <c r="T33" t="str">
        <f t="shared" si="5"/>
        <v xml:space="preserve"> VALUES </v>
      </c>
      <c r="U33" t="str">
        <f t="shared" si="3"/>
        <v>(uuid_generate_v4(),null,(SELECT r.region_id FROM REGION r WHERE r.region_cd = ''),(SELECT c.courthouse_id FROM courthouse c WHERE c.courthouse_cd = 'FORTSTJOHN'),'','Good Hope Lake',null,'test','test',now(),now(),0);</v>
      </c>
    </row>
    <row r="34" spans="1:21" x14ac:dyDescent="0.2">
      <c r="A34">
        <v>32</v>
      </c>
      <c r="B34" t="s">
        <v>8</v>
      </c>
      <c r="C34" t="s">
        <v>9</v>
      </c>
      <c r="E34" t="s">
        <v>90</v>
      </c>
      <c r="G34" t="s">
        <v>46</v>
      </c>
      <c r="H34" t="s">
        <v>9</v>
      </c>
      <c r="I34" t="s">
        <v>10</v>
      </c>
      <c r="J34" t="s">
        <v>10</v>
      </c>
      <c r="K34" t="s">
        <v>11</v>
      </c>
      <c r="L34" t="s">
        <v>11</v>
      </c>
      <c r="M34">
        <f>0</f>
        <v>0</v>
      </c>
      <c r="O34" t="str">
        <f t="shared" si="0"/>
        <v>null</v>
      </c>
      <c r="P34" t="str">
        <f t="shared" si="1"/>
        <v>SELECT r.region_id FROM REGION r WHERE r.region_cd = ''</v>
      </c>
      <c r="Q34" t="str">
        <f t="shared" si="2"/>
        <v>(SELECT c.courthouse_id FROM courthouse c WHERE c.courthouse_cd = 'ROSSLAND')</v>
      </c>
      <c r="R34" s="1" t="s">
        <v>131</v>
      </c>
      <c r="S34" t="str">
        <f t="shared" si="4"/>
        <v>INSERT INTO courthouse (courthouse_id,address_id,region_id,parent_courthouse_id,courthouse_cd,courthouse_name,location,created_by,updated_by,created_dtm,updated_dtm,revision_count)</v>
      </c>
      <c r="T34" t="str">
        <f t="shared" si="5"/>
        <v xml:space="preserve"> VALUES </v>
      </c>
      <c r="U34" t="str">
        <f t="shared" si="3"/>
        <v>(uuid_generate_v4(),null,(SELECT r.region_id FROM REGION r WHERE r.region_cd = ''),(SELECT c.courthouse_id FROM courthouse c WHERE c.courthouse_cd = 'ROSSLAND'),'','Grand Forks',null,'test','test',now(),now(),0);</v>
      </c>
    </row>
    <row r="35" spans="1:21" x14ac:dyDescent="0.2">
      <c r="A35">
        <v>33</v>
      </c>
      <c r="B35" t="s">
        <v>8</v>
      </c>
      <c r="C35" t="s">
        <v>9</v>
      </c>
      <c r="E35" t="s">
        <v>96</v>
      </c>
      <c r="G35" t="s">
        <v>47</v>
      </c>
      <c r="H35" t="s">
        <v>9</v>
      </c>
      <c r="I35" t="s">
        <v>10</v>
      </c>
      <c r="J35" t="s">
        <v>10</v>
      </c>
      <c r="K35" t="s">
        <v>11</v>
      </c>
      <c r="L35" t="s">
        <v>11</v>
      </c>
      <c r="M35">
        <f>0</f>
        <v>0</v>
      </c>
      <c r="O35" t="str">
        <f t="shared" si="0"/>
        <v>null</v>
      </c>
      <c r="P35" t="str">
        <f t="shared" si="1"/>
        <v>SELECT r.region_id FROM REGION r WHERE r.region_cd = ''</v>
      </c>
      <c r="Q35" t="str">
        <f t="shared" si="2"/>
        <v>(SELECT c.courthouse_id FROM courthouse c WHERE c.courthouse_cd = 'SMITHERS')</v>
      </c>
      <c r="R35" s="1" t="s">
        <v>131</v>
      </c>
      <c r="S35" t="str">
        <f t="shared" si="4"/>
        <v>INSERT INTO courthouse (courthouse_id,address_id,region_id,parent_courthouse_id,courthouse_cd,courthouse_name,location,created_by,updated_by,created_dtm,updated_dtm,revision_count)</v>
      </c>
      <c r="T35" t="str">
        <f t="shared" si="5"/>
        <v xml:space="preserve"> VALUES </v>
      </c>
      <c r="U35" t="str">
        <f t="shared" si="3"/>
        <v>(uuid_generate_v4(),null,(SELECT r.region_id FROM REGION r WHERE r.region_cd = ''),(SELECT c.courthouse_id FROM courthouse c WHERE c.courthouse_cd = 'SMITHERS'),'','Hazelton',null,'test','test',now(),now(),0);</v>
      </c>
    </row>
    <row r="36" spans="1:21" x14ac:dyDescent="0.2">
      <c r="A36">
        <v>34</v>
      </c>
      <c r="B36" t="s">
        <v>8</v>
      </c>
      <c r="C36" t="s">
        <v>9</v>
      </c>
      <c r="E36" t="s">
        <v>96</v>
      </c>
      <c r="G36" t="s">
        <v>48</v>
      </c>
      <c r="H36" t="s">
        <v>9</v>
      </c>
      <c r="I36" t="s">
        <v>10</v>
      </c>
      <c r="J36" t="s">
        <v>10</v>
      </c>
      <c r="K36" t="s">
        <v>11</v>
      </c>
      <c r="L36" t="s">
        <v>11</v>
      </c>
      <c r="M36">
        <f>0</f>
        <v>0</v>
      </c>
      <c r="O36" t="str">
        <f t="shared" si="0"/>
        <v>null</v>
      </c>
      <c r="P36" t="str">
        <f t="shared" si="1"/>
        <v>SELECT r.region_id FROM REGION r WHERE r.region_cd = ''</v>
      </c>
      <c r="Q36" t="str">
        <f t="shared" si="2"/>
        <v>(SELECT c.courthouse_id FROM courthouse c WHERE c.courthouse_cd = 'SMITHERS')</v>
      </c>
      <c r="R36" s="1" t="s">
        <v>131</v>
      </c>
      <c r="S36" t="str">
        <f t="shared" si="4"/>
        <v>INSERT INTO courthouse (courthouse_id,address_id,region_id,parent_courthouse_id,courthouse_cd,courthouse_name,location,created_by,updated_by,created_dtm,updated_dtm,revision_count)</v>
      </c>
      <c r="T36" t="str">
        <f t="shared" si="5"/>
        <v xml:space="preserve"> VALUES </v>
      </c>
      <c r="U36" t="str">
        <f t="shared" si="3"/>
        <v>(uuid_generate_v4(),null,(SELECT r.region_id FROM REGION r WHERE r.region_cd = ''),(SELECT c.courthouse_id FROM courthouse c WHERE c.courthouse_cd = 'SMITHERS'),'','Houston',null,'test','test',now(),now(),0);</v>
      </c>
    </row>
    <row r="37" spans="1:21" x14ac:dyDescent="0.2">
      <c r="A37">
        <v>35</v>
      </c>
      <c r="B37" t="s">
        <v>8</v>
      </c>
      <c r="C37" t="s">
        <v>9</v>
      </c>
      <c r="E37" t="s">
        <v>38</v>
      </c>
      <c r="G37" t="s">
        <v>49</v>
      </c>
      <c r="H37" t="s">
        <v>9</v>
      </c>
      <c r="I37" t="s">
        <v>10</v>
      </c>
      <c r="J37" t="s">
        <v>10</v>
      </c>
      <c r="K37" t="s">
        <v>11</v>
      </c>
      <c r="L37" t="s">
        <v>11</v>
      </c>
      <c r="M37">
        <f>0</f>
        <v>0</v>
      </c>
      <c r="O37" t="str">
        <f t="shared" si="0"/>
        <v>null</v>
      </c>
      <c r="P37" t="str">
        <f t="shared" si="1"/>
        <v>SELECT r.region_id FROM REGION r WHERE r.region_cd = ''</v>
      </c>
      <c r="Q37" t="str">
        <f t="shared" si="2"/>
        <v>(SELECT c.courthouse_id FROM courthouse c WHERE c.courthouse_cd = 'FORTSTJOHN')</v>
      </c>
      <c r="R37" s="1" t="s">
        <v>131</v>
      </c>
      <c r="S37" t="str">
        <f t="shared" si="4"/>
        <v>INSERT INTO courthouse (courthouse_id,address_id,region_id,parent_courthouse_id,courthouse_cd,courthouse_name,location,created_by,updated_by,created_dtm,updated_dtm,revision_count)</v>
      </c>
      <c r="T37" t="str">
        <f t="shared" si="5"/>
        <v xml:space="preserve"> VALUES </v>
      </c>
      <c r="U37" t="str">
        <f t="shared" si="3"/>
        <v>(uuid_generate_v4(),null,(SELECT r.region_id FROM REGION r WHERE r.region_cd = ''),(SELECT c.courthouse_id FROM courthouse c WHERE c.courthouse_cd = 'FORTSTJOHN'),'','Hudson's Hope',null,'test','test',now(),now(),0);</v>
      </c>
    </row>
    <row r="38" spans="1:21" x14ac:dyDescent="0.2">
      <c r="A38">
        <v>36</v>
      </c>
      <c r="B38" t="s">
        <v>8</v>
      </c>
      <c r="C38" t="s">
        <v>9</v>
      </c>
      <c r="E38" t="s">
        <v>29</v>
      </c>
      <c r="G38" t="s">
        <v>50</v>
      </c>
      <c r="H38" t="s">
        <v>9</v>
      </c>
      <c r="I38" t="s">
        <v>10</v>
      </c>
      <c r="J38" t="s">
        <v>10</v>
      </c>
      <c r="K38" t="s">
        <v>11</v>
      </c>
      <c r="L38" t="s">
        <v>11</v>
      </c>
      <c r="M38">
        <f>0</f>
        <v>0</v>
      </c>
      <c r="O38" t="str">
        <f t="shared" si="0"/>
        <v>null</v>
      </c>
      <c r="P38" t="str">
        <f t="shared" si="1"/>
        <v>SELECT r.region_id FROM REGION r WHERE r.region_cd = ''</v>
      </c>
      <c r="Q38" t="str">
        <f t="shared" si="2"/>
        <v>(SELECT c.courthouse_id FROM courthouse c WHERE c.courthouse_cd = 'CRANBROOK')</v>
      </c>
      <c r="R38" s="1" t="s">
        <v>131</v>
      </c>
      <c r="S38" t="str">
        <f t="shared" si="4"/>
        <v>INSERT INTO courthouse (courthouse_id,address_id,region_id,parent_courthouse_id,courthouse_cd,courthouse_name,location,created_by,updated_by,created_dtm,updated_dtm,revision_count)</v>
      </c>
      <c r="T38" t="str">
        <f t="shared" si="5"/>
        <v xml:space="preserve"> VALUES </v>
      </c>
      <c r="U38" t="str">
        <f t="shared" si="3"/>
        <v>(uuid_generate_v4(),null,(SELECT r.region_id FROM REGION r WHERE r.region_cd = ''),(SELECT c.courthouse_id FROM courthouse c WHERE c.courthouse_cd = 'CRANBROOK'),'','Invermere',null,'test','test',now(),now(),0);</v>
      </c>
    </row>
    <row r="39" spans="1:21" x14ac:dyDescent="0.2">
      <c r="A39">
        <v>37</v>
      </c>
      <c r="B39" t="s">
        <v>8</v>
      </c>
      <c r="C39" t="s">
        <v>9</v>
      </c>
      <c r="G39" t="s">
        <v>52</v>
      </c>
      <c r="H39" t="s">
        <v>9</v>
      </c>
      <c r="I39" t="s">
        <v>10</v>
      </c>
      <c r="J39" t="s">
        <v>10</v>
      </c>
      <c r="K39" t="s">
        <v>11</v>
      </c>
      <c r="L39" t="s">
        <v>11</v>
      </c>
      <c r="M39">
        <f>0</f>
        <v>0</v>
      </c>
      <c r="O39" t="str">
        <f t="shared" si="0"/>
        <v>null</v>
      </c>
      <c r="P39" t="str">
        <f t="shared" si="1"/>
        <v>SELECT r.region_id FROM REGION r WHERE r.region_cd = ''</v>
      </c>
      <c r="Q39" t="str">
        <f t="shared" si="2"/>
        <v>null</v>
      </c>
      <c r="R39" s="1" t="s">
        <v>131</v>
      </c>
      <c r="S39" t="str">
        <f t="shared" si="4"/>
        <v>INSERT INTO courthouse (courthouse_id,address_id,region_id,parent_courthouse_id,courthouse_cd,courthouse_name,location,created_by,updated_by,created_dtm,updated_dtm,revision_count)</v>
      </c>
      <c r="T39" t="str">
        <f t="shared" si="5"/>
        <v xml:space="preserve"> VALUES </v>
      </c>
      <c r="U39" t="str">
        <f t="shared" si="3"/>
        <v>(uuid_generate_v4(),null,(SELECT r.region_id FROM REGION r WHERE r.region_cd = ''),null,'','Kamloops',null,'test','test',now(),now(),0);</v>
      </c>
    </row>
    <row r="40" spans="1:21" x14ac:dyDescent="0.2">
      <c r="A40">
        <v>38</v>
      </c>
      <c r="B40" t="s">
        <v>8</v>
      </c>
      <c r="C40" t="s">
        <v>9</v>
      </c>
      <c r="G40" t="s">
        <v>53</v>
      </c>
      <c r="H40" t="s">
        <v>9</v>
      </c>
      <c r="I40" t="s">
        <v>10</v>
      </c>
      <c r="J40" t="s">
        <v>10</v>
      </c>
      <c r="K40" t="s">
        <v>11</v>
      </c>
      <c r="L40" t="s">
        <v>11</v>
      </c>
      <c r="M40">
        <f>0</f>
        <v>0</v>
      </c>
      <c r="O40" t="str">
        <f t="shared" si="0"/>
        <v>null</v>
      </c>
      <c r="P40" t="str">
        <f t="shared" si="1"/>
        <v>SELECT r.region_id FROM REGION r WHERE r.region_cd = ''</v>
      </c>
      <c r="Q40" t="str">
        <f t="shared" si="2"/>
        <v>null</v>
      </c>
      <c r="R40" s="1" t="s">
        <v>131</v>
      </c>
      <c r="S40" t="str">
        <f t="shared" si="4"/>
        <v>INSERT INTO courthouse (courthouse_id,address_id,region_id,parent_courthouse_id,courthouse_cd,courthouse_name,location,created_by,updated_by,created_dtm,updated_dtm,revision_count)</v>
      </c>
      <c r="T40" t="str">
        <f t="shared" si="5"/>
        <v xml:space="preserve"> VALUES </v>
      </c>
      <c r="U40" t="str">
        <f t="shared" si="3"/>
        <v>(uuid_generate_v4(),null,(SELECT r.region_id FROM REGION r WHERE r.region_cd = ''),null,'','KELOWNA',null,'test','test',now(),now(),0);</v>
      </c>
    </row>
    <row r="41" spans="1:21" x14ac:dyDescent="0.2">
      <c r="A41">
        <v>39</v>
      </c>
      <c r="B41" t="s">
        <v>8</v>
      </c>
      <c r="C41" t="s">
        <v>9</v>
      </c>
      <c r="E41" t="s">
        <v>102</v>
      </c>
      <c r="G41" t="s">
        <v>54</v>
      </c>
      <c r="H41" t="s">
        <v>9</v>
      </c>
      <c r="I41" t="s">
        <v>10</v>
      </c>
      <c r="J41" t="s">
        <v>10</v>
      </c>
      <c r="K41" t="s">
        <v>11</v>
      </c>
      <c r="L41" t="s">
        <v>11</v>
      </c>
      <c r="M41">
        <f>0</f>
        <v>0</v>
      </c>
      <c r="O41" t="str">
        <f t="shared" si="0"/>
        <v>null</v>
      </c>
      <c r="P41" t="str">
        <f t="shared" si="1"/>
        <v>SELECT r.region_id FROM REGION r WHERE r.region_cd = ''</v>
      </c>
      <c r="Q41" t="str">
        <f t="shared" si="2"/>
        <v>(SELECT c.courthouse_id FROM courthouse c WHERE c.courthouse_cd = 'TERRACE')</v>
      </c>
      <c r="R41" s="1" t="s">
        <v>131</v>
      </c>
      <c r="S41" t="str">
        <f t="shared" si="4"/>
        <v>INSERT INTO courthouse (courthouse_id,address_id,region_id,parent_courthouse_id,courthouse_cd,courthouse_name,location,created_by,updated_by,created_dtm,updated_dtm,revision_count)</v>
      </c>
      <c r="T41" t="str">
        <f t="shared" si="5"/>
        <v xml:space="preserve"> VALUES </v>
      </c>
      <c r="U41" t="str">
        <f t="shared" si="3"/>
        <v>(uuid_generate_v4(),null,(SELECT r.region_id FROM REGION r WHERE r.region_cd = ''),(SELECT c.courthouse_id FROM courthouse c WHERE c.courthouse_cd = 'TERRACE'),'','Kitimat',null,'test','test',now(),now(),0);</v>
      </c>
    </row>
    <row r="42" spans="1:21" x14ac:dyDescent="0.2">
      <c r="A42">
        <v>40</v>
      </c>
      <c r="B42" t="s">
        <v>8</v>
      </c>
      <c r="C42" t="s">
        <v>9</v>
      </c>
      <c r="E42" t="s">
        <v>110</v>
      </c>
      <c r="G42" t="s">
        <v>55</v>
      </c>
      <c r="H42" t="s">
        <v>9</v>
      </c>
      <c r="I42" t="s">
        <v>10</v>
      </c>
      <c r="J42" t="s">
        <v>10</v>
      </c>
      <c r="K42" t="s">
        <v>11</v>
      </c>
      <c r="L42" t="s">
        <v>11</v>
      </c>
      <c r="M42">
        <f>0</f>
        <v>0</v>
      </c>
      <c r="O42" t="str">
        <f t="shared" si="0"/>
        <v>null</v>
      </c>
      <c r="P42" t="str">
        <f t="shared" si="1"/>
        <v>SELECT r.region_id FROM REGION r WHERE r.region_cd = ''</v>
      </c>
      <c r="Q42" t="str">
        <f t="shared" si="2"/>
        <v>(SELECT c.courthouse_id FROM courthouse c WHERE c.courthouse_cd = 'VANCOUVER')</v>
      </c>
      <c r="R42" s="1" t="s">
        <v>131</v>
      </c>
      <c r="S42" t="str">
        <f t="shared" si="4"/>
        <v>INSERT INTO courthouse (courthouse_id,address_id,region_id,parent_courthouse_id,courthouse_cd,courthouse_name,location,created_by,updated_by,created_dtm,updated_dtm,revision_count)</v>
      </c>
      <c r="T42" t="str">
        <f t="shared" si="5"/>
        <v xml:space="preserve"> VALUES </v>
      </c>
      <c r="U42" t="str">
        <f t="shared" si="3"/>
        <v>(uuid_generate_v4(),null,(SELECT r.region_id FROM REGION r WHERE r.region_cd = ''),(SELECT c.courthouse_id FROM courthouse c WHERE c.courthouse_cd = 'VANCOUVER'),'','Klemtu',null,'test','test',now(),now(),0);</v>
      </c>
    </row>
    <row r="43" spans="1:21" x14ac:dyDescent="0.2">
      <c r="A43">
        <v>41</v>
      </c>
      <c r="B43" t="s">
        <v>8</v>
      </c>
      <c r="C43" t="s">
        <v>9</v>
      </c>
      <c r="E43" t="s">
        <v>51</v>
      </c>
      <c r="G43" t="s">
        <v>56</v>
      </c>
      <c r="H43" t="s">
        <v>9</v>
      </c>
      <c r="I43" t="s">
        <v>10</v>
      </c>
      <c r="J43" t="s">
        <v>10</v>
      </c>
      <c r="K43" t="s">
        <v>11</v>
      </c>
      <c r="L43" t="s">
        <v>11</v>
      </c>
      <c r="M43">
        <f>0</f>
        <v>0</v>
      </c>
      <c r="O43" t="str">
        <f t="shared" si="0"/>
        <v>null</v>
      </c>
      <c r="P43" t="str">
        <f t="shared" si="1"/>
        <v>SELECT r.region_id FROM REGION r WHERE r.region_cd = ''</v>
      </c>
      <c r="Q43" t="str">
        <f t="shared" si="2"/>
        <v>(SELECT c.courthouse_id FROM courthouse c WHERE c.courthouse_cd = 'KAMLOOPS')</v>
      </c>
      <c r="R43" s="1" t="s">
        <v>131</v>
      </c>
      <c r="S43" t="str">
        <f t="shared" si="4"/>
        <v>INSERT INTO courthouse (courthouse_id,address_id,region_id,parent_courthouse_id,courthouse_cd,courthouse_name,location,created_by,updated_by,created_dtm,updated_dtm,revision_count)</v>
      </c>
      <c r="T43" t="str">
        <f t="shared" si="5"/>
        <v xml:space="preserve"> VALUES </v>
      </c>
      <c r="U43" t="str">
        <f t="shared" si="3"/>
        <v>(uuid_generate_v4(),null,(SELECT r.region_id FROM REGION r WHERE r.region_cd = ''),(SELECT c.courthouse_id FROM courthouse c WHERE c.courthouse_cd = 'KAMLOOPS'),'','Lilloet',null,'test','test',now(),now(),0);</v>
      </c>
    </row>
    <row r="44" spans="1:21" x14ac:dyDescent="0.2">
      <c r="A44">
        <v>42</v>
      </c>
      <c r="B44" t="s">
        <v>8</v>
      </c>
      <c r="C44" t="s">
        <v>9</v>
      </c>
      <c r="E44" t="s">
        <v>38</v>
      </c>
      <c r="G44" t="s">
        <v>57</v>
      </c>
      <c r="H44" t="s">
        <v>9</v>
      </c>
      <c r="I44" t="s">
        <v>10</v>
      </c>
      <c r="J44" t="s">
        <v>10</v>
      </c>
      <c r="K44" t="s">
        <v>11</v>
      </c>
      <c r="L44" t="s">
        <v>11</v>
      </c>
      <c r="M44">
        <f>0</f>
        <v>0</v>
      </c>
      <c r="O44" t="str">
        <f t="shared" si="0"/>
        <v>null</v>
      </c>
      <c r="P44" t="str">
        <f t="shared" si="1"/>
        <v>SELECT r.region_id FROM REGION r WHERE r.region_cd = ''</v>
      </c>
      <c r="Q44" t="str">
        <f t="shared" si="2"/>
        <v>(SELECT c.courthouse_id FROM courthouse c WHERE c.courthouse_cd = 'FORTSTJOHN')</v>
      </c>
      <c r="R44" s="1" t="s">
        <v>131</v>
      </c>
      <c r="S44" t="str">
        <f t="shared" si="4"/>
        <v>INSERT INTO courthouse (courthouse_id,address_id,region_id,parent_courthouse_id,courthouse_cd,courthouse_name,location,created_by,updated_by,created_dtm,updated_dtm,revision_count)</v>
      </c>
      <c r="T44" t="str">
        <f t="shared" si="5"/>
        <v xml:space="preserve"> VALUES </v>
      </c>
      <c r="U44" t="str">
        <f t="shared" si="3"/>
        <v>(uuid_generate_v4(),null,(SELECT r.region_id FROM REGION r WHERE r.region_cd = ''),(SELECT c.courthouse_id FROM courthouse c WHERE c.courthouse_cd = 'FORTSTJOHN'),'','Lower Post',null,'test','test',now(),now(),0);</v>
      </c>
    </row>
    <row r="45" spans="1:21" x14ac:dyDescent="0.2">
      <c r="A45">
        <v>43</v>
      </c>
      <c r="B45" t="s">
        <v>8</v>
      </c>
      <c r="C45" t="s">
        <v>9</v>
      </c>
      <c r="E45" t="s">
        <v>80</v>
      </c>
      <c r="G45" t="s">
        <v>58</v>
      </c>
      <c r="H45" t="s">
        <v>9</v>
      </c>
      <c r="I45" t="s">
        <v>10</v>
      </c>
      <c r="J45" t="s">
        <v>10</v>
      </c>
      <c r="K45" t="s">
        <v>11</v>
      </c>
      <c r="L45" t="s">
        <v>11</v>
      </c>
      <c r="M45">
        <f>0</f>
        <v>0</v>
      </c>
      <c r="O45" t="str">
        <f t="shared" si="0"/>
        <v>null</v>
      </c>
      <c r="P45" t="str">
        <f t="shared" si="1"/>
        <v>SELECT r.region_id FROM REGION r WHERE r.region_cd = ''</v>
      </c>
      <c r="Q45" t="str">
        <f t="shared" si="2"/>
        <v>(SELECT c.courthouse_id FROM courthouse c WHERE c.courthouse_cd = 'PRINCEGEORGE')</v>
      </c>
      <c r="R45" s="1" t="s">
        <v>131</v>
      </c>
      <c r="S45" t="str">
        <f t="shared" si="4"/>
        <v>INSERT INTO courthouse (courthouse_id,address_id,region_id,parent_courthouse_id,courthouse_cd,courthouse_name,location,created_by,updated_by,created_dtm,updated_dtm,revision_count)</v>
      </c>
      <c r="T45" t="str">
        <f t="shared" si="5"/>
        <v xml:space="preserve"> VALUES </v>
      </c>
      <c r="U45" t="str">
        <f t="shared" si="3"/>
        <v>(uuid_generate_v4(),null,(SELECT r.region_id FROM REGION r WHERE r.region_cd = ''),(SELECT c.courthouse_id FROM courthouse c WHERE c.courthouse_cd = 'PRINCEGEORGE'),'','Mackenzie',null,'test','test',now(),now(),0);</v>
      </c>
    </row>
    <row r="46" spans="1:21" x14ac:dyDescent="0.2">
      <c r="A46">
        <v>44</v>
      </c>
      <c r="B46" t="s">
        <v>8</v>
      </c>
      <c r="C46" t="s">
        <v>9</v>
      </c>
      <c r="E46" t="s">
        <v>82</v>
      </c>
      <c r="G46" t="s">
        <v>59</v>
      </c>
      <c r="H46" t="s">
        <v>9</v>
      </c>
      <c r="I46" t="s">
        <v>10</v>
      </c>
      <c r="J46" t="s">
        <v>10</v>
      </c>
      <c r="K46" t="s">
        <v>11</v>
      </c>
      <c r="L46" t="s">
        <v>11</v>
      </c>
      <c r="M46">
        <f>0</f>
        <v>0</v>
      </c>
      <c r="O46" t="str">
        <f t="shared" si="0"/>
        <v>null</v>
      </c>
      <c r="P46" t="str">
        <f t="shared" si="1"/>
        <v>SELECT r.region_id FROM REGION r WHERE r.region_cd = ''</v>
      </c>
      <c r="Q46" t="str">
        <f t="shared" si="2"/>
        <v>(SELECT c.courthouse_id FROM courthouse c WHERE c.courthouse_cd = 'PRINCERUPERT')</v>
      </c>
      <c r="R46" s="1" t="s">
        <v>131</v>
      </c>
      <c r="S46" t="str">
        <f t="shared" si="4"/>
        <v>INSERT INTO courthouse (courthouse_id,address_id,region_id,parent_courthouse_id,courthouse_cd,courthouse_name,location,created_by,updated_by,created_dtm,updated_dtm,revision_count)</v>
      </c>
      <c r="T46" t="str">
        <f t="shared" si="5"/>
        <v xml:space="preserve"> VALUES </v>
      </c>
      <c r="U46" t="str">
        <f t="shared" si="3"/>
        <v>(uuid_generate_v4(),null,(SELECT r.region_id FROM REGION r WHERE r.region_cd = ''),(SELECT c.courthouse_id FROM courthouse c WHERE c.courthouse_cd = 'PRINCERUPERT'),'','Masset',null,'test','test',now(),now(),0);</v>
      </c>
    </row>
    <row r="47" spans="1:21" x14ac:dyDescent="0.2">
      <c r="A47">
        <v>45</v>
      </c>
      <c r="B47" t="s">
        <v>8</v>
      </c>
      <c r="C47" t="s">
        <v>9</v>
      </c>
      <c r="E47" t="s">
        <v>80</v>
      </c>
      <c r="G47" t="s">
        <v>60</v>
      </c>
      <c r="H47" t="s">
        <v>9</v>
      </c>
      <c r="I47" t="s">
        <v>10</v>
      </c>
      <c r="J47" t="s">
        <v>10</v>
      </c>
      <c r="K47" t="s">
        <v>11</v>
      </c>
      <c r="L47" t="s">
        <v>11</v>
      </c>
      <c r="M47">
        <f>0</f>
        <v>0</v>
      </c>
      <c r="O47" t="str">
        <f t="shared" si="0"/>
        <v>null</v>
      </c>
      <c r="P47" t="str">
        <f t="shared" si="1"/>
        <v>SELECT r.region_id FROM REGION r WHERE r.region_cd = ''</v>
      </c>
      <c r="Q47" t="str">
        <f t="shared" si="2"/>
        <v>(SELECT c.courthouse_id FROM courthouse c WHERE c.courthouse_cd = 'PRINCEGEORGE')</v>
      </c>
      <c r="R47" s="1" t="s">
        <v>131</v>
      </c>
      <c r="S47" t="str">
        <f t="shared" si="4"/>
        <v>INSERT INTO courthouse (courthouse_id,address_id,region_id,parent_courthouse_id,courthouse_cd,courthouse_name,location,created_by,updated_by,created_dtm,updated_dtm,revision_count)</v>
      </c>
      <c r="T47" t="str">
        <f t="shared" si="5"/>
        <v xml:space="preserve"> VALUES </v>
      </c>
      <c r="U47" t="str">
        <f t="shared" si="3"/>
        <v>(uuid_generate_v4(),null,(SELECT r.region_id FROM REGION r WHERE r.region_cd = ''),(SELECT c.courthouse_id FROM courthouse c WHERE c.courthouse_cd = 'PRINCEGEORGE'),'','McBride',null,'test','test',now(),now(),0);</v>
      </c>
    </row>
    <row r="48" spans="1:21" x14ac:dyDescent="0.2">
      <c r="A48">
        <v>46</v>
      </c>
      <c r="B48" t="s">
        <v>8</v>
      </c>
      <c r="C48" t="s">
        <v>9</v>
      </c>
      <c r="E48" t="s">
        <v>51</v>
      </c>
      <c r="G48" t="s">
        <v>61</v>
      </c>
      <c r="H48" t="s">
        <v>9</v>
      </c>
      <c r="I48" t="s">
        <v>10</v>
      </c>
      <c r="J48" t="s">
        <v>10</v>
      </c>
      <c r="K48" t="s">
        <v>11</v>
      </c>
      <c r="L48" t="s">
        <v>11</v>
      </c>
      <c r="M48">
        <f>0</f>
        <v>0</v>
      </c>
      <c r="O48" t="str">
        <f t="shared" si="0"/>
        <v>null</v>
      </c>
      <c r="P48" t="str">
        <f t="shared" si="1"/>
        <v>SELECT r.region_id FROM REGION r WHERE r.region_cd = ''</v>
      </c>
      <c r="Q48" t="str">
        <f t="shared" si="2"/>
        <v>(SELECT c.courthouse_id FROM courthouse c WHERE c.courthouse_cd = 'KAMLOOPS')</v>
      </c>
      <c r="R48" s="1" t="s">
        <v>131</v>
      </c>
      <c r="S48" t="str">
        <f t="shared" si="4"/>
        <v>INSERT INTO courthouse (courthouse_id,address_id,region_id,parent_courthouse_id,courthouse_cd,courthouse_name,location,created_by,updated_by,created_dtm,updated_dtm,revision_count)</v>
      </c>
      <c r="T48" t="str">
        <f t="shared" si="5"/>
        <v xml:space="preserve"> VALUES </v>
      </c>
      <c r="U48" t="str">
        <f t="shared" si="3"/>
        <v>(uuid_generate_v4(),null,(SELECT r.region_id FROM REGION r WHERE r.region_cd = ''),(SELECT c.courthouse_id FROM courthouse c WHERE c.courthouse_cd = 'KAMLOOPS'),'','Merritt',null,'test','test',now(),now(),0);</v>
      </c>
    </row>
    <row r="49" spans="1:21" x14ac:dyDescent="0.2">
      <c r="A49">
        <v>47</v>
      </c>
      <c r="B49" t="s">
        <v>8</v>
      </c>
      <c r="C49" t="s">
        <v>9</v>
      </c>
      <c r="E49" t="s">
        <v>63</v>
      </c>
      <c r="G49" t="s">
        <v>62</v>
      </c>
      <c r="H49" t="s">
        <v>9</v>
      </c>
      <c r="I49" t="s">
        <v>10</v>
      </c>
      <c r="J49" t="s">
        <v>10</v>
      </c>
      <c r="K49" t="s">
        <v>11</v>
      </c>
      <c r="L49" t="s">
        <v>11</v>
      </c>
      <c r="M49">
        <f>0</f>
        <v>0</v>
      </c>
      <c r="O49" t="str">
        <f t="shared" si="0"/>
        <v>null</v>
      </c>
      <c r="P49" t="str">
        <f t="shared" si="1"/>
        <v>SELECT r.region_id FROM REGION r WHERE r.region_cd = ''</v>
      </c>
      <c r="Q49" t="str">
        <f t="shared" si="2"/>
        <v>(SELECT c.courthouse_id FROM courthouse c WHERE c.courthouse_cd = 'NANAIMO')</v>
      </c>
      <c r="R49" s="1" t="s">
        <v>131</v>
      </c>
      <c r="S49" t="str">
        <f t="shared" si="4"/>
        <v>INSERT INTO courthouse (courthouse_id,address_id,region_id,parent_courthouse_id,courthouse_cd,courthouse_name,location,created_by,updated_by,created_dtm,updated_dtm,revision_count)</v>
      </c>
      <c r="T49" t="str">
        <f t="shared" si="5"/>
        <v xml:space="preserve"> VALUES </v>
      </c>
      <c r="U49" t="str">
        <f t="shared" si="3"/>
        <v>(uuid_generate_v4(),null,(SELECT r.region_id FROM REGION r WHERE r.region_cd = ''),(SELECT c.courthouse_id FROM courthouse c WHERE c.courthouse_cd = 'NANAIMO'),'','Nakusp',null,'test','test',now(),now(),0);</v>
      </c>
    </row>
    <row r="50" spans="1:21" x14ac:dyDescent="0.2">
      <c r="A50">
        <v>48</v>
      </c>
      <c r="B50" t="s">
        <v>8</v>
      </c>
      <c r="C50" t="s">
        <v>9</v>
      </c>
      <c r="G50" t="s">
        <v>64</v>
      </c>
      <c r="H50" t="s">
        <v>9</v>
      </c>
      <c r="I50" t="s">
        <v>10</v>
      </c>
      <c r="J50" t="s">
        <v>10</v>
      </c>
      <c r="K50" t="s">
        <v>11</v>
      </c>
      <c r="L50" t="s">
        <v>11</v>
      </c>
      <c r="M50">
        <f>0</f>
        <v>0</v>
      </c>
      <c r="O50" t="str">
        <f t="shared" si="0"/>
        <v>null</v>
      </c>
      <c r="P50" t="str">
        <f t="shared" si="1"/>
        <v>SELECT r.region_id FROM REGION r WHERE r.region_cd = ''</v>
      </c>
      <c r="Q50" t="str">
        <f t="shared" si="2"/>
        <v>null</v>
      </c>
      <c r="R50" s="1" t="s">
        <v>131</v>
      </c>
      <c r="S50" t="str">
        <f t="shared" si="4"/>
        <v>INSERT INTO courthouse (courthouse_id,address_id,region_id,parent_courthouse_id,courthouse_cd,courthouse_name,location,created_by,updated_by,created_dtm,updated_dtm,revision_count)</v>
      </c>
      <c r="T50" t="str">
        <f t="shared" si="5"/>
        <v xml:space="preserve"> VALUES </v>
      </c>
      <c r="U50" t="str">
        <f t="shared" si="3"/>
        <v>(uuid_generate_v4(),null,(SELECT r.region_id FROM REGION r WHERE r.region_cd = ''),null,'','Nanaimo',null,'test','test',now(),now(),0);</v>
      </c>
    </row>
    <row r="51" spans="1:21" x14ac:dyDescent="0.2">
      <c r="A51">
        <v>49</v>
      </c>
      <c r="B51" t="s">
        <v>8</v>
      </c>
      <c r="C51" t="s">
        <v>9</v>
      </c>
      <c r="G51" t="s">
        <v>66</v>
      </c>
      <c r="H51" t="s">
        <v>9</v>
      </c>
      <c r="I51" t="s">
        <v>10</v>
      </c>
      <c r="J51" t="s">
        <v>10</v>
      </c>
      <c r="K51" t="s">
        <v>11</v>
      </c>
      <c r="L51" t="s">
        <v>11</v>
      </c>
      <c r="M51">
        <f>0</f>
        <v>0</v>
      </c>
      <c r="O51" t="str">
        <f t="shared" si="0"/>
        <v>null</v>
      </c>
      <c r="P51" t="str">
        <f t="shared" si="1"/>
        <v>SELECT r.region_id FROM REGION r WHERE r.region_cd = ''</v>
      </c>
      <c r="Q51" t="str">
        <f t="shared" si="2"/>
        <v>null</v>
      </c>
      <c r="R51" s="1" t="s">
        <v>131</v>
      </c>
      <c r="S51" t="str">
        <f t="shared" si="4"/>
        <v>INSERT INTO courthouse (courthouse_id,address_id,region_id,parent_courthouse_id,courthouse_cd,courthouse_name,location,created_by,updated_by,created_dtm,updated_dtm,revision_count)</v>
      </c>
      <c r="T51" t="str">
        <f t="shared" si="5"/>
        <v xml:space="preserve"> VALUES </v>
      </c>
      <c r="U51" t="str">
        <f t="shared" si="3"/>
        <v>(uuid_generate_v4(),null,(SELECT r.region_id FROM REGION r WHERE r.region_cd = ''),null,'','Nelson',null,'test','test',now(),now(),0);</v>
      </c>
    </row>
    <row r="52" spans="1:21" x14ac:dyDescent="0.2">
      <c r="A52">
        <v>50</v>
      </c>
      <c r="B52" t="s">
        <v>8</v>
      </c>
      <c r="C52" t="s">
        <v>9</v>
      </c>
      <c r="E52" t="s">
        <v>102</v>
      </c>
      <c r="G52" t="s">
        <v>67</v>
      </c>
      <c r="H52" t="s">
        <v>9</v>
      </c>
      <c r="I52" t="s">
        <v>10</v>
      </c>
      <c r="J52" t="s">
        <v>10</v>
      </c>
      <c r="K52" t="s">
        <v>11</v>
      </c>
      <c r="L52" t="s">
        <v>11</v>
      </c>
      <c r="M52">
        <f>0</f>
        <v>0</v>
      </c>
      <c r="O52" t="str">
        <f t="shared" si="0"/>
        <v>null</v>
      </c>
      <c r="P52" t="str">
        <f t="shared" si="1"/>
        <v>SELECT r.region_id FROM REGION r WHERE r.region_cd = ''</v>
      </c>
      <c r="Q52" t="str">
        <f t="shared" si="2"/>
        <v>(SELECT c.courthouse_id FROM courthouse c WHERE c.courthouse_cd = 'TERRACE')</v>
      </c>
      <c r="R52" s="1" t="s">
        <v>131</v>
      </c>
      <c r="S52" t="str">
        <f t="shared" si="4"/>
        <v>INSERT INTO courthouse (courthouse_id,address_id,region_id,parent_courthouse_id,courthouse_cd,courthouse_name,location,created_by,updated_by,created_dtm,updated_dtm,revision_count)</v>
      </c>
      <c r="T52" t="str">
        <f t="shared" si="5"/>
        <v xml:space="preserve"> VALUES </v>
      </c>
      <c r="U52" t="str">
        <f t="shared" si="3"/>
        <v>(uuid_generate_v4(),null,(SELECT r.region_id FROM REGION r WHERE r.region_cd = ''),(SELECT c.courthouse_id FROM courthouse c WHERE c.courthouse_cd = 'TERRACE'),'','New Aiyansh',null,'test','test',now(),now(),0);</v>
      </c>
    </row>
    <row r="53" spans="1:21" x14ac:dyDescent="0.2">
      <c r="A53">
        <v>51</v>
      </c>
      <c r="B53" t="s">
        <v>8</v>
      </c>
      <c r="C53" t="s">
        <v>9</v>
      </c>
      <c r="G53" t="s">
        <v>68</v>
      </c>
      <c r="H53" t="s">
        <v>9</v>
      </c>
      <c r="I53" t="s">
        <v>10</v>
      </c>
      <c r="J53" t="s">
        <v>10</v>
      </c>
      <c r="K53" t="s">
        <v>11</v>
      </c>
      <c r="L53" t="s">
        <v>11</v>
      </c>
      <c r="M53">
        <f>0</f>
        <v>0</v>
      </c>
      <c r="O53" t="str">
        <f t="shared" si="0"/>
        <v>null</v>
      </c>
      <c r="P53" t="str">
        <f t="shared" si="1"/>
        <v>SELECT r.region_id FROM REGION r WHERE r.region_cd = ''</v>
      </c>
      <c r="Q53" t="str">
        <f t="shared" si="2"/>
        <v>null</v>
      </c>
      <c r="R53" s="1" t="s">
        <v>131</v>
      </c>
      <c r="S53" t="str">
        <f t="shared" si="4"/>
        <v>INSERT INTO courthouse (courthouse_id,address_id,region_id,parent_courthouse_id,courthouse_cd,courthouse_name,location,created_by,updated_by,created_dtm,updated_dtm,revision_count)</v>
      </c>
      <c r="T53" t="str">
        <f t="shared" si="5"/>
        <v xml:space="preserve"> VALUES </v>
      </c>
      <c r="U53" t="str">
        <f t="shared" si="3"/>
        <v>(uuid_generate_v4(),null,(SELECT r.region_id FROM REGION r WHERE r.region_cd = ''),null,'','New Westminster',null,'test','test',now(),now(),0);</v>
      </c>
    </row>
    <row r="54" spans="1:21" x14ac:dyDescent="0.2">
      <c r="A54">
        <v>52</v>
      </c>
      <c r="B54" t="s">
        <v>8</v>
      </c>
      <c r="C54" t="s">
        <v>9</v>
      </c>
      <c r="G54" t="s">
        <v>70</v>
      </c>
      <c r="H54" t="s">
        <v>9</v>
      </c>
      <c r="I54" t="s">
        <v>10</v>
      </c>
      <c r="J54" t="s">
        <v>10</v>
      </c>
      <c r="K54" t="s">
        <v>11</v>
      </c>
      <c r="L54" t="s">
        <v>11</v>
      </c>
      <c r="M54">
        <f>0</f>
        <v>0</v>
      </c>
      <c r="O54" t="str">
        <f t="shared" si="0"/>
        <v>null</v>
      </c>
      <c r="P54" t="str">
        <f t="shared" si="1"/>
        <v>SELECT r.region_id FROM REGION r WHERE r.region_cd = ''</v>
      </c>
      <c r="Q54" t="str">
        <f t="shared" si="2"/>
        <v>null</v>
      </c>
      <c r="R54" s="1" t="s">
        <v>131</v>
      </c>
      <c r="S54" t="str">
        <f t="shared" si="4"/>
        <v>INSERT INTO courthouse (courthouse_id,address_id,region_id,parent_courthouse_id,courthouse_cd,courthouse_name,location,created_by,updated_by,created_dtm,updated_dtm,revision_count)</v>
      </c>
      <c r="T54" t="str">
        <f t="shared" si="5"/>
        <v xml:space="preserve"> VALUES </v>
      </c>
      <c r="U54" t="str">
        <f t="shared" si="3"/>
        <v>(uuid_generate_v4(),null,(SELECT r.region_id FROM REGION r WHERE r.region_cd = ''),null,'','North Vancouver',null,'test','test',now(),now(),0);</v>
      </c>
    </row>
    <row r="55" spans="1:21" x14ac:dyDescent="0.2">
      <c r="A55">
        <v>53</v>
      </c>
      <c r="B55" t="s">
        <v>8</v>
      </c>
      <c r="C55" t="s">
        <v>9</v>
      </c>
      <c r="E55" t="s">
        <v>119</v>
      </c>
      <c r="G55" t="s">
        <v>71</v>
      </c>
      <c r="H55" t="s">
        <v>9</v>
      </c>
      <c r="I55" t="s">
        <v>10</v>
      </c>
      <c r="J55" t="s">
        <v>10</v>
      </c>
      <c r="K55" t="s">
        <v>11</v>
      </c>
      <c r="L55" t="s">
        <v>11</v>
      </c>
      <c r="M55">
        <f>0</f>
        <v>0</v>
      </c>
      <c r="O55" t="str">
        <f t="shared" si="0"/>
        <v>null</v>
      </c>
      <c r="P55" t="str">
        <f t="shared" si="1"/>
        <v>SELECT r.region_id FROM REGION r WHERE r.region_cd = ''</v>
      </c>
      <c r="Q55" t="str">
        <f t="shared" si="2"/>
        <v>(SELECT c.courthouse_id FROM courthouse c WHERE c.courthouse_cd = 'WILLIAMSLAKE')</v>
      </c>
      <c r="R55" s="1" t="s">
        <v>131</v>
      </c>
      <c r="S55" t="str">
        <f t="shared" si="4"/>
        <v>INSERT INTO courthouse (courthouse_id,address_id,region_id,parent_courthouse_id,courthouse_cd,courthouse_name,location,created_by,updated_by,created_dtm,updated_dtm,revision_count)</v>
      </c>
      <c r="T55" t="str">
        <f t="shared" si="5"/>
        <v xml:space="preserve"> VALUES </v>
      </c>
      <c r="U55" t="str">
        <f t="shared" si="3"/>
        <v>(uuid_generate_v4(),null,(SELECT r.region_id FROM REGION r WHERE r.region_cd = ''),(SELECT c.courthouse_id FROM courthouse c WHERE c.courthouse_cd = 'WILLIAMSLAKE'),'','100 Mile House',null,'test','test',now(),now(),0);</v>
      </c>
    </row>
    <row r="56" spans="1:21" x14ac:dyDescent="0.2">
      <c r="A56">
        <v>54</v>
      </c>
      <c r="B56" t="s">
        <v>8</v>
      </c>
      <c r="C56" t="s">
        <v>9</v>
      </c>
      <c r="E56" t="s">
        <v>69</v>
      </c>
      <c r="G56" t="s">
        <v>72</v>
      </c>
      <c r="H56" t="s">
        <v>9</v>
      </c>
      <c r="I56" t="s">
        <v>10</v>
      </c>
      <c r="J56" t="s">
        <v>10</v>
      </c>
      <c r="K56" t="s">
        <v>11</v>
      </c>
      <c r="L56" t="s">
        <v>11</v>
      </c>
      <c r="M56">
        <f>0</f>
        <v>0</v>
      </c>
      <c r="O56" t="str">
        <f t="shared" si="0"/>
        <v>null</v>
      </c>
      <c r="P56" t="str">
        <f t="shared" si="1"/>
        <v>SELECT r.region_id FROM REGION r WHERE r.region_cd = ''</v>
      </c>
      <c r="Q56" t="str">
        <f t="shared" si="2"/>
        <v>(SELECT c.courthouse_id FROM courthouse c WHERE c.courthouse_cd = 'NORTHVANCOUVER')</v>
      </c>
      <c r="R56" s="1" t="s">
        <v>131</v>
      </c>
      <c r="S56" t="str">
        <f t="shared" si="4"/>
        <v>INSERT INTO courthouse (courthouse_id,address_id,region_id,parent_courthouse_id,courthouse_cd,courthouse_name,location,created_by,updated_by,created_dtm,updated_dtm,revision_count)</v>
      </c>
      <c r="T56" t="str">
        <f t="shared" si="5"/>
        <v xml:space="preserve"> VALUES </v>
      </c>
      <c r="U56" t="str">
        <f t="shared" si="3"/>
        <v>(uuid_generate_v4(),null,(SELECT r.region_id FROM REGION r WHERE r.region_cd = ''),(SELECT c.courthouse_id FROM courthouse c WHERE c.courthouse_cd = 'NORTHVANCOUVER'),'','Pemberton',null,'test','test',now(),now(),0);</v>
      </c>
    </row>
    <row r="57" spans="1:21" x14ac:dyDescent="0.2">
      <c r="A57">
        <v>55</v>
      </c>
      <c r="B57" t="s">
        <v>8</v>
      </c>
      <c r="C57" t="s">
        <v>9</v>
      </c>
      <c r="G57" t="s">
        <v>74</v>
      </c>
      <c r="H57" t="s">
        <v>9</v>
      </c>
      <c r="I57" t="s">
        <v>10</v>
      </c>
      <c r="J57" t="s">
        <v>10</v>
      </c>
      <c r="K57" t="s">
        <v>11</v>
      </c>
      <c r="L57" t="s">
        <v>11</v>
      </c>
      <c r="M57">
        <f>0</f>
        <v>0</v>
      </c>
      <c r="O57" t="str">
        <f t="shared" si="0"/>
        <v>null</v>
      </c>
      <c r="P57" t="str">
        <f t="shared" si="1"/>
        <v>SELECT r.region_id FROM REGION r WHERE r.region_cd = ''</v>
      </c>
      <c r="Q57" t="str">
        <f t="shared" si="2"/>
        <v>null</v>
      </c>
      <c r="R57" s="1" t="s">
        <v>131</v>
      </c>
      <c r="S57" t="str">
        <f t="shared" si="4"/>
        <v>INSERT INTO courthouse (courthouse_id,address_id,region_id,parent_courthouse_id,courthouse_cd,courthouse_name,location,created_by,updated_by,created_dtm,updated_dtm,revision_count)</v>
      </c>
      <c r="T57" t="str">
        <f t="shared" si="5"/>
        <v xml:space="preserve"> VALUES </v>
      </c>
      <c r="U57" t="str">
        <f t="shared" si="3"/>
        <v>(uuid_generate_v4(),null,(SELECT r.region_id FROM REGION r WHERE r.region_cd = ''),null,'','Penticton',null,'test','test',now(),now(),0);</v>
      </c>
    </row>
    <row r="58" spans="1:21" x14ac:dyDescent="0.2">
      <c r="A58">
        <v>56</v>
      </c>
      <c r="B58" t="s">
        <v>8</v>
      </c>
      <c r="C58" t="s">
        <v>9</v>
      </c>
      <c r="G58" t="s">
        <v>76</v>
      </c>
      <c r="H58" t="s">
        <v>9</v>
      </c>
      <c r="I58" t="s">
        <v>10</v>
      </c>
      <c r="J58" t="s">
        <v>10</v>
      </c>
      <c r="K58" t="s">
        <v>11</v>
      </c>
      <c r="L58" t="s">
        <v>11</v>
      </c>
      <c r="M58">
        <f>0</f>
        <v>0</v>
      </c>
      <c r="O58" t="str">
        <f t="shared" si="0"/>
        <v>null</v>
      </c>
      <c r="P58" t="str">
        <f t="shared" si="1"/>
        <v>SELECT r.region_id FROM REGION r WHERE r.region_cd = ''</v>
      </c>
      <c r="Q58" t="str">
        <f t="shared" si="2"/>
        <v>null</v>
      </c>
      <c r="R58" s="1" t="s">
        <v>131</v>
      </c>
      <c r="S58" t="str">
        <f t="shared" si="4"/>
        <v>INSERT INTO courthouse (courthouse_id,address_id,region_id,parent_courthouse_id,courthouse_cd,courthouse_name,location,created_by,updated_by,created_dtm,updated_dtm,revision_count)</v>
      </c>
      <c r="T58" t="str">
        <f t="shared" si="5"/>
        <v xml:space="preserve"> VALUES </v>
      </c>
      <c r="U58" t="str">
        <f t="shared" si="3"/>
        <v>(uuid_generate_v4(),null,(SELECT r.region_id FROM REGION r WHERE r.region_cd = ''),null,'','Port Alberni',null,'test','test',now(),now(),0);</v>
      </c>
    </row>
    <row r="59" spans="1:21" x14ac:dyDescent="0.2">
      <c r="A59">
        <v>57</v>
      </c>
      <c r="B59" t="s">
        <v>8</v>
      </c>
      <c r="C59" t="s">
        <v>9</v>
      </c>
      <c r="G59" t="s">
        <v>77</v>
      </c>
      <c r="H59" t="s">
        <v>9</v>
      </c>
      <c r="I59" t="s">
        <v>10</v>
      </c>
      <c r="J59" t="s">
        <v>10</v>
      </c>
      <c r="K59" t="s">
        <v>11</v>
      </c>
      <c r="L59" t="s">
        <v>11</v>
      </c>
      <c r="M59">
        <f>0</f>
        <v>0</v>
      </c>
      <c r="O59" t="str">
        <f t="shared" si="0"/>
        <v>null</v>
      </c>
      <c r="P59" t="str">
        <f t="shared" si="1"/>
        <v>SELECT r.region_id FROM REGION r WHERE r.region_cd = ''</v>
      </c>
      <c r="Q59" t="str">
        <f t="shared" si="2"/>
        <v>null</v>
      </c>
      <c r="R59" s="1" t="s">
        <v>131</v>
      </c>
      <c r="S59" t="str">
        <f t="shared" si="4"/>
        <v>INSERT INTO courthouse (courthouse_id,address_id,region_id,parent_courthouse_id,courthouse_cd,courthouse_name,location,created_by,updated_by,created_dtm,updated_dtm,revision_count)</v>
      </c>
      <c r="T59" t="str">
        <f t="shared" si="5"/>
        <v xml:space="preserve"> VALUES </v>
      </c>
      <c r="U59" t="str">
        <f t="shared" si="3"/>
        <v>(uuid_generate_v4(),null,(SELECT r.region_id FROM REGION r WHERE r.region_cd = ''),null,'','Port Coquitlam',null,'test','test',now(),now(),0);</v>
      </c>
    </row>
    <row r="60" spans="1:21" x14ac:dyDescent="0.2">
      <c r="A60">
        <v>58</v>
      </c>
      <c r="B60" t="s">
        <v>8</v>
      </c>
      <c r="C60" t="s">
        <v>9</v>
      </c>
      <c r="G60" t="s">
        <v>78</v>
      </c>
      <c r="H60" t="s">
        <v>9</v>
      </c>
      <c r="I60" t="s">
        <v>10</v>
      </c>
      <c r="J60" t="s">
        <v>10</v>
      </c>
      <c r="K60" t="s">
        <v>11</v>
      </c>
      <c r="L60" t="s">
        <v>11</v>
      </c>
      <c r="M60">
        <f>0</f>
        <v>0</v>
      </c>
      <c r="O60" t="str">
        <f t="shared" si="0"/>
        <v>null</v>
      </c>
      <c r="P60" t="str">
        <f t="shared" si="1"/>
        <v>SELECT r.region_id FROM REGION r WHERE r.region_cd = ''</v>
      </c>
      <c r="Q60" t="str">
        <f t="shared" si="2"/>
        <v>null</v>
      </c>
      <c r="R60" s="1" t="s">
        <v>131</v>
      </c>
      <c r="S60" t="str">
        <f t="shared" si="4"/>
        <v>INSERT INTO courthouse (courthouse_id,address_id,region_id,parent_courthouse_id,courthouse_cd,courthouse_name,location,created_by,updated_by,created_dtm,updated_dtm,revision_count)</v>
      </c>
      <c r="T60" t="str">
        <f t="shared" si="5"/>
        <v xml:space="preserve"> VALUES </v>
      </c>
      <c r="U60" t="str">
        <f t="shared" si="3"/>
        <v>(uuid_generate_v4(),null,(SELECT r.region_id FROM REGION r WHERE r.region_cd = ''),null,'','Port Hardy',null,'test','test',now(),now(),0);</v>
      </c>
    </row>
    <row r="61" spans="1:21" x14ac:dyDescent="0.2">
      <c r="A61">
        <v>59</v>
      </c>
      <c r="B61" t="s">
        <v>8</v>
      </c>
      <c r="C61" t="s">
        <v>9</v>
      </c>
      <c r="G61" t="s">
        <v>79</v>
      </c>
      <c r="H61" t="s">
        <v>9</v>
      </c>
      <c r="I61" t="s">
        <v>10</v>
      </c>
      <c r="J61" t="s">
        <v>10</v>
      </c>
      <c r="K61" t="s">
        <v>11</v>
      </c>
      <c r="L61" t="s">
        <v>11</v>
      </c>
      <c r="M61">
        <f>0</f>
        <v>0</v>
      </c>
      <c r="O61" t="str">
        <f t="shared" si="0"/>
        <v>null</v>
      </c>
      <c r="P61" t="str">
        <f t="shared" si="1"/>
        <v>SELECT r.region_id FROM REGION r WHERE r.region_cd = ''</v>
      </c>
      <c r="Q61" t="str">
        <f t="shared" si="2"/>
        <v>null</v>
      </c>
      <c r="R61" s="1" t="s">
        <v>131</v>
      </c>
      <c r="S61" t="str">
        <f t="shared" si="4"/>
        <v>INSERT INTO courthouse (courthouse_id,address_id,region_id,parent_courthouse_id,courthouse_cd,courthouse_name,location,created_by,updated_by,created_dtm,updated_dtm,revision_count)</v>
      </c>
      <c r="T61" t="str">
        <f t="shared" si="5"/>
        <v xml:space="preserve"> VALUES </v>
      </c>
      <c r="U61" t="str">
        <f t="shared" si="3"/>
        <v>(uuid_generate_v4(),null,(SELECT r.region_id FROM REGION r WHERE r.region_cd = ''),null,'','Powell River',null,'test','test',now(),now(),0);</v>
      </c>
    </row>
    <row r="62" spans="1:21" x14ac:dyDescent="0.2">
      <c r="A62">
        <v>60</v>
      </c>
      <c r="B62" t="s">
        <v>8</v>
      </c>
      <c r="C62" t="s">
        <v>9</v>
      </c>
      <c r="G62" t="s">
        <v>81</v>
      </c>
      <c r="H62" t="s">
        <v>9</v>
      </c>
      <c r="I62" t="s">
        <v>10</v>
      </c>
      <c r="J62" t="s">
        <v>10</v>
      </c>
      <c r="K62" t="s">
        <v>11</v>
      </c>
      <c r="L62" t="s">
        <v>11</v>
      </c>
      <c r="M62">
        <f>0</f>
        <v>0</v>
      </c>
      <c r="O62" t="str">
        <f t="shared" si="0"/>
        <v>null</v>
      </c>
      <c r="P62" t="str">
        <f t="shared" si="1"/>
        <v>SELECT r.region_id FROM REGION r WHERE r.region_cd = ''</v>
      </c>
      <c r="Q62" t="str">
        <f t="shared" si="2"/>
        <v>null</v>
      </c>
      <c r="R62" s="1" t="s">
        <v>131</v>
      </c>
      <c r="S62" t="str">
        <f t="shared" si="4"/>
        <v>INSERT INTO courthouse (courthouse_id,address_id,region_id,parent_courthouse_id,courthouse_cd,courthouse_name,location,created_by,updated_by,created_dtm,updated_dtm,revision_count)</v>
      </c>
      <c r="T62" t="str">
        <f t="shared" si="5"/>
        <v xml:space="preserve"> VALUES </v>
      </c>
      <c r="U62" t="str">
        <f t="shared" si="3"/>
        <v>(uuid_generate_v4(),null,(SELECT r.region_id FROM REGION r WHERE r.region_cd = ''),null,'','Prince George',null,'test','test',now(),now(),0);</v>
      </c>
    </row>
    <row r="63" spans="1:21" x14ac:dyDescent="0.2">
      <c r="A63">
        <v>61</v>
      </c>
      <c r="B63" t="s">
        <v>8</v>
      </c>
      <c r="C63" t="s">
        <v>9</v>
      </c>
      <c r="G63" t="s">
        <v>83</v>
      </c>
      <c r="H63" t="s">
        <v>9</v>
      </c>
      <c r="I63" t="s">
        <v>10</v>
      </c>
      <c r="J63" t="s">
        <v>10</v>
      </c>
      <c r="K63" t="s">
        <v>11</v>
      </c>
      <c r="L63" t="s">
        <v>11</v>
      </c>
      <c r="M63">
        <f>0</f>
        <v>0</v>
      </c>
      <c r="O63" t="str">
        <f t="shared" si="0"/>
        <v>null</v>
      </c>
      <c r="P63" t="str">
        <f t="shared" si="1"/>
        <v>SELECT r.region_id FROM REGION r WHERE r.region_cd = ''</v>
      </c>
      <c r="Q63" t="str">
        <f t="shared" si="2"/>
        <v>null</v>
      </c>
      <c r="R63" s="1" t="s">
        <v>131</v>
      </c>
      <c r="S63" t="str">
        <f t="shared" si="4"/>
        <v>INSERT INTO courthouse (courthouse_id,address_id,region_id,parent_courthouse_id,courthouse_cd,courthouse_name,location,created_by,updated_by,created_dtm,updated_dtm,revision_count)</v>
      </c>
      <c r="T63" t="str">
        <f t="shared" si="5"/>
        <v xml:space="preserve"> VALUES </v>
      </c>
      <c r="U63" t="str">
        <f t="shared" si="3"/>
        <v>(uuid_generate_v4(),null,(SELECT r.region_id FROM REGION r WHERE r.region_cd = ''),null,'','Prince Rupert',null,'test','test',now(),now(),0);</v>
      </c>
    </row>
    <row r="64" spans="1:21" x14ac:dyDescent="0.2">
      <c r="A64">
        <v>62</v>
      </c>
      <c r="B64" t="s">
        <v>8</v>
      </c>
      <c r="C64" t="s">
        <v>9</v>
      </c>
      <c r="E64" t="s">
        <v>73</v>
      </c>
      <c r="G64" t="s">
        <v>84</v>
      </c>
      <c r="H64" t="s">
        <v>9</v>
      </c>
      <c r="I64" t="s">
        <v>10</v>
      </c>
      <c r="J64" t="s">
        <v>10</v>
      </c>
      <c r="K64" t="s">
        <v>11</v>
      </c>
      <c r="L64" t="s">
        <v>11</v>
      </c>
      <c r="M64">
        <f>0</f>
        <v>0</v>
      </c>
      <c r="O64" t="str">
        <f t="shared" si="0"/>
        <v>null</v>
      </c>
      <c r="P64" t="str">
        <f t="shared" si="1"/>
        <v>SELECT r.region_id FROM REGION r WHERE r.region_cd = ''</v>
      </c>
      <c r="Q64" t="str">
        <f t="shared" si="2"/>
        <v>(SELECT c.courthouse_id FROM courthouse c WHERE c.courthouse_cd = 'PENTICTON')</v>
      </c>
      <c r="R64" s="1" t="s">
        <v>131</v>
      </c>
      <c r="S64" t="str">
        <f t="shared" si="4"/>
        <v>INSERT INTO courthouse (courthouse_id,address_id,region_id,parent_courthouse_id,courthouse_cd,courthouse_name,location,created_by,updated_by,created_dtm,updated_dtm,revision_count)</v>
      </c>
      <c r="T64" t="str">
        <f t="shared" si="5"/>
        <v xml:space="preserve"> VALUES </v>
      </c>
      <c r="U64" t="str">
        <f t="shared" si="3"/>
        <v>(uuid_generate_v4(),null,(SELECT r.region_id FROM REGION r WHERE r.region_cd = ''),(SELECT c.courthouse_id FROM courthouse c WHERE c.courthouse_cd = 'PENTICTON'),'','Princeton',null,'test','test',now(),now(),0);</v>
      </c>
    </row>
    <row r="65" spans="1:21" x14ac:dyDescent="0.2">
      <c r="A65">
        <v>63</v>
      </c>
      <c r="B65" t="s">
        <v>8</v>
      </c>
      <c r="C65" t="s">
        <v>9</v>
      </c>
      <c r="E65" t="s">
        <v>85</v>
      </c>
      <c r="G65" t="s">
        <v>86</v>
      </c>
      <c r="H65" t="s">
        <v>9</v>
      </c>
      <c r="I65" t="s">
        <v>10</v>
      </c>
      <c r="J65" t="s">
        <v>10</v>
      </c>
      <c r="K65" t="s">
        <v>11</v>
      </c>
      <c r="L65" t="s">
        <v>11</v>
      </c>
      <c r="M65">
        <f>0</f>
        <v>0</v>
      </c>
      <c r="O65" t="str">
        <f t="shared" si="0"/>
        <v>null</v>
      </c>
      <c r="P65" t="str">
        <f t="shared" si="1"/>
        <v>SELECT r.region_id FROM REGION r WHERE r.region_cd = ''</v>
      </c>
      <c r="Q65" t="str">
        <f t="shared" si="2"/>
        <v>(SELECT c.courthouse_id FROM courthouse c WHERE c.courthouse_cd = 'QUEENCHARLOTTE')</v>
      </c>
      <c r="R65" s="1" t="s">
        <v>131</v>
      </c>
      <c r="S65" t="str">
        <f t="shared" si="4"/>
        <v>INSERT INTO courthouse (courthouse_id,address_id,region_id,parent_courthouse_id,courthouse_cd,courthouse_name,location,created_by,updated_by,created_dtm,updated_dtm,revision_count)</v>
      </c>
      <c r="T65" t="str">
        <f t="shared" si="5"/>
        <v xml:space="preserve"> VALUES </v>
      </c>
      <c r="U65" t="str">
        <f t="shared" si="3"/>
        <v>(uuid_generate_v4(),null,(SELECT r.region_id FROM REGION r WHERE r.region_cd = ''),(SELECT c.courthouse_id FROM courthouse c WHERE c.courthouse_cd = 'QUEENCHARLOTTE'),'','Queen Charlotte',null,'test','test',now(),now(),0);</v>
      </c>
    </row>
    <row r="66" spans="1:21" x14ac:dyDescent="0.2">
      <c r="A66">
        <v>64</v>
      </c>
      <c r="B66" t="s">
        <v>8</v>
      </c>
      <c r="C66" t="s">
        <v>9</v>
      </c>
      <c r="G66" t="s">
        <v>87</v>
      </c>
      <c r="H66" t="s">
        <v>9</v>
      </c>
      <c r="I66" t="s">
        <v>10</v>
      </c>
      <c r="J66" t="s">
        <v>10</v>
      </c>
      <c r="K66" t="s">
        <v>11</v>
      </c>
      <c r="L66" t="s">
        <v>11</v>
      </c>
      <c r="M66">
        <f>0</f>
        <v>0</v>
      </c>
      <c r="O66" t="str">
        <f t="shared" si="0"/>
        <v>null</v>
      </c>
      <c r="P66" t="str">
        <f t="shared" si="1"/>
        <v>SELECT r.region_id FROM REGION r WHERE r.region_cd = ''</v>
      </c>
      <c r="Q66" t="str">
        <f t="shared" si="2"/>
        <v>null</v>
      </c>
      <c r="R66" s="1" t="s">
        <v>131</v>
      </c>
      <c r="S66" t="str">
        <f t="shared" si="4"/>
        <v>INSERT INTO courthouse (courthouse_id,address_id,region_id,parent_courthouse_id,courthouse_cd,courthouse_name,location,created_by,updated_by,created_dtm,updated_dtm,revision_count)</v>
      </c>
      <c r="T66" t="str">
        <f t="shared" si="5"/>
        <v xml:space="preserve"> VALUES </v>
      </c>
      <c r="U66" t="str">
        <f t="shared" si="3"/>
        <v>(uuid_generate_v4(),null,(SELECT r.region_id FROM REGION r WHERE r.region_cd = ''),null,'','Quesnel',null,'test','test',now(),now(),0);</v>
      </c>
    </row>
    <row r="67" spans="1:21" x14ac:dyDescent="0.2">
      <c r="A67">
        <v>65</v>
      </c>
      <c r="B67" t="s">
        <v>8</v>
      </c>
      <c r="C67" t="s">
        <v>9</v>
      </c>
      <c r="E67" t="s">
        <v>92</v>
      </c>
      <c r="G67" t="s">
        <v>88</v>
      </c>
      <c r="H67" t="s">
        <v>9</v>
      </c>
      <c r="I67" t="s">
        <v>10</v>
      </c>
      <c r="J67" t="s">
        <v>10</v>
      </c>
      <c r="K67" t="s">
        <v>11</v>
      </c>
      <c r="L67" t="s">
        <v>11</v>
      </c>
      <c r="M67">
        <f>0</f>
        <v>0</v>
      </c>
      <c r="O67" t="str">
        <f t="shared" si="0"/>
        <v>null</v>
      </c>
      <c r="P67" t="str">
        <f t="shared" si="1"/>
        <v>SELECT r.region_id FROM REGION r WHERE r.region_cd = ''</v>
      </c>
      <c r="Q67" t="str">
        <f t="shared" si="2"/>
        <v>(SELECT c.courthouse_id FROM courthouse c WHERE c.courthouse_cd = 'SALMONARM')</v>
      </c>
      <c r="R67" s="1" t="s">
        <v>131</v>
      </c>
      <c r="S67" t="str">
        <f t="shared" si="4"/>
        <v>INSERT INTO courthouse (courthouse_id,address_id,region_id,parent_courthouse_id,courthouse_cd,courthouse_name,location,created_by,updated_by,created_dtm,updated_dtm,revision_count)</v>
      </c>
      <c r="T67" t="str">
        <f t="shared" si="5"/>
        <v xml:space="preserve"> VALUES </v>
      </c>
      <c r="U67" t="str">
        <f t="shared" si="3"/>
        <v>(uuid_generate_v4(),null,(SELECT r.region_id FROM REGION r WHERE r.region_cd = ''),(SELECT c.courthouse_id FROM courthouse c WHERE c.courthouse_cd = 'SALMONARM'),'','Revelstoke',null,'test','test',now(),now(),0);</v>
      </c>
    </row>
    <row r="68" spans="1:21" x14ac:dyDescent="0.2">
      <c r="A68">
        <v>66</v>
      </c>
      <c r="B68" t="s">
        <v>8</v>
      </c>
      <c r="C68" t="s">
        <v>9</v>
      </c>
      <c r="G68" t="s">
        <v>89</v>
      </c>
      <c r="H68" t="s">
        <v>9</v>
      </c>
      <c r="I68" t="s">
        <v>10</v>
      </c>
      <c r="J68" t="s">
        <v>10</v>
      </c>
      <c r="K68" t="s">
        <v>11</v>
      </c>
      <c r="L68" t="s">
        <v>11</v>
      </c>
      <c r="M68">
        <f>0</f>
        <v>0</v>
      </c>
      <c r="O68" t="str">
        <f t="shared" ref="O68:O91" si="6">C68</f>
        <v>null</v>
      </c>
      <c r="P68" t="str">
        <f t="shared" ref="P68:P91" si="7">"SELECT r.region_id FROM REGION r WHERE r.region_cd = '"&amp;D68&amp;"'"</f>
        <v>SELECT r.region_id FROM REGION r WHERE r.region_cd = ''</v>
      </c>
      <c r="Q68" t="str">
        <f t="shared" ref="Q68:Q91" si="8">IF(E68="","null","(SELECT c.courthouse_id FROM courthouse c WHERE c.courthouse_cd = '"&amp;E68&amp;"')")</f>
        <v>null</v>
      </c>
      <c r="R68" s="1" t="s">
        <v>131</v>
      </c>
      <c r="S68" t="str">
        <f t="shared" si="4"/>
        <v>INSERT INTO courthouse (courthouse_id,address_id,region_id,parent_courthouse_id,courthouse_cd,courthouse_name,location,created_by,updated_by,created_dtm,updated_dtm,revision_count)</v>
      </c>
      <c r="T68" t="str">
        <f t="shared" si="5"/>
        <v xml:space="preserve"> VALUES </v>
      </c>
      <c r="U68" t="str">
        <f t="shared" ref="U68:U91" si="9">"("&amp;B68&amp;","&amp;O68&amp;",("&amp;P68&amp;"),"&amp;Q68&amp;",'"&amp;F68&amp;"','"&amp;G68&amp;"',"&amp;H68&amp;",'"&amp;I68&amp;"','"&amp;J68&amp;"',"&amp;K68&amp;","&amp;L68&amp;","&amp;M68&amp;");"</f>
        <v>(uuid_generate_v4(),null,(SELECT r.region_id FROM REGION r WHERE r.region_cd = ''),null,'','Richmond',null,'test','test',now(),now(),0);</v>
      </c>
    </row>
    <row r="69" spans="1:21" x14ac:dyDescent="0.2">
      <c r="A69">
        <v>67</v>
      </c>
      <c r="B69" t="s">
        <v>8</v>
      </c>
      <c r="C69" t="s">
        <v>9</v>
      </c>
      <c r="G69" t="s">
        <v>91</v>
      </c>
      <c r="H69" t="s">
        <v>9</v>
      </c>
      <c r="I69" t="s">
        <v>10</v>
      </c>
      <c r="J69" t="s">
        <v>10</v>
      </c>
      <c r="K69" t="s">
        <v>11</v>
      </c>
      <c r="L69" t="s">
        <v>11</v>
      </c>
      <c r="M69">
        <f>0</f>
        <v>0</v>
      </c>
      <c r="O69" t="str">
        <f t="shared" si="6"/>
        <v>null</v>
      </c>
      <c r="P69" t="str">
        <f t="shared" si="7"/>
        <v>SELECT r.region_id FROM REGION r WHERE r.region_cd = ''</v>
      </c>
      <c r="Q69" t="str">
        <f t="shared" si="8"/>
        <v>null</v>
      </c>
      <c r="R69" s="1" t="s">
        <v>131</v>
      </c>
      <c r="S69" t="str">
        <f t="shared" ref="S69:S89" si="10">$S$3</f>
        <v>INSERT INTO courthouse (courthouse_id,address_id,region_id,parent_courthouse_id,courthouse_cd,courthouse_name,location,created_by,updated_by,created_dtm,updated_dtm,revision_count)</v>
      </c>
      <c r="T69" t="str">
        <f t="shared" ref="T69:T91" si="11">$T$3</f>
        <v xml:space="preserve"> VALUES </v>
      </c>
      <c r="U69" t="str">
        <f t="shared" si="9"/>
        <v>(uuid_generate_v4(),null,(SELECT r.region_id FROM REGION r WHERE r.region_cd = ''),null,'','Rossland',null,'test','test',now(),now(),0);</v>
      </c>
    </row>
    <row r="70" spans="1:21" x14ac:dyDescent="0.2">
      <c r="A70">
        <v>68</v>
      </c>
      <c r="B70" t="s">
        <v>8</v>
      </c>
      <c r="C70" t="s">
        <v>9</v>
      </c>
      <c r="G70" t="s">
        <v>93</v>
      </c>
      <c r="H70" t="s">
        <v>9</v>
      </c>
      <c r="I70" t="s">
        <v>10</v>
      </c>
      <c r="J70" t="s">
        <v>10</v>
      </c>
      <c r="K70" t="s">
        <v>11</v>
      </c>
      <c r="L70" t="s">
        <v>11</v>
      </c>
      <c r="M70">
        <f>0</f>
        <v>0</v>
      </c>
      <c r="O70" t="str">
        <f t="shared" si="6"/>
        <v>null</v>
      </c>
      <c r="P70" t="str">
        <f t="shared" si="7"/>
        <v>SELECT r.region_id FROM REGION r WHERE r.region_cd = ''</v>
      </c>
      <c r="Q70" t="str">
        <f t="shared" si="8"/>
        <v>null</v>
      </c>
      <c r="R70" s="1" t="s">
        <v>131</v>
      </c>
      <c r="S70" t="str">
        <f t="shared" si="10"/>
        <v>INSERT INTO courthouse (courthouse_id,address_id,region_id,parent_courthouse_id,courthouse_cd,courthouse_name,location,created_by,updated_by,created_dtm,updated_dtm,revision_count)</v>
      </c>
      <c r="T70" t="str">
        <f t="shared" si="11"/>
        <v xml:space="preserve"> VALUES </v>
      </c>
      <c r="U70" t="str">
        <f t="shared" si="9"/>
        <v>(uuid_generate_v4(),null,(SELECT r.region_id FROM REGION r WHERE r.region_cd = ''),null,'','Salmon Arm',null,'test','test',now(),now(),0);</v>
      </c>
    </row>
    <row r="71" spans="1:21" x14ac:dyDescent="0.2">
      <c r="A71">
        <v>69</v>
      </c>
      <c r="B71" t="s">
        <v>8</v>
      </c>
      <c r="C71" t="s">
        <v>9</v>
      </c>
      <c r="G71" t="s">
        <v>94</v>
      </c>
      <c r="H71" t="s">
        <v>9</v>
      </c>
      <c r="I71" t="s">
        <v>10</v>
      </c>
      <c r="J71" t="s">
        <v>10</v>
      </c>
      <c r="K71" t="s">
        <v>11</v>
      </c>
      <c r="L71" t="s">
        <v>11</v>
      </c>
      <c r="M71">
        <f>0</f>
        <v>0</v>
      </c>
      <c r="O71" t="str">
        <f t="shared" si="6"/>
        <v>null</v>
      </c>
      <c r="P71" t="str">
        <f t="shared" si="7"/>
        <v>SELECT r.region_id FROM REGION r WHERE r.region_cd = ''</v>
      </c>
      <c r="Q71" t="str">
        <f t="shared" si="8"/>
        <v>null</v>
      </c>
      <c r="R71" s="1" t="s">
        <v>131</v>
      </c>
      <c r="S71" t="str">
        <f t="shared" si="10"/>
        <v>INSERT INTO courthouse (courthouse_id,address_id,region_id,parent_courthouse_id,courthouse_cd,courthouse_name,location,created_by,updated_by,created_dtm,updated_dtm,revision_count)</v>
      </c>
      <c r="T71" t="str">
        <f t="shared" si="11"/>
        <v xml:space="preserve"> VALUES </v>
      </c>
      <c r="U71" t="str">
        <f t="shared" si="9"/>
        <v>(uuid_generate_v4(),null,(SELECT r.region_id FROM REGION r WHERE r.region_cd = ''),null,'','Sechelt',null,'test','test',now(),now(),0);</v>
      </c>
    </row>
    <row r="72" spans="1:21" x14ac:dyDescent="0.2">
      <c r="A72">
        <v>70</v>
      </c>
      <c r="B72" t="s">
        <v>8</v>
      </c>
      <c r="C72" t="s">
        <v>9</v>
      </c>
      <c r="E72" t="s">
        <v>116</v>
      </c>
      <c r="G72" t="s">
        <v>95</v>
      </c>
      <c r="H72" t="s">
        <v>9</v>
      </c>
      <c r="I72" t="s">
        <v>10</v>
      </c>
      <c r="J72" t="s">
        <v>10</v>
      </c>
      <c r="K72" t="s">
        <v>11</v>
      </c>
      <c r="L72" t="s">
        <v>11</v>
      </c>
      <c r="M72">
        <f>0</f>
        <v>0</v>
      </c>
      <c r="O72" t="str">
        <f t="shared" si="6"/>
        <v>null</v>
      </c>
      <c r="P72" t="str">
        <f t="shared" si="7"/>
        <v>SELECT r.region_id FROM REGION r WHERE r.region_cd = ''</v>
      </c>
      <c r="Q72" t="str">
        <f t="shared" si="8"/>
        <v>(SELECT c.courthouse_id FROM courthouse c WHERE c.courthouse_cd = 'VICTORIA')</v>
      </c>
      <c r="R72" s="1" t="s">
        <v>131</v>
      </c>
      <c r="S72" t="str">
        <f t="shared" si="10"/>
        <v>INSERT INTO courthouse (courthouse_id,address_id,region_id,parent_courthouse_id,courthouse_cd,courthouse_name,location,created_by,updated_by,created_dtm,updated_dtm,revision_count)</v>
      </c>
      <c r="T72" t="str">
        <f t="shared" si="11"/>
        <v xml:space="preserve"> VALUES </v>
      </c>
      <c r="U72" t="str">
        <f t="shared" si="9"/>
        <v>(uuid_generate_v4(),null,(SELECT r.region_id FROM REGION r WHERE r.region_cd = ''),(SELECT c.courthouse_id FROM courthouse c WHERE c.courthouse_cd = 'VICTORIA'),'','Sidney',null,'test','test',now(),now(),0);</v>
      </c>
    </row>
    <row r="73" spans="1:21" x14ac:dyDescent="0.2">
      <c r="A73">
        <v>71</v>
      </c>
      <c r="B73" t="s">
        <v>8</v>
      </c>
      <c r="C73" t="s">
        <v>9</v>
      </c>
      <c r="G73" t="s">
        <v>97</v>
      </c>
      <c r="H73" t="s">
        <v>9</v>
      </c>
      <c r="I73" t="s">
        <v>10</v>
      </c>
      <c r="J73" t="s">
        <v>10</v>
      </c>
      <c r="K73" t="s">
        <v>11</v>
      </c>
      <c r="L73" t="s">
        <v>11</v>
      </c>
      <c r="M73">
        <f>0</f>
        <v>0</v>
      </c>
      <c r="O73" t="str">
        <f t="shared" si="6"/>
        <v>null</v>
      </c>
      <c r="P73" t="str">
        <f t="shared" si="7"/>
        <v>SELECT r.region_id FROM REGION r WHERE r.region_cd = ''</v>
      </c>
      <c r="Q73" t="str">
        <f t="shared" si="8"/>
        <v>null</v>
      </c>
      <c r="R73" s="1" t="s">
        <v>131</v>
      </c>
      <c r="S73" t="str">
        <f t="shared" si="10"/>
        <v>INSERT INTO courthouse (courthouse_id,address_id,region_id,parent_courthouse_id,courthouse_cd,courthouse_name,location,created_by,updated_by,created_dtm,updated_dtm,revision_count)</v>
      </c>
      <c r="T73" t="str">
        <f t="shared" si="11"/>
        <v xml:space="preserve"> VALUES </v>
      </c>
      <c r="U73" t="str">
        <f t="shared" si="9"/>
        <v>(uuid_generate_v4(),null,(SELECT r.region_id FROM REGION r WHERE r.region_cd = ''),null,'','Smithers',null,'test','test',now(),now(),0);</v>
      </c>
    </row>
    <row r="74" spans="1:21" x14ac:dyDescent="0.2">
      <c r="A74">
        <v>72</v>
      </c>
      <c r="B74" t="s">
        <v>8</v>
      </c>
      <c r="C74" t="s">
        <v>9</v>
      </c>
      <c r="E74" t="s">
        <v>29</v>
      </c>
      <c r="G74" t="s">
        <v>98</v>
      </c>
      <c r="H74" t="s">
        <v>9</v>
      </c>
      <c r="I74" t="s">
        <v>10</v>
      </c>
      <c r="J74" t="s">
        <v>10</v>
      </c>
      <c r="K74" t="s">
        <v>11</v>
      </c>
      <c r="L74" t="s">
        <v>11</v>
      </c>
      <c r="M74">
        <f>0</f>
        <v>0</v>
      </c>
      <c r="O74" t="str">
        <f t="shared" si="6"/>
        <v>null</v>
      </c>
      <c r="P74" t="str">
        <f t="shared" si="7"/>
        <v>SELECT r.region_id FROM REGION r WHERE r.region_cd = ''</v>
      </c>
      <c r="Q74" t="str">
        <f t="shared" si="8"/>
        <v>(SELECT c.courthouse_id FROM courthouse c WHERE c.courthouse_cd = 'CRANBROOK')</v>
      </c>
      <c r="R74" s="1" t="s">
        <v>131</v>
      </c>
      <c r="S74" t="str">
        <f t="shared" si="10"/>
        <v>INSERT INTO courthouse (courthouse_id,address_id,region_id,parent_courthouse_id,courthouse_cd,courthouse_name,location,created_by,updated_by,created_dtm,updated_dtm,revision_count)</v>
      </c>
      <c r="T74" t="str">
        <f t="shared" si="11"/>
        <v xml:space="preserve"> VALUES </v>
      </c>
      <c r="U74" t="str">
        <f t="shared" si="9"/>
        <v>(uuid_generate_v4(),null,(SELECT r.region_id FROM REGION r WHERE r.region_cd = ''),(SELECT c.courthouse_id FROM courthouse c WHERE c.courthouse_cd = 'CRANBROOK'),'','Sparwood',null,'test','test',now(),now(),0);</v>
      </c>
    </row>
    <row r="75" spans="1:21" x14ac:dyDescent="0.2">
      <c r="A75">
        <v>73</v>
      </c>
      <c r="B75" t="s">
        <v>8</v>
      </c>
      <c r="C75" t="s">
        <v>9</v>
      </c>
      <c r="E75" t="s">
        <v>102</v>
      </c>
      <c r="G75" t="s">
        <v>99</v>
      </c>
      <c r="H75" t="s">
        <v>9</v>
      </c>
      <c r="I75" t="s">
        <v>10</v>
      </c>
      <c r="J75" t="s">
        <v>10</v>
      </c>
      <c r="K75" t="s">
        <v>11</v>
      </c>
      <c r="L75" t="s">
        <v>11</v>
      </c>
      <c r="M75">
        <f>0</f>
        <v>0</v>
      </c>
      <c r="O75" t="str">
        <f t="shared" si="6"/>
        <v>null</v>
      </c>
      <c r="P75" t="str">
        <f t="shared" si="7"/>
        <v>SELECT r.region_id FROM REGION r WHERE r.region_cd = ''</v>
      </c>
      <c r="Q75" t="str">
        <f t="shared" si="8"/>
        <v>(SELECT c.courthouse_id FROM courthouse c WHERE c.courthouse_cd = 'TERRACE')</v>
      </c>
      <c r="R75" s="1" t="s">
        <v>131</v>
      </c>
      <c r="S75" t="str">
        <f t="shared" si="10"/>
        <v>INSERT INTO courthouse (courthouse_id,address_id,region_id,parent_courthouse_id,courthouse_cd,courthouse_name,location,created_by,updated_by,created_dtm,updated_dtm,revision_count)</v>
      </c>
      <c r="T75" t="str">
        <f t="shared" si="11"/>
        <v xml:space="preserve"> VALUES </v>
      </c>
      <c r="U75" t="str">
        <f t="shared" si="9"/>
        <v>(uuid_generate_v4(),null,(SELECT r.region_id FROM REGION r WHERE r.region_cd = ''),(SELECT c.courthouse_id FROM courthouse c WHERE c.courthouse_cd = 'TERRACE'),'','Stewart',null,'test','test',now(),now(),0);</v>
      </c>
    </row>
    <row r="76" spans="1:21" s="3" customFormat="1" x14ac:dyDescent="0.2">
      <c r="A76" s="3">
        <v>74</v>
      </c>
      <c r="B76" s="3" t="s">
        <v>8</v>
      </c>
      <c r="C76" s="3" t="s">
        <v>9</v>
      </c>
      <c r="D76" s="3" t="s">
        <v>121</v>
      </c>
      <c r="F76" s="3">
        <v>3585</v>
      </c>
      <c r="G76" s="3" t="s">
        <v>100</v>
      </c>
      <c r="H76" s="3" t="s">
        <v>9</v>
      </c>
      <c r="I76" s="3" t="s">
        <v>10</v>
      </c>
      <c r="J76" s="3" t="s">
        <v>10</v>
      </c>
      <c r="K76" s="3" t="s">
        <v>11</v>
      </c>
      <c r="L76" s="3" t="s">
        <v>11</v>
      </c>
      <c r="M76" s="3">
        <f>0</f>
        <v>0</v>
      </c>
      <c r="O76" s="3" t="str">
        <f t="shared" si="6"/>
        <v>null</v>
      </c>
      <c r="P76" s="3" t="str">
        <f t="shared" si="7"/>
        <v>SELECT r.region_id FROM REGION r WHERE r.region_cd = 'FRASER'</v>
      </c>
      <c r="Q76" s="3" t="str">
        <f t="shared" si="8"/>
        <v>null</v>
      </c>
      <c r="R76" s="4" t="s">
        <v>131</v>
      </c>
      <c r="S76" s="3" t="str">
        <f t="shared" si="10"/>
        <v>INSERT INTO courthouse (courthouse_id,address_id,region_id,parent_courthouse_id,courthouse_cd,courthouse_name,location,created_by,updated_by,created_dtm,updated_dtm,revision_count)</v>
      </c>
      <c r="T76" s="3" t="str">
        <f t="shared" si="11"/>
        <v xml:space="preserve"> VALUES </v>
      </c>
      <c r="U76" s="3" t="str">
        <f t="shared" si="9"/>
        <v>(uuid_generate_v4(),null,(SELECT r.region_id FROM REGION r WHERE r.region_cd = 'FRASER'),null,'3585','Surrey',null,'test','test',now(),now(),0);</v>
      </c>
    </row>
    <row r="77" spans="1:21" x14ac:dyDescent="0.2">
      <c r="A77">
        <v>75</v>
      </c>
      <c r="B77" t="s">
        <v>8</v>
      </c>
      <c r="C77" t="s">
        <v>9</v>
      </c>
      <c r="E77" t="s">
        <v>21</v>
      </c>
      <c r="G77" t="s">
        <v>101</v>
      </c>
      <c r="H77" t="s">
        <v>9</v>
      </c>
      <c r="I77" t="s">
        <v>10</v>
      </c>
      <c r="J77" t="s">
        <v>10</v>
      </c>
      <c r="K77" t="s">
        <v>11</v>
      </c>
      <c r="L77" t="s">
        <v>11</v>
      </c>
      <c r="M77">
        <f>0</f>
        <v>0</v>
      </c>
      <c r="O77" t="str">
        <f t="shared" si="6"/>
        <v>null</v>
      </c>
      <c r="P77" t="str">
        <f t="shared" si="7"/>
        <v>SELECT r.region_id FROM REGION r WHERE r.region_cd = ''</v>
      </c>
      <c r="Q77" t="str">
        <f t="shared" si="8"/>
        <v>(SELECT c.courthouse_id FROM courthouse c WHERE c.courthouse_cd = 'CAMPBELLRIVER')</v>
      </c>
      <c r="R77" s="1" t="s">
        <v>131</v>
      </c>
      <c r="S77" t="str">
        <f t="shared" si="10"/>
        <v>INSERT INTO courthouse (courthouse_id,address_id,region_id,parent_courthouse_id,courthouse_cd,courthouse_name,location,created_by,updated_by,created_dtm,updated_dtm,revision_count)</v>
      </c>
      <c r="T77" t="str">
        <f t="shared" si="11"/>
        <v xml:space="preserve"> VALUES </v>
      </c>
      <c r="U77" t="str">
        <f t="shared" si="9"/>
        <v>(uuid_generate_v4(),null,(SELECT r.region_id FROM REGION r WHERE r.region_cd = ''),(SELECT c.courthouse_id FROM courthouse c WHERE c.courthouse_cd = 'CAMPBELLRIVER'),'','Tahsis',null,'test','test',now(),now(),0);</v>
      </c>
    </row>
    <row r="78" spans="1:21" x14ac:dyDescent="0.2">
      <c r="A78">
        <v>76</v>
      </c>
      <c r="B78" t="s">
        <v>8</v>
      </c>
      <c r="C78" t="s">
        <v>9</v>
      </c>
      <c r="G78" t="s">
        <v>103</v>
      </c>
      <c r="H78" t="s">
        <v>9</v>
      </c>
      <c r="I78" t="s">
        <v>10</v>
      </c>
      <c r="J78" t="s">
        <v>10</v>
      </c>
      <c r="K78" t="s">
        <v>11</v>
      </c>
      <c r="L78" t="s">
        <v>11</v>
      </c>
      <c r="M78">
        <f>0</f>
        <v>0</v>
      </c>
      <c r="O78" t="str">
        <f t="shared" si="6"/>
        <v>null</v>
      </c>
      <c r="P78" t="str">
        <f t="shared" si="7"/>
        <v>SELECT r.region_id FROM REGION r WHERE r.region_cd = ''</v>
      </c>
      <c r="Q78" t="str">
        <f t="shared" si="8"/>
        <v>null</v>
      </c>
      <c r="R78" s="1" t="s">
        <v>131</v>
      </c>
      <c r="S78" t="str">
        <f t="shared" si="10"/>
        <v>INSERT INTO courthouse (courthouse_id,address_id,region_id,parent_courthouse_id,courthouse_cd,courthouse_name,location,created_by,updated_by,created_dtm,updated_dtm,revision_count)</v>
      </c>
      <c r="T78" t="str">
        <f t="shared" si="11"/>
        <v xml:space="preserve"> VALUES </v>
      </c>
      <c r="U78" t="str">
        <f t="shared" si="9"/>
        <v>(uuid_generate_v4(),null,(SELECT r.region_id FROM REGION r WHERE r.region_cd = ''),null,'','Terrace',null,'test','test',now(),now(),0);</v>
      </c>
    </row>
    <row r="79" spans="1:21" x14ac:dyDescent="0.2">
      <c r="A79">
        <v>77</v>
      </c>
      <c r="B79" t="s">
        <v>8</v>
      </c>
      <c r="C79" t="s">
        <v>9</v>
      </c>
      <c r="E79" t="s">
        <v>75</v>
      </c>
      <c r="G79" t="s">
        <v>104</v>
      </c>
      <c r="H79" t="s">
        <v>9</v>
      </c>
      <c r="I79" t="s">
        <v>10</v>
      </c>
      <c r="J79" t="s">
        <v>10</v>
      </c>
      <c r="K79" t="s">
        <v>11</v>
      </c>
      <c r="L79" t="s">
        <v>11</v>
      </c>
      <c r="M79">
        <f>0</f>
        <v>0</v>
      </c>
      <c r="O79" t="str">
        <f t="shared" si="6"/>
        <v>null</v>
      </c>
      <c r="P79" t="str">
        <f t="shared" si="7"/>
        <v>SELECT r.region_id FROM REGION r WHERE r.region_cd = ''</v>
      </c>
      <c r="Q79" t="str">
        <f t="shared" si="8"/>
        <v>(SELECT c.courthouse_id FROM courthouse c WHERE c.courthouse_cd = 'PORTALBERNI')</v>
      </c>
      <c r="R79" s="1" t="s">
        <v>131</v>
      </c>
      <c r="S79" t="str">
        <f t="shared" si="10"/>
        <v>INSERT INTO courthouse (courthouse_id,address_id,region_id,parent_courthouse_id,courthouse_cd,courthouse_name,location,created_by,updated_by,created_dtm,updated_dtm,revision_count)</v>
      </c>
      <c r="T79" t="str">
        <f t="shared" si="11"/>
        <v xml:space="preserve"> VALUES </v>
      </c>
      <c r="U79" t="str">
        <f t="shared" si="9"/>
        <v>(uuid_generate_v4(),null,(SELECT r.region_id FROM REGION r WHERE r.region_cd = ''),(SELECT c.courthouse_id FROM courthouse c WHERE c.courthouse_cd = 'PORTALBERNI'),'','Tofino',null,'test','test',now(),now(),0);</v>
      </c>
    </row>
    <row r="80" spans="1:21" x14ac:dyDescent="0.2">
      <c r="A80">
        <v>78</v>
      </c>
      <c r="B80" t="s">
        <v>8</v>
      </c>
      <c r="C80" t="s">
        <v>9</v>
      </c>
      <c r="E80" t="s">
        <v>80</v>
      </c>
      <c r="G80" t="s">
        <v>105</v>
      </c>
      <c r="H80" t="s">
        <v>9</v>
      </c>
      <c r="I80" t="s">
        <v>10</v>
      </c>
      <c r="J80" t="s">
        <v>10</v>
      </c>
      <c r="K80" t="s">
        <v>11</v>
      </c>
      <c r="L80" t="s">
        <v>11</v>
      </c>
      <c r="M80">
        <f>0</f>
        <v>0</v>
      </c>
      <c r="O80" t="str">
        <f t="shared" si="6"/>
        <v>null</v>
      </c>
      <c r="P80" t="str">
        <f t="shared" si="7"/>
        <v>SELECT r.region_id FROM REGION r WHERE r.region_cd = ''</v>
      </c>
      <c r="Q80" t="str">
        <f t="shared" si="8"/>
        <v>(SELECT c.courthouse_id FROM courthouse c WHERE c.courthouse_cd = 'PRINCEGEORGE')</v>
      </c>
      <c r="R80" s="1" t="s">
        <v>131</v>
      </c>
      <c r="S80" t="str">
        <f t="shared" si="10"/>
        <v>INSERT INTO courthouse (courthouse_id,address_id,region_id,parent_courthouse_id,courthouse_cd,courthouse_name,location,created_by,updated_by,created_dtm,updated_dtm,revision_count)</v>
      </c>
      <c r="T80" t="str">
        <f t="shared" si="11"/>
        <v xml:space="preserve"> VALUES </v>
      </c>
      <c r="U80" t="str">
        <f t="shared" si="9"/>
        <v>(uuid_generate_v4(),null,(SELECT r.region_id FROM REGION r WHERE r.region_cd = ''),(SELECT c.courthouse_id FROM courthouse c WHERE c.courthouse_cd = 'PRINCEGEORGE'),'','Tsay Keh Dene (Ingenika)',null,'test','test',now(),now(),0);</v>
      </c>
    </row>
    <row r="81" spans="1:21" x14ac:dyDescent="0.2">
      <c r="A81">
        <v>79</v>
      </c>
      <c r="B81" t="s">
        <v>8</v>
      </c>
      <c r="C81" t="s">
        <v>9</v>
      </c>
      <c r="E81" t="s">
        <v>896</v>
      </c>
      <c r="G81" t="s">
        <v>106</v>
      </c>
      <c r="H81" t="s">
        <v>9</v>
      </c>
      <c r="I81" t="s">
        <v>10</v>
      </c>
      <c r="J81" t="s">
        <v>10</v>
      </c>
      <c r="K81" t="s">
        <v>11</v>
      </c>
      <c r="L81" t="s">
        <v>11</v>
      </c>
      <c r="M81">
        <f>0</f>
        <v>0</v>
      </c>
      <c r="O81" t="str">
        <f t="shared" si="6"/>
        <v>null</v>
      </c>
      <c r="P81" t="str">
        <f t="shared" si="7"/>
        <v>SELECT r.region_id FROM REGION r WHERE r.region_cd = ''</v>
      </c>
      <c r="Q81" t="str">
        <f t="shared" si="8"/>
        <v>(SELECT c.courthouse_id FROM courthouse c WHERE c.courthouse_cd = 'DAWSONCREEK')</v>
      </c>
      <c r="R81" s="1" t="s">
        <v>131</v>
      </c>
      <c r="S81" t="str">
        <f t="shared" si="10"/>
        <v>INSERT INTO courthouse (courthouse_id,address_id,region_id,parent_courthouse_id,courthouse_cd,courthouse_name,location,created_by,updated_by,created_dtm,updated_dtm,revision_count)</v>
      </c>
      <c r="T81" t="str">
        <f t="shared" si="11"/>
        <v xml:space="preserve"> VALUES </v>
      </c>
      <c r="U81" t="str">
        <f t="shared" si="9"/>
        <v>(uuid_generate_v4(),null,(SELECT r.region_id FROM REGION r WHERE r.region_cd = ''),(SELECT c.courthouse_id FROM courthouse c WHERE c.courthouse_cd = 'DAWSONCREEK'),'','Tumbler Ridge',null,'test','test',now(),now(),0);</v>
      </c>
    </row>
    <row r="82" spans="1:21" x14ac:dyDescent="0.2">
      <c r="A82">
        <v>80</v>
      </c>
      <c r="B82" t="s">
        <v>8</v>
      </c>
      <c r="C82" t="s">
        <v>9</v>
      </c>
      <c r="E82" t="s">
        <v>75</v>
      </c>
      <c r="G82" t="s">
        <v>107</v>
      </c>
      <c r="H82" t="s">
        <v>9</v>
      </c>
      <c r="I82" t="s">
        <v>10</v>
      </c>
      <c r="J82" t="s">
        <v>10</v>
      </c>
      <c r="K82" t="s">
        <v>11</v>
      </c>
      <c r="L82" t="s">
        <v>11</v>
      </c>
      <c r="M82">
        <f>0</f>
        <v>0</v>
      </c>
      <c r="O82" t="str">
        <f t="shared" si="6"/>
        <v>null</v>
      </c>
      <c r="P82" t="str">
        <f t="shared" si="7"/>
        <v>SELECT r.region_id FROM REGION r WHERE r.region_cd = ''</v>
      </c>
      <c r="Q82" t="str">
        <f t="shared" si="8"/>
        <v>(SELECT c.courthouse_id FROM courthouse c WHERE c.courthouse_cd = 'PORTALBERNI')</v>
      </c>
      <c r="R82" s="1" t="s">
        <v>131</v>
      </c>
      <c r="S82" t="str">
        <f t="shared" si="10"/>
        <v>INSERT INTO courthouse (courthouse_id,address_id,region_id,parent_courthouse_id,courthouse_cd,courthouse_name,location,created_by,updated_by,created_dtm,updated_dtm,revision_count)</v>
      </c>
      <c r="T82" t="str">
        <f t="shared" si="11"/>
        <v xml:space="preserve"> VALUES </v>
      </c>
      <c r="U82" t="str">
        <f t="shared" si="9"/>
        <v>(uuid_generate_v4(),null,(SELECT r.region_id FROM REGION r WHERE r.region_cd = ''),(SELECT c.courthouse_id FROM courthouse c WHERE c.courthouse_cd = 'PORTALBERNI'),'','Ucluelet',null,'test','test',now(),now(),0);</v>
      </c>
    </row>
    <row r="83" spans="1:21" x14ac:dyDescent="0.2">
      <c r="A83">
        <v>81</v>
      </c>
      <c r="B83" t="s">
        <v>8</v>
      </c>
      <c r="C83" t="s">
        <v>9</v>
      </c>
      <c r="E83" t="s">
        <v>80</v>
      </c>
      <c r="G83" t="s">
        <v>108</v>
      </c>
      <c r="H83" t="s">
        <v>9</v>
      </c>
      <c r="I83" t="s">
        <v>10</v>
      </c>
      <c r="J83" t="s">
        <v>10</v>
      </c>
      <c r="K83" t="s">
        <v>11</v>
      </c>
      <c r="L83" t="s">
        <v>11</v>
      </c>
      <c r="M83">
        <f>0</f>
        <v>0</v>
      </c>
      <c r="O83" t="str">
        <f t="shared" si="6"/>
        <v>null</v>
      </c>
      <c r="P83" t="str">
        <f t="shared" si="7"/>
        <v>SELECT r.region_id FROM REGION r WHERE r.region_cd = ''</v>
      </c>
      <c r="Q83" t="str">
        <f t="shared" si="8"/>
        <v>(SELECT c.courthouse_id FROM courthouse c WHERE c.courthouse_cd = 'PRINCEGEORGE')</v>
      </c>
      <c r="R83" s="1" t="s">
        <v>131</v>
      </c>
      <c r="S83" t="str">
        <f t="shared" si="10"/>
        <v>INSERT INTO courthouse (courthouse_id,address_id,region_id,parent_courthouse_id,courthouse_cd,courthouse_name,location,created_by,updated_by,created_dtm,updated_dtm,revision_count)</v>
      </c>
      <c r="T83" t="str">
        <f t="shared" si="11"/>
        <v xml:space="preserve"> VALUES </v>
      </c>
      <c r="U83" t="str">
        <f t="shared" si="9"/>
        <v>(uuid_generate_v4(),null,(SELECT r.region_id FROM REGION r WHERE r.region_cd = ''),(SELECT c.courthouse_id FROM courthouse c WHERE c.courthouse_cd = 'PRINCEGEORGE'),'','Valemont',null,'test','test',now(),now(),0);</v>
      </c>
    </row>
    <row r="84" spans="1:21" x14ac:dyDescent="0.2">
      <c r="A84">
        <v>82</v>
      </c>
      <c r="B84" t="s">
        <v>8</v>
      </c>
      <c r="C84" t="s">
        <v>9</v>
      </c>
      <c r="G84" t="s">
        <v>109</v>
      </c>
      <c r="H84" t="s">
        <v>9</v>
      </c>
      <c r="I84" t="s">
        <v>10</v>
      </c>
      <c r="J84" t="s">
        <v>10</v>
      </c>
      <c r="K84" t="s">
        <v>11</v>
      </c>
      <c r="L84" t="s">
        <v>11</v>
      </c>
      <c r="M84">
        <f>0</f>
        <v>0</v>
      </c>
      <c r="O84" t="str">
        <f t="shared" si="6"/>
        <v>null</v>
      </c>
      <c r="P84" t="str">
        <f t="shared" si="7"/>
        <v>SELECT r.region_id FROM REGION r WHERE r.region_cd = ''</v>
      </c>
      <c r="Q84" t="str">
        <f t="shared" si="8"/>
        <v>null</v>
      </c>
      <c r="R84" s="1" t="s">
        <v>131</v>
      </c>
      <c r="S84" t="str">
        <f t="shared" si="10"/>
        <v>INSERT INTO courthouse (courthouse_id,address_id,region_id,parent_courthouse_id,courthouse_cd,courthouse_name,location,created_by,updated_by,created_dtm,updated_dtm,revision_count)</v>
      </c>
      <c r="T84" t="str">
        <f t="shared" si="11"/>
        <v xml:space="preserve"> VALUES </v>
      </c>
      <c r="U84" t="str">
        <f t="shared" si="9"/>
        <v>(uuid_generate_v4(),null,(SELECT r.region_id FROM REGION r WHERE r.region_cd = ''),null,'','Vancouver - VLC',null,'test','test',now(),now(),0);</v>
      </c>
    </row>
    <row r="85" spans="1:21" x14ac:dyDescent="0.2">
      <c r="A85">
        <v>83</v>
      </c>
      <c r="B85" t="s">
        <v>8</v>
      </c>
      <c r="C85" t="s">
        <v>9</v>
      </c>
      <c r="G85" t="s">
        <v>111</v>
      </c>
      <c r="H85" t="s">
        <v>9</v>
      </c>
      <c r="I85" t="s">
        <v>10</v>
      </c>
      <c r="J85" t="s">
        <v>10</v>
      </c>
      <c r="K85" t="s">
        <v>11</v>
      </c>
      <c r="L85" t="s">
        <v>11</v>
      </c>
      <c r="M85">
        <f>0</f>
        <v>0</v>
      </c>
      <c r="O85" t="str">
        <f t="shared" si="6"/>
        <v>null</v>
      </c>
      <c r="P85" t="str">
        <f t="shared" si="7"/>
        <v>SELECT r.region_id FROM REGION r WHERE r.region_cd = ''</v>
      </c>
      <c r="Q85" t="str">
        <f t="shared" si="8"/>
        <v>null</v>
      </c>
      <c r="R85" s="1" t="s">
        <v>131</v>
      </c>
      <c r="S85" t="str">
        <f t="shared" si="10"/>
        <v>INSERT INTO courthouse (courthouse_id,address_id,region_id,parent_courthouse_id,courthouse_cd,courthouse_name,location,created_by,updated_by,created_dtm,updated_dtm,revision_count)</v>
      </c>
      <c r="T85" t="str">
        <f t="shared" si="11"/>
        <v xml:space="preserve"> VALUES </v>
      </c>
      <c r="U85" t="str">
        <f t="shared" si="9"/>
        <v>(uuid_generate_v4(),null,(SELECT r.region_id FROM REGION r WHERE r.region_cd = ''),null,'','Vancouver - 222 Main',null,'test','test',now(),now(),0);</v>
      </c>
    </row>
    <row r="86" spans="1:21" s="3" customFormat="1" x14ac:dyDescent="0.2">
      <c r="A86" s="3">
        <v>84</v>
      </c>
      <c r="B86" s="3" t="s">
        <v>8</v>
      </c>
      <c r="C86" s="3" t="s">
        <v>9</v>
      </c>
      <c r="D86" s="3" t="s">
        <v>937</v>
      </c>
      <c r="F86" s="3">
        <v>2045</v>
      </c>
      <c r="G86" s="3" t="s">
        <v>113</v>
      </c>
      <c r="H86" s="3" t="s">
        <v>9</v>
      </c>
      <c r="I86" s="3" t="s">
        <v>10</v>
      </c>
      <c r="J86" s="3" t="s">
        <v>10</v>
      </c>
      <c r="K86" s="3" t="s">
        <v>11</v>
      </c>
      <c r="L86" s="3" t="s">
        <v>11</v>
      </c>
      <c r="M86" s="3">
        <f>0</f>
        <v>0</v>
      </c>
      <c r="O86" s="3" t="str">
        <f t="shared" si="6"/>
        <v>null</v>
      </c>
      <c r="P86" s="3" t="str">
        <f t="shared" si="7"/>
        <v>SELECT r.region_id FROM REGION r WHERE r.region_cd = 'VANCOASTAL'</v>
      </c>
      <c r="Q86" s="3" t="str">
        <f t="shared" si="8"/>
        <v>null</v>
      </c>
      <c r="R86" s="4" t="s">
        <v>131</v>
      </c>
      <c r="S86" s="3" t="str">
        <f t="shared" si="10"/>
        <v>INSERT INTO courthouse (courthouse_id,address_id,region_id,parent_courthouse_id,courthouse_cd,courthouse_name,location,created_by,updated_by,created_dtm,updated_dtm,revision_count)</v>
      </c>
      <c r="T86" s="3" t="str">
        <f t="shared" si="11"/>
        <v xml:space="preserve"> VALUES </v>
      </c>
      <c r="U86" s="3" t="str">
        <f t="shared" si="9"/>
        <v>(uuid_generate_v4(),null,(SELECT r.region_id FROM REGION r WHERE r.region_cd = 'VANCOASTAL'),null,'2045','Vancouver - Robson Square',null,'test','test',now(),now(),0);</v>
      </c>
    </row>
    <row r="87" spans="1:21" x14ac:dyDescent="0.2">
      <c r="A87">
        <v>85</v>
      </c>
      <c r="B87" t="s">
        <v>8</v>
      </c>
      <c r="C87" t="s">
        <v>9</v>
      </c>
      <c r="E87" t="s">
        <v>80</v>
      </c>
      <c r="G87" t="s">
        <v>114</v>
      </c>
      <c r="H87" t="s">
        <v>9</v>
      </c>
      <c r="I87" t="s">
        <v>10</v>
      </c>
      <c r="J87" t="s">
        <v>10</v>
      </c>
      <c r="K87" t="s">
        <v>11</v>
      </c>
      <c r="L87" t="s">
        <v>11</v>
      </c>
      <c r="M87">
        <f>0</f>
        <v>0</v>
      </c>
      <c r="O87" t="str">
        <f t="shared" si="6"/>
        <v>null</v>
      </c>
      <c r="P87" t="str">
        <f t="shared" si="7"/>
        <v>SELECT r.region_id FROM REGION r WHERE r.region_cd = ''</v>
      </c>
      <c r="Q87" t="str">
        <f t="shared" si="8"/>
        <v>(SELECT c.courthouse_id FROM courthouse c WHERE c.courthouse_cd = 'PRINCEGEORGE')</v>
      </c>
      <c r="R87" s="1" t="s">
        <v>131</v>
      </c>
      <c r="S87" t="str">
        <f t="shared" si="10"/>
        <v>INSERT INTO courthouse (courthouse_id,address_id,region_id,parent_courthouse_id,courthouse_cd,courthouse_name,location,created_by,updated_by,created_dtm,updated_dtm,revision_count)</v>
      </c>
      <c r="T87" t="str">
        <f t="shared" si="11"/>
        <v xml:space="preserve"> VALUES </v>
      </c>
      <c r="U87" t="str">
        <f t="shared" si="9"/>
        <v>(uuid_generate_v4(),null,(SELECT r.region_id FROM REGION r WHERE r.region_cd = ''),(SELECT c.courthouse_id FROM courthouse c WHERE c.courthouse_cd = 'PRINCEGEORGE'),'','Vanderhoof',null,'test','test',now(),now(),0);</v>
      </c>
    </row>
    <row r="88" spans="1:21" x14ac:dyDescent="0.2">
      <c r="A88">
        <v>86</v>
      </c>
      <c r="B88" t="s">
        <v>8</v>
      </c>
      <c r="C88" t="s">
        <v>9</v>
      </c>
      <c r="G88" t="s">
        <v>115</v>
      </c>
      <c r="H88" t="s">
        <v>9</v>
      </c>
      <c r="I88" t="s">
        <v>10</v>
      </c>
      <c r="J88" t="s">
        <v>10</v>
      </c>
      <c r="K88" t="s">
        <v>11</v>
      </c>
      <c r="L88" t="s">
        <v>11</v>
      </c>
      <c r="M88">
        <f>0</f>
        <v>0</v>
      </c>
      <c r="O88" t="str">
        <f t="shared" si="6"/>
        <v>null</v>
      </c>
      <c r="P88" t="str">
        <f t="shared" si="7"/>
        <v>SELECT r.region_id FROM REGION r WHERE r.region_cd = ''</v>
      </c>
      <c r="Q88" t="str">
        <f t="shared" si="8"/>
        <v>null</v>
      </c>
      <c r="R88" s="1" t="s">
        <v>131</v>
      </c>
      <c r="S88" t="str">
        <f t="shared" si="10"/>
        <v>INSERT INTO courthouse (courthouse_id,address_id,region_id,parent_courthouse_id,courthouse_cd,courthouse_name,location,created_by,updated_by,created_dtm,updated_dtm,revision_count)</v>
      </c>
      <c r="T88" t="str">
        <f t="shared" si="11"/>
        <v xml:space="preserve"> VALUES </v>
      </c>
      <c r="U88" t="str">
        <f t="shared" si="9"/>
        <v>(uuid_generate_v4(),null,(SELECT r.region_id FROM REGION r WHERE r.region_cd = ''),null,'','Vernon',null,'test','test',now(),now(),0);</v>
      </c>
    </row>
    <row r="89" spans="1:21" s="3" customFormat="1" x14ac:dyDescent="0.2">
      <c r="A89" s="3">
        <v>87</v>
      </c>
      <c r="B89" s="3" t="s">
        <v>8</v>
      </c>
      <c r="C89" s="3" t="s">
        <v>9</v>
      </c>
      <c r="D89" s="3" t="s">
        <v>126</v>
      </c>
      <c r="F89" s="3">
        <v>1201</v>
      </c>
      <c r="G89" s="3" t="s">
        <v>117</v>
      </c>
      <c r="H89" s="3" t="s">
        <v>9</v>
      </c>
      <c r="I89" s="3" t="s">
        <v>10</v>
      </c>
      <c r="J89" s="3" t="s">
        <v>10</v>
      </c>
      <c r="K89" s="3" t="s">
        <v>11</v>
      </c>
      <c r="L89" s="3" t="s">
        <v>11</v>
      </c>
      <c r="M89" s="3">
        <f>0</f>
        <v>0</v>
      </c>
      <c r="O89" s="3" t="str">
        <f t="shared" si="6"/>
        <v>null</v>
      </c>
      <c r="P89" s="3" t="str">
        <f t="shared" si="7"/>
        <v>SELECT r.region_id FROM REGION r WHERE r.region_cd = 'VANISLAND'</v>
      </c>
      <c r="Q89" s="3" t="str">
        <f t="shared" si="8"/>
        <v>null</v>
      </c>
      <c r="R89" s="4" t="s">
        <v>131</v>
      </c>
      <c r="S89" s="3" t="str">
        <f t="shared" si="10"/>
        <v>INSERT INTO courthouse (courthouse_id,address_id,region_id,parent_courthouse_id,courthouse_cd,courthouse_name,location,created_by,updated_by,created_dtm,updated_dtm,revision_count)</v>
      </c>
      <c r="T89" s="3" t="str">
        <f t="shared" si="11"/>
        <v xml:space="preserve"> VALUES </v>
      </c>
      <c r="U89" s="3" t="str">
        <f t="shared" si="9"/>
        <v>(uuid_generate_v4(),null,(SELECT r.region_id FROM REGION r WHERE r.region_cd = 'VANISLAND'),null,'1201','Victoria',null,'test','test',now(),now(),0);</v>
      </c>
    </row>
    <row r="90" spans="1:21" x14ac:dyDescent="0.2">
      <c r="A90">
        <v>88</v>
      </c>
      <c r="B90" t="s">
        <v>8</v>
      </c>
      <c r="C90" t="s">
        <v>9</v>
      </c>
      <c r="G90" t="s">
        <v>118</v>
      </c>
      <c r="H90" t="s">
        <v>9</v>
      </c>
      <c r="I90" t="s">
        <v>10</v>
      </c>
      <c r="J90" t="s">
        <v>10</v>
      </c>
      <c r="K90" t="s">
        <v>11</v>
      </c>
      <c r="L90" t="s">
        <v>11</v>
      </c>
      <c r="M90">
        <f>0</f>
        <v>0</v>
      </c>
      <c r="O90" t="str">
        <f t="shared" si="6"/>
        <v>null</v>
      </c>
      <c r="P90" t="str">
        <f t="shared" si="7"/>
        <v>SELECT r.region_id FROM REGION r WHERE r.region_cd = ''</v>
      </c>
      <c r="Q90" t="str">
        <f t="shared" si="8"/>
        <v>null</v>
      </c>
      <c r="R90" s="1" t="s">
        <v>131</v>
      </c>
      <c r="S90" t="str">
        <f>$S$3</f>
        <v>INSERT INTO courthouse (courthouse_id,address_id,region_id,parent_courthouse_id,courthouse_cd,courthouse_name,location,created_by,updated_by,created_dtm,updated_dtm,revision_count)</v>
      </c>
      <c r="T90" t="str">
        <f t="shared" si="11"/>
        <v xml:space="preserve"> VALUES </v>
      </c>
      <c r="U90" t="str">
        <f t="shared" si="9"/>
        <v>(uuid_generate_v4(),null,(SELECT r.region_id FROM REGION r WHERE r.region_cd = ''),null,'','Western Communities',null,'test','test',now(),now(),0);</v>
      </c>
    </row>
    <row r="91" spans="1:21" x14ac:dyDescent="0.2">
      <c r="A91">
        <v>89</v>
      </c>
      <c r="B91" t="s">
        <v>8</v>
      </c>
      <c r="C91" t="s">
        <v>9</v>
      </c>
      <c r="G91" t="s">
        <v>120</v>
      </c>
      <c r="H91" t="s">
        <v>9</v>
      </c>
      <c r="I91" t="s">
        <v>10</v>
      </c>
      <c r="J91" t="s">
        <v>10</v>
      </c>
      <c r="K91" t="s">
        <v>11</v>
      </c>
      <c r="L91" t="s">
        <v>11</v>
      </c>
      <c r="M91">
        <f>0</f>
        <v>0</v>
      </c>
      <c r="O91" t="str">
        <f t="shared" si="6"/>
        <v>null</v>
      </c>
      <c r="P91" t="str">
        <f t="shared" si="7"/>
        <v>SELECT r.region_id FROM REGION r WHERE r.region_cd = ''</v>
      </c>
      <c r="Q91" t="str">
        <f t="shared" si="8"/>
        <v>null</v>
      </c>
      <c r="R91" s="1" t="s">
        <v>131</v>
      </c>
      <c r="S91" t="str">
        <f t="shared" ref="S91" si="12">$S$3</f>
        <v>INSERT INTO courthouse (courthouse_id,address_id,region_id,parent_courthouse_id,courthouse_cd,courthouse_name,location,created_by,updated_by,created_dtm,updated_dtm,revision_count)</v>
      </c>
      <c r="T91" t="str">
        <f t="shared" si="11"/>
        <v xml:space="preserve"> VALUES </v>
      </c>
      <c r="U91" t="str">
        <f t="shared" si="9"/>
        <v>(uuid_generate_v4(),null,(SELECT r.region_id FROM REGION r WHERE r.region_cd = ''),null,'','Williams Lake',null,'test','test',now(),now(),0);</v>
      </c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A120AF0-B303-A448-B50A-6B7EF754C1C0}">
          <x14:formula1>
            <xm:f>region!$C$3:$C$7</xm:f>
          </x14:formula1>
          <xm:sqref>D3:D91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26BC5-7DB3-4344-A410-8BD32F90B6C8}">
  <dimension ref="A1:P366"/>
  <sheetViews>
    <sheetView topLeftCell="B1" workbookViewId="0">
      <selection activeCell="C342" sqref="C342"/>
    </sheetView>
  </sheetViews>
  <sheetFormatPr baseColWidth="10" defaultRowHeight="16" x14ac:dyDescent="0.2"/>
  <cols>
    <col min="1" max="1" width="16.83203125" customWidth="1"/>
    <col min="2" max="2" width="17.6640625" customWidth="1"/>
    <col min="3" max="3" width="35.5" customWidth="1"/>
    <col min="4" max="4" width="33.33203125" customWidth="1"/>
    <col min="5" max="5" width="30.83203125" customWidth="1"/>
    <col min="6" max="10" width="16.83203125" customWidth="1"/>
    <col min="11" max="11" width="9.83203125" customWidth="1"/>
    <col min="12" max="12" width="16.83203125" customWidth="1"/>
    <col min="13" max="13" width="11.5" customWidth="1"/>
    <col min="14" max="14" width="127" customWidth="1"/>
    <col min="15" max="15" width="9" customWidth="1"/>
    <col min="16" max="16" width="202.1640625" customWidth="1"/>
  </cols>
  <sheetData>
    <row r="1" spans="1:16" x14ac:dyDescent="0.2">
      <c r="A1" t="s">
        <v>0</v>
      </c>
      <c r="B1" t="s">
        <v>170</v>
      </c>
      <c r="H1" t="s">
        <v>932</v>
      </c>
    </row>
    <row r="2" spans="1:16" x14ac:dyDescent="0.2">
      <c r="A2" t="s">
        <v>12</v>
      </c>
      <c r="B2" t="s">
        <v>938</v>
      </c>
      <c r="C2" t="s">
        <v>939</v>
      </c>
      <c r="D2" t="s">
        <v>940</v>
      </c>
      <c r="E2" t="s">
        <v>921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L2" t="s">
        <v>922</v>
      </c>
    </row>
    <row r="3" spans="1:16" x14ac:dyDescent="0.2">
      <c r="A3">
        <v>1</v>
      </c>
      <c r="B3" t="s">
        <v>8</v>
      </c>
      <c r="C3" t="s">
        <v>171</v>
      </c>
      <c r="D3" s="2" t="s">
        <v>533</v>
      </c>
      <c r="F3" t="s">
        <v>10</v>
      </c>
      <c r="G3" t="s">
        <v>10</v>
      </c>
      <c r="H3" t="s">
        <v>11</v>
      </c>
      <c r="I3" t="s">
        <v>11</v>
      </c>
      <c r="J3">
        <f>0</f>
        <v>0</v>
      </c>
      <c r="L3" t="str">
        <f>"SELECT c.courthouse_id FROM courthouse c WHERE c.courthouse_cd = '"&amp;E3&amp;"'"</f>
        <v>SELECT c.courthouse_id FROM courthouse c WHERE c.courthouse_cd = ''</v>
      </c>
      <c r="M3" s="1" t="s">
        <v>131</v>
      </c>
      <c r="N3" s="1" t="str">
        <f>"INSERT INTO "&amp;$B$1&amp;" ("&amp;$B$2&amp;","&amp;$C$2&amp;","&amp;$D$2&amp;","&amp;$E$2&amp;","&amp;$F$2&amp;","&amp;$G$2&amp;","&amp;$H$2&amp;","&amp;$I$2&amp;","&amp;$J$2&amp;")"</f>
        <v>INSERT INTO courtroom (courtroom_id,courtroom_cd,courtroom_name,courthouse_id,created_by,updated_by,created_dtm,updated_dtm,revision_count)</v>
      </c>
      <c r="O3" t="str">
        <f>" VALUES "</f>
        <v xml:space="preserve"> VALUES </v>
      </c>
      <c r="P3" t="str">
        <f>"("&amp;B3&amp;",'"&amp;C3&amp;"','"&amp;D3&amp;"',("&amp;L3&amp;"),'"&amp;F3&amp;"','"&amp;G3&amp;"',"&amp;H3&amp;","&amp;I3&amp;","&amp;J3&amp;");"</f>
        <v>(uuid_generate_v4(),'100MILEHOUSE001','100 Mile House - 001',(SELECT c.courthouse_id FROM courthouse c WHERE c.courthouse_cd = ''),'test','test',now(),now(),0);</v>
      </c>
    </row>
    <row r="4" spans="1:16" x14ac:dyDescent="0.2">
      <c r="A4">
        <v>2</v>
      </c>
      <c r="B4" t="s">
        <v>8</v>
      </c>
      <c r="C4" t="s">
        <v>172</v>
      </c>
      <c r="D4" s="2" t="s">
        <v>534</v>
      </c>
      <c r="F4" t="s">
        <v>10</v>
      </c>
      <c r="G4" t="s">
        <v>10</v>
      </c>
      <c r="H4" t="s">
        <v>11</v>
      </c>
      <c r="I4" t="s">
        <v>11</v>
      </c>
      <c r="J4">
        <f>0</f>
        <v>0</v>
      </c>
      <c r="L4" t="str">
        <f t="shared" ref="L4:L67" si="0">"SELECT c.courthouse_id FROM courthouse c WHERE c.courthouse_cd = '"&amp;E4&amp;"'"</f>
        <v>SELECT c.courthouse_id FROM courthouse c WHERE c.courthouse_cd = ''</v>
      </c>
      <c r="M4" s="1" t="s">
        <v>131</v>
      </c>
      <c r="N4" s="1" t="str">
        <f>$N$3</f>
        <v>INSERT INTO courtroom (courtroom_id,courtroom_cd,courtroom_name,courthouse_id,created_by,updated_by,created_dtm,updated_dtm,revision_count)</v>
      </c>
      <c r="O4" t="str">
        <f>$O$3</f>
        <v xml:space="preserve"> VALUES </v>
      </c>
      <c r="P4" t="str">
        <f t="shared" ref="P4:P67" si="1">"("&amp;B4&amp;",'"&amp;C4&amp;"','"&amp;D4&amp;"',("&amp;L4&amp;"),'"&amp;F4&amp;"','"&amp;G4&amp;"',"&amp;H4&amp;","&amp;I4&amp;","&amp;J4&amp;");"</f>
        <v>(uuid_generate_v4(),'222MAIN303','222 Main - 303',(SELECT c.courthouse_id FROM courthouse c WHERE c.courthouse_cd = ''),'test','test',now(),now(),0);</v>
      </c>
    </row>
    <row r="5" spans="1:16" x14ac:dyDescent="0.2">
      <c r="A5">
        <v>3</v>
      </c>
      <c r="B5" t="s">
        <v>8</v>
      </c>
      <c r="C5" t="s">
        <v>173</v>
      </c>
      <c r="D5" s="2" t="s">
        <v>535</v>
      </c>
      <c r="F5" t="s">
        <v>10</v>
      </c>
      <c r="G5" t="s">
        <v>10</v>
      </c>
      <c r="H5" t="s">
        <v>11</v>
      </c>
      <c r="I5" t="s">
        <v>11</v>
      </c>
      <c r="J5">
        <f>0</f>
        <v>0</v>
      </c>
      <c r="L5" t="str">
        <f t="shared" si="0"/>
        <v>SELECT c.courthouse_id FROM courthouse c WHERE c.courthouse_cd = ''</v>
      </c>
      <c r="M5" s="1" t="s">
        <v>131</v>
      </c>
      <c r="N5" s="1" t="str">
        <f t="shared" ref="N5:N68" si="2">$N$3</f>
        <v>INSERT INTO courtroom (courtroom_id,courtroom_cd,courtroom_name,courthouse_id,created_by,updated_by,created_dtm,updated_dtm,revision_count)</v>
      </c>
      <c r="O5" t="str">
        <f t="shared" ref="O5:O68" si="3">$O$3</f>
        <v xml:space="preserve"> VALUES </v>
      </c>
      <c r="P5" t="str">
        <f t="shared" si="1"/>
        <v>(uuid_generate_v4(),'222MAIN100','222 Main - 100',(SELECT c.courthouse_id FROM courthouse c WHERE c.courthouse_cd = ''),'test','test',now(),now(),0);</v>
      </c>
    </row>
    <row r="6" spans="1:16" x14ac:dyDescent="0.2">
      <c r="A6">
        <v>4</v>
      </c>
      <c r="B6" t="s">
        <v>8</v>
      </c>
      <c r="C6" t="s">
        <v>174</v>
      </c>
      <c r="D6" s="2" t="s">
        <v>536</v>
      </c>
      <c r="F6" t="s">
        <v>10</v>
      </c>
      <c r="G6" t="s">
        <v>10</v>
      </c>
      <c r="H6" t="s">
        <v>11</v>
      </c>
      <c r="I6" t="s">
        <v>11</v>
      </c>
      <c r="J6">
        <f>0</f>
        <v>0</v>
      </c>
      <c r="L6" t="str">
        <f t="shared" si="0"/>
        <v>SELECT c.courthouse_id FROM courthouse c WHERE c.courthouse_cd = ''</v>
      </c>
      <c r="M6" s="1" t="s">
        <v>131</v>
      </c>
      <c r="N6" s="1" t="str">
        <f t="shared" si="2"/>
        <v>INSERT INTO courtroom (courtroom_id,courtroom_cd,courtroom_name,courthouse_id,created_by,updated_by,created_dtm,updated_dtm,revision_count)</v>
      </c>
      <c r="O6" t="str">
        <f t="shared" si="3"/>
        <v xml:space="preserve"> VALUES </v>
      </c>
      <c r="P6" t="str">
        <f t="shared" si="1"/>
        <v>(uuid_generate_v4(),'222MAIN101','222 Main - 101',(SELECT c.courthouse_id FROM courthouse c WHERE c.courthouse_cd = ''),'test','test',now(),now(),0);</v>
      </c>
    </row>
    <row r="7" spans="1:16" x14ac:dyDescent="0.2">
      <c r="A7">
        <v>5</v>
      </c>
      <c r="B7" t="s">
        <v>8</v>
      </c>
      <c r="C7" t="s">
        <v>175</v>
      </c>
      <c r="D7" s="2" t="s">
        <v>537</v>
      </c>
      <c r="F7" t="s">
        <v>10</v>
      </c>
      <c r="G7" t="s">
        <v>10</v>
      </c>
      <c r="H7" t="s">
        <v>11</v>
      </c>
      <c r="I7" t="s">
        <v>11</v>
      </c>
      <c r="J7">
        <f>0</f>
        <v>0</v>
      </c>
      <c r="L7" t="str">
        <f t="shared" si="0"/>
        <v>SELECT c.courthouse_id FROM courthouse c WHERE c.courthouse_cd = ''</v>
      </c>
      <c r="M7" s="1" t="s">
        <v>131</v>
      </c>
      <c r="N7" s="1" t="str">
        <f t="shared" si="2"/>
        <v>INSERT INTO courtroom (courtroom_id,courtroom_cd,courtroom_name,courthouse_id,created_by,updated_by,created_dtm,updated_dtm,revision_count)</v>
      </c>
      <c r="O7" t="str">
        <f t="shared" si="3"/>
        <v xml:space="preserve"> VALUES </v>
      </c>
      <c r="P7" t="str">
        <f t="shared" si="1"/>
        <v>(uuid_generate_v4(),'222MAIN102','222 Main - 102',(SELECT c.courthouse_id FROM courthouse c WHERE c.courthouse_cd = ''),'test','test',now(),now(),0);</v>
      </c>
    </row>
    <row r="8" spans="1:16" x14ac:dyDescent="0.2">
      <c r="A8">
        <v>6</v>
      </c>
      <c r="B8" t="s">
        <v>8</v>
      </c>
      <c r="C8" t="s">
        <v>176</v>
      </c>
      <c r="D8" s="2" t="s">
        <v>538</v>
      </c>
      <c r="F8" t="s">
        <v>10</v>
      </c>
      <c r="G8" t="s">
        <v>10</v>
      </c>
      <c r="H8" t="s">
        <v>11</v>
      </c>
      <c r="I8" t="s">
        <v>11</v>
      </c>
      <c r="J8">
        <f>0</f>
        <v>0</v>
      </c>
      <c r="L8" t="str">
        <f t="shared" si="0"/>
        <v>SELECT c.courthouse_id FROM courthouse c WHERE c.courthouse_cd = ''</v>
      </c>
      <c r="M8" s="1" t="s">
        <v>131</v>
      </c>
      <c r="N8" s="1" t="str">
        <f t="shared" si="2"/>
        <v>INSERT INTO courtroom (courtroom_id,courtroom_cd,courtroom_name,courthouse_id,created_by,updated_by,created_dtm,updated_dtm,revision_count)</v>
      </c>
      <c r="O8" t="str">
        <f t="shared" si="3"/>
        <v xml:space="preserve"> VALUES </v>
      </c>
      <c r="P8" t="str">
        <f t="shared" si="1"/>
        <v>(uuid_generate_v4(),'222MAIN304','222 Main - 304',(SELECT c.courthouse_id FROM courthouse c WHERE c.courthouse_cd = ''),'test','test',now(),now(),0);</v>
      </c>
    </row>
    <row r="9" spans="1:16" x14ac:dyDescent="0.2">
      <c r="A9">
        <v>7</v>
      </c>
      <c r="B9" t="s">
        <v>8</v>
      </c>
      <c r="C9" t="s">
        <v>177</v>
      </c>
      <c r="D9" s="2" t="s">
        <v>539</v>
      </c>
      <c r="F9" t="s">
        <v>10</v>
      </c>
      <c r="G9" t="s">
        <v>10</v>
      </c>
      <c r="H9" t="s">
        <v>11</v>
      </c>
      <c r="I9" t="s">
        <v>11</v>
      </c>
      <c r="J9">
        <f>0</f>
        <v>0</v>
      </c>
      <c r="L9" t="str">
        <f t="shared" si="0"/>
        <v>SELECT c.courthouse_id FROM courthouse c WHERE c.courthouse_cd = ''</v>
      </c>
      <c r="M9" s="1" t="s">
        <v>131</v>
      </c>
      <c r="N9" s="1" t="str">
        <f t="shared" si="2"/>
        <v>INSERT INTO courtroom (courtroom_id,courtroom_cd,courtroom_name,courthouse_id,created_by,updated_by,created_dtm,updated_dtm,revision_count)</v>
      </c>
      <c r="O9" t="str">
        <f t="shared" si="3"/>
        <v xml:space="preserve"> VALUES </v>
      </c>
      <c r="P9" t="str">
        <f t="shared" si="1"/>
        <v>(uuid_generate_v4(),'222MAIN305','222 Main - 305',(SELECT c.courthouse_id FROM courthouse c WHERE c.courthouse_cd = ''),'test','test',now(),now(),0);</v>
      </c>
    </row>
    <row r="10" spans="1:16" x14ac:dyDescent="0.2">
      <c r="A10">
        <v>8</v>
      </c>
      <c r="B10" t="s">
        <v>8</v>
      </c>
      <c r="C10" t="s">
        <v>178</v>
      </c>
      <c r="D10" s="2" t="s">
        <v>540</v>
      </c>
      <c r="F10" t="s">
        <v>10</v>
      </c>
      <c r="G10" t="s">
        <v>10</v>
      </c>
      <c r="H10" t="s">
        <v>11</v>
      </c>
      <c r="I10" t="s">
        <v>11</v>
      </c>
      <c r="J10">
        <f>0</f>
        <v>0</v>
      </c>
      <c r="L10" t="str">
        <f t="shared" si="0"/>
        <v>SELECT c.courthouse_id FROM courthouse c WHERE c.courthouse_cd = ''</v>
      </c>
      <c r="M10" s="1" t="s">
        <v>131</v>
      </c>
      <c r="N10" s="1" t="str">
        <f t="shared" si="2"/>
        <v>INSERT INTO courtroom (courtroom_id,courtroom_cd,courtroom_name,courthouse_id,created_by,updated_by,created_dtm,updated_dtm,revision_count)</v>
      </c>
      <c r="O10" t="str">
        <f t="shared" si="3"/>
        <v xml:space="preserve"> VALUES </v>
      </c>
      <c r="P10" t="str">
        <f t="shared" si="1"/>
        <v>(uuid_generate_v4(),'222MAIN306','222 Main - 306',(SELECT c.courthouse_id FROM courthouse c WHERE c.courthouse_cd = ''),'test','test',now(),now(),0);</v>
      </c>
    </row>
    <row r="11" spans="1:16" x14ac:dyDescent="0.2">
      <c r="A11">
        <v>9</v>
      </c>
      <c r="B11" t="s">
        <v>8</v>
      </c>
      <c r="C11" t="s">
        <v>179</v>
      </c>
      <c r="D11" s="2" t="s">
        <v>541</v>
      </c>
      <c r="F11" t="s">
        <v>10</v>
      </c>
      <c r="G11" t="s">
        <v>10</v>
      </c>
      <c r="H11" t="s">
        <v>11</v>
      </c>
      <c r="I11" t="s">
        <v>11</v>
      </c>
      <c r="J11">
        <f>0</f>
        <v>0</v>
      </c>
      <c r="L11" t="str">
        <f t="shared" si="0"/>
        <v>SELECT c.courthouse_id FROM courthouse c WHERE c.courthouse_cd = ''</v>
      </c>
      <c r="M11" s="1" t="s">
        <v>131</v>
      </c>
      <c r="N11" s="1" t="str">
        <f t="shared" si="2"/>
        <v>INSERT INTO courtroom (courtroom_id,courtroom_cd,courtroom_name,courthouse_id,created_by,updated_by,created_dtm,updated_dtm,revision_count)</v>
      </c>
      <c r="O11" t="str">
        <f t="shared" si="3"/>
        <v xml:space="preserve"> VALUES </v>
      </c>
      <c r="P11" t="str">
        <f t="shared" si="1"/>
        <v>(uuid_generate_v4(),'222MAIN307','222 Main - 307',(SELECT c.courthouse_id FROM courthouse c WHERE c.courthouse_cd = ''),'test','test',now(),now(),0);</v>
      </c>
    </row>
    <row r="12" spans="1:16" x14ac:dyDescent="0.2">
      <c r="A12">
        <v>10</v>
      </c>
      <c r="B12" t="s">
        <v>8</v>
      </c>
      <c r="C12" t="s">
        <v>180</v>
      </c>
      <c r="D12" s="2" t="s">
        <v>542</v>
      </c>
      <c r="F12" t="s">
        <v>10</v>
      </c>
      <c r="G12" t="s">
        <v>10</v>
      </c>
      <c r="H12" t="s">
        <v>11</v>
      </c>
      <c r="I12" t="s">
        <v>11</v>
      </c>
      <c r="J12">
        <f>0</f>
        <v>0</v>
      </c>
      <c r="L12" t="str">
        <f t="shared" si="0"/>
        <v>SELECT c.courthouse_id FROM courthouse c WHERE c.courthouse_cd = ''</v>
      </c>
      <c r="M12" s="1" t="s">
        <v>131</v>
      </c>
      <c r="N12" s="1" t="str">
        <f t="shared" si="2"/>
        <v>INSERT INTO courtroom (courtroom_id,courtroom_cd,courtroom_name,courthouse_id,created_by,updated_by,created_dtm,updated_dtm,revision_count)</v>
      </c>
      <c r="O12" t="str">
        <f t="shared" si="3"/>
        <v xml:space="preserve"> VALUES </v>
      </c>
      <c r="P12" t="str">
        <f t="shared" si="1"/>
        <v>(uuid_generate_v4(),'222MAIN308','222 Main - 308',(SELECT c.courthouse_id FROM courthouse c WHERE c.courthouse_cd = ''),'test','test',now(),now(),0);</v>
      </c>
    </row>
    <row r="13" spans="1:16" x14ac:dyDescent="0.2">
      <c r="A13">
        <v>11</v>
      </c>
      <c r="B13" t="s">
        <v>8</v>
      </c>
      <c r="C13" t="s">
        <v>181</v>
      </c>
      <c r="D13" s="2" t="s">
        <v>543</v>
      </c>
      <c r="F13" t="s">
        <v>10</v>
      </c>
      <c r="G13" t="s">
        <v>10</v>
      </c>
      <c r="H13" t="s">
        <v>11</v>
      </c>
      <c r="I13" t="s">
        <v>11</v>
      </c>
      <c r="J13">
        <f>0</f>
        <v>0</v>
      </c>
      <c r="L13" t="str">
        <f t="shared" si="0"/>
        <v>SELECT c.courthouse_id FROM courthouse c WHERE c.courthouse_cd = ''</v>
      </c>
      <c r="M13" s="1" t="s">
        <v>131</v>
      </c>
      <c r="N13" s="1" t="str">
        <f t="shared" si="2"/>
        <v>INSERT INTO courtroom (courtroom_id,courtroom_cd,courtroom_name,courthouse_id,created_by,updated_by,created_dtm,updated_dtm,revision_count)</v>
      </c>
      <c r="O13" t="str">
        <f t="shared" si="3"/>
        <v xml:space="preserve"> VALUES </v>
      </c>
      <c r="P13" t="str">
        <f t="shared" si="1"/>
        <v>(uuid_generate_v4(),'222MAIN309','222 Main - 309',(SELECT c.courthouse_id FROM courthouse c WHERE c.courthouse_cd = ''),'test','test',now(),now(),0);</v>
      </c>
    </row>
    <row r="14" spans="1:16" x14ac:dyDescent="0.2">
      <c r="A14">
        <v>12</v>
      </c>
      <c r="B14" t="s">
        <v>8</v>
      </c>
      <c r="C14" t="s">
        <v>182</v>
      </c>
      <c r="D14" s="2" t="s">
        <v>544</v>
      </c>
      <c r="F14" t="s">
        <v>10</v>
      </c>
      <c r="G14" t="s">
        <v>10</v>
      </c>
      <c r="H14" t="s">
        <v>11</v>
      </c>
      <c r="I14" t="s">
        <v>11</v>
      </c>
      <c r="J14">
        <f>0</f>
        <v>0</v>
      </c>
      <c r="L14" t="str">
        <f t="shared" si="0"/>
        <v>SELECT c.courthouse_id FROM courthouse c WHERE c.courthouse_cd = ''</v>
      </c>
      <c r="M14" s="1" t="s">
        <v>131</v>
      </c>
      <c r="N14" s="1" t="str">
        <f t="shared" si="2"/>
        <v>INSERT INTO courtroom (courtroom_id,courtroom_cd,courtroom_name,courthouse_id,created_by,updated_by,created_dtm,updated_dtm,revision_count)</v>
      </c>
      <c r="O14" t="str">
        <f t="shared" si="3"/>
        <v xml:space="preserve"> VALUES </v>
      </c>
      <c r="P14" t="str">
        <f t="shared" si="1"/>
        <v>(uuid_generate_v4(),'222MAIN510','222 Main - 510',(SELECT c.courthouse_id FROM courthouse c WHERE c.courthouse_cd = ''),'test','test',now(),now(),0);</v>
      </c>
    </row>
    <row r="15" spans="1:16" x14ac:dyDescent="0.2">
      <c r="A15">
        <v>13</v>
      </c>
      <c r="B15" t="s">
        <v>8</v>
      </c>
      <c r="C15" t="s">
        <v>183</v>
      </c>
      <c r="D15" s="2" t="s">
        <v>545</v>
      </c>
      <c r="F15" t="s">
        <v>10</v>
      </c>
      <c r="G15" t="s">
        <v>10</v>
      </c>
      <c r="H15" t="s">
        <v>11</v>
      </c>
      <c r="I15" t="s">
        <v>11</v>
      </c>
      <c r="J15">
        <f>0</f>
        <v>0</v>
      </c>
      <c r="L15" t="str">
        <f t="shared" si="0"/>
        <v>SELECT c.courthouse_id FROM courthouse c WHERE c.courthouse_cd = ''</v>
      </c>
      <c r="M15" s="1" t="s">
        <v>131</v>
      </c>
      <c r="N15" s="1" t="str">
        <f t="shared" si="2"/>
        <v>INSERT INTO courtroom (courtroom_id,courtroom_cd,courtroom_name,courthouse_id,created_by,updated_by,created_dtm,updated_dtm,revision_count)</v>
      </c>
      <c r="O15" t="str">
        <f t="shared" si="3"/>
        <v xml:space="preserve"> VALUES </v>
      </c>
      <c r="P15" t="str">
        <f t="shared" si="1"/>
        <v>(uuid_generate_v4(),'222MAIN511','222 Main - 511',(SELECT c.courthouse_id FROM courthouse c WHERE c.courthouse_cd = ''),'test','test',now(),now(),0);</v>
      </c>
    </row>
    <row r="16" spans="1:16" x14ac:dyDescent="0.2">
      <c r="A16">
        <v>14</v>
      </c>
      <c r="B16" t="s">
        <v>8</v>
      </c>
      <c r="C16" t="s">
        <v>184</v>
      </c>
      <c r="D16" s="2" t="s">
        <v>546</v>
      </c>
      <c r="F16" t="s">
        <v>10</v>
      </c>
      <c r="G16" t="s">
        <v>10</v>
      </c>
      <c r="H16" t="s">
        <v>11</v>
      </c>
      <c r="I16" t="s">
        <v>11</v>
      </c>
      <c r="J16">
        <f>0</f>
        <v>0</v>
      </c>
      <c r="L16" t="str">
        <f t="shared" si="0"/>
        <v>SELECT c.courthouse_id FROM courthouse c WHERE c.courthouse_cd = ''</v>
      </c>
      <c r="M16" s="1" t="s">
        <v>131</v>
      </c>
      <c r="N16" s="1" t="str">
        <f t="shared" si="2"/>
        <v>INSERT INTO courtroom (courtroom_id,courtroom_cd,courtroom_name,courthouse_id,created_by,updated_by,created_dtm,updated_dtm,revision_count)</v>
      </c>
      <c r="O16" t="str">
        <f t="shared" si="3"/>
        <v xml:space="preserve"> VALUES </v>
      </c>
      <c r="P16" t="str">
        <f t="shared" si="1"/>
        <v>(uuid_generate_v4(),'222MAIN512','222 Main - 512',(SELECT c.courthouse_id FROM courthouse c WHERE c.courthouse_cd = ''),'test','test',now(),now(),0);</v>
      </c>
    </row>
    <row r="17" spans="1:16" x14ac:dyDescent="0.2">
      <c r="A17">
        <v>15</v>
      </c>
      <c r="B17" t="s">
        <v>8</v>
      </c>
      <c r="C17" t="s">
        <v>185</v>
      </c>
      <c r="D17" s="2" t="s">
        <v>547</v>
      </c>
      <c r="F17" t="s">
        <v>10</v>
      </c>
      <c r="G17" t="s">
        <v>10</v>
      </c>
      <c r="H17" t="s">
        <v>11</v>
      </c>
      <c r="I17" t="s">
        <v>11</v>
      </c>
      <c r="J17">
        <f>0</f>
        <v>0</v>
      </c>
      <c r="L17" t="str">
        <f t="shared" si="0"/>
        <v>SELECT c.courthouse_id FROM courthouse c WHERE c.courthouse_cd = ''</v>
      </c>
      <c r="M17" s="1" t="s">
        <v>131</v>
      </c>
      <c r="N17" s="1" t="str">
        <f t="shared" si="2"/>
        <v>INSERT INTO courtroom (courtroom_id,courtroom_cd,courtroom_name,courthouse_id,created_by,updated_by,created_dtm,updated_dtm,revision_count)</v>
      </c>
      <c r="O17" t="str">
        <f t="shared" si="3"/>
        <v xml:space="preserve"> VALUES </v>
      </c>
      <c r="P17" t="str">
        <f t="shared" si="1"/>
        <v>(uuid_generate_v4(),'222MAIN513','222 Main - 513',(SELECT c.courthouse_id FROM courthouse c WHERE c.courthouse_cd = ''),'test','test',now(),now(),0);</v>
      </c>
    </row>
    <row r="18" spans="1:16" x14ac:dyDescent="0.2">
      <c r="A18">
        <v>16</v>
      </c>
      <c r="B18" t="s">
        <v>8</v>
      </c>
      <c r="C18" t="s">
        <v>186</v>
      </c>
      <c r="D18" s="2" t="s">
        <v>548</v>
      </c>
      <c r="F18" t="s">
        <v>10</v>
      </c>
      <c r="G18" t="s">
        <v>10</v>
      </c>
      <c r="H18" t="s">
        <v>11</v>
      </c>
      <c r="I18" t="s">
        <v>11</v>
      </c>
      <c r="J18">
        <f>0</f>
        <v>0</v>
      </c>
      <c r="L18" t="str">
        <f t="shared" si="0"/>
        <v>SELECT c.courthouse_id FROM courthouse c WHERE c.courthouse_cd = ''</v>
      </c>
      <c r="M18" s="1" t="s">
        <v>131</v>
      </c>
      <c r="N18" s="1" t="str">
        <f t="shared" si="2"/>
        <v>INSERT INTO courtroom (courtroom_id,courtroom_cd,courtroom_name,courthouse_id,created_by,updated_by,created_dtm,updated_dtm,revision_count)</v>
      </c>
      <c r="O18" t="str">
        <f t="shared" si="3"/>
        <v xml:space="preserve"> VALUES </v>
      </c>
      <c r="P18" t="str">
        <f t="shared" si="1"/>
        <v>(uuid_generate_v4(),'222MAIN514','222 Main - 514',(SELECT c.courthouse_id FROM courthouse c WHERE c.courthouse_cd = ''),'test','test',now(),now(),0);</v>
      </c>
    </row>
    <row r="19" spans="1:16" x14ac:dyDescent="0.2">
      <c r="A19">
        <v>17</v>
      </c>
      <c r="B19" t="s">
        <v>8</v>
      </c>
      <c r="C19" t="s">
        <v>187</v>
      </c>
      <c r="D19" s="2" t="s">
        <v>549</v>
      </c>
      <c r="F19" t="s">
        <v>10</v>
      </c>
      <c r="G19" t="s">
        <v>10</v>
      </c>
      <c r="H19" t="s">
        <v>11</v>
      </c>
      <c r="I19" t="s">
        <v>11</v>
      </c>
      <c r="J19">
        <f>0</f>
        <v>0</v>
      </c>
      <c r="L19" t="str">
        <f t="shared" si="0"/>
        <v>SELECT c.courthouse_id FROM courthouse c WHERE c.courthouse_cd = ''</v>
      </c>
      <c r="M19" s="1" t="s">
        <v>131</v>
      </c>
      <c r="N19" s="1" t="str">
        <f t="shared" si="2"/>
        <v>INSERT INTO courtroom (courtroom_id,courtroom_cd,courtroom_name,courthouse_id,created_by,updated_by,created_dtm,updated_dtm,revision_count)</v>
      </c>
      <c r="O19" t="str">
        <f t="shared" si="3"/>
        <v xml:space="preserve"> VALUES </v>
      </c>
      <c r="P19" t="str">
        <f t="shared" si="1"/>
        <v>(uuid_generate_v4(),'222MAIN515','222 Main - 515',(SELECT c.courthouse_id FROM courthouse c WHERE c.courthouse_cd = ''),'test','test',now(),now(),0);</v>
      </c>
    </row>
    <row r="20" spans="1:16" x14ac:dyDescent="0.2">
      <c r="A20">
        <v>18</v>
      </c>
      <c r="B20" t="s">
        <v>8</v>
      </c>
      <c r="C20" t="s">
        <v>188</v>
      </c>
      <c r="D20" s="2" t="s">
        <v>550</v>
      </c>
      <c r="F20" t="s">
        <v>10</v>
      </c>
      <c r="G20" t="s">
        <v>10</v>
      </c>
      <c r="H20" t="s">
        <v>11</v>
      </c>
      <c r="I20" t="s">
        <v>11</v>
      </c>
      <c r="J20">
        <f>0</f>
        <v>0</v>
      </c>
      <c r="L20" t="str">
        <f t="shared" si="0"/>
        <v>SELECT c.courthouse_id FROM courthouse c WHERE c.courthouse_cd = ''</v>
      </c>
      <c r="M20" s="1" t="s">
        <v>131</v>
      </c>
      <c r="N20" s="1" t="str">
        <f t="shared" si="2"/>
        <v>INSERT INTO courtroom (courtroom_id,courtroom_cd,courtroom_name,courthouse_id,created_by,updated_by,created_dtm,updated_dtm,revision_count)</v>
      </c>
      <c r="O20" t="str">
        <f t="shared" si="3"/>
        <v xml:space="preserve"> VALUES </v>
      </c>
      <c r="P20" t="str">
        <f t="shared" si="1"/>
        <v>(uuid_generate_v4(),'222MAIN516','222 Main - 516',(SELECT c.courthouse_id FROM courthouse c WHERE c.courthouse_cd = ''),'test','test',now(),now(),0);</v>
      </c>
    </row>
    <row r="21" spans="1:16" x14ac:dyDescent="0.2">
      <c r="A21">
        <v>19</v>
      </c>
      <c r="B21" t="s">
        <v>8</v>
      </c>
      <c r="C21" t="s">
        <v>189</v>
      </c>
      <c r="D21" s="2" t="s">
        <v>551</v>
      </c>
      <c r="F21" t="s">
        <v>10</v>
      </c>
      <c r="G21" t="s">
        <v>10</v>
      </c>
      <c r="H21" t="s">
        <v>11</v>
      </c>
      <c r="I21" t="s">
        <v>11</v>
      </c>
      <c r="J21">
        <f>0</f>
        <v>0</v>
      </c>
      <c r="L21" t="str">
        <f t="shared" si="0"/>
        <v>SELECT c.courthouse_id FROM courthouse c WHERE c.courthouse_cd = ''</v>
      </c>
      <c r="M21" s="1" t="s">
        <v>131</v>
      </c>
      <c r="N21" s="1" t="str">
        <f t="shared" si="2"/>
        <v>INSERT INTO courtroom (courtroom_id,courtroom_cd,courtroom_name,courthouse_id,created_by,updated_by,created_dtm,updated_dtm,revision_count)</v>
      </c>
      <c r="O21" t="str">
        <f t="shared" si="3"/>
        <v xml:space="preserve"> VALUES </v>
      </c>
      <c r="P21" t="str">
        <f t="shared" si="1"/>
        <v>(uuid_generate_v4(),'ABBOTSFORD100','Abbotsford - 100',(SELECT c.courthouse_id FROM courthouse c WHERE c.courthouse_cd = ''),'test','test',now(),now(),0);</v>
      </c>
    </row>
    <row r="22" spans="1:16" x14ac:dyDescent="0.2">
      <c r="A22">
        <v>20</v>
      </c>
      <c r="B22" t="s">
        <v>8</v>
      </c>
      <c r="C22" t="s">
        <v>190</v>
      </c>
      <c r="D22" s="2" t="s">
        <v>552</v>
      </c>
      <c r="F22" t="s">
        <v>10</v>
      </c>
      <c r="G22" t="s">
        <v>10</v>
      </c>
      <c r="H22" t="s">
        <v>11</v>
      </c>
      <c r="I22" t="s">
        <v>11</v>
      </c>
      <c r="J22">
        <f>0</f>
        <v>0</v>
      </c>
      <c r="L22" t="str">
        <f t="shared" si="0"/>
        <v>SELECT c.courthouse_id FROM courthouse c WHERE c.courthouse_cd = ''</v>
      </c>
      <c r="M22" s="1" t="s">
        <v>131</v>
      </c>
      <c r="N22" s="1" t="str">
        <f t="shared" si="2"/>
        <v>INSERT INTO courtroom (courtroom_id,courtroom_cd,courtroom_name,courthouse_id,created_by,updated_by,created_dtm,updated_dtm,revision_count)</v>
      </c>
      <c r="O22" t="str">
        <f t="shared" si="3"/>
        <v xml:space="preserve"> VALUES </v>
      </c>
      <c r="P22" t="str">
        <f t="shared" si="1"/>
        <v>(uuid_generate_v4(),'ABBOTSFORD101','Abbotsford - 101',(SELECT c.courthouse_id FROM courthouse c WHERE c.courthouse_cd = ''),'test','test',now(),now(),0);</v>
      </c>
    </row>
    <row r="23" spans="1:16" x14ac:dyDescent="0.2">
      <c r="A23">
        <v>21</v>
      </c>
      <c r="B23" t="s">
        <v>8</v>
      </c>
      <c r="C23" t="s">
        <v>191</v>
      </c>
      <c r="D23" s="2" t="s">
        <v>553</v>
      </c>
      <c r="F23" t="s">
        <v>10</v>
      </c>
      <c r="G23" t="s">
        <v>10</v>
      </c>
      <c r="H23" t="s">
        <v>11</v>
      </c>
      <c r="I23" t="s">
        <v>11</v>
      </c>
      <c r="J23">
        <f>0</f>
        <v>0</v>
      </c>
      <c r="L23" t="str">
        <f t="shared" si="0"/>
        <v>SELECT c.courthouse_id FROM courthouse c WHERE c.courthouse_cd = ''</v>
      </c>
      <c r="M23" s="1" t="s">
        <v>131</v>
      </c>
      <c r="N23" s="1" t="str">
        <f t="shared" si="2"/>
        <v>INSERT INTO courtroom (courtroom_id,courtroom_cd,courtroom_name,courthouse_id,created_by,updated_by,created_dtm,updated_dtm,revision_count)</v>
      </c>
      <c r="O23" t="str">
        <f t="shared" si="3"/>
        <v xml:space="preserve"> VALUES </v>
      </c>
      <c r="P23" t="str">
        <f t="shared" si="1"/>
        <v>(uuid_generate_v4(),'ABBOTSFORD102','Abbotsford - 102',(SELECT c.courthouse_id FROM courthouse c WHERE c.courthouse_cd = ''),'test','test',now(),now(),0);</v>
      </c>
    </row>
    <row r="24" spans="1:16" x14ac:dyDescent="0.2">
      <c r="A24">
        <v>22</v>
      </c>
      <c r="B24" t="s">
        <v>8</v>
      </c>
      <c r="C24" t="s">
        <v>192</v>
      </c>
      <c r="D24" s="2" t="s">
        <v>554</v>
      </c>
      <c r="F24" t="s">
        <v>10</v>
      </c>
      <c r="G24" t="s">
        <v>10</v>
      </c>
      <c r="H24" t="s">
        <v>11</v>
      </c>
      <c r="I24" t="s">
        <v>11</v>
      </c>
      <c r="J24">
        <f>0</f>
        <v>0</v>
      </c>
      <c r="L24" t="str">
        <f t="shared" si="0"/>
        <v>SELECT c.courthouse_id FROM courthouse c WHERE c.courthouse_cd = ''</v>
      </c>
      <c r="M24" s="1" t="s">
        <v>131</v>
      </c>
      <c r="N24" s="1" t="str">
        <f t="shared" si="2"/>
        <v>INSERT INTO courtroom (courtroom_id,courtroom_cd,courtroom_name,courthouse_id,created_by,updated_by,created_dtm,updated_dtm,revision_count)</v>
      </c>
      <c r="O24" t="str">
        <f t="shared" si="3"/>
        <v xml:space="preserve"> VALUES </v>
      </c>
      <c r="P24" t="str">
        <f t="shared" si="1"/>
        <v>(uuid_generate_v4(),'ABBOTSFORD103','Abbotsford - 103',(SELECT c.courthouse_id FROM courthouse c WHERE c.courthouse_cd = ''),'test','test',now(),now(),0);</v>
      </c>
    </row>
    <row r="25" spans="1:16" x14ac:dyDescent="0.2">
      <c r="A25">
        <v>23</v>
      </c>
      <c r="B25" t="s">
        <v>8</v>
      </c>
      <c r="C25" t="s">
        <v>193</v>
      </c>
      <c r="D25" s="2" t="s">
        <v>555</v>
      </c>
      <c r="F25" t="s">
        <v>10</v>
      </c>
      <c r="G25" t="s">
        <v>10</v>
      </c>
      <c r="H25" t="s">
        <v>11</v>
      </c>
      <c r="I25" t="s">
        <v>11</v>
      </c>
      <c r="J25">
        <f>0</f>
        <v>0</v>
      </c>
      <c r="L25" t="str">
        <f t="shared" si="0"/>
        <v>SELECT c.courthouse_id FROM courthouse c WHERE c.courthouse_cd = ''</v>
      </c>
      <c r="M25" s="1" t="s">
        <v>131</v>
      </c>
      <c r="N25" s="1" t="str">
        <f t="shared" si="2"/>
        <v>INSERT INTO courtroom (courtroom_id,courtroom_cd,courtroom_name,courthouse_id,created_by,updated_by,created_dtm,updated_dtm,revision_count)</v>
      </c>
      <c r="O25" t="str">
        <f t="shared" si="3"/>
        <v xml:space="preserve"> VALUES </v>
      </c>
      <c r="P25" t="str">
        <f t="shared" si="1"/>
        <v>(uuid_generate_v4(),'ABBOTSFORD104','Abbotsford - 104',(SELECT c.courthouse_id FROM courthouse c WHERE c.courthouse_cd = ''),'test','test',now(),now(),0);</v>
      </c>
    </row>
    <row r="26" spans="1:16" x14ac:dyDescent="0.2">
      <c r="A26">
        <v>24</v>
      </c>
      <c r="B26" t="s">
        <v>8</v>
      </c>
      <c r="C26" t="s">
        <v>193</v>
      </c>
      <c r="D26" s="2" t="s">
        <v>555</v>
      </c>
      <c r="F26" t="s">
        <v>10</v>
      </c>
      <c r="G26" t="s">
        <v>10</v>
      </c>
      <c r="H26" t="s">
        <v>11</v>
      </c>
      <c r="I26" t="s">
        <v>11</v>
      </c>
      <c r="J26">
        <f>0</f>
        <v>0</v>
      </c>
      <c r="L26" t="str">
        <f t="shared" si="0"/>
        <v>SELECT c.courthouse_id FROM courthouse c WHERE c.courthouse_cd = ''</v>
      </c>
      <c r="M26" s="1" t="s">
        <v>131</v>
      </c>
      <c r="N26" s="1" t="str">
        <f t="shared" si="2"/>
        <v>INSERT INTO courtroom (courtroom_id,courtroom_cd,courtroom_name,courthouse_id,created_by,updated_by,created_dtm,updated_dtm,revision_count)</v>
      </c>
      <c r="O26" t="str">
        <f t="shared" si="3"/>
        <v xml:space="preserve"> VALUES </v>
      </c>
      <c r="P26" t="str">
        <f t="shared" si="1"/>
        <v>(uuid_generate_v4(),'ABBOTSFORD104','Abbotsford - 104',(SELECT c.courthouse_id FROM courthouse c WHERE c.courthouse_cd = ''),'test','test',now(),now(),0);</v>
      </c>
    </row>
    <row r="27" spans="1:16" x14ac:dyDescent="0.2">
      <c r="A27">
        <v>25</v>
      </c>
      <c r="B27" t="s">
        <v>8</v>
      </c>
      <c r="C27" t="s">
        <v>194</v>
      </c>
      <c r="D27" s="2" t="s">
        <v>556</v>
      </c>
      <c r="F27" t="s">
        <v>10</v>
      </c>
      <c r="G27" t="s">
        <v>10</v>
      </c>
      <c r="H27" t="s">
        <v>11</v>
      </c>
      <c r="I27" t="s">
        <v>11</v>
      </c>
      <c r="J27">
        <f>0</f>
        <v>0</v>
      </c>
      <c r="L27" t="str">
        <f t="shared" si="0"/>
        <v>SELECT c.courthouse_id FROM courthouse c WHERE c.courthouse_cd = ''</v>
      </c>
      <c r="M27" s="1" t="s">
        <v>131</v>
      </c>
      <c r="N27" s="1" t="str">
        <f t="shared" si="2"/>
        <v>INSERT INTO courtroom (courtroom_id,courtroom_cd,courtroom_name,courthouse_id,created_by,updated_by,created_dtm,updated_dtm,revision_count)</v>
      </c>
      <c r="O27" t="str">
        <f t="shared" si="3"/>
        <v xml:space="preserve"> VALUES </v>
      </c>
      <c r="P27" t="str">
        <f t="shared" si="1"/>
        <v>(uuid_generate_v4(),'ABBOTSFORD105','Abbotsford - 105',(SELECT c.courthouse_id FROM courthouse c WHERE c.courthouse_cd = ''),'test','test',now(),now(),0);</v>
      </c>
    </row>
    <row r="28" spans="1:16" x14ac:dyDescent="0.2">
      <c r="A28">
        <v>26</v>
      </c>
      <c r="B28" t="s">
        <v>8</v>
      </c>
      <c r="C28" t="s">
        <v>195</v>
      </c>
      <c r="D28" s="2" t="s">
        <v>557</v>
      </c>
      <c r="F28" t="s">
        <v>10</v>
      </c>
      <c r="G28" t="s">
        <v>10</v>
      </c>
      <c r="H28" t="s">
        <v>11</v>
      </c>
      <c r="I28" t="s">
        <v>11</v>
      </c>
      <c r="J28">
        <f>0</f>
        <v>0</v>
      </c>
      <c r="L28" t="str">
        <f t="shared" si="0"/>
        <v>SELECT c.courthouse_id FROM courthouse c WHERE c.courthouse_cd = ''</v>
      </c>
      <c r="M28" s="1" t="s">
        <v>131</v>
      </c>
      <c r="N28" s="1" t="str">
        <f t="shared" si="2"/>
        <v>INSERT INTO courtroom (courtroom_id,courtroom_cd,courtroom_name,courthouse_id,created_by,updated_by,created_dtm,updated_dtm,revision_count)</v>
      </c>
      <c r="O28" t="str">
        <f t="shared" si="3"/>
        <v xml:space="preserve"> VALUES </v>
      </c>
      <c r="P28" t="str">
        <f t="shared" si="1"/>
        <v>(uuid_generate_v4(),'ABBOTSFORD106','Abbotsford - 106',(SELECT c.courthouse_id FROM courthouse c WHERE c.courthouse_cd = ''),'test','test',now(),now(),0);</v>
      </c>
    </row>
    <row r="29" spans="1:16" x14ac:dyDescent="0.2">
      <c r="A29">
        <v>27</v>
      </c>
      <c r="B29" t="s">
        <v>8</v>
      </c>
      <c r="C29" t="s">
        <v>196</v>
      </c>
      <c r="D29" s="2" t="s">
        <v>558</v>
      </c>
      <c r="F29" t="s">
        <v>10</v>
      </c>
      <c r="G29" t="s">
        <v>10</v>
      </c>
      <c r="H29" t="s">
        <v>11</v>
      </c>
      <c r="I29" t="s">
        <v>11</v>
      </c>
      <c r="J29">
        <f>0</f>
        <v>0</v>
      </c>
      <c r="L29" t="str">
        <f t="shared" si="0"/>
        <v>SELECT c.courthouse_id FROM courthouse c WHERE c.courthouse_cd = ''</v>
      </c>
      <c r="M29" s="1" t="s">
        <v>131</v>
      </c>
      <c r="N29" s="1" t="str">
        <f t="shared" si="2"/>
        <v>INSERT INTO courtroom (courtroom_id,courtroom_cd,courtroom_name,courthouse_id,created_by,updated_by,created_dtm,updated_dtm,revision_count)</v>
      </c>
      <c r="O29" t="str">
        <f t="shared" si="3"/>
        <v xml:space="preserve"> VALUES </v>
      </c>
      <c r="P29" t="str">
        <f t="shared" si="1"/>
        <v>(uuid_generate_v4(),'ALEXISCREEKCIRCUIT','Alexis Creek - Circuit',(SELECT c.courthouse_id FROM courthouse c WHERE c.courthouse_cd = ''),'test','test',now(),now(),0);</v>
      </c>
    </row>
    <row r="30" spans="1:16" x14ac:dyDescent="0.2">
      <c r="A30">
        <v>28</v>
      </c>
      <c r="B30" t="s">
        <v>8</v>
      </c>
      <c r="C30" t="s">
        <v>197</v>
      </c>
      <c r="D30" s="2" t="s">
        <v>559</v>
      </c>
      <c r="F30" t="s">
        <v>10</v>
      </c>
      <c r="G30" t="s">
        <v>10</v>
      </c>
      <c r="H30" t="s">
        <v>11</v>
      </c>
      <c r="I30" t="s">
        <v>11</v>
      </c>
      <c r="J30">
        <f>0</f>
        <v>0</v>
      </c>
      <c r="L30" t="str">
        <f t="shared" si="0"/>
        <v>SELECT c.courthouse_id FROM courthouse c WHERE c.courthouse_cd = ''</v>
      </c>
      <c r="M30" s="1" t="s">
        <v>131</v>
      </c>
      <c r="N30" s="1" t="str">
        <f t="shared" si="2"/>
        <v>INSERT INTO courtroom (courtroom_id,courtroom_cd,courtroom_name,courthouse_id,created_by,updated_by,created_dtm,updated_dtm,revision_count)</v>
      </c>
      <c r="O30" t="str">
        <f t="shared" si="3"/>
        <v xml:space="preserve"> VALUES </v>
      </c>
      <c r="P30" t="str">
        <f t="shared" si="1"/>
        <v>(uuid_generate_v4(),'ANAHIMLAKECIRCUIT','Anahim Lake - Circuit',(SELECT c.courthouse_id FROM courthouse c WHERE c.courthouse_cd = ''),'test','test',now(),now(),0);</v>
      </c>
    </row>
    <row r="31" spans="1:16" x14ac:dyDescent="0.2">
      <c r="A31">
        <v>29</v>
      </c>
      <c r="B31" t="s">
        <v>8</v>
      </c>
      <c r="C31" t="s">
        <v>198</v>
      </c>
      <c r="D31" s="2" t="s">
        <v>560</v>
      </c>
      <c r="F31" t="s">
        <v>10</v>
      </c>
      <c r="G31" t="s">
        <v>10</v>
      </c>
      <c r="H31" t="s">
        <v>11</v>
      </c>
      <c r="I31" t="s">
        <v>11</v>
      </c>
      <c r="J31">
        <f>0</f>
        <v>0</v>
      </c>
      <c r="L31" t="str">
        <f t="shared" si="0"/>
        <v>SELECT c.courthouse_id FROM courthouse c WHERE c.courthouse_cd = ''</v>
      </c>
      <c r="M31" s="1" t="s">
        <v>131</v>
      </c>
      <c r="N31" s="1" t="str">
        <f t="shared" si="2"/>
        <v>INSERT INTO courtroom (courtroom_id,courtroom_cd,courtroom_name,courthouse_id,created_by,updated_by,created_dtm,updated_dtm,revision_count)</v>
      </c>
      <c r="O31" t="str">
        <f t="shared" si="3"/>
        <v xml:space="preserve"> VALUES </v>
      </c>
      <c r="P31" t="str">
        <f t="shared" si="1"/>
        <v>(uuid_generate_v4(),'BELLABELLACIRCUIT','Bella Bella - Circuit',(SELECT c.courthouse_id FROM courthouse c WHERE c.courthouse_cd = ''),'test','test',now(),now(),0);</v>
      </c>
    </row>
    <row r="32" spans="1:16" x14ac:dyDescent="0.2">
      <c r="A32">
        <v>30</v>
      </c>
      <c r="B32" t="s">
        <v>8</v>
      </c>
      <c r="C32" t="s">
        <v>199</v>
      </c>
      <c r="D32" s="2" t="s">
        <v>561</v>
      </c>
      <c r="F32" t="s">
        <v>10</v>
      </c>
      <c r="G32" t="s">
        <v>10</v>
      </c>
      <c r="H32" t="s">
        <v>11</v>
      </c>
      <c r="I32" t="s">
        <v>11</v>
      </c>
      <c r="J32">
        <f>0</f>
        <v>0</v>
      </c>
      <c r="L32" t="str">
        <f t="shared" si="0"/>
        <v>SELECT c.courthouse_id FROM courthouse c WHERE c.courthouse_cd = ''</v>
      </c>
      <c r="M32" s="1" t="s">
        <v>131</v>
      </c>
      <c r="N32" s="1" t="str">
        <f t="shared" si="2"/>
        <v>INSERT INTO courtroom (courtroom_id,courtroom_cd,courtroom_name,courthouse_id,created_by,updated_by,created_dtm,updated_dtm,revision_count)</v>
      </c>
      <c r="O32" t="str">
        <f t="shared" si="3"/>
        <v xml:space="preserve"> VALUES </v>
      </c>
      <c r="P32" t="str">
        <f t="shared" si="1"/>
        <v>(uuid_generate_v4(),'BELLACOOLACIRCUIT','Bella Coola - Circuit',(SELECT c.courthouse_id FROM courthouse c WHERE c.courthouse_cd = ''),'test','test',now(),now(),0);</v>
      </c>
    </row>
    <row r="33" spans="1:16" x14ac:dyDescent="0.2">
      <c r="A33">
        <v>31</v>
      </c>
      <c r="B33" t="s">
        <v>8</v>
      </c>
      <c r="C33" t="s">
        <v>200</v>
      </c>
      <c r="D33" s="2" t="s">
        <v>562</v>
      </c>
      <c r="F33" t="s">
        <v>10</v>
      </c>
      <c r="G33" t="s">
        <v>10</v>
      </c>
      <c r="H33" t="s">
        <v>11</v>
      </c>
      <c r="I33" t="s">
        <v>11</v>
      </c>
      <c r="J33">
        <f>0</f>
        <v>0</v>
      </c>
      <c r="L33" t="str">
        <f t="shared" si="0"/>
        <v>SELECT c.courthouse_id FROM courthouse c WHERE c.courthouse_cd = ''</v>
      </c>
      <c r="M33" s="1" t="s">
        <v>131</v>
      </c>
      <c r="N33" s="1" t="str">
        <f t="shared" si="2"/>
        <v>INSERT INTO courtroom (courtroom_id,courtroom_cd,courtroom_name,courthouse_id,created_by,updated_by,created_dtm,updated_dtm,revision_count)</v>
      </c>
      <c r="O33" t="str">
        <f t="shared" si="3"/>
        <v xml:space="preserve"> VALUES </v>
      </c>
      <c r="P33" t="str">
        <f t="shared" si="1"/>
        <v>(uuid_generate_v4(),'BURNSLAKE001','Burns Lake - 001',(SELECT c.courthouse_id FROM courthouse c WHERE c.courthouse_cd = ''),'test','test',now(),now(),0);</v>
      </c>
    </row>
    <row r="34" spans="1:16" x14ac:dyDescent="0.2">
      <c r="A34">
        <v>32</v>
      </c>
      <c r="B34" t="s">
        <v>8</v>
      </c>
      <c r="C34" t="s">
        <v>201</v>
      </c>
      <c r="D34" s="2" t="s">
        <v>563</v>
      </c>
      <c r="F34" t="s">
        <v>10</v>
      </c>
      <c r="G34" t="s">
        <v>10</v>
      </c>
      <c r="H34" t="s">
        <v>11</v>
      </c>
      <c r="I34" t="s">
        <v>11</v>
      </c>
      <c r="J34">
        <f>0</f>
        <v>0</v>
      </c>
      <c r="L34" t="str">
        <f t="shared" si="0"/>
        <v>SELECT c.courthouse_id FROM courthouse c WHERE c.courthouse_cd = ''</v>
      </c>
      <c r="M34" s="1" t="s">
        <v>131</v>
      </c>
      <c r="N34" s="1" t="str">
        <f t="shared" si="2"/>
        <v>INSERT INTO courtroom (courtroom_id,courtroom_cd,courtroom_name,courthouse_id,created_by,updated_by,created_dtm,updated_dtm,revision_count)</v>
      </c>
      <c r="O34" t="str">
        <f t="shared" si="3"/>
        <v xml:space="preserve"> VALUES </v>
      </c>
      <c r="P34" t="str">
        <f t="shared" si="1"/>
        <v>(uuid_generate_v4(),'CAMPBELLRIVER1','Campbell River - 1',(SELECT c.courthouse_id FROM courthouse c WHERE c.courthouse_cd = ''),'test','test',now(),now(),0);</v>
      </c>
    </row>
    <row r="35" spans="1:16" x14ac:dyDescent="0.2">
      <c r="A35">
        <v>33</v>
      </c>
      <c r="B35" t="s">
        <v>8</v>
      </c>
      <c r="C35" t="s">
        <v>202</v>
      </c>
      <c r="D35" s="2" t="s">
        <v>564</v>
      </c>
      <c r="F35" t="s">
        <v>10</v>
      </c>
      <c r="G35" t="s">
        <v>10</v>
      </c>
      <c r="H35" t="s">
        <v>11</v>
      </c>
      <c r="I35" t="s">
        <v>11</v>
      </c>
      <c r="J35">
        <f>0</f>
        <v>0</v>
      </c>
      <c r="L35" t="str">
        <f t="shared" si="0"/>
        <v>SELECT c.courthouse_id FROM courthouse c WHERE c.courthouse_cd = ''</v>
      </c>
      <c r="M35" s="1" t="s">
        <v>131</v>
      </c>
      <c r="N35" s="1" t="str">
        <f t="shared" si="2"/>
        <v>INSERT INTO courtroom (courtroom_id,courtroom_cd,courtroom_name,courthouse_id,created_by,updated_by,created_dtm,updated_dtm,revision_count)</v>
      </c>
      <c r="O35" t="str">
        <f t="shared" si="3"/>
        <v xml:space="preserve"> VALUES </v>
      </c>
      <c r="P35" t="str">
        <f t="shared" si="1"/>
        <v>(uuid_generate_v4(),'CAMPBELLRIVER2','Campbell River - 2',(SELECT c.courthouse_id FROM courthouse c WHERE c.courthouse_cd = ''),'test','test',now(),now(),0);</v>
      </c>
    </row>
    <row r="36" spans="1:16" x14ac:dyDescent="0.2">
      <c r="A36">
        <v>34</v>
      </c>
      <c r="B36" t="s">
        <v>8</v>
      </c>
      <c r="C36" t="s">
        <v>203</v>
      </c>
      <c r="D36" s="2" t="s">
        <v>565</v>
      </c>
      <c r="F36" t="s">
        <v>10</v>
      </c>
      <c r="G36" t="s">
        <v>10</v>
      </c>
      <c r="H36" t="s">
        <v>11</v>
      </c>
      <c r="I36" t="s">
        <v>11</v>
      </c>
      <c r="J36">
        <f>0</f>
        <v>0</v>
      </c>
      <c r="L36" t="str">
        <f t="shared" si="0"/>
        <v>SELECT c.courthouse_id FROM courthouse c WHERE c.courthouse_cd = ''</v>
      </c>
      <c r="M36" s="1" t="s">
        <v>131</v>
      </c>
      <c r="N36" s="1" t="str">
        <f t="shared" si="2"/>
        <v>INSERT INTO courtroom (courtroom_id,courtroom_cd,courtroom_name,courthouse_id,created_by,updated_by,created_dtm,updated_dtm,revision_count)</v>
      </c>
      <c r="O36" t="str">
        <f t="shared" si="3"/>
        <v xml:space="preserve"> VALUES </v>
      </c>
      <c r="P36" t="str">
        <f t="shared" si="1"/>
        <v>(uuid_generate_v4(),'CAMPBELLRIVER3','Campbell River - 3',(SELECT c.courthouse_id FROM courthouse c WHERE c.courthouse_cd = ''),'test','test',now(),now(),0);</v>
      </c>
    </row>
    <row r="37" spans="1:16" x14ac:dyDescent="0.2">
      <c r="A37">
        <v>35</v>
      </c>
      <c r="B37" t="s">
        <v>8</v>
      </c>
      <c r="C37" t="s">
        <v>204</v>
      </c>
      <c r="D37" s="2" t="s">
        <v>566</v>
      </c>
      <c r="F37" t="s">
        <v>10</v>
      </c>
      <c r="G37" t="s">
        <v>10</v>
      </c>
      <c r="H37" t="s">
        <v>11</v>
      </c>
      <c r="I37" t="s">
        <v>11</v>
      </c>
      <c r="J37">
        <f>0</f>
        <v>0</v>
      </c>
      <c r="L37" t="str">
        <f t="shared" si="0"/>
        <v>SELECT c.courthouse_id FROM courthouse c WHERE c.courthouse_cd = ''</v>
      </c>
      <c r="M37" s="1" t="s">
        <v>131</v>
      </c>
      <c r="N37" s="1" t="str">
        <f t="shared" si="2"/>
        <v>INSERT INTO courtroom (courtroom_id,courtroom_cd,courtroom_name,courthouse_id,created_by,updated_by,created_dtm,updated_dtm,revision_count)</v>
      </c>
      <c r="O37" t="str">
        <f t="shared" si="3"/>
        <v xml:space="preserve"> VALUES </v>
      </c>
      <c r="P37" t="str">
        <f t="shared" si="1"/>
        <v>(uuid_generate_v4(),'CAMPBELLRIVERJPROOM','Campbell River - JP Room (no computer)',(SELECT c.courthouse_id FROM courthouse c WHERE c.courthouse_cd = ''),'test','test',now(),now(),0);</v>
      </c>
    </row>
    <row r="38" spans="1:16" x14ac:dyDescent="0.2">
      <c r="A38">
        <v>36</v>
      </c>
      <c r="B38" t="s">
        <v>8</v>
      </c>
      <c r="C38" t="s">
        <v>205</v>
      </c>
      <c r="D38" s="2" t="s">
        <v>567</v>
      </c>
      <c r="F38" t="s">
        <v>10</v>
      </c>
      <c r="G38" t="s">
        <v>10</v>
      </c>
      <c r="H38" t="s">
        <v>11</v>
      </c>
      <c r="I38" t="s">
        <v>11</v>
      </c>
      <c r="J38">
        <f>0</f>
        <v>0</v>
      </c>
      <c r="L38" t="str">
        <f t="shared" si="0"/>
        <v>SELECT c.courthouse_id FROM courthouse c WHERE c.courthouse_cd = ''</v>
      </c>
      <c r="M38" s="1" t="s">
        <v>131</v>
      </c>
      <c r="N38" s="1" t="str">
        <f t="shared" si="2"/>
        <v>INSERT INTO courtroom (courtroom_id,courtroom_cd,courtroom_name,courthouse_id,created_by,updated_by,created_dtm,updated_dtm,revision_count)</v>
      </c>
      <c r="O38" t="str">
        <f t="shared" si="3"/>
        <v xml:space="preserve"> VALUES </v>
      </c>
      <c r="P38" t="str">
        <f t="shared" si="1"/>
        <v>(uuid_generate_v4(),'CASTLEGAR001','Castlegar - 001',(SELECT c.courthouse_id FROM courthouse c WHERE c.courthouse_cd = ''),'test','test',now(),now(),0);</v>
      </c>
    </row>
    <row r="39" spans="1:16" x14ac:dyDescent="0.2">
      <c r="A39">
        <v>37</v>
      </c>
      <c r="B39" t="s">
        <v>8</v>
      </c>
      <c r="C39" t="s">
        <v>206</v>
      </c>
      <c r="D39" s="2" t="s">
        <v>568</v>
      </c>
      <c r="F39" t="s">
        <v>10</v>
      </c>
      <c r="G39" t="s">
        <v>10</v>
      </c>
      <c r="H39" t="s">
        <v>11</v>
      </c>
      <c r="I39" t="s">
        <v>11</v>
      </c>
      <c r="J39">
        <f>0</f>
        <v>0</v>
      </c>
      <c r="L39" t="str">
        <f t="shared" si="0"/>
        <v>SELECT c.courthouse_id FROM courthouse c WHERE c.courthouse_cd = ''</v>
      </c>
      <c r="M39" s="1" t="s">
        <v>131</v>
      </c>
      <c r="N39" s="1" t="str">
        <f t="shared" si="2"/>
        <v>INSERT INTO courtroom (courtroom_id,courtroom_cd,courtroom_name,courthouse_id,created_by,updated_by,created_dtm,updated_dtm,revision_count)</v>
      </c>
      <c r="O39" t="str">
        <f t="shared" si="3"/>
        <v xml:space="preserve"> VALUES </v>
      </c>
      <c r="P39" t="str">
        <f t="shared" si="1"/>
        <v>(uuid_generate_v4(),'CHETWYNDCIRCUIT','Chetwynd - Circuit',(SELECT c.courthouse_id FROM courthouse c WHERE c.courthouse_cd = ''),'test','test',now(),now(),0);</v>
      </c>
    </row>
    <row r="40" spans="1:16" s="3" customFormat="1" x14ac:dyDescent="0.2">
      <c r="A40" s="3">
        <v>38</v>
      </c>
      <c r="B40" s="3" t="s">
        <v>8</v>
      </c>
      <c r="C40" s="3" t="s">
        <v>207</v>
      </c>
      <c r="D40" s="5" t="s">
        <v>569</v>
      </c>
      <c r="E40" s="3">
        <v>3521</v>
      </c>
      <c r="F40" s="3" t="s">
        <v>10</v>
      </c>
      <c r="G40" s="3" t="s">
        <v>10</v>
      </c>
      <c r="H40" s="3" t="s">
        <v>11</v>
      </c>
      <c r="I40" s="3" t="s">
        <v>11</v>
      </c>
      <c r="J40" s="3">
        <f>0</f>
        <v>0</v>
      </c>
      <c r="L40" s="3" t="str">
        <f t="shared" si="0"/>
        <v>SELECT c.courthouse_id FROM courthouse c WHERE c.courthouse_cd = '3521'</v>
      </c>
      <c r="M40" s="4" t="s">
        <v>131</v>
      </c>
      <c r="N40" s="4" t="str">
        <f t="shared" si="2"/>
        <v>INSERT INTO courtroom (courtroom_id,courtroom_cd,courtroom_name,courthouse_id,created_by,updated_by,created_dtm,updated_dtm,revision_count)</v>
      </c>
      <c r="O40" s="3" t="str">
        <f t="shared" si="3"/>
        <v xml:space="preserve"> VALUES </v>
      </c>
      <c r="P40" s="3" t="str">
        <f t="shared" si="1"/>
        <v>(uuid_generate_v4(),'CHILLIWACK201','Chilliwack - 201',(SELECT c.courthouse_id FROM courthouse c WHERE c.courthouse_cd = '3521'),'test','test',now(),now(),0);</v>
      </c>
    </row>
    <row r="41" spans="1:16" s="3" customFormat="1" x14ac:dyDescent="0.2">
      <c r="A41" s="3">
        <v>39</v>
      </c>
      <c r="B41" s="3" t="s">
        <v>8</v>
      </c>
      <c r="C41" s="3" t="s">
        <v>208</v>
      </c>
      <c r="D41" s="5" t="s">
        <v>570</v>
      </c>
      <c r="E41" s="3">
        <v>3521</v>
      </c>
      <c r="F41" s="3" t="s">
        <v>10</v>
      </c>
      <c r="G41" s="3" t="s">
        <v>10</v>
      </c>
      <c r="H41" s="3" t="s">
        <v>11</v>
      </c>
      <c r="I41" s="3" t="s">
        <v>11</v>
      </c>
      <c r="J41" s="3">
        <f>0</f>
        <v>0</v>
      </c>
      <c r="L41" s="3" t="str">
        <f t="shared" si="0"/>
        <v>SELECT c.courthouse_id FROM courthouse c WHERE c.courthouse_cd = '3521'</v>
      </c>
      <c r="M41" s="4" t="s">
        <v>131</v>
      </c>
      <c r="N41" s="4" t="str">
        <f t="shared" si="2"/>
        <v>INSERT INTO courtroom (courtroom_id,courtroom_cd,courtroom_name,courthouse_id,created_by,updated_by,created_dtm,updated_dtm,revision_count)</v>
      </c>
      <c r="O41" s="3" t="str">
        <f t="shared" si="3"/>
        <v xml:space="preserve"> VALUES </v>
      </c>
      <c r="P41" s="3" t="str">
        <f t="shared" si="1"/>
        <v>(uuid_generate_v4(),'CHILLIWACK202','Chilliwack - 202',(SELECT c.courthouse_id FROM courthouse c WHERE c.courthouse_cd = '3521'),'test','test',now(),now(),0);</v>
      </c>
    </row>
    <row r="42" spans="1:16" s="3" customFormat="1" x14ac:dyDescent="0.2">
      <c r="A42" s="3">
        <v>40</v>
      </c>
      <c r="B42" s="3" t="s">
        <v>8</v>
      </c>
      <c r="C42" s="3" t="s">
        <v>209</v>
      </c>
      <c r="D42" s="5" t="s">
        <v>571</v>
      </c>
      <c r="E42" s="3">
        <v>3521</v>
      </c>
      <c r="F42" s="3" t="s">
        <v>10</v>
      </c>
      <c r="G42" s="3" t="s">
        <v>10</v>
      </c>
      <c r="H42" s="3" t="s">
        <v>11</v>
      </c>
      <c r="I42" s="3" t="s">
        <v>11</v>
      </c>
      <c r="J42" s="3">
        <f>0</f>
        <v>0</v>
      </c>
      <c r="L42" s="3" t="str">
        <f t="shared" si="0"/>
        <v>SELECT c.courthouse_id FROM courthouse c WHERE c.courthouse_cd = '3521'</v>
      </c>
      <c r="M42" s="4" t="s">
        <v>131</v>
      </c>
      <c r="N42" s="4" t="str">
        <f t="shared" si="2"/>
        <v>INSERT INTO courtroom (courtroom_id,courtroom_cd,courtroom_name,courthouse_id,created_by,updated_by,created_dtm,updated_dtm,revision_count)</v>
      </c>
      <c r="O42" s="3" t="str">
        <f t="shared" si="3"/>
        <v xml:space="preserve"> VALUES </v>
      </c>
      <c r="P42" s="3" t="str">
        <f t="shared" si="1"/>
        <v>(uuid_generate_v4(),'CHILLIWACK203','Chilliwack - 203',(SELECT c.courthouse_id FROM courthouse c WHERE c.courthouse_cd = '3521'),'test','test',now(),now(),0);</v>
      </c>
    </row>
    <row r="43" spans="1:16" s="3" customFormat="1" x14ac:dyDescent="0.2">
      <c r="A43" s="3">
        <v>41</v>
      </c>
      <c r="B43" s="3" t="s">
        <v>8</v>
      </c>
      <c r="C43" s="3" t="s">
        <v>210</v>
      </c>
      <c r="D43" s="5" t="s">
        <v>572</v>
      </c>
      <c r="E43" s="3">
        <v>3521</v>
      </c>
      <c r="F43" s="3" t="s">
        <v>10</v>
      </c>
      <c r="G43" s="3" t="s">
        <v>10</v>
      </c>
      <c r="H43" s="3" t="s">
        <v>11</v>
      </c>
      <c r="I43" s="3" t="s">
        <v>11</v>
      </c>
      <c r="J43" s="3">
        <f>0</f>
        <v>0</v>
      </c>
      <c r="L43" s="3" t="str">
        <f t="shared" si="0"/>
        <v>SELECT c.courthouse_id FROM courthouse c WHERE c.courthouse_cd = '3521'</v>
      </c>
      <c r="M43" s="4" t="s">
        <v>131</v>
      </c>
      <c r="N43" s="4" t="str">
        <f t="shared" si="2"/>
        <v>INSERT INTO courtroom (courtroom_id,courtroom_cd,courtroom_name,courthouse_id,created_by,updated_by,created_dtm,updated_dtm,revision_count)</v>
      </c>
      <c r="O43" s="3" t="str">
        <f t="shared" si="3"/>
        <v xml:space="preserve"> VALUES </v>
      </c>
      <c r="P43" s="3" t="str">
        <f t="shared" si="1"/>
        <v>(uuid_generate_v4(),'CHILLIWACK204','Chilliwack - 204',(SELECT c.courthouse_id FROM courthouse c WHERE c.courthouse_cd = '3521'),'test','test',now(),now(),0);</v>
      </c>
    </row>
    <row r="44" spans="1:16" s="3" customFormat="1" x14ac:dyDescent="0.2">
      <c r="A44" s="3">
        <v>42</v>
      </c>
      <c r="B44" s="3" t="s">
        <v>8</v>
      </c>
      <c r="C44" s="3" t="s">
        <v>211</v>
      </c>
      <c r="D44" s="5" t="s">
        <v>573</v>
      </c>
      <c r="E44" s="3">
        <v>3521</v>
      </c>
      <c r="F44" s="3" t="s">
        <v>10</v>
      </c>
      <c r="G44" s="3" t="s">
        <v>10</v>
      </c>
      <c r="H44" s="3" t="s">
        <v>11</v>
      </c>
      <c r="I44" s="3" t="s">
        <v>11</v>
      </c>
      <c r="J44" s="3">
        <f>0</f>
        <v>0</v>
      </c>
      <c r="L44" s="3" t="str">
        <f t="shared" si="0"/>
        <v>SELECT c.courthouse_id FROM courthouse c WHERE c.courthouse_cd = '3521'</v>
      </c>
      <c r="M44" s="4" t="s">
        <v>131</v>
      </c>
      <c r="N44" s="4" t="str">
        <f t="shared" si="2"/>
        <v>INSERT INTO courtroom (courtroom_id,courtroom_cd,courtroom_name,courthouse_id,created_by,updated_by,created_dtm,updated_dtm,revision_count)</v>
      </c>
      <c r="O44" s="3" t="str">
        <f t="shared" si="3"/>
        <v xml:space="preserve"> VALUES </v>
      </c>
      <c r="P44" s="3" t="str">
        <f t="shared" si="1"/>
        <v>(uuid_generate_v4(),'CHILLIWACK205','Chilliwack - 205',(SELECT c.courthouse_id FROM courthouse c WHERE c.courthouse_cd = '3521'),'test','test',now(),now(),0);</v>
      </c>
    </row>
    <row r="45" spans="1:16" s="3" customFormat="1" x14ac:dyDescent="0.2">
      <c r="A45" s="3">
        <v>43</v>
      </c>
      <c r="B45" s="3" t="s">
        <v>8</v>
      </c>
      <c r="C45" s="3" t="s">
        <v>212</v>
      </c>
      <c r="D45" s="5" t="s">
        <v>574</v>
      </c>
      <c r="E45" s="3">
        <v>3521</v>
      </c>
      <c r="F45" s="3" t="s">
        <v>10</v>
      </c>
      <c r="G45" s="3" t="s">
        <v>10</v>
      </c>
      <c r="H45" s="3" t="s">
        <v>11</v>
      </c>
      <c r="I45" s="3" t="s">
        <v>11</v>
      </c>
      <c r="J45" s="3">
        <f>0</f>
        <v>0</v>
      </c>
      <c r="L45" s="3" t="str">
        <f t="shared" si="0"/>
        <v>SELECT c.courthouse_id FROM courthouse c WHERE c.courthouse_cd = '3521'</v>
      </c>
      <c r="M45" s="4" t="s">
        <v>131</v>
      </c>
      <c r="N45" s="4" t="str">
        <f t="shared" si="2"/>
        <v>INSERT INTO courtroom (courtroom_id,courtroom_cd,courtroom_name,courthouse_id,created_by,updated_by,created_dtm,updated_dtm,revision_count)</v>
      </c>
      <c r="O45" s="3" t="str">
        <f t="shared" si="3"/>
        <v xml:space="preserve"> VALUES </v>
      </c>
      <c r="P45" s="3" t="str">
        <f t="shared" si="1"/>
        <v>(uuid_generate_v4(),'CHILLIWACK200','Chilliwack - 200',(SELECT c.courthouse_id FROM courthouse c WHERE c.courthouse_cd = '3521'),'test','test',now(),now(),0);</v>
      </c>
    </row>
    <row r="46" spans="1:16" s="3" customFormat="1" x14ac:dyDescent="0.2">
      <c r="A46" s="3">
        <v>44</v>
      </c>
      <c r="B46" s="3" t="s">
        <v>8</v>
      </c>
      <c r="C46" s="3" t="s">
        <v>213</v>
      </c>
      <c r="D46" s="5" t="s">
        <v>575</v>
      </c>
      <c r="E46" s="3">
        <v>3521</v>
      </c>
      <c r="F46" s="3" t="s">
        <v>10</v>
      </c>
      <c r="G46" s="3" t="s">
        <v>10</v>
      </c>
      <c r="H46" s="3" t="s">
        <v>11</v>
      </c>
      <c r="I46" s="3" t="s">
        <v>11</v>
      </c>
      <c r="J46" s="3">
        <f>0</f>
        <v>0</v>
      </c>
      <c r="L46" s="3" t="str">
        <f t="shared" si="0"/>
        <v>SELECT c.courthouse_id FROM courthouse c WHERE c.courthouse_cd = '3521'</v>
      </c>
      <c r="M46" s="4" t="s">
        <v>131</v>
      </c>
      <c r="N46" s="4" t="str">
        <f t="shared" si="2"/>
        <v>INSERT INTO courtroom (courtroom_id,courtroom_cd,courtroom_name,courthouse_id,created_by,updated_by,created_dtm,updated_dtm,revision_count)</v>
      </c>
      <c r="O46" s="3" t="str">
        <f t="shared" si="3"/>
        <v xml:space="preserve"> VALUES </v>
      </c>
      <c r="P46" s="3" t="str">
        <f t="shared" si="1"/>
        <v>(uuid_generate_v4(),'CHILLIWACK206','Chilliwack - 206',(SELECT c.courthouse_id FROM courthouse c WHERE c.courthouse_cd = '3521'),'test','test',now(),now(),0);</v>
      </c>
    </row>
    <row r="47" spans="1:16" x14ac:dyDescent="0.2">
      <c r="A47">
        <v>45</v>
      </c>
      <c r="B47" t="s">
        <v>8</v>
      </c>
      <c r="C47" t="s">
        <v>214</v>
      </c>
      <c r="D47" s="8" t="s">
        <v>576</v>
      </c>
      <c r="F47" t="s">
        <v>10</v>
      </c>
      <c r="G47" t="s">
        <v>10</v>
      </c>
      <c r="H47" t="s">
        <v>11</v>
      </c>
      <c r="I47" t="s">
        <v>11</v>
      </c>
      <c r="J47">
        <f>0</f>
        <v>0</v>
      </c>
      <c r="L47" t="str">
        <f t="shared" si="0"/>
        <v>SELECT c.courthouse_id FROM courthouse c WHERE c.courthouse_cd = ''</v>
      </c>
      <c r="M47" s="1" t="s">
        <v>131</v>
      </c>
      <c r="N47" s="1" t="str">
        <f t="shared" si="2"/>
        <v>INSERT INTO courtroom (courtroom_id,courtroom_cd,courtroom_name,courthouse_id,created_by,updated_by,created_dtm,updated_dtm,revision_count)</v>
      </c>
      <c r="O47" t="str">
        <f t="shared" si="3"/>
        <v xml:space="preserve"> VALUES </v>
      </c>
      <c r="P47" t="str">
        <f t="shared" si="1"/>
        <v>(uuid_generate_v4(),'CLEARWATER001','Clearwater - 001',(SELECT c.courthouse_id FROM courthouse c WHERE c.courthouse_cd = ''),'test','test',now(),now(),0);</v>
      </c>
    </row>
    <row r="48" spans="1:16" x14ac:dyDescent="0.2">
      <c r="A48">
        <v>46</v>
      </c>
      <c r="B48" t="s">
        <v>8</v>
      </c>
      <c r="C48" t="s">
        <v>215</v>
      </c>
      <c r="D48" s="8" t="s">
        <v>577</v>
      </c>
      <c r="F48" t="s">
        <v>10</v>
      </c>
      <c r="G48" t="s">
        <v>10</v>
      </c>
      <c r="H48" t="s">
        <v>11</v>
      </c>
      <c r="I48" t="s">
        <v>11</v>
      </c>
      <c r="J48">
        <f>0</f>
        <v>0</v>
      </c>
      <c r="L48" t="str">
        <f t="shared" si="0"/>
        <v>SELECT c.courthouse_id FROM courthouse c WHERE c.courthouse_cd = ''</v>
      </c>
      <c r="M48" s="1" t="s">
        <v>131</v>
      </c>
      <c r="N48" s="1" t="str">
        <f t="shared" si="2"/>
        <v>INSERT INTO courtroom (courtroom_id,courtroom_cd,courtroom_name,courthouse_id,created_by,updated_by,created_dtm,updated_dtm,revision_count)</v>
      </c>
      <c r="O48" t="str">
        <f t="shared" si="3"/>
        <v xml:space="preserve"> VALUES </v>
      </c>
      <c r="P48" t="str">
        <f t="shared" si="1"/>
        <v>(uuid_generate_v4(),'COURTENAY200','Courtenay - 200',(SELECT c.courthouse_id FROM courthouse c WHERE c.courthouse_cd = ''),'test','test',now(),now(),0);</v>
      </c>
    </row>
    <row r="49" spans="1:16" x14ac:dyDescent="0.2">
      <c r="A49">
        <v>47</v>
      </c>
      <c r="B49" t="s">
        <v>8</v>
      </c>
      <c r="C49" t="s">
        <v>216</v>
      </c>
      <c r="D49" s="8" t="s">
        <v>578</v>
      </c>
      <c r="F49" t="s">
        <v>10</v>
      </c>
      <c r="G49" t="s">
        <v>10</v>
      </c>
      <c r="H49" t="s">
        <v>11</v>
      </c>
      <c r="I49" t="s">
        <v>11</v>
      </c>
      <c r="J49">
        <f>0</f>
        <v>0</v>
      </c>
      <c r="L49" t="str">
        <f t="shared" si="0"/>
        <v>SELECT c.courthouse_id FROM courthouse c WHERE c.courthouse_cd = ''</v>
      </c>
      <c r="M49" s="1" t="s">
        <v>131</v>
      </c>
      <c r="N49" s="1" t="str">
        <f t="shared" si="2"/>
        <v>INSERT INTO courtroom (courtroom_id,courtroom_cd,courtroom_name,courthouse_id,created_by,updated_by,created_dtm,updated_dtm,revision_count)</v>
      </c>
      <c r="O49" t="str">
        <f t="shared" si="3"/>
        <v xml:space="preserve"> VALUES </v>
      </c>
      <c r="P49" t="str">
        <f t="shared" si="1"/>
        <v>(uuid_generate_v4(),'COURTENAY216','Courtenay - 216',(SELECT c.courthouse_id FROM courthouse c WHERE c.courthouse_cd = ''),'test','test',now(),now(),0);</v>
      </c>
    </row>
    <row r="50" spans="1:16" x14ac:dyDescent="0.2">
      <c r="A50">
        <v>48</v>
      </c>
      <c r="B50" t="s">
        <v>8</v>
      </c>
      <c r="C50" t="s">
        <v>217</v>
      </c>
      <c r="D50" s="8" t="s">
        <v>579</v>
      </c>
      <c r="F50" t="s">
        <v>10</v>
      </c>
      <c r="G50" t="s">
        <v>10</v>
      </c>
      <c r="H50" t="s">
        <v>11</v>
      </c>
      <c r="I50" t="s">
        <v>11</v>
      </c>
      <c r="J50">
        <f>0</f>
        <v>0</v>
      </c>
      <c r="L50" t="str">
        <f t="shared" si="0"/>
        <v>SELECT c.courthouse_id FROM courthouse c WHERE c.courthouse_cd = ''</v>
      </c>
      <c r="M50" s="1" t="s">
        <v>131</v>
      </c>
      <c r="N50" s="1" t="str">
        <f t="shared" si="2"/>
        <v>INSERT INTO courtroom (courtroom_id,courtroom_cd,courtroom_name,courthouse_id,created_by,updated_by,created_dtm,updated_dtm,revision_count)</v>
      </c>
      <c r="O50" t="str">
        <f t="shared" si="3"/>
        <v xml:space="preserve"> VALUES </v>
      </c>
      <c r="P50" t="str">
        <f t="shared" si="1"/>
        <v>(uuid_generate_v4(),'COURTENAY222','Courtenay - 222',(SELECT c.courthouse_id FROM courthouse c WHERE c.courthouse_cd = ''),'test','test',now(),now(),0);</v>
      </c>
    </row>
    <row r="51" spans="1:16" x14ac:dyDescent="0.2">
      <c r="A51">
        <v>49</v>
      </c>
      <c r="B51" t="s">
        <v>8</v>
      </c>
      <c r="C51" t="s">
        <v>218</v>
      </c>
      <c r="D51" s="8" t="s">
        <v>580</v>
      </c>
      <c r="F51" t="s">
        <v>10</v>
      </c>
      <c r="G51" t="s">
        <v>10</v>
      </c>
      <c r="H51" t="s">
        <v>11</v>
      </c>
      <c r="I51" t="s">
        <v>11</v>
      </c>
      <c r="J51">
        <f>0</f>
        <v>0</v>
      </c>
      <c r="L51" t="str">
        <f t="shared" si="0"/>
        <v>SELECT c.courthouse_id FROM courthouse c WHERE c.courthouse_cd = ''</v>
      </c>
      <c r="M51" s="1" t="s">
        <v>131</v>
      </c>
      <c r="N51" s="1" t="str">
        <f t="shared" si="2"/>
        <v>INSERT INTO courtroom (courtroom_id,courtroom_cd,courtroom_name,courthouse_id,created_by,updated_by,created_dtm,updated_dtm,revision_count)</v>
      </c>
      <c r="O51" t="str">
        <f t="shared" si="3"/>
        <v xml:space="preserve"> VALUES </v>
      </c>
      <c r="P51" t="str">
        <f t="shared" si="1"/>
        <v>(uuid_generate_v4(),'CRANBROOK143','Cranbrook - 143',(SELECT c.courthouse_id FROM courthouse c WHERE c.courthouse_cd = ''),'test','test',now(),now(),0);</v>
      </c>
    </row>
    <row r="52" spans="1:16" x14ac:dyDescent="0.2">
      <c r="A52">
        <v>50</v>
      </c>
      <c r="B52" t="s">
        <v>8</v>
      </c>
      <c r="C52" t="s">
        <v>219</v>
      </c>
      <c r="D52" s="8" t="s">
        <v>581</v>
      </c>
      <c r="F52" t="s">
        <v>10</v>
      </c>
      <c r="G52" t="s">
        <v>10</v>
      </c>
      <c r="H52" t="s">
        <v>11</v>
      </c>
      <c r="I52" t="s">
        <v>11</v>
      </c>
      <c r="J52">
        <f>0</f>
        <v>0</v>
      </c>
      <c r="L52" t="str">
        <f t="shared" si="0"/>
        <v>SELECT c.courthouse_id FROM courthouse c WHERE c.courthouse_cd = ''</v>
      </c>
      <c r="M52" s="1" t="s">
        <v>131</v>
      </c>
      <c r="N52" s="1" t="str">
        <f t="shared" si="2"/>
        <v>INSERT INTO courtroom (courtroom_id,courtroom_cd,courtroom_name,courthouse_id,created_by,updated_by,created_dtm,updated_dtm,revision_count)</v>
      </c>
      <c r="O52" t="str">
        <f t="shared" si="3"/>
        <v xml:space="preserve"> VALUES </v>
      </c>
      <c r="P52" t="str">
        <f t="shared" si="1"/>
        <v>(uuid_generate_v4(),'CRANBROOK242','Cranbrook - 242',(SELECT c.courthouse_id FROM courthouse c WHERE c.courthouse_cd = ''),'test','test',now(),now(),0);</v>
      </c>
    </row>
    <row r="53" spans="1:16" x14ac:dyDescent="0.2">
      <c r="A53">
        <v>51</v>
      </c>
      <c r="B53" t="s">
        <v>8</v>
      </c>
      <c r="C53" t="s">
        <v>220</v>
      </c>
      <c r="D53" s="8" t="s">
        <v>582</v>
      </c>
      <c r="F53" t="s">
        <v>10</v>
      </c>
      <c r="G53" t="s">
        <v>10</v>
      </c>
      <c r="H53" t="s">
        <v>11</v>
      </c>
      <c r="I53" t="s">
        <v>11</v>
      </c>
      <c r="J53">
        <f>0</f>
        <v>0</v>
      </c>
      <c r="L53" t="str">
        <f t="shared" si="0"/>
        <v>SELECT c.courthouse_id FROM courthouse c WHERE c.courthouse_cd = ''</v>
      </c>
      <c r="M53" s="1" t="s">
        <v>131</v>
      </c>
      <c r="N53" s="1" t="str">
        <f t="shared" si="2"/>
        <v>INSERT INTO courtroom (courtroom_id,courtroom_cd,courtroom_name,courthouse_id,created_by,updated_by,created_dtm,updated_dtm,revision_count)</v>
      </c>
      <c r="O53" t="str">
        <f t="shared" si="3"/>
        <v xml:space="preserve"> VALUES </v>
      </c>
      <c r="P53" t="str">
        <f t="shared" si="1"/>
        <v>(uuid_generate_v4(),'CRANBROOK110IAR','Cranbrook - 110 (IAR)',(SELECT c.courthouse_id FROM courthouse c WHERE c.courthouse_cd = ''),'test','test',now(),now(),0);</v>
      </c>
    </row>
    <row r="54" spans="1:16" x14ac:dyDescent="0.2">
      <c r="A54">
        <v>52</v>
      </c>
      <c r="B54" t="s">
        <v>8</v>
      </c>
      <c r="C54" t="s">
        <v>221</v>
      </c>
      <c r="D54" s="8" t="s">
        <v>583</v>
      </c>
      <c r="F54" t="s">
        <v>10</v>
      </c>
      <c r="G54" t="s">
        <v>10</v>
      </c>
      <c r="H54" t="s">
        <v>11</v>
      </c>
      <c r="I54" t="s">
        <v>11</v>
      </c>
      <c r="J54">
        <f>0</f>
        <v>0</v>
      </c>
      <c r="L54" t="str">
        <f t="shared" si="0"/>
        <v>SELECT c.courthouse_id FROM courthouse c WHERE c.courthouse_cd = ''</v>
      </c>
      <c r="M54" s="1" t="s">
        <v>131</v>
      </c>
      <c r="N54" s="1" t="str">
        <f t="shared" si="2"/>
        <v>INSERT INTO courtroom (courtroom_id,courtroom_cd,courtroom_name,courthouse_id,created_by,updated_by,created_dtm,updated_dtm,revision_count)</v>
      </c>
      <c r="O54" t="str">
        <f t="shared" si="3"/>
        <v xml:space="preserve"> VALUES </v>
      </c>
      <c r="P54" t="str">
        <f t="shared" si="1"/>
        <v>(uuid_generate_v4(),'CRANBROOK122','Cranbrook - 122',(SELECT c.courthouse_id FROM courthouse c WHERE c.courthouse_cd = ''),'test','test',now(),now(),0);</v>
      </c>
    </row>
    <row r="55" spans="1:16" x14ac:dyDescent="0.2">
      <c r="A55">
        <v>53</v>
      </c>
      <c r="B55" t="s">
        <v>8</v>
      </c>
      <c r="C55" t="s">
        <v>222</v>
      </c>
      <c r="D55" s="8" t="s">
        <v>584</v>
      </c>
      <c r="F55" t="s">
        <v>10</v>
      </c>
      <c r="G55" t="s">
        <v>10</v>
      </c>
      <c r="H55" t="s">
        <v>11</v>
      </c>
      <c r="I55" t="s">
        <v>11</v>
      </c>
      <c r="J55">
        <f>0</f>
        <v>0</v>
      </c>
      <c r="L55" t="str">
        <f t="shared" si="0"/>
        <v>SELECT c.courthouse_id FROM courthouse c WHERE c.courthouse_cd = ''</v>
      </c>
      <c r="M55" s="1" t="s">
        <v>131</v>
      </c>
      <c r="N55" s="1" t="str">
        <f t="shared" si="2"/>
        <v>INSERT INTO courtroom (courtroom_id,courtroom_cd,courtroom_name,courthouse_id,created_by,updated_by,created_dtm,updated_dtm,revision_count)</v>
      </c>
      <c r="O55" t="str">
        <f t="shared" si="3"/>
        <v xml:space="preserve"> VALUES </v>
      </c>
      <c r="P55" t="str">
        <f t="shared" si="1"/>
        <v>(uuid_generate_v4(),'CRANBROOK224','Cranbrook - 224',(SELECT c.courthouse_id FROM courthouse c WHERE c.courthouse_cd = ''),'test','test',now(),now(),0);</v>
      </c>
    </row>
    <row r="56" spans="1:16" x14ac:dyDescent="0.2">
      <c r="A56">
        <v>54</v>
      </c>
      <c r="B56" t="s">
        <v>8</v>
      </c>
      <c r="C56" t="s">
        <v>223</v>
      </c>
      <c r="D56" s="8" t="s">
        <v>585</v>
      </c>
      <c r="F56" t="s">
        <v>10</v>
      </c>
      <c r="G56" t="s">
        <v>10</v>
      </c>
      <c r="H56" t="s">
        <v>11</v>
      </c>
      <c r="I56" t="s">
        <v>11</v>
      </c>
      <c r="J56">
        <f>0</f>
        <v>0</v>
      </c>
      <c r="L56" t="str">
        <f t="shared" si="0"/>
        <v>SELECT c.courthouse_id FROM courthouse c WHERE c.courthouse_cd = ''</v>
      </c>
      <c r="M56" s="1" t="s">
        <v>131</v>
      </c>
      <c r="N56" s="1" t="str">
        <f t="shared" si="2"/>
        <v>INSERT INTO courtroom (courtroom_id,courtroom_cd,courtroom_name,courthouse_id,created_by,updated_by,created_dtm,updated_dtm,revision_count)</v>
      </c>
      <c r="O56" t="str">
        <f t="shared" si="3"/>
        <v xml:space="preserve"> VALUES </v>
      </c>
      <c r="P56" t="str">
        <f t="shared" si="1"/>
        <v>(uuid_generate_v4(),'CRESTON001','Creston - 001',(SELECT c.courthouse_id FROM courthouse c WHERE c.courthouse_cd = ''),'test','test',now(),now(),0);</v>
      </c>
    </row>
    <row r="57" spans="1:16" x14ac:dyDescent="0.2">
      <c r="A57">
        <v>55</v>
      </c>
      <c r="B57" t="s">
        <v>8</v>
      </c>
      <c r="C57" t="s">
        <v>224</v>
      </c>
      <c r="D57" s="8" t="s">
        <v>586</v>
      </c>
      <c r="F57" t="s">
        <v>10</v>
      </c>
      <c r="G57" t="s">
        <v>10</v>
      </c>
      <c r="H57" t="s">
        <v>11</v>
      </c>
      <c r="I57" t="s">
        <v>11</v>
      </c>
      <c r="J57">
        <f>0</f>
        <v>0</v>
      </c>
      <c r="L57" t="str">
        <f t="shared" si="0"/>
        <v>SELECT c.courthouse_id FROM courthouse c WHERE c.courthouse_cd = ''</v>
      </c>
      <c r="M57" s="1" t="s">
        <v>131</v>
      </c>
      <c r="N57" s="1" t="str">
        <f t="shared" si="2"/>
        <v>INSERT INTO courtroom (courtroom_id,courtroom_cd,courtroom_name,courthouse_id,created_by,updated_by,created_dtm,updated_dtm,revision_count)</v>
      </c>
      <c r="O57" t="str">
        <f t="shared" si="3"/>
        <v xml:space="preserve"> VALUES </v>
      </c>
      <c r="P57" t="str">
        <f t="shared" si="1"/>
        <v>(uuid_generate_v4(),'DAWSONCREEK1','Dawson Creek - 1',(SELECT c.courthouse_id FROM courthouse c WHERE c.courthouse_cd = ''),'test','test',now(),now(),0);</v>
      </c>
    </row>
    <row r="58" spans="1:16" x14ac:dyDescent="0.2">
      <c r="A58">
        <v>56</v>
      </c>
      <c r="B58" t="s">
        <v>8</v>
      </c>
      <c r="C58" t="s">
        <v>225</v>
      </c>
      <c r="D58" s="8" t="s">
        <v>587</v>
      </c>
      <c r="F58" t="s">
        <v>10</v>
      </c>
      <c r="G58" t="s">
        <v>10</v>
      </c>
      <c r="H58" t="s">
        <v>11</v>
      </c>
      <c r="I58" t="s">
        <v>11</v>
      </c>
      <c r="J58">
        <f>0</f>
        <v>0</v>
      </c>
      <c r="L58" t="str">
        <f t="shared" si="0"/>
        <v>SELECT c.courthouse_id FROM courthouse c WHERE c.courthouse_cd = ''</v>
      </c>
      <c r="M58" s="1" t="s">
        <v>131</v>
      </c>
      <c r="N58" s="1" t="str">
        <f t="shared" si="2"/>
        <v>INSERT INTO courtroom (courtroom_id,courtroom_cd,courtroom_name,courthouse_id,created_by,updated_by,created_dtm,updated_dtm,revision_count)</v>
      </c>
      <c r="O58" t="str">
        <f t="shared" si="3"/>
        <v xml:space="preserve"> VALUES </v>
      </c>
      <c r="P58" t="str">
        <f t="shared" si="1"/>
        <v>(uuid_generate_v4(),'DAWSONCREEK002','Dawson Creek - 002',(SELECT c.courthouse_id FROM courthouse c WHERE c.courthouse_cd = ''),'test','test',now(),now(),0);</v>
      </c>
    </row>
    <row r="59" spans="1:16" x14ac:dyDescent="0.2">
      <c r="A59">
        <v>57</v>
      </c>
      <c r="B59" t="s">
        <v>8</v>
      </c>
      <c r="C59" t="s">
        <v>226</v>
      </c>
      <c r="D59" s="8" t="s">
        <v>588</v>
      </c>
      <c r="F59" t="s">
        <v>10</v>
      </c>
      <c r="G59" t="s">
        <v>10</v>
      </c>
      <c r="H59" t="s">
        <v>11</v>
      </c>
      <c r="I59" t="s">
        <v>11</v>
      </c>
      <c r="J59">
        <f>0</f>
        <v>0</v>
      </c>
      <c r="L59" t="str">
        <f t="shared" si="0"/>
        <v>SELECT c.courthouse_id FROM courthouse c WHERE c.courthouse_cd = ''</v>
      </c>
      <c r="M59" s="1" t="s">
        <v>131</v>
      </c>
      <c r="N59" s="1" t="str">
        <f t="shared" si="2"/>
        <v>INSERT INTO courtroom (courtroom_id,courtroom_cd,courtroom_name,courthouse_id,created_by,updated_by,created_dtm,updated_dtm,revision_count)</v>
      </c>
      <c r="O59" t="str">
        <f t="shared" si="3"/>
        <v xml:space="preserve"> VALUES </v>
      </c>
      <c r="P59" t="str">
        <f t="shared" si="1"/>
        <v>(uuid_generate_v4(),'DAWSONCREEKCONF','Dawson Creek - Conf',(SELECT c.courthouse_id FROM courthouse c WHERE c.courthouse_cd = ''),'test','test',now(),now(),0);</v>
      </c>
    </row>
    <row r="60" spans="1:16" x14ac:dyDescent="0.2">
      <c r="A60">
        <v>58</v>
      </c>
      <c r="B60" t="s">
        <v>8</v>
      </c>
      <c r="C60" t="s">
        <v>227</v>
      </c>
      <c r="D60" s="8" t="s">
        <v>589</v>
      </c>
      <c r="F60" t="s">
        <v>10</v>
      </c>
      <c r="G60" t="s">
        <v>10</v>
      </c>
      <c r="H60" t="s">
        <v>11</v>
      </c>
      <c r="I60" t="s">
        <v>11</v>
      </c>
      <c r="J60">
        <f>0</f>
        <v>0</v>
      </c>
      <c r="L60" t="str">
        <f t="shared" si="0"/>
        <v>SELECT c.courthouse_id FROM courthouse c WHERE c.courthouse_cd = ''</v>
      </c>
      <c r="M60" s="1" t="s">
        <v>131</v>
      </c>
      <c r="N60" s="1" t="str">
        <f t="shared" si="2"/>
        <v>INSERT INTO courtroom (courtroom_id,courtroom_cd,courtroom_name,courthouse_id,created_by,updated_by,created_dtm,updated_dtm,revision_count)</v>
      </c>
      <c r="O60" t="str">
        <f t="shared" si="3"/>
        <v xml:space="preserve"> VALUES </v>
      </c>
      <c r="P60" t="str">
        <f t="shared" si="1"/>
        <v>(uuid_generate_v4(),'DEASELAKECIRCUIT','Dease Lake - Circuit',(SELECT c.courthouse_id FROM courthouse c WHERE c.courthouse_cd = ''),'test','test',now(),now(),0);</v>
      </c>
    </row>
    <row r="61" spans="1:16" x14ac:dyDescent="0.2">
      <c r="A61">
        <v>59</v>
      </c>
      <c r="B61" t="s">
        <v>8</v>
      </c>
      <c r="C61" t="s">
        <v>228</v>
      </c>
      <c r="D61" s="8" t="s">
        <v>590</v>
      </c>
      <c r="F61" t="s">
        <v>10</v>
      </c>
      <c r="G61" t="s">
        <v>10</v>
      </c>
      <c r="H61" t="s">
        <v>11</v>
      </c>
      <c r="I61" t="s">
        <v>11</v>
      </c>
      <c r="J61">
        <f>0</f>
        <v>0</v>
      </c>
      <c r="L61" t="str">
        <f t="shared" si="0"/>
        <v>SELECT c.courthouse_id FROM courthouse c WHERE c.courthouse_cd = ''</v>
      </c>
      <c r="M61" s="1" t="s">
        <v>131</v>
      </c>
      <c r="N61" s="1" t="str">
        <f t="shared" si="2"/>
        <v>INSERT INTO courtroom (courtroom_id,courtroom_cd,courtroom_name,courthouse_id,created_by,updated_by,created_dtm,updated_dtm,revision_count)</v>
      </c>
      <c r="O61" t="str">
        <f t="shared" si="3"/>
        <v xml:space="preserve"> VALUES </v>
      </c>
      <c r="P61" t="str">
        <f t="shared" si="1"/>
        <v>(uuid_generate_v4(),'DOWNTOWNCOMMUNITYCOURTSDCC1','Downtown Community Courts - DCC1',(SELECT c.courthouse_id FROM courthouse c WHERE c.courthouse_cd = ''),'test','test',now(),now(),0);</v>
      </c>
    </row>
    <row r="62" spans="1:16" x14ac:dyDescent="0.2">
      <c r="A62">
        <v>60</v>
      </c>
      <c r="B62" t="s">
        <v>8</v>
      </c>
      <c r="C62" t="s">
        <v>229</v>
      </c>
      <c r="D62" s="8" t="s">
        <v>591</v>
      </c>
      <c r="F62" t="s">
        <v>10</v>
      </c>
      <c r="G62" t="s">
        <v>10</v>
      </c>
      <c r="H62" t="s">
        <v>11</v>
      </c>
      <c r="I62" t="s">
        <v>11</v>
      </c>
      <c r="J62">
        <f>0</f>
        <v>0</v>
      </c>
      <c r="L62" t="str">
        <f t="shared" si="0"/>
        <v>SELECT c.courthouse_id FROM courthouse c WHERE c.courthouse_cd = ''</v>
      </c>
      <c r="M62" s="1" t="s">
        <v>131</v>
      </c>
      <c r="N62" s="1" t="str">
        <f t="shared" si="2"/>
        <v>INSERT INTO courtroom (courtroom_id,courtroom_cd,courtroom_name,courthouse_id,created_by,updated_by,created_dtm,updated_dtm,revision_count)</v>
      </c>
      <c r="O62" t="str">
        <f t="shared" si="3"/>
        <v xml:space="preserve"> VALUES </v>
      </c>
      <c r="P62" t="str">
        <f t="shared" si="1"/>
        <v>(uuid_generate_v4(),'DOWNTOWNCOMMUNITYCOURTSDCC2','Downtown Community Courts - DCC2',(SELECT c.courthouse_id FROM courthouse c WHERE c.courthouse_cd = ''),'test','test',now(),now(),0);</v>
      </c>
    </row>
    <row r="63" spans="1:16" x14ac:dyDescent="0.2">
      <c r="A63">
        <v>61</v>
      </c>
      <c r="B63" t="s">
        <v>8</v>
      </c>
      <c r="C63" t="s">
        <v>230</v>
      </c>
      <c r="D63" s="8" t="s">
        <v>592</v>
      </c>
      <c r="F63" t="s">
        <v>10</v>
      </c>
      <c r="G63" t="s">
        <v>10</v>
      </c>
      <c r="H63" t="s">
        <v>11</v>
      </c>
      <c r="I63" t="s">
        <v>11</v>
      </c>
      <c r="J63">
        <f>0</f>
        <v>0</v>
      </c>
      <c r="L63" t="str">
        <f t="shared" si="0"/>
        <v>SELECT c.courthouse_id FROM courthouse c WHERE c.courthouse_cd = ''</v>
      </c>
      <c r="M63" s="1" t="s">
        <v>131</v>
      </c>
      <c r="N63" s="1" t="str">
        <f t="shared" si="2"/>
        <v>INSERT INTO courtroom (courtroom_id,courtroom_cd,courtroom_name,courthouse_id,created_by,updated_by,created_dtm,updated_dtm,revision_count)</v>
      </c>
      <c r="O63" t="str">
        <f t="shared" si="3"/>
        <v xml:space="preserve"> VALUES </v>
      </c>
      <c r="P63" t="str">
        <f t="shared" si="1"/>
        <v>(uuid_generate_v4(),'DUNCAN001','Duncan - 001',(SELECT c.courthouse_id FROM courthouse c WHERE c.courthouse_cd = ''),'test','test',now(),now(),0);</v>
      </c>
    </row>
    <row r="64" spans="1:16" x14ac:dyDescent="0.2">
      <c r="A64">
        <v>62</v>
      </c>
      <c r="B64" t="s">
        <v>8</v>
      </c>
      <c r="C64" t="s">
        <v>231</v>
      </c>
      <c r="D64" s="8" t="s">
        <v>593</v>
      </c>
      <c r="F64" t="s">
        <v>10</v>
      </c>
      <c r="G64" t="s">
        <v>10</v>
      </c>
      <c r="H64" t="s">
        <v>11</v>
      </c>
      <c r="I64" t="s">
        <v>11</v>
      </c>
      <c r="J64">
        <f>0</f>
        <v>0</v>
      </c>
      <c r="L64" t="str">
        <f t="shared" si="0"/>
        <v>SELECT c.courthouse_id FROM courthouse c WHERE c.courthouse_cd = ''</v>
      </c>
      <c r="M64" s="1" t="s">
        <v>131</v>
      </c>
      <c r="N64" s="1" t="str">
        <f t="shared" si="2"/>
        <v>INSERT INTO courtroom (courtroom_id,courtroom_cd,courtroom_name,courthouse_id,created_by,updated_by,created_dtm,updated_dtm,revision_count)</v>
      </c>
      <c r="O64" t="str">
        <f t="shared" si="3"/>
        <v xml:space="preserve"> VALUES </v>
      </c>
      <c r="P64" t="str">
        <f t="shared" si="1"/>
        <v>(uuid_generate_v4(),'DUNCAN002','Duncan - 002',(SELECT c.courthouse_id FROM courthouse c WHERE c.courthouse_cd = ''),'test','test',now(),now(),0);</v>
      </c>
    </row>
    <row r="65" spans="1:16" x14ac:dyDescent="0.2">
      <c r="A65">
        <v>63</v>
      </c>
      <c r="B65" t="s">
        <v>8</v>
      </c>
      <c r="C65" t="s">
        <v>232</v>
      </c>
      <c r="D65" s="8" t="s">
        <v>594</v>
      </c>
      <c r="F65" t="s">
        <v>10</v>
      </c>
      <c r="G65" t="s">
        <v>10</v>
      </c>
      <c r="H65" t="s">
        <v>11</v>
      </c>
      <c r="I65" t="s">
        <v>11</v>
      </c>
      <c r="J65">
        <f>0</f>
        <v>0</v>
      </c>
      <c r="L65" t="str">
        <f t="shared" si="0"/>
        <v>SELECT c.courthouse_id FROM courthouse c WHERE c.courthouse_cd = ''</v>
      </c>
      <c r="M65" s="1" t="s">
        <v>131</v>
      </c>
      <c r="N65" s="1" t="str">
        <f t="shared" si="2"/>
        <v>INSERT INTO courtroom (courtroom_id,courtroom_cd,courtroom_name,courthouse_id,created_by,updated_by,created_dtm,updated_dtm,revision_count)</v>
      </c>
      <c r="O65" t="str">
        <f t="shared" si="3"/>
        <v xml:space="preserve"> VALUES </v>
      </c>
      <c r="P65" t="str">
        <f t="shared" si="1"/>
        <v>(uuid_generate_v4(),'DUNCAN003','Duncan - 003',(SELECT c.courthouse_id FROM courthouse c WHERE c.courthouse_cd = ''),'test','test',now(),now(),0);</v>
      </c>
    </row>
    <row r="66" spans="1:16" x14ac:dyDescent="0.2">
      <c r="A66">
        <v>64</v>
      </c>
      <c r="B66" t="s">
        <v>8</v>
      </c>
      <c r="C66" t="s">
        <v>233</v>
      </c>
      <c r="D66" s="8" t="s">
        <v>595</v>
      </c>
      <c r="F66" t="s">
        <v>10</v>
      </c>
      <c r="G66" t="s">
        <v>10</v>
      </c>
      <c r="H66" t="s">
        <v>11</v>
      </c>
      <c r="I66" t="s">
        <v>11</v>
      </c>
      <c r="J66">
        <f>0</f>
        <v>0</v>
      </c>
      <c r="L66" t="str">
        <f t="shared" si="0"/>
        <v>SELECT c.courthouse_id FROM courthouse c WHERE c.courthouse_cd = ''</v>
      </c>
      <c r="M66" s="1" t="s">
        <v>131</v>
      </c>
      <c r="N66" s="1" t="str">
        <f t="shared" si="2"/>
        <v>INSERT INTO courtroom (courtroom_id,courtroom_cd,courtroom_name,courthouse_id,created_by,updated_by,created_dtm,updated_dtm,revision_count)</v>
      </c>
      <c r="O66" t="str">
        <f t="shared" si="3"/>
        <v xml:space="preserve"> VALUES </v>
      </c>
      <c r="P66" t="str">
        <f t="shared" si="1"/>
        <v>(uuid_generate_v4(),'DUNCAN126','Duncan - 126',(SELECT c.courthouse_id FROM courthouse c WHERE c.courthouse_cd = ''),'test','test',now(),now(),0);</v>
      </c>
    </row>
    <row r="67" spans="1:16" x14ac:dyDescent="0.2">
      <c r="A67">
        <v>65</v>
      </c>
      <c r="B67" t="s">
        <v>8</v>
      </c>
      <c r="C67" t="s">
        <v>234</v>
      </c>
      <c r="D67" s="8" t="s">
        <v>596</v>
      </c>
      <c r="F67" t="s">
        <v>10</v>
      </c>
      <c r="G67" t="s">
        <v>10</v>
      </c>
      <c r="H67" t="s">
        <v>11</v>
      </c>
      <c r="I67" t="s">
        <v>11</v>
      </c>
      <c r="J67">
        <f>0</f>
        <v>0</v>
      </c>
      <c r="L67" t="str">
        <f t="shared" si="0"/>
        <v>SELECT c.courthouse_id FROM courthouse c WHERE c.courthouse_cd = ''</v>
      </c>
      <c r="M67" s="1" t="s">
        <v>131</v>
      </c>
      <c r="N67" s="1" t="str">
        <f t="shared" si="2"/>
        <v>INSERT INTO courtroom (courtroom_id,courtroom_cd,courtroom_name,courthouse_id,created_by,updated_by,created_dtm,updated_dtm,revision_count)</v>
      </c>
      <c r="O67" t="str">
        <f t="shared" si="3"/>
        <v xml:space="preserve"> VALUES </v>
      </c>
      <c r="P67" t="str">
        <f t="shared" si="1"/>
        <v>(uuid_generate_v4(),'FERNIE002','Fernie - 002',(SELECT c.courthouse_id FROM courthouse c WHERE c.courthouse_cd = ''),'test','test',now(),now(),0);</v>
      </c>
    </row>
    <row r="68" spans="1:16" x14ac:dyDescent="0.2">
      <c r="A68">
        <v>66</v>
      </c>
      <c r="B68" t="s">
        <v>8</v>
      </c>
      <c r="C68" t="s">
        <v>235</v>
      </c>
      <c r="D68" s="8" t="s">
        <v>597</v>
      </c>
      <c r="F68" t="s">
        <v>10</v>
      </c>
      <c r="G68" t="s">
        <v>10</v>
      </c>
      <c r="H68" t="s">
        <v>11</v>
      </c>
      <c r="I68" t="s">
        <v>11</v>
      </c>
      <c r="J68">
        <f>0</f>
        <v>0</v>
      </c>
      <c r="L68" t="str">
        <f t="shared" ref="L68:L131" si="4">"SELECT c.courthouse_id FROM courthouse c WHERE c.courthouse_cd = '"&amp;E68&amp;"'"</f>
        <v>SELECT c.courthouse_id FROM courthouse c WHERE c.courthouse_cd = ''</v>
      </c>
      <c r="M68" s="1" t="s">
        <v>131</v>
      </c>
      <c r="N68" s="1" t="str">
        <f t="shared" si="2"/>
        <v>INSERT INTO courtroom (courtroom_id,courtroom_cd,courtroom_name,courthouse_id,created_by,updated_by,created_dtm,updated_dtm,revision_count)</v>
      </c>
      <c r="O68" t="str">
        <f t="shared" si="3"/>
        <v xml:space="preserve"> VALUES </v>
      </c>
      <c r="P68" t="str">
        <f t="shared" ref="P68:P131" si="5">"("&amp;B68&amp;",'"&amp;C68&amp;"','"&amp;D68&amp;"',("&amp;L68&amp;"),'"&amp;F68&amp;"','"&amp;G68&amp;"',"&amp;H68&amp;","&amp;I68&amp;","&amp;J68&amp;");"</f>
        <v>(uuid_generate_v4(),'FORTNELSON001','Fort Nelson - 001',(SELECT c.courthouse_id FROM courthouse c WHERE c.courthouse_cd = ''),'test','test',now(),now(),0);</v>
      </c>
    </row>
    <row r="69" spans="1:16" x14ac:dyDescent="0.2">
      <c r="A69">
        <v>67</v>
      </c>
      <c r="B69" t="s">
        <v>8</v>
      </c>
      <c r="C69" t="s">
        <v>236</v>
      </c>
      <c r="D69" s="8" t="s">
        <v>598</v>
      </c>
      <c r="F69" t="s">
        <v>10</v>
      </c>
      <c r="G69" t="s">
        <v>10</v>
      </c>
      <c r="H69" t="s">
        <v>11</v>
      </c>
      <c r="I69" t="s">
        <v>11</v>
      </c>
      <c r="J69">
        <f>0</f>
        <v>0</v>
      </c>
      <c r="L69" t="str">
        <f t="shared" si="4"/>
        <v>SELECT c.courthouse_id FROM courthouse c WHERE c.courthouse_cd = ''</v>
      </c>
      <c r="M69" s="1" t="s">
        <v>131</v>
      </c>
      <c r="N69" s="1" t="str">
        <f t="shared" ref="N69:N132" si="6">$N$3</f>
        <v>INSERT INTO courtroom (courtroom_id,courtroom_cd,courtroom_name,courthouse_id,created_by,updated_by,created_dtm,updated_dtm,revision_count)</v>
      </c>
      <c r="O69" t="str">
        <f t="shared" ref="O69:O132" si="7">$O$3</f>
        <v xml:space="preserve"> VALUES </v>
      </c>
      <c r="P69" t="str">
        <f t="shared" si="5"/>
        <v>(uuid_generate_v4(),'FORTSTJAMES001','Fort St. James - 001',(SELECT c.courthouse_id FROM courthouse c WHERE c.courthouse_cd = ''),'test','test',now(),now(),0);</v>
      </c>
    </row>
    <row r="70" spans="1:16" x14ac:dyDescent="0.2">
      <c r="A70">
        <v>68</v>
      </c>
      <c r="B70" t="s">
        <v>8</v>
      </c>
      <c r="C70" t="s">
        <v>237</v>
      </c>
      <c r="D70" s="8" t="s">
        <v>599</v>
      </c>
      <c r="F70" t="s">
        <v>10</v>
      </c>
      <c r="G70" t="s">
        <v>10</v>
      </c>
      <c r="H70" t="s">
        <v>11</v>
      </c>
      <c r="I70" t="s">
        <v>11</v>
      </c>
      <c r="J70">
        <f>0</f>
        <v>0</v>
      </c>
      <c r="L70" t="str">
        <f t="shared" si="4"/>
        <v>SELECT c.courthouse_id FROM courthouse c WHERE c.courthouse_cd = ''</v>
      </c>
      <c r="M70" s="1" t="s">
        <v>131</v>
      </c>
      <c r="N70" s="1" t="str">
        <f t="shared" si="6"/>
        <v>INSERT INTO courtroom (courtroom_id,courtroom_cd,courtroom_name,courthouse_id,created_by,updated_by,created_dtm,updated_dtm,revision_count)</v>
      </c>
      <c r="O70" t="str">
        <f t="shared" si="7"/>
        <v xml:space="preserve"> VALUES </v>
      </c>
      <c r="P70" t="str">
        <f t="shared" si="5"/>
        <v>(uuid_generate_v4(),'FORTSTJOHN2','Fort St. John - 2',(SELECT c.courthouse_id FROM courthouse c WHERE c.courthouse_cd = ''),'test','test',now(),now(),0);</v>
      </c>
    </row>
    <row r="71" spans="1:16" x14ac:dyDescent="0.2">
      <c r="A71">
        <v>69</v>
      </c>
      <c r="B71" t="s">
        <v>8</v>
      </c>
      <c r="C71" t="s">
        <v>238</v>
      </c>
      <c r="D71" s="8" t="s">
        <v>600</v>
      </c>
      <c r="F71" t="s">
        <v>10</v>
      </c>
      <c r="G71" t="s">
        <v>10</v>
      </c>
      <c r="H71" t="s">
        <v>11</v>
      </c>
      <c r="I71" t="s">
        <v>11</v>
      </c>
      <c r="J71">
        <f>0</f>
        <v>0</v>
      </c>
      <c r="L71" t="str">
        <f t="shared" si="4"/>
        <v>SELECT c.courthouse_id FROM courthouse c WHERE c.courthouse_cd = ''</v>
      </c>
      <c r="M71" s="1" t="s">
        <v>131</v>
      </c>
      <c r="N71" s="1" t="str">
        <f t="shared" si="6"/>
        <v>INSERT INTO courtroom (courtroom_id,courtroom_cd,courtroom_name,courthouse_id,created_by,updated_by,created_dtm,updated_dtm,revision_count)</v>
      </c>
      <c r="O71" t="str">
        <f t="shared" si="7"/>
        <v xml:space="preserve"> VALUES </v>
      </c>
      <c r="P71" t="str">
        <f t="shared" si="5"/>
        <v>(uuid_generate_v4(),'FORTSTJOHN001','Fort St. John - 001',(SELECT c.courthouse_id FROM courthouse c WHERE c.courthouse_cd = ''),'test','test',now(),now(),0);</v>
      </c>
    </row>
    <row r="72" spans="1:16" x14ac:dyDescent="0.2">
      <c r="A72">
        <v>70</v>
      </c>
      <c r="B72" t="s">
        <v>8</v>
      </c>
      <c r="C72" t="s">
        <v>239</v>
      </c>
      <c r="D72" s="8" t="s">
        <v>601</v>
      </c>
      <c r="F72" t="s">
        <v>10</v>
      </c>
      <c r="G72" t="s">
        <v>10</v>
      </c>
      <c r="H72" t="s">
        <v>11</v>
      </c>
      <c r="I72" t="s">
        <v>11</v>
      </c>
      <c r="J72">
        <f>0</f>
        <v>0</v>
      </c>
      <c r="L72" t="str">
        <f t="shared" si="4"/>
        <v>SELECT c.courthouse_id FROM courthouse c WHERE c.courthouse_cd = ''</v>
      </c>
      <c r="M72" s="1" t="s">
        <v>131</v>
      </c>
      <c r="N72" s="1" t="str">
        <f t="shared" si="6"/>
        <v>INSERT INTO courtroom (courtroom_id,courtroom_cd,courtroom_name,courthouse_id,created_by,updated_by,created_dtm,updated_dtm,revision_count)</v>
      </c>
      <c r="O72" t="str">
        <f t="shared" si="7"/>
        <v xml:space="preserve"> VALUES </v>
      </c>
      <c r="P72" t="str">
        <f t="shared" si="5"/>
        <v>(uuid_generate_v4(),'FORTSTJOHN215','Fort St. John - 215',(SELECT c.courthouse_id FROM courthouse c WHERE c.courthouse_cd = ''),'test','test',now(),now(),0);</v>
      </c>
    </row>
    <row r="73" spans="1:16" x14ac:dyDescent="0.2">
      <c r="A73">
        <v>71</v>
      </c>
      <c r="B73" t="s">
        <v>8</v>
      </c>
      <c r="C73" t="s">
        <v>240</v>
      </c>
      <c r="D73" s="8" t="s">
        <v>602</v>
      </c>
      <c r="F73" t="s">
        <v>10</v>
      </c>
      <c r="G73" t="s">
        <v>10</v>
      </c>
      <c r="H73" t="s">
        <v>11</v>
      </c>
      <c r="I73" t="s">
        <v>11</v>
      </c>
      <c r="J73">
        <f>0</f>
        <v>0</v>
      </c>
      <c r="L73" t="str">
        <f t="shared" si="4"/>
        <v>SELECT c.courthouse_id FROM courthouse c WHERE c.courthouse_cd = ''</v>
      </c>
      <c r="M73" s="1" t="s">
        <v>131</v>
      </c>
      <c r="N73" s="1" t="str">
        <f t="shared" si="6"/>
        <v>INSERT INTO courtroom (courtroom_id,courtroom_cd,courtroom_name,courthouse_id,created_by,updated_by,created_dtm,updated_dtm,revision_count)</v>
      </c>
      <c r="O73" t="str">
        <f t="shared" si="7"/>
        <v xml:space="preserve"> VALUES </v>
      </c>
      <c r="P73" t="str">
        <f t="shared" si="5"/>
        <v>(uuid_generate_v4(),'FRASERLAKECIRCUIT','Fraser Lake - Circuit',(SELECT c.courthouse_id FROM courthouse c WHERE c.courthouse_cd = ''),'test','test',now(),now(),0);</v>
      </c>
    </row>
    <row r="74" spans="1:16" x14ac:dyDescent="0.2">
      <c r="A74">
        <v>72</v>
      </c>
      <c r="B74" t="s">
        <v>8</v>
      </c>
      <c r="C74" t="s">
        <v>241</v>
      </c>
      <c r="D74" s="8" t="s">
        <v>603</v>
      </c>
      <c r="F74" t="s">
        <v>10</v>
      </c>
      <c r="G74" t="s">
        <v>10</v>
      </c>
      <c r="H74" t="s">
        <v>11</v>
      </c>
      <c r="I74" t="s">
        <v>11</v>
      </c>
      <c r="J74">
        <f>0</f>
        <v>0</v>
      </c>
      <c r="L74" t="str">
        <f t="shared" si="4"/>
        <v>SELECT c.courthouse_id FROM courthouse c WHERE c.courthouse_cd = ''</v>
      </c>
      <c r="M74" s="1" t="s">
        <v>131</v>
      </c>
      <c r="N74" s="1" t="str">
        <f t="shared" si="6"/>
        <v>INSERT INTO courtroom (courtroom_id,courtroom_cd,courtroom_name,courthouse_id,created_by,updated_by,created_dtm,updated_dtm,revision_count)</v>
      </c>
      <c r="O74" t="str">
        <f t="shared" si="7"/>
        <v xml:space="preserve"> VALUES </v>
      </c>
      <c r="P74" t="str">
        <f t="shared" si="5"/>
        <v>(uuid_generate_v4(),'GANGES001','Ganges - 001',(SELECT c.courthouse_id FROM courthouse c WHERE c.courthouse_cd = ''),'test','test',now(),now(),0);</v>
      </c>
    </row>
    <row r="75" spans="1:16" x14ac:dyDescent="0.2">
      <c r="A75">
        <v>73</v>
      </c>
      <c r="B75" t="s">
        <v>8</v>
      </c>
      <c r="C75" t="s">
        <v>242</v>
      </c>
      <c r="D75" s="8" t="s">
        <v>604</v>
      </c>
      <c r="F75" t="s">
        <v>10</v>
      </c>
      <c r="G75" t="s">
        <v>10</v>
      </c>
      <c r="H75" t="s">
        <v>11</v>
      </c>
      <c r="I75" t="s">
        <v>11</v>
      </c>
      <c r="J75">
        <f>0</f>
        <v>0</v>
      </c>
      <c r="L75" t="str">
        <f t="shared" si="4"/>
        <v>SELECT c.courthouse_id FROM courthouse c WHERE c.courthouse_cd = ''</v>
      </c>
      <c r="M75" s="1" t="s">
        <v>131</v>
      </c>
      <c r="N75" s="1" t="str">
        <f t="shared" si="6"/>
        <v>INSERT INTO courtroom (courtroom_id,courtroom_cd,courtroom_name,courthouse_id,created_by,updated_by,created_dtm,updated_dtm,revision_count)</v>
      </c>
      <c r="O75" t="str">
        <f t="shared" si="7"/>
        <v xml:space="preserve"> VALUES </v>
      </c>
      <c r="P75" t="str">
        <f t="shared" si="5"/>
        <v>(uuid_generate_v4(),'GANGESCIRCUIT','Ganges - Circuit',(SELECT c.courthouse_id FROM courthouse c WHERE c.courthouse_cd = ''),'test','test',now(),now(),0);</v>
      </c>
    </row>
    <row r="76" spans="1:16" x14ac:dyDescent="0.2">
      <c r="A76">
        <v>74</v>
      </c>
      <c r="B76" t="s">
        <v>8</v>
      </c>
      <c r="C76" t="s">
        <v>243</v>
      </c>
      <c r="D76" s="8" t="s">
        <v>605</v>
      </c>
      <c r="F76" t="s">
        <v>10</v>
      </c>
      <c r="G76" t="s">
        <v>10</v>
      </c>
      <c r="H76" t="s">
        <v>11</v>
      </c>
      <c r="I76" t="s">
        <v>11</v>
      </c>
      <c r="J76">
        <f>0</f>
        <v>0</v>
      </c>
      <c r="L76" t="str">
        <f t="shared" si="4"/>
        <v>SELECT c.courthouse_id FROM courthouse c WHERE c.courthouse_cd = ''</v>
      </c>
      <c r="M76" s="1" t="s">
        <v>131</v>
      </c>
      <c r="N76" s="1" t="str">
        <f t="shared" si="6"/>
        <v>INSERT INTO courtroom (courtroom_id,courtroom_cd,courtroom_name,courthouse_id,created_by,updated_by,created_dtm,updated_dtm,revision_count)</v>
      </c>
      <c r="O76" t="str">
        <f t="shared" si="7"/>
        <v xml:space="preserve"> VALUES </v>
      </c>
      <c r="P76" t="str">
        <f t="shared" si="5"/>
        <v>(uuid_generate_v4(),'GOLDRIVERCIRCUIT','Gold River - Circuit',(SELECT c.courthouse_id FROM courthouse c WHERE c.courthouse_cd = ''),'test','test',now(),now(),0);</v>
      </c>
    </row>
    <row r="77" spans="1:16" x14ac:dyDescent="0.2">
      <c r="A77">
        <v>75</v>
      </c>
      <c r="B77" t="s">
        <v>8</v>
      </c>
      <c r="C77" t="s">
        <v>244</v>
      </c>
      <c r="D77" s="8" t="s">
        <v>606</v>
      </c>
      <c r="F77" t="s">
        <v>10</v>
      </c>
      <c r="G77" t="s">
        <v>10</v>
      </c>
      <c r="H77" t="s">
        <v>11</v>
      </c>
      <c r="I77" t="s">
        <v>11</v>
      </c>
      <c r="J77">
        <f>0</f>
        <v>0</v>
      </c>
      <c r="L77" t="str">
        <f t="shared" si="4"/>
        <v>SELECT c.courthouse_id FROM courthouse c WHERE c.courthouse_cd = ''</v>
      </c>
      <c r="M77" s="1" t="s">
        <v>131</v>
      </c>
      <c r="N77" s="1" t="str">
        <f t="shared" si="6"/>
        <v>INSERT INTO courtroom (courtroom_id,courtroom_cd,courtroom_name,courthouse_id,created_by,updated_by,created_dtm,updated_dtm,revision_count)</v>
      </c>
      <c r="O77" t="str">
        <f t="shared" si="7"/>
        <v xml:space="preserve"> VALUES </v>
      </c>
      <c r="P77" t="str">
        <f t="shared" si="5"/>
        <v>(uuid_generate_v4(),'GOLDEN1','Golden - 1',(SELECT c.courthouse_id FROM courthouse c WHERE c.courthouse_cd = ''),'test','test',now(),now(),0);</v>
      </c>
    </row>
    <row r="78" spans="1:16" x14ac:dyDescent="0.2">
      <c r="A78">
        <v>76</v>
      </c>
      <c r="B78" t="s">
        <v>8</v>
      </c>
      <c r="C78" t="s">
        <v>245</v>
      </c>
      <c r="D78" s="8" t="s">
        <v>607</v>
      </c>
      <c r="F78" t="s">
        <v>10</v>
      </c>
      <c r="G78" t="s">
        <v>10</v>
      </c>
      <c r="H78" t="s">
        <v>11</v>
      </c>
      <c r="I78" t="s">
        <v>11</v>
      </c>
      <c r="J78">
        <f>0</f>
        <v>0</v>
      </c>
      <c r="L78" t="str">
        <f t="shared" si="4"/>
        <v>SELECT c.courthouse_id FROM courthouse c WHERE c.courthouse_cd = ''</v>
      </c>
      <c r="M78" s="1" t="s">
        <v>131</v>
      </c>
      <c r="N78" s="1" t="str">
        <f t="shared" si="6"/>
        <v>INSERT INTO courtroom (courtroom_id,courtroom_cd,courtroom_name,courthouse_id,created_by,updated_by,created_dtm,updated_dtm,revision_count)</v>
      </c>
      <c r="O78" t="str">
        <f t="shared" si="7"/>
        <v xml:space="preserve"> VALUES </v>
      </c>
      <c r="P78" t="str">
        <f t="shared" si="5"/>
        <v>(uuid_generate_v4(),'GOLDENCONF','Golden - Conf',(SELECT c.courthouse_id FROM courthouse c WHERE c.courthouse_cd = ''),'test','test',now(),now(),0);</v>
      </c>
    </row>
    <row r="79" spans="1:16" x14ac:dyDescent="0.2">
      <c r="A79">
        <v>77</v>
      </c>
      <c r="B79" t="s">
        <v>8</v>
      </c>
      <c r="C79" t="s">
        <v>246</v>
      </c>
      <c r="D79" s="8" t="s">
        <v>608</v>
      </c>
      <c r="F79" t="s">
        <v>10</v>
      </c>
      <c r="G79" t="s">
        <v>10</v>
      </c>
      <c r="H79" t="s">
        <v>11</v>
      </c>
      <c r="I79" t="s">
        <v>11</v>
      </c>
      <c r="J79">
        <f>0</f>
        <v>0</v>
      </c>
      <c r="L79" t="str">
        <f t="shared" si="4"/>
        <v>SELECT c.courthouse_id FROM courthouse c WHERE c.courthouse_cd = ''</v>
      </c>
      <c r="M79" s="1" t="s">
        <v>131</v>
      </c>
      <c r="N79" s="1" t="str">
        <f t="shared" si="6"/>
        <v>INSERT INTO courtroom (courtroom_id,courtroom_cd,courtroom_name,courthouse_id,created_by,updated_by,created_dtm,updated_dtm,revision_count)</v>
      </c>
      <c r="O79" t="str">
        <f t="shared" si="7"/>
        <v xml:space="preserve"> VALUES </v>
      </c>
      <c r="P79" t="str">
        <f t="shared" si="5"/>
        <v>(uuid_generate_v4(),'GOLDENIAR','Golden - IAR',(SELECT c.courthouse_id FROM courthouse c WHERE c.courthouse_cd = ''),'test','test',now(),now(),0);</v>
      </c>
    </row>
    <row r="80" spans="1:16" x14ac:dyDescent="0.2">
      <c r="A80">
        <v>78</v>
      </c>
      <c r="B80" t="s">
        <v>8</v>
      </c>
      <c r="C80" t="s">
        <v>247</v>
      </c>
      <c r="D80" s="8" t="s">
        <v>609</v>
      </c>
      <c r="F80" t="s">
        <v>10</v>
      </c>
      <c r="G80" t="s">
        <v>10</v>
      </c>
      <c r="H80" t="s">
        <v>11</v>
      </c>
      <c r="I80" t="s">
        <v>11</v>
      </c>
      <c r="J80">
        <f>0</f>
        <v>0</v>
      </c>
      <c r="L80" t="str">
        <f t="shared" si="4"/>
        <v>SELECT c.courthouse_id FROM courthouse c WHERE c.courthouse_cd = ''</v>
      </c>
      <c r="M80" s="1" t="s">
        <v>131</v>
      </c>
      <c r="N80" s="1" t="str">
        <f t="shared" si="6"/>
        <v>INSERT INTO courtroom (courtroom_id,courtroom_cd,courtroom_name,courthouse_id,created_by,updated_by,created_dtm,updated_dtm,revision_count)</v>
      </c>
      <c r="O80" t="str">
        <f t="shared" si="7"/>
        <v xml:space="preserve"> VALUES </v>
      </c>
      <c r="P80" t="str">
        <f t="shared" si="5"/>
        <v>(uuid_generate_v4(),'GOODHOPELAKECIRCUIT','Good Hope Lake - Circuit',(SELECT c.courthouse_id FROM courthouse c WHERE c.courthouse_cd = ''),'test','test',now(),now(),0);</v>
      </c>
    </row>
    <row r="81" spans="1:16" x14ac:dyDescent="0.2">
      <c r="A81">
        <v>79</v>
      </c>
      <c r="B81" t="s">
        <v>8</v>
      </c>
      <c r="C81" t="s">
        <v>248</v>
      </c>
      <c r="D81" s="8" t="s">
        <v>610</v>
      </c>
      <c r="F81" t="s">
        <v>10</v>
      </c>
      <c r="G81" t="s">
        <v>10</v>
      </c>
      <c r="H81" t="s">
        <v>11</v>
      </c>
      <c r="I81" t="s">
        <v>11</v>
      </c>
      <c r="J81">
        <f>0</f>
        <v>0</v>
      </c>
      <c r="L81" t="str">
        <f t="shared" si="4"/>
        <v>SELECT c.courthouse_id FROM courthouse c WHERE c.courthouse_cd = ''</v>
      </c>
      <c r="M81" s="1" t="s">
        <v>131</v>
      </c>
      <c r="N81" s="1" t="str">
        <f t="shared" si="6"/>
        <v>INSERT INTO courtroom (courtroom_id,courtroom_cd,courtroom_name,courthouse_id,created_by,updated_by,created_dtm,updated_dtm,revision_count)</v>
      </c>
      <c r="O81" t="str">
        <f t="shared" si="7"/>
        <v xml:space="preserve"> VALUES </v>
      </c>
      <c r="P81" t="str">
        <f t="shared" si="5"/>
        <v>(uuid_generate_v4(),'GRANDFORKS001','Grand Forks - 001',(SELECT c.courthouse_id FROM courthouse c WHERE c.courthouse_cd = ''),'test','test',now(),now(),0);</v>
      </c>
    </row>
    <row r="82" spans="1:16" x14ac:dyDescent="0.2">
      <c r="A82">
        <v>80</v>
      </c>
      <c r="B82" t="s">
        <v>8</v>
      </c>
      <c r="C82" t="s">
        <v>249</v>
      </c>
      <c r="D82" s="8" t="s">
        <v>611</v>
      </c>
      <c r="F82" t="s">
        <v>10</v>
      </c>
      <c r="G82" t="s">
        <v>10</v>
      </c>
      <c r="H82" t="s">
        <v>11</v>
      </c>
      <c r="I82" t="s">
        <v>11</v>
      </c>
      <c r="J82">
        <f>0</f>
        <v>0</v>
      </c>
      <c r="L82" t="str">
        <f t="shared" si="4"/>
        <v>SELECT c.courthouse_id FROM courthouse c WHERE c.courthouse_cd = ''</v>
      </c>
      <c r="M82" s="1" t="s">
        <v>131</v>
      </c>
      <c r="N82" s="1" t="str">
        <f t="shared" si="6"/>
        <v>INSERT INTO courtroom (courtroom_id,courtroom_cd,courtroom_name,courthouse_id,created_by,updated_by,created_dtm,updated_dtm,revision_count)</v>
      </c>
      <c r="O82" t="str">
        <f t="shared" si="7"/>
        <v xml:space="preserve"> VALUES </v>
      </c>
      <c r="P82" t="str">
        <f t="shared" si="5"/>
        <v>(uuid_generate_v4(),'HAZELTON123','Hazelton - 123',(SELECT c.courthouse_id FROM courthouse c WHERE c.courthouse_cd = ''),'test','test',now(),now(),0);</v>
      </c>
    </row>
    <row r="83" spans="1:16" x14ac:dyDescent="0.2">
      <c r="A83">
        <v>81</v>
      </c>
      <c r="B83" t="s">
        <v>8</v>
      </c>
      <c r="C83" t="s">
        <v>250</v>
      </c>
      <c r="D83" s="8" t="s">
        <v>612</v>
      </c>
      <c r="F83" t="s">
        <v>10</v>
      </c>
      <c r="G83" t="s">
        <v>10</v>
      </c>
      <c r="H83" t="s">
        <v>11</v>
      </c>
      <c r="I83" t="s">
        <v>11</v>
      </c>
      <c r="J83">
        <f>0</f>
        <v>0</v>
      </c>
      <c r="L83" t="str">
        <f t="shared" si="4"/>
        <v>SELECT c.courthouse_id FROM courthouse c WHERE c.courthouse_cd = ''</v>
      </c>
      <c r="M83" s="1" t="s">
        <v>131</v>
      </c>
      <c r="N83" s="1" t="str">
        <f t="shared" si="6"/>
        <v>INSERT INTO courtroom (courtroom_id,courtroom_cd,courtroom_name,courthouse_id,created_by,updated_by,created_dtm,updated_dtm,revision_count)</v>
      </c>
      <c r="O83" t="str">
        <f t="shared" si="7"/>
        <v xml:space="preserve"> VALUES </v>
      </c>
      <c r="P83" t="str">
        <f t="shared" si="5"/>
        <v>(uuid_generate_v4(),'HOUSTONCIRCUIT','Houston - Circuit',(SELECT c.courthouse_id FROM courthouse c WHERE c.courthouse_cd = ''),'test','test',now(),now(),0);</v>
      </c>
    </row>
    <row r="84" spans="1:16" x14ac:dyDescent="0.2">
      <c r="A84">
        <v>82</v>
      </c>
      <c r="B84" t="s">
        <v>8</v>
      </c>
      <c r="C84" t="s">
        <v>251</v>
      </c>
      <c r="D84" s="8" t="s">
        <v>613</v>
      </c>
      <c r="F84" t="s">
        <v>10</v>
      </c>
      <c r="G84" t="s">
        <v>10</v>
      </c>
      <c r="H84" t="s">
        <v>11</v>
      </c>
      <c r="I84" t="s">
        <v>11</v>
      </c>
      <c r="J84">
        <f>0</f>
        <v>0</v>
      </c>
      <c r="L84" t="str">
        <f t="shared" si="4"/>
        <v>SELECT c.courthouse_id FROM courthouse c WHERE c.courthouse_cd = ''</v>
      </c>
      <c r="M84" s="1" t="s">
        <v>131</v>
      </c>
      <c r="N84" s="1" t="str">
        <f t="shared" si="6"/>
        <v>INSERT INTO courtroom (courtroom_id,courtroom_cd,courtroom_name,courthouse_id,created_by,updated_by,created_dtm,updated_dtm,revision_count)</v>
      </c>
      <c r="O84" t="str">
        <f t="shared" si="7"/>
        <v xml:space="preserve"> VALUES </v>
      </c>
      <c r="P84" t="str">
        <f t="shared" si="5"/>
        <v>(uuid_generate_v4(),'INVERMERE001','Invermere - 001',(SELECT c.courthouse_id FROM courthouse c WHERE c.courthouse_cd = ''),'test','test',now(),now(),0);</v>
      </c>
    </row>
    <row r="85" spans="1:16" x14ac:dyDescent="0.2">
      <c r="A85">
        <v>83</v>
      </c>
      <c r="B85" t="s">
        <v>8</v>
      </c>
      <c r="C85" t="s">
        <v>252</v>
      </c>
      <c r="D85" s="8" t="s">
        <v>614</v>
      </c>
      <c r="F85" t="s">
        <v>10</v>
      </c>
      <c r="G85" t="s">
        <v>10</v>
      </c>
      <c r="H85" t="s">
        <v>11</v>
      </c>
      <c r="I85" t="s">
        <v>11</v>
      </c>
      <c r="J85">
        <f>0</f>
        <v>0</v>
      </c>
      <c r="L85" t="str">
        <f t="shared" si="4"/>
        <v>SELECT c.courthouse_id FROM courthouse c WHERE c.courthouse_cd = ''</v>
      </c>
      <c r="M85" s="1" t="s">
        <v>131</v>
      </c>
      <c r="N85" s="1" t="str">
        <f t="shared" si="6"/>
        <v>INSERT INTO courtroom (courtroom_id,courtroom_cd,courtroom_name,courthouse_id,created_by,updated_by,created_dtm,updated_dtm,revision_count)</v>
      </c>
      <c r="O85" t="str">
        <f t="shared" si="7"/>
        <v xml:space="preserve"> VALUES </v>
      </c>
      <c r="P85" t="str">
        <f t="shared" si="5"/>
        <v>(uuid_generate_v4(),'JUDICIALJUSTICECENTRE302','Judicial Justice Centre - 302',(SELECT c.courthouse_id FROM courthouse c WHERE c.courthouse_cd = ''),'test','test',now(),now(),0);</v>
      </c>
    </row>
    <row r="86" spans="1:16" x14ac:dyDescent="0.2">
      <c r="A86">
        <v>84</v>
      </c>
      <c r="B86" t="s">
        <v>8</v>
      </c>
      <c r="C86" t="s">
        <v>253</v>
      </c>
      <c r="D86" s="8" t="s">
        <v>615</v>
      </c>
      <c r="F86" t="s">
        <v>10</v>
      </c>
      <c r="G86" t="s">
        <v>10</v>
      </c>
      <c r="H86" t="s">
        <v>11</v>
      </c>
      <c r="I86" t="s">
        <v>11</v>
      </c>
      <c r="J86">
        <f>0</f>
        <v>0</v>
      </c>
      <c r="L86" t="str">
        <f t="shared" si="4"/>
        <v>SELECT c.courthouse_id FROM courthouse c WHERE c.courthouse_cd = ''</v>
      </c>
      <c r="M86" s="1" t="s">
        <v>131</v>
      </c>
      <c r="N86" s="1" t="str">
        <f t="shared" si="6"/>
        <v>INSERT INTO courtroom (courtroom_id,courtroom_cd,courtroom_name,courthouse_id,created_by,updated_by,created_dtm,updated_dtm,revision_count)</v>
      </c>
      <c r="O86" t="str">
        <f t="shared" si="7"/>
        <v xml:space="preserve"> VALUES </v>
      </c>
      <c r="P86" t="str">
        <f t="shared" si="5"/>
        <v>(uuid_generate_v4(),'JUDICIALJUSTICECENTRE305','Judicial Justice Centre - 305',(SELECT c.courthouse_id FROM courthouse c WHERE c.courthouse_cd = ''),'test','test',now(),now(),0);</v>
      </c>
    </row>
    <row r="87" spans="1:16" x14ac:dyDescent="0.2">
      <c r="A87">
        <v>85</v>
      </c>
      <c r="B87" t="s">
        <v>8</v>
      </c>
      <c r="C87" t="s">
        <v>254</v>
      </c>
      <c r="D87" s="8" t="s">
        <v>616</v>
      </c>
      <c r="F87" t="s">
        <v>10</v>
      </c>
      <c r="G87" t="s">
        <v>10</v>
      </c>
      <c r="H87" t="s">
        <v>11</v>
      </c>
      <c r="I87" t="s">
        <v>11</v>
      </c>
      <c r="J87">
        <f>0</f>
        <v>0</v>
      </c>
      <c r="L87" t="str">
        <f t="shared" si="4"/>
        <v>SELECT c.courthouse_id FROM courthouse c WHERE c.courthouse_cd = ''</v>
      </c>
      <c r="M87" s="1" t="s">
        <v>131</v>
      </c>
      <c r="N87" s="1" t="str">
        <f t="shared" si="6"/>
        <v>INSERT INTO courtroom (courtroom_id,courtroom_cd,courtroom_name,courthouse_id,created_by,updated_by,created_dtm,updated_dtm,revision_count)</v>
      </c>
      <c r="O87" t="str">
        <f t="shared" si="7"/>
        <v xml:space="preserve"> VALUES </v>
      </c>
      <c r="P87" t="str">
        <f t="shared" si="5"/>
        <v>(uuid_generate_v4(),'JUDICIALJUSTICECENTRE306','Judicial Justice Centre - 306',(SELECT c.courthouse_id FROM courthouse c WHERE c.courthouse_cd = ''),'test','test',now(),now(),0);</v>
      </c>
    </row>
    <row r="88" spans="1:16" x14ac:dyDescent="0.2">
      <c r="A88">
        <v>86</v>
      </c>
      <c r="B88" t="s">
        <v>8</v>
      </c>
      <c r="C88" t="s">
        <v>255</v>
      </c>
      <c r="D88" s="8" t="s">
        <v>617</v>
      </c>
      <c r="F88" t="s">
        <v>10</v>
      </c>
      <c r="G88" t="s">
        <v>10</v>
      </c>
      <c r="H88" t="s">
        <v>11</v>
      </c>
      <c r="I88" t="s">
        <v>11</v>
      </c>
      <c r="J88">
        <f>0</f>
        <v>0</v>
      </c>
      <c r="L88" t="str">
        <f t="shared" si="4"/>
        <v>SELECT c.courthouse_id FROM courthouse c WHERE c.courthouse_cd = ''</v>
      </c>
      <c r="M88" s="1" t="s">
        <v>131</v>
      </c>
      <c r="N88" s="1" t="str">
        <f t="shared" si="6"/>
        <v>INSERT INTO courtroom (courtroom_id,courtroom_cd,courtroom_name,courthouse_id,created_by,updated_by,created_dtm,updated_dtm,revision_count)</v>
      </c>
      <c r="O88" t="str">
        <f t="shared" si="7"/>
        <v xml:space="preserve"> VALUES </v>
      </c>
      <c r="P88" t="str">
        <f t="shared" si="5"/>
        <v>(uuid_generate_v4(),'JUDICIALJUSTICECENTRE309','Judicial Justice Centre - 309',(SELECT c.courthouse_id FROM courthouse c WHERE c.courthouse_cd = ''),'test','test',now(),now(),0);</v>
      </c>
    </row>
    <row r="89" spans="1:16" x14ac:dyDescent="0.2">
      <c r="A89">
        <v>87</v>
      </c>
      <c r="B89" t="s">
        <v>8</v>
      </c>
      <c r="C89" t="s">
        <v>256</v>
      </c>
      <c r="D89" s="8" t="s">
        <v>618</v>
      </c>
      <c r="F89" t="s">
        <v>10</v>
      </c>
      <c r="G89" t="s">
        <v>10</v>
      </c>
      <c r="H89" t="s">
        <v>11</v>
      </c>
      <c r="I89" t="s">
        <v>11</v>
      </c>
      <c r="J89">
        <f>0</f>
        <v>0</v>
      </c>
      <c r="L89" t="str">
        <f t="shared" si="4"/>
        <v>SELECT c.courthouse_id FROM courthouse c WHERE c.courthouse_cd = ''</v>
      </c>
      <c r="M89" s="1" t="s">
        <v>131</v>
      </c>
      <c r="N89" s="1" t="str">
        <f t="shared" si="6"/>
        <v>INSERT INTO courtroom (courtroom_id,courtroom_cd,courtroom_name,courthouse_id,created_by,updated_by,created_dtm,updated_dtm,revision_count)</v>
      </c>
      <c r="O89" t="str">
        <f t="shared" si="7"/>
        <v xml:space="preserve"> VALUES </v>
      </c>
      <c r="P89" t="str">
        <f t="shared" si="5"/>
        <v>(uuid_generate_v4(),'JUDICIALJUSTICECENTRE310','Judicial Justice Centre - 310',(SELECT c.courthouse_id FROM courthouse c WHERE c.courthouse_cd = ''),'test','test',now(),now(),0);</v>
      </c>
    </row>
    <row r="90" spans="1:16" x14ac:dyDescent="0.2">
      <c r="A90">
        <v>88</v>
      </c>
      <c r="B90" t="s">
        <v>8</v>
      </c>
      <c r="C90" t="s">
        <v>257</v>
      </c>
      <c r="D90" s="8" t="s">
        <v>619</v>
      </c>
      <c r="F90" t="s">
        <v>10</v>
      </c>
      <c r="G90" t="s">
        <v>10</v>
      </c>
      <c r="H90" t="s">
        <v>11</v>
      </c>
      <c r="I90" t="s">
        <v>11</v>
      </c>
      <c r="J90">
        <f>0</f>
        <v>0</v>
      </c>
      <c r="L90" t="str">
        <f t="shared" si="4"/>
        <v>SELECT c.courthouse_id FROM courthouse c WHERE c.courthouse_cd = ''</v>
      </c>
      <c r="M90" s="1" t="s">
        <v>131</v>
      </c>
      <c r="N90" s="1" t="str">
        <f t="shared" si="6"/>
        <v>INSERT INTO courtroom (courtroom_id,courtroom_cd,courtroom_name,courthouse_id,created_by,updated_by,created_dtm,updated_dtm,revision_count)</v>
      </c>
      <c r="O90" t="str">
        <f t="shared" si="7"/>
        <v xml:space="preserve"> VALUES </v>
      </c>
      <c r="P90" t="str">
        <f t="shared" si="5"/>
        <v>(uuid_generate_v4(),'JUDICIALJUSTICECENTRE311','Judicial Justice Centre - 311',(SELECT c.courthouse_id FROM courthouse c WHERE c.courthouse_cd = ''),'test','test',now(),now(),0);</v>
      </c>
    </row>
    <row r="91" spans="1:16" x14ac:dyDescent="0.2">
      <c r="A91">
        <v>89</v>
      </c>
      <c r="B91" t="s">
        <v>8</v>
      </c>
      <c r="C91" t="s">
        <v>258</v>
      </c>
      <c r="D91" s="8" t="s">
        <v>620</v>
      </c>
      <c r="F91" t="s">
        <v>10</v>
      </c>
      <c r="G91" t="s">
        <v>10</v>
      </c>
      <c r="H91" t="s">
        <v>11</v>
      </c>
      <c r="I91" t="s">
        <v>11</v>
      </c>
      <c r="J91">
        <f>0</f>
        <v>0</v>
      </c>
      <c r="L91" t="str">
        <f t="shared" si="4"/>
        <v>SELECT c.courthouse_id FROM courthouse c WHERE c.courthouse_cd = ''</v>
      </c>
      <c r="M91" s="1" t="s">
        <v>131</v>
      </c>
      <c r="N91" s="1" t="str">
        <f t="shared" si="6"/>
        <v>INSERT INTO courtroom (courtroom_id,courtroom_cd,courtroom_name,courthouse_id,created_by,updated_by,created_dtm,updated_dtm,revision_count)</v>
      </c>
      <c r="O91" t="str">
        <f t="shared" si="7"/>
        <v xml:space="preserve"> VALUES </v>
      </c>
      <c r="P91" t="str">
        <f t="shared" si="5"/>
        <v>(uuid_generate_v4(),'JUDICIALJUSTICECENTRE312','Judicial Justice Centre - 312',(SELECT c.courthouse_id FROM courthouse c WHERE c.courthouse_cd = ''),'test','test',now(),now(),0);</v>
      </c>
    </row>
    <row r="92" spans="1:16" x14ac:dyDescent="0.2">
      <c r="A92">
        <v>90</v>
      </c>
      <c r="B92" t="s">
        <v>8</v>
      </c>
      <c r="C92" t="s">
        <v>259</v>
      </c>
      <c r="D92" s="8" t="s">
        <v>621</v>
      </c>
      <c r="F92" t="s">
        <v>10</v>
      </c>
      <c r="G92" t="s">
        <v>10</v>
      </c>
      <c r="H92" t="s">
        <v>11</v>
      </c>
      <c r="I92" t="s">
        <v>11</v>
      </c>
      <c r="J92">
        <f>0</f>
        <v>0</v>
      </c>
      <c r="L92" t="str">
        <f t="shared" si="4"/>
        <v>SELECT c.courthouse_id FROM courthouse c WHERE c.courthouse_cd = ''</v>
      </c>
      <c r="M92" s="1" t="s">
        <v>131</v>
      </c>
      <c r="N92" s="1" t="str">
        <f t="shared" si="6"/>
        <v>INSERT INTO courtroom (courtroom_id,courtroom_cd,courtroom_name,courthouse_id,created_by,updated_by,created_dtm,updated_dtm,revision_count)</v>
      </c>
      <c r="O92" t="str">
        <f t="shared" si="7"/>
        <v xml:space="preserve"> VALUES </v>
      </c>
      <c r="P92" t="str">
        <f t="shared" si="5"/>
        <v>(uuid_generate_v4(),'JUDICIALJUSTICECENTREJPA','Judicial Justice Centre - JPA',(SELECT c.courthouse_id FROM courthouse c WHERE c.courthouse_cd = ''),'test','test',now(),now(),0);</v>
      </c>
    </row>
    <row r="93" spans="1:16" x14ac:dyDescent="0.2">
      <c r="A93">
        <v>91</v>
      </c>
      <c r="B93" t="s">
        <v>8</v>
      </c>
      <c r="C93" t="s">
        <v>260</v>
      </c>
      <c r="D93" s="8" t="s">
        <v>622</v>
      </c>
      <c r="F93" t="s">
        <v>10</v>
      </c>
      <c r="G93" t="s">
        <v>10</v>
      </c>
      <c r="H93" t="s">
        <v>11</v>
      </c>
      <c r="I93" t="s">
        <v>11</v>
      </c>
      <c r="J93">
        <f>0</f>
        <v>0</v>
      </c>
      <c r="L93" t="str">
        <f t="shared" si="4"/>
        <v>SELECT c.courthouse_id FROM courthouse c WHERE c.courthouse_cd = ''</v>
      </c>
      <c r="M93" s="1" t="s">
        <v>131</v>
      </c>
      <c r="N93" s="1" t="str">
        <f t="shared" si="6"/>
        <v>INSERT INTO courtroom (courtroom_id,courtroom_cd,courtroom_name,courthouse_id,created_by,updated_by,created_dtm,updated_dtm,revision_count)</v>
      </c>
      <c r="O93" t="str">
        <f t="shared" si="7"/>
        <v xml:space="preserve"> VALUES </v>
      </c>
      <c r="P93" t="str">
        <f t="shared" si="5"/>
        <v>(uuid_generate_v4(),'KAMLOOPS2A','Kamloops - 2A ',(SELECT c.courthouse_id FROM courthouse c WHERE c.courthouse_cd = ''),'test','test',now(),now(),0);</v>
      </c>
    </row>
    <row r="94" spans="1:16" x14ac:dyDescent="0.2">
      <c r="A94">
        <v>92</v>
      </c>
      <c r="B94" t="s">
        <v>8</v>
      </c>
      <c r="C94" t="s">
        <v>261</v>
      </c>
      <c r="D94" s="8" t="s">
        <v>623</v>
      </c>
      <c r="F94" t="s">
        <v>10</v>
      </c>
      <c r="G94" t="s">
        <v>10</v>
      </c>
      <c r="H94" t="s">
        <v>11</v>
      </c>
      <c r="I94" t="s">
        <v>11</v>
      </c>
      <c r="J94">
        <f>0</f>
        <v>0</v>
      </c>
      <c r="L94" t="str">
        <f t="shared" si="4"/>
        <v>SELECT c.courthouse_id FROM courthouse c WHERE c.courthouse_cd = ''</v>
      </c>
      <c r="M94" s="1" t="s">
        <v>131</v>
      </c>
      <c r="N94" s="1" t="str">
        <f t="shared" si="6"/>
        <v>INSERT INTO courtroom (courtroom_id,courtroom_cd,courtroom_name,courthouse_id,created_by,updated_by,created_dtm,updated_dtm,revision_count)</v>
      </c>
      <c r="O94" t="str">
        <f t="shared" si="7"/>
        <v xml:space="preserve"> VALUES </v>
      </c>
      <c r="P94" t="str">
        <f t="shared" si="5"/>
        <v>(uuid_generate_v4(),'KAMLOOPS2B','Kamloops - 2B ',(SELECT c.courthouse_id FROM courthouse c WHERE c.courthouse_cd = ''),'test','test',now(),now(),0);</v>
      </c>
    </row>
    <row r="95" spans="1:16" x14ac:dyDescent="0.2">
      <c r="A95">
        <v>93</v>
      </c>
      <c r="B95" t="s">
        <v>8</v>
      </c>
      <c r="C95" t="s">
        <v>262</v>
      </c>
      <c r="D95" s="8" t="s">
        <v>624</v>
      </c>
      <c r="F95" t="s">
        <v>10</v>
      </c>
      <c r="G95" t="s">
        <v>10</v>
      </c>
      <c r="H95" t="s">
        <v>11</v>
      </c>
      <c r="I95" t="s">
        <v>11</v>
      </c>
      <c r="J95">
        <f>0</f>
        <v>0</v>
      </c>
      <c r="L95" t="str">
        <f t="shared" si="4"/>
        <v>SELECT c.courthouse_id FROM courthouse c WHERE c.courthouse_cd = ''</v>
      </c>
      <c r="M95" s="1" t="s">
        <v>131</v>
      </c>
      <c r="N95" s="1" t="str">
        <f t="shared" si="6"/>
        <v>INSERT INTO courtroom (courtroom_id,courtroom_cd,courtroom_name,courthouse_id,created_by,updated_by,created_dtm,updated_dtm,revision_count)</v>
      </c>
      <c r="O95" t="str">
        <f t="shared" si="7"/>
        <v xml:space="preserve"> VALUES </v>
      </c>
      <c r="P95" t="str">
        <f t="shared" si="5"/>
        <v>(uuid_generate_v4(),'KAMLOOPS2C','Kamloops - 2C ',(SELECT c.courthouse_id FROM courthouse c WHERE c.courthouse_cd = ''),'test','test',now(),now(),0);</v>
      </c>
    </row>
    <row r="96" spans="1:16" x14ac:dyDescent="0.2">
      <c r="A96">
        <v>94</v>
      </c>
      <c r="B96" t="s">
        <v>8</v>
      </c>
      <c r="C96" t="s">
        <v>263</v>
      </c>
      <c r="D96" s="8" t="s">
        <v>625</v>
      </c>
      <c r="F96" t="s">
        <v>10</v>
      </c>
      <c r="G96" t="s">
        <v>10</v>
      </c>
      <c r="H96" t="s">
        <v>11</v>
      </c>
      <c r="I96" t="s">
        <v>11</v>
      </c>
      <c r="J96">
        <f>0</f>
        <v>0</v>
      </c>
      <c r="L96" t="str">
        <f t="shared" si="4"/>
        <v>SELECT c.courthouse_id FROM courthouse c WHERE c.courthouse_cd = ''</v>
      </c>
      <c r="M96" s="1" t="s">
        <v>131</v>
      </c>
      <c r="N96" s="1" t="str">
        <f t="shared" si="6"/>
        <v>INSERT INTO courtroom (courtroom_id,courtroom_cd,courtroom_name,courthouse_id,created_by,updated_by,created_dtm,updated_dtm,revision_count)</v>
      </c>
      <c r="O96" t="str">
        <f t="shared" si="7"/>
        <v xml:space="preserve"> VALUES </v>
      </c>
      <c r="P96" t="str">
        <f t="shared" si="5"/>
        <v>(uuid_generate_v4(),'KAMLOOPS2D','Kamloops - 2D ',(SELECT c.courthouse_id FROM courthouse c WHERE c.courthouse_cd = ''),'test','test',now(),now(),0);</v>
      </c>
    </row>
    <row r="97" spans="1:16" x14ac:dyDescent="0.2">
      <c r="A97">
        <v>95</v>
      </c>
      <c r="B97" t="s">
        <v>8</v>
      </c>
      <c r="C97" t="s">
        <v>264</v>
      </c>
      <c r="D97" s="8" t="s">
        <v>626</v>
      </c>
      <c r="F97" t="s">
        <v>10</v>
      </c>
      <c r="G97" t="s">
        <v>10</v>
      </c>
      <c r="H97" t="s">
        <v>11</v>
      </c>
      <c r="I97" t="s">
        <v>11</v>
      </c>
      <c r="J97">
        <f>0</f>
        <v>0</v>
      </c>
      <c r="L97" t="str">
        <f t="shared" si="4"/>
        <v>SELECT c.courthouse_id FROM courthouse c WHERE c.courthouse_cd = ''</v>
      </c>
      <c r="M97" s="1" t="s">
        <v>131</v>
      </c>
      <c r="N97" s="1" t="str">
        <f t="shared" si="6"/>
        <v>INSERT INTO courtroom (courtroom_id,courtroom_cd,courtroom_name,courthouse_id,created_by,updated_by,created_dtm,updated_dtm,revision_count)</v>
      </c>
      <c r="O97" t="str">
        <f t="shared" si="7"/>
        <v xml:space="preserve"> VALUES </v>
      </c>
      <c r="P97" t="str">
        <f t="shared" si="5"/>
        <v>(uuid_generate_v4(),'KAMLOOPS2F','Kamloops - 2F',(SELECT c.courthouse_id FROM courthouse c WHERE c.courthouse_cd = ''),'test','test',now(),now(),0);</v>
      </c>
    </row>
    <row r="98" spans="1:16" x14ac:dyDescent="0.2">
      <c r="A98">
        <v>96</v>
      </c>
      <c r="B98" t="s">
        <v>8</v>
      </c>
      <c r="C98" t="s">
        <v>265</v>
      </c>
      <c r="D98" s="8" t="s">
        <v>627</v>
      </c>
      <c r="F98" t="s">
        <v>10</v>
      </c>
      <c r="G98" t="s">
        <v>10</v>
      </c>
      <c r="H98" t="s">
        <v>11</v>
      </c>
      <c r="I98" t="s">
        <v>11</v>
      </c>
      <c r="J98">
        <f>0</f>
        <v>0</v>
      </c>
      <c r="L98" t="str">
        <f t="shared" si="4"/>
        <v>SELECT c.courthouse_id FROM courthouse c WHERE c.courthouse_cd = ''</v>
      </c>
      <c r="M98" s="1" t="s">
        <v>131</v>
      </c>
      <c r="N98" s="1" t="str">
        <f t="shared" si="6"/>
        <v>INSERT INTO courtroom (courtroom_id,courtroom_cd,courtroom_name,courthouse_id,created_by,updated_by,created_dtm,updated_dtm,revision_count)</v>
      </c>
      <c r="O98" t="str">
        <f t="shared" si="7"/>
        <v xml:space="preserve"> VALUES </v>
      </c>
      <c r="P98" t="str">
        <f t="shared" si="5"/>
        <v>(uuid_generate_v4(),'KAMLOOPS3A','Kamloops - 3A ',(SELECT c.courthouse_id FROM courthouse c WHERE c.courthouse_cd = ''),'test','test',now(),now(),0);</v>
      </c>
    </row>
    <row r="99" spans="1:16" x14ac:dyDescent="0.2">
      <c r="A99">
        <v>97</v>
      </c>
      <c r="B99" t="s">
        <v>8</v>
      </c>
      <c r="C99" t="s">
        <v>266</v>
      </c>
      <c r="D99" s="8" t="s">
        <v>628</v>
      </c>
      <c r="F99" t="s">
        <v>10</v>
      </c>
      <c r="G99" t="s">
        <v>10</v>
      </c>
      <c r="H99" t="s">
        <v>11</v>
      </c>
      <c r="I99" t="s">
        <v>11</v>
      </c>
      <c r="J99">
        <f>0</f>
        <v>0</v>
      </c>
      <c r="L99" t="str">
        <f t="shared" si="4"/>
        <v>SELECT c.courthouse_id FROM courthouse c WHERE c.courthouse_cd = ''</v>
      </c>
      <c r="M99" s="1" t="s">
        <v>131</v>
      </c>
      <c r="N99" s="1" t="str">
        <f t="shared" si="6"/>
        <v>INSERT INTO courtroom (courtroom_id,courtroom_cd,courtroom_name,courthouse_id,created_by,updated_by,created_dtm,updated_dtm,revision_count)</v>
      </c>
      <c r="O99" t="str">
        <f t="shared" si="7"/>
        <v xml:space="preserve"> VALUES </v>
      </c>
      <c r="P99" t="str">
        <f t="shared" si="5"/>
        <v>(uuid_generate_v4(),'KAMLOOPS3B','Kamloops - 3B ',(SELECT c.courthouse_id FROM courthouse c WHERE c.courthouse_cd = ''),'test','test',now(),now(),0);</v>
      </c>
    </row>
    <row r="100" spans="1:16" x14ac:dyDescent="0.2">
      <c r="A100">
        <v>98</v>
      </c>
      <c r="B100" t="s">
        <v>8</v>
      </c>
      <c r="C100" t="s">
        <v>267</v>
      </c>
      <c r="D100" s="8" t="s">
        <v>629</v>
      </c>
      <c r="F100" t="s">
        <v>10</v>
      </c>
      <c r="G100" t="s">
        <v>10</v>
      </c>
      <c r="H100" t="s">
        <v>11</v>
      </c>
      <c r="I100" t="s">
        <v>11</v>
      </c>
      <c r="J100">
        <f>0</f>
        <v>0</v>
      </c>
      <c r="L100" t="str">
        <f t="shared" si="4"/>
        <v>SELECT c.courthouse_id FROM courthouse c WHERE c.courthouse_cd = ''</v>
      </c>
      <c r="M100" s="1" t="s">
        <v>131</v>
      </c>
      <c r="N100" s="1" t="str">
        <f t="shared" si="6"/>
        <v>INSERT INTO courtroom (courtroom_id,courtroom_cd,courtroom_name,courthouse_id,created_by,updated_by,created_dtm,updated_dtm,revision_count)</v>
      </c>
      <c r="O100" t="str">
        <f t="shared" si="7"/>
        <v xml:space="preserve"> VALUES </v>
      </c>
      <c r="P100" t="str">
        <f t="shared" si="5"/>
        <v>(uuid_generate_v4(),'KAMLOOPS3C','Kamloops - 3C ',(SELECT c.courthouse_id FROM courthouse c WHERE c.courthouse_cd = ''),'test','test',now(),now(),0);</v>
      </c>
    </row>
    <row r="101" spans="1:16" x14ac:dyDescent="0.2">
      <c r="A101">
        <v>99</v>
      </c>
      <c r="B101" t="s">
        <v>8</v>
      </c>
      <c r="C101" t="s">
        <v>268</v>
      </c>
      <c r="D101" s="8" t="s">
        <v>630</v>
      </c>
      <c r="F101" t="s">
        <v>10</v>
      </c>
      <c r="G101" t="s">
        <v>10</v>
      </c>
      <c r="H101" t="s">
        <v>11</v>
      </c>
      <c r="I101" t="s">
        <v>11</v>
      </c>
      <c r="J101">
        <f>0</f>
        <v>0</v>
      </c>
      <c r="L101" t="str">
        <f t="shared" si="4"/>
        <v>SELECT c.courthouse_id FROM courthouse c WHERE c.courthouse_cd = ''</v>
      </c>
      <c r="M101" s="1" t="s">
        <v>131</v>
      </c>
      <c r="N101" s="1" t="str">
        <f t="shared" si="6"/>
        <v>INSERT INTO courtroom (courtroom_id,courtroom_cd,courtroom_name,courthouse_id,created_by,updated_by,created_dtm,updated_dtm,revision_count)</v>
      </c>
      <c r="O101" t="str">
        <f t="shared" si="7"/>
        <v xml:space="preserve"> VALUES </v>
      </c>
      <c r="P101" t="str">
        <f t="shared" si="5"/>
        <v>(uuid_generate_v4(),'KAMLOOPS3D','Kamloops - 3D ',(SELECT c.courthouse_id FROM courthouse c WHERE c.courthouse_cd = ''),'test','test',now(),now(),0);</v>
      </c>
    </row>
    <row r="102" spans="1:16" x14ac:dyDescent="0.2">
      <c r="A102">
        <v>100</v>
      </c>
      <c r="B102" t="s">
        <v>8</v>
      </c>
      <c r="C102" t="s">
        <v>269</v>
      </c>
      <c r="D102" s="8" t="s">
        <v>631</v>
      </c>
      <c r="F102" t="s">
        <v>10</v>
      </c>
      <c r="G102" t="s">
        <v>10</v>
      </c>
      <c r="H102" t="s">
        <v>11</v>
      </c>
      <c r="I102" t="s">
        <v>11</v>
      </c>
      <c r="J102">
        <f>0</f>
        <v>0</v>
      </c>
      <c r="L102" t="str">
        <f t="shared" si="4"/>
        <v>SELECT c.courthouse_id FROM courthouse c WHERE c.courthouse_cd = ''</v>
      </c>
      <c r="M102" s="1" t="s">
        <v>131</v>
      </c>
      <c r="N102" s="1" t="str">
        <f t="shared" si="6"/>
        <v>INSERT INTO courtroom (courtroom_id,courtroom_cd,courtroom_name,courthouse_id,created_by,updated_by,created_dtm,updated_dtm,revision_count)</v>
      </c>
      <c r="O102" t="str">
        <f t="shared" si="7"/>
        <v xml:space="preserve"> VALUES </v>
      </c>
      <c r="P102" t="str">
        <f t="shared" si="5"/>
        <v>(uuid_generate_v4(),'KAMLOOPS5A','Kamloops - 5A ',(SELECT c.courthouse_id FROM courthouse c WHERE c.courthouse_cd = ''),'test','test',now(),now(),0);</v>
      </c>
    </row>
    <row r="103" spans="1:16" x14ac:dyDescent="0.2">
      <c r="A103">
        <v>101</v>
      </c>
      <c r="B103" t="s">
        <v>8</v>
      </c>
      <c r="C103" t="s">
        <v>270</v>
      </c>
      <c r="D103" s="8" t="s">
        <v>632</v>
      </c>
      <c r="F103" t="s">
        <v>10</v>
      </c>
      <c r="G103" t="s">
        <v>10</v>
      </c>
      <c r="H103" t="s">
        <v>11</v>
      </c>
      <c r="I103" t="s">
        <v>11</v>
      </c>
      <c r="J103">
        <f>0</f>
        <v>0</v>
      </c>
      <c r="L103" t="str">
        <f t="shared" si="4"/>
        <v>SELECT c.courthouse_id FROM courthouse c WHERE c.courthouse_cd = ''</v>
      </c>
      <c r="M103" s="1" t="s">
        <v>131</v>
      </c>
      <c r="N103" s="1" t="str">
        <f t="shared" si="6"/>
        <v>INSERT INTO courtroom (courtroom_id,courtroom_cd,courtroom_name,courthouse_id,created_by,updated_by,created_dtm,updated_dtm,revision_count)</v>
      </c>
      <c r="O103" t="str">
        <f t="shared" si="7"/>
        <v xml:space="preserve"> VALUES </v>
      </c>
      <c r="P103" t="str">
        <f t="shared" si="5"/>
        <v>(uuid_generate_v4(),'KAMLOOPS5B','Kamloops - 5B ',(SELECT c.courthouse_id FROM courthouse c WHERE c.courthouse_cd = ''),'test','test',now(),now(),0);</v>
      </c>
    </row>
    <row r="104" spans="1:16" x14ac:dyDescent="0.2">
      <c r="A104">
        <v>102</v>
      </c>
      <c r="B104" t="s">
        <v>8</v>
      </c>
      <c r="C104" t="s">
        <v>271</v>
      </c>
      <c r="D104" s="8" t="s">
        <v>633</v>
      </c>
      <c r="F104" t="s">
        <v>10</v>
      </c>
      <c r="G104" t="s">
        <v>10</v>
      </c>
      <c r="H104" t="s">
        <v>11</v>
      </c>
      <c r="I104" t="s">
        <v>11</v>
      </c>
      <c r="J104">
        <f>0</f>
        <v>0</v>
      </c>
      <c r="L104" t="str">
        <f t="shared" si="4"/>
        <v>SELECT c.courthouse_id FROM courthouse c WHERE c.courthouse_cd = ''</v>
      </c>
      <c r="M104" s="1" t="s">
        <v>131</v>
      </c>
      <c r="N104" s="1" t="str">
        <f t="shared" si="6"/>
        <v>INSERT INTO courtroom (courtroom_id,courtroom_cd,courtroom_name,courthouse_id,created_by,updated_by,created_dtm,updated_dtm,revision_count)</v>
      </c>
      <c r="O104" t="str">
        <f t="shared" si="7"/>
        <v xml:space="preserve"> VALUES </v>
      </c>
      <c r="P104" t="str">
        <f t="shared" si="5"/>
        <v>(uuid_generate_v4(),'KAMLOOPS5C','Kamloops - 5C ',(SELECT c.courthouse_id FROM courthouse c WHERE c.courthouse_cd = ''),'test','test',now(),now(),0);</v>
      </c>
    </row>
    <row r="105" spans="1:16" x14ac:dyDescent="0.2">
      <c r="A105">
        <v>103</v>
      </c>
      <c r="B105" t="s">
        <v>8</v>
      </c>
      <c r="C105" t="s">
        <v>272</v>
      </c>
      <c r="D105" s="8" t="s">
        <v>634</v>
      </c>
      <c r="F105" t="s">
        <v>10</v>
      </c>
      <c r="G105" t="s">
        <v>10</v>
      </c>
      <c r="H105" t="s">
        <v>11</v>
      </c>
      <c r="I105" t="s">
        <v>11</v>
      </c>
      <c r="J105">
        <f>0</f>
        <v>0</v>
      </c>
      <c r="L105" t="str">
        <f t="shared" si="4"/>
        <v>SELECT c.courthouse_id FROM courthouse c WHERE c.courthouse_cd = ''</v>
      </c>
      <c r="M105" s="1" t="s">
        <v>131</v>
      </c>
      <c r="N105" s="1" t="str">
        <f t="shared" si="6"/>
        <v>INSERT INTO courtroom (courtroom_id,courtroom_cd,courtroom_name,courthouse_id,created_by,updated_by,created_dtm,updated_dtm,revision_count)</v>
      </c>
      <c r="O105" t="str">
        <f t="shared" si="7"/>
        <v xml:space="preserve"> VALUES </v>
      </c>
      <c r="P105" t="str">
        <f t="shared" si="5"/>
        <v>(uuid_generate_v4(),'KAMLOOPS5D','Kamloops - 5D ',(SELECT c.courthouse_id FROM courthouse c WHERE c.courthouse_cd = ''),'test','test',now(),now(),0);</v>
      </c>
    </row>
    <row r="106" spans="1:16" x14ac:dyDescent="0.2">
      <c r="A106">
        <v>104</v>
      </c>
      <c r="B106" t="s">
        <v>8</v>
      </c>
      <c r="C106" t="s">
        <v>273</v>
      </c>
      <c r="D106" s="8" t="s">
        <v>635</v>
      </c>
      <c r="F106" t="s">
        <v>10</v>
      </c>
      <c r="G106" t="s">
        <v>10</v>
      </c>
      <c r="H106" t="s">
        <v>11</v>
      </c>
      <c r="I106" t="s">
        <v>11</v>
      </c>
      <c r="J106">
        <f>0</f>
        <v>0</v>
      </c>
      <c r="L106" t="str">
        <f t="shared" si="4"/>
        <v>SELECT c.courthouse_id FROM courthouse c WHERE c.courthouse_cd = ''</v>
      </c>
      <c r="M106" s="1" t="s">
        <v>131</v>
      </c>
      <c r="N106" s="1" t="str">
        <f t="shared" si="6"/>
        <v>INSERT INTO courtroom (courtroom_id,courtroom_cd,courtroom_name,courthouse_id,created_by,updated_by,created_dtm,updated_dtm,revision_count)</v>
      </c>
      <c r="O106" t="str">
        <f t="shared" si="7"/>
        <v xml:space="preserve"> VALUES </v>
      </c>
      <c r="P106" t="str">
        <f t="shared" si="5"/>
        <v>(uuid_generate_v4(),'KELOWNA1','Kelowna - 1',(SELECT c.courthouse_id FROM courthouse c WHERE c.courthouse_cd = ''),'test','test',now(),now(),0);</v>
      </c>
    </row>
    <row r="107" spans="1:16" x14ac:dyDescent="0.2">
      <c r="A107">
        <v>105</v>
      </c>
      <c r="B107" t="s">
        <v>8</v>
      </c>
      <c r="C107" t="s">
        <v>274</v>
      </c>
      <c r="D107" s="8" t="s">
        <v>636</v>
      </c>
      <c r="F107" t="s">
        <v>10</v>
      </c>
      <c r="G107" t="s">
        <v>10</v>
      </c>
      <c r="H107" t="s">
        <v>11</v>
      </c>
      <c r="I107" t="s">
        <v>11</v>
      </c>
      <c r="J107">
        <f>0</f>
        <v>0</v>
      </c>
      <c r="L107" t="str">
        <f t="shared" si="4"/>
        <v>SELECT c.courthouse_id FROM courthouse c WHERE c.courthouse_cd = ''</v>
      </c>
      <c r="M107" s="1" t="s">
        <v>131</v>
      </c>
      <c r="N107" s="1" t="str">
        <f t="shared" si="6"/>
        <v>INSERT INTO courtroom (courtroom_id,courtroom_cd,courtroom_name,courthouse_id,created_by,updated_by,created_dtm,updated_dtm,revision_count)</v>
      </c>
      <c r="O107" t="str">
        <f t="shared" si="7"/>
        <v xml:space="preserve"> VALUES </v>
      </c>
      <c r="P107" t="str">
        <f t="shared" si="5"/>
        <v>(uuid_generate_v4(),'KELOWNA2','Kelowna - 2',(SELECT c.courthouse_id FROM courthouse c WHERE c.courthouse_cd = ''),'test','test',now(),now(),0);</v>
      </c>
    </row>
    <row r="108" spans="1:16" x14ac:dyDescent="0.2">
      <c r="A108">
        <v>106</v>
      </c>
      <c r="B108" t="s">
        <v>8</v>
      </c>
      <c r="C108" t="s">
        <v>275</v>
      </c>
      <c r="D108" s="8" t="s">
        <v>637</v>
      </c>
      <c r="F108" t="s">
        <v>10</v>
      </c>
      <c r="G108" t="s">
        <v>10</v>
      </c>
      <c r="H108" t="s">
        <v>11</v>
      </c>
      <c r="I108" t="s">
        <v>11</v>
      </c>
      <c r="J108">
        <f>0</f>
        <v>0</v>
      </c>
      <c r="L108" t="str">
        <f t="shared" si="4"/>
        <v>SELECT c.courthouse_id FROM courthouse c WHERE c.courthouse_cd = ''</v>
      </c>
      <c r="M108" s="1" t="s">
        <v>131</v>
      </c>
      <c r="N108" s="1" t="str">
        <f t="shared" si="6"/>
        <v>INSERT INTO courtroom (courtroom_id,courtroom_cd,courtroom_name,courthouse_id,created_by,updated_by,created_dtm,updated_dtm,revision_count)</v>
      </c>
      <c r="O108" t="str">
        <f t="shared" si="7"/>
        <v xml:space="preserve"> VALUES </v>
      </c>
      <c r="P108" t="str">
        <f t="shared" si="5"/>
        <v>(uuid_generate_v4(),'KELOWNA3','Kelowna - 3',(SELECT c.courthouse_id FROM courthouse c WHERE c.courthouse_cd = ''),'test','test',now(),now(),0);</v>
      </c>
    </row>
    <row r="109" spans="1:16" x14ac:dyDescent="0.2">
      <c r="A109">
        <v>107</v>
      </c>
      <c r="B109" t="s">
        <v>8</v>
      </c>
      <c r="C109" t="s">
        <v>276</v>
      </c>
      <c r="D109" s="8" t="s">
        <v>638</v>
      </c>
      <c r="F109" t="s">
        <v>10</v>
      </c>
      <c r="G109" t="s">
        <v>10</v>
      </c>
      <c r="H109" t="s">
        <v>11</v>
      </c>
      <c r="I109" t="s">
        <v>11</v>
      </c>
      <c r="J109">
        <f>0</f>
        <v>0</v>
      </c>
      <c r="L109" t="str">
        <f t="shared" si="4"/>
        <v>SELECT c.courthouse_id FROM courthouse c WHERE c.courthouse_cd = ''</v>
      </c>
      <c r="M109" s="1" t="s">
        <v>131</v>
      </c>
      <c r="N109" s="1" t="str">
        <f t="shared" si="6"/>
        <v>INSERT INTO courtroom (courtroom_id,courtroom_cd,courtroom_name,courthouse_id,created_by,updated_by,created_dtm,updated_dtm,revision_count)</v>
      </c>
      <c r="O109" t="str">
        <f t="shared" si="7"/>
        <v xml:space="preserve"> VALUES </v>
      </c>
      <c r="P109" t="str">
        <f t="shared" si="5"/>
        <v>(uuid_generate_v4(),'KELOWNA4','Kelowna - 4',(SELECT c.courthouse_id FROM courthouse c WHERE c.courthouse_cd = ''),'test','test',now(),now(),0);</v>
      </c>
    </row>
    <row r="110" spans="1:16" x14ac:dyDescent="0.2">
      <c r="A110">
        <v>108</v>
      </c>
      <c r="B110" t="s">
        <v>8</v>
      </c>
      <c r="C110" t="s">
        <v>277</v>
      </c>
      <c r="D110" s="8" t="s">
        <v>639</v>
      </c>
      <c r="F110" t="s">
        <v>10</v>
      </c>
      <c r="G110" t="s">
        <v>10</v>
      </c>
      <c r="H110" t="s">
        <v>11</v>
      </c>
      <c r="I110" t="s">
        <v>11</v>
      </c>
      <c r="J110">
        <f>0</f>
        <v>0</v>
      </c>
      <c r="L110" t="str">
        <f t="shared" si="4"/>
        <v>SELECT c.courthouse_id FROM courthouse c WHERE c.courthouse_cd = ''</v>
      </c>
      <c r="M110" s="1" t="s">
        <v>131</v>
      </c>
      <c r="N110" s="1" t="str">
        <f t="shared" si="6"/>
        <v>INSERT INTO courtroom (courtroom_id,courtroom_cd,courtroom_name,courthouse_id,created_by,updated_by,created_dtm,updated_dtm,revision_count)</v>
      </c>
      <c r="O110" t="str">
        <f t="shared" si="7"/>
        <v xml:space="preserve"> VALUES </v>
      </c>
      <c r="P110" t="str">
        <f t="shared" si="5"/>
        <v>(uuid_generate_v4(),'KELOWNA5','Kelowna - 5',(SELECT c.courthouse_id FROM courthouse c WHERE c.courthouse_cd = ''),'test','test',now(),now(),0);</v>
      </c>
    </row>
    <row r="111" spans="1:16" x14ac:dyDescent="0.2">
      <c r="A111">
        <v>109</v>
      </c>
      <c r="B111" t="s">
        <v>8</v>
      </c>
      <c r="C111" t="s">
        <v>278</v>
      </c>
      <c r="D111" s="8" t="s">
        <v>640</v>
      </c>
      <c r="F111" t="s">
        <v>10</v>
      </c>
      <c r="G111" t="s">
        <v>10</v>
      </c>
      <c r="H111" t="s">
        <v>11</v>
      </c>
      <c r="I111" t="s">
        <v>11</v>
      </c>
      <c r="J111">
        <f>0</f>
        <v>0</v>
      </c>
      <c r="L111" t="str">
        <f t="shared" si="4"/>
        <v>SELECT c.courthouse_id FROM courthouse c WHERE c.courthouse_cd = ''</v>
      </c>
      <c r="M111" s="1" t="s">
        <v>131</v>
      </c>
      <c r="N111" s="1" t="str">
        <f t="shared" si="6"/>
        <v>INSERT INTO courtroom (courtroom_id,courtroom_cd,courtroom_name,courthouse_id,created_by,updated_by,created_dtm,updated_dtm,revision_count)</v>
      </c>
      <c r="O111" t="str">
        <f t="shared" si="7"/>
        <v xml:space="preserve"> VALUES </v>
      </c>
      <c r="P111" t="str">
        <f t="shared" si="5"/>
        <v>(uuid_generate_v4(),'KELOWNA6','Kelowna - 6',(SELECT c.courthouse_id FROM courthouse c WHERE c.courthouse_cd = ''),'test','test',now(),now(),0);</v>
      </c>
    </row>
    <row r="112" spans="1:16" x14ac:dyDescent="0.2">
      <c r="A112">
        <v>110</v>
      </c>
      <c r="B112" t="s">
        <v>8</v>
      </c>
      <c r="C112" t="s">
        <v>279</v>
      </c>
      <c r="D112" s="8" t="s">
        <v>641</v>
      </c>
      <c r="F112" t="s">
        <v>10</v>
      </c>
      <c r="G112" t="s">
        <v>10</v>
      </c>
      <c r="H112" t="s">
        <v>11</v>
      </c>
      <c r="I112" t="s">
        <v>11</v>
      </c>
      <c r="J112">
        <f>0</f>
        <v>0</v>
      </c>
      <c r="L112" t="str">
        <f t="shared" si="4"/>
        <v>SELECT c.courthouse_id FROM courthouse c WHERE c.courthouse_cd = ''</v>
      </c>
      <c r="M112" s="1" t="s">
        <v>131</v>
      </c>
      <c r="N112" s="1" t="str">
        <f t="shared" si="6"/>
        <v>INSERT INTO courtroom (courtroom_id,courtroom_cd,courtroom_name,courthouse_id,created_by,updated_by,created_dtm,updated_dtm,revision_count)</v>
      </c>
      <c r="O112" t="str">
        <f t="shared" si="7"/>
        <v xml:space="preserve"> VALUES </v>
      </c>
      <c r="P112" t="str">
        <f t="shared" si="5"/>
        <v>(uuid_generate_v4(),'KELOWNA7','Kelowna - 7',(SELECT c.courthouse_id FROM courthouse c WHERE c.courthouse_cd = ''),'test','test',now(),now(),0);</v>
      </c>
    </row>
    <row r="113" spans="1:16" x14ac:dyDescent="0.2">
      <c r="A113">
        <v>111</v>
      </c>
      <c r="B113" t="s">
        <v>8</v>
      </c>
      <c r="C113" t="s">
        <v>280</v>
      </c>
      <c r="D113" s="8" t="s">
        <v>642</v>
      </c>
      <c r="F113" t="s">
        <v>10</v>
      </c>
      <c r="G113" t="s">
        <v>10</v>
      </c>
      <c r="H113" t="s">
        <v>11</v>
      </c>
      <c r="I113" t="s">
        <v>11</v>
      </c>
      <c r="J113">
        <f>0</f>
        <v>0</v>
      </c>
      <c r="L113" t="str">
        <f t="shared" si="4"/>
        <v>SELECT c.courthouse_id FROM courthouse c WHERE c.courthouse_cd = ''</v>
      </c>
      <c r="M113" s="1" t="s">
        <v>131</v>
      </c>
      <c r="N113" s="1" t="str">
        <f t="shared" si="6"/>
        <v>INSERT INTO courtroom (courtroom_id,courtroom_cd,courtroom_name,courthouse_id,created_by,updated_by,created_dtm,updated_dtm,revision_count)</v>
      </c>
      <c r="O113" t="str">
        <f t="shared" si="7"/>
        <v xml:space="preserve"> VALUES </v>
      </c>
      <c r="P113" t="str">
        <f t="shared" si="5"/>
        <v>(uuid_generate_v4(),'KELOWNA8','Kelowna - 8',(SELECT c.courthouse_id FROM courthouse c WHERE c.courthouse_cd = ''),'test','test',now(),now(),0);</v>
      </c>
    </row>
    <row r="114" spans="1:16" x14ac:dyDescent="0.2">
      <c r="A114">
        <v>112</v>
      </c>
      <c r="B114" t="s">
        <v>8</v>
      </c>
      <c r="C114" t="s">
        <v>281</v>
      </c>
      <c r="D114" s="8" t="s">
        <v>643</v>
      </c>
      <c r="F114" t="s">
        <v>10</v>
      </c>
      <c r="G114" t="s">
        <v>10</v>
      </c>
      <c r="H114" t="s">
        <v>11</v>
      </c>
      <c r="I114" t="s">
        <v>11</v>
      </c>
      <c r="J114">
        <f>0</f>
        <v>0</v>
      </c>
      <c r="L114" t="str">
        <f t="shared" si="4"/>
        <v>SELECT c.courthouse_id FROM courthouse c WHERE c.courthouse_cd = ''</v>
      </c>
      <c r="M114" s="1" t="s">
        <v>131</v>
      </c>
      <c r="N114" s="1" t="str">
        <f t="shared" si="6"/>
        <v>INSERT INTO courtroom (courtroom_id,courtroom_cd,courtroom_name,courthouse_id,created_by,updated_by,created_dtm,updated_dtm,revision_count)</v>
      </c>
      <c r="O114" t="str">
        <f t="shared" si="7"/>
        <v xml:space="preserve"> VALUES </v>
      </c>
      <c r="P114" t="str">
        <f t="shared" si="5"/>
        <v>(uuid_generate_v4(),'KELOWNA9','Kelowna - 9',(SELECT c.courthouse_id FROM courthouse c WHERE c.courthouse_cd = ''),'test','test',now(),now(),0);</v>
      </c>
    </row>
    <row r="115" spans="1:16" x14ac:dyDescent="0.2">
      <c r="A115">
        <v>113</v>
      </c>
      <c r="B115" t="s">
        <v>8</v>
      </c>
      <c r="C115" t="s">
        <v>282</v>
      </c>
      <c r="D115" s="8" t="s">
        <v>644</v>
      </c>
      <c r="F115" t="s">
        <v>10</v>
      </c>
      <c r="G115" t="s">
        <v>10</v>
      </c>
      <c r="H115" t="s">
        <v>11</v>
      </c>
      <c r="I115" t="s">
        <v>11</v>
      </c>
      <c r="J115">
        <f>0</f>
        <v>0</v>
      </c>
      <c r="L115" t="str">
        <f t="shared" si="4"/>
        <v>SELECT c.courthouse_id FROM courthouse c WHERE c.courthouse_cd = ''</v>
      </c>
      <c r="M115" s="1" t="s">
        <v>131</v>
      </c>
      <c r="N115" s="1" t="str">
        <f t="shared" si="6"/>
        <v>INSERT INTO courtroom (courtroom_id,courtroom_cd,courtroom_name,courthouse_id,created_by,updated_by,created_dtm,updated_dtm,revision_count)</v>
      </c>
      <c r="O115" t="str">
        <f t="shared" si="7"/>
        <v xml:space="preserve"> VALUES </v>
      </c>
      <c r="P115" t="str">
        <f t="shared" si="5"/>
        <v>(uuid_generate_v4(),'KELOWNA159','Kelowna - 159',(SELECT c.courthouse_id FROM courthouse c WHERE c.courthouse_cd = ''),'test','test',now(),now(),0);</v>
      </c>
    </row>
    <row r="116" spans="1:16" x14ac:dyDescent="0.2">
      <c r="A116">
        <v>114</v>
      </c>
      <c r="B116" t="s">
        <v>8</v>
      </c>
      <c r="C116" t="s">
        <v>283</v>
      </c>
      <c r="D116" s="8" t="s">
        <v>645</v>
      </c>
      <c r="F116" t="s">
        <v>10</v>
      </c>
      <c r="G116" t="s">
        <v>10</v>
      </c>
      <c r="H116" t="s">
        <v>11</v>
      </c>
      <c r="I116" t="s">
        <v>11</v>
      </c>
      <c r="J116">
        <f>0</f>
        <v>0</v>
      </c>
      <c r="L116" t="str">
        <f t="shared" si="4"/>
        <v>SELECT c.courthouse_id FROM courthouse c WHERE c.courthouse_cd = ''</v>
      </c>
      <c r="M116" s="1" t="s">
        <v>131</v>
      </c>
      <c r="N116" s="1" t="str">
        <f t="shared" si="6"/>
        <v>INSERT INTO courtroom (courtroom_id,courtroom_cd,courtroom_name,courthouse_id,created_by,updated_by,created_dtm,updated_dtm,revision_count)</v>
      </c>
      <c r="O116" t="str">
        <f t="shared" si="7"/>
        <v xml:space="preserve"> VALUES </v>
      </c>
      <c r="P116" t="str">
        <f t="shared" si="5"/>
        <v>(uuid_generate_v4(),'KELOWNA300','Kelowna - 300',(SELECT c.courthouse_id FROM courthouse c WHERE c.courthouse_cd = ''),'test','test',now(),now(),0);</v>
      </c>
    </row>
    <row r="117" spans="1:16" x14ac:dyDescent="0.2">
      <c r="A117">
        <v>115</v>
      </c>
      <c r="B117" t="s">
        <v>8</v>
      </c>
      <c r="C117" t="s">
        <v>284</v>
      </c>
      <c r="D117" s="8" t="s">
        <v>646</v>
      </c>
      <c r="F117" t="s">
        <v>10</v>
      </c>
      <c r="G117" t="s">
        <v>10</v>
      </c>
      <c r="H117" t="s">
        <v>11</v>
      </c>
      <c r="I117" t="s">
        <v>11</v>
      </c>
      <c r="J117">
        <f>0</f>
        <v>0</v>
      </c>
      <c r="L117" t="str">
        <f t="shared" si="4"/>
        <v>SELECT c.courthouse_id FROM courthouse c WHERE c.courthouse_cd = ''</v>
      </c>
      <c r="M117" s="1" t="s">
        <v>131</v>
      </c>
      <c r="N117" s="1" t="str">
        <f t="shared" si="6"/>
        <v>INSERT INTO courtroom (courtroom_id,courtroom_cd,courtroom_name,courthouse_id,created_by,updated_by,created_dtm,updated_dtm,revision_count)</v>
      </c>
      <c r="O117" t="str">
        <f t="shared" si="7"/>
        <v xml:space="preserve"> VALUES </v>
      </c>
      <c r="P117" t="str">
        <f t="shared" si="5"/>
        <v>(uuid_generate_v4(),'KELOWNA350','Kelowna - 350',(SELECT c.courthouse_id FROM courthouse c WHERE c.courthouse_cd = ''),'test','test',now(),now(),0);</v>
      </c>
    </row>
    <row r="118" spans="1:16" x14ac:dyDescent="0.2">
      <c r="A118">
        <v>116</v>
      </c>
      <c r="B118" t="s">
        <v>8</v>
      </c>
      <c r="C118" t="s">
        <v>285</v>
      </c>
      <c r="D118" s="8" t="s">
        <v>647</v>
      </c>
      <c r="F118" t="s">
        <v>10</v>
      </c>
      <c r="G118" t="s">
        <v>10</v>
      </c>
      <c r="H118" t="s">
        <v>11</v>
      </c>
      <c r="I118" t="s">
        <v>11</v>
      </c>
      <c r="J118">
        <f>0</f>
        <v>0</v>
      </c>
      <c r="L118" t="str">
        <f t="shared" si="4"/>
        <v>SELECT c.courthouse_id FROM courthouse c WHERE c.courthouse_cd = ''</v>
      </c>
      <c r="M118" s="1" t="s">
        <v>131</v>
      </c>
      <c r="N118" s="1" t="str">
        <f t="shared" si="6"/>
        <v>INSERT INTO courtroom (courtroom_id,courtroom_cd,courtroom_name,courthouse_id,created_by,updated_by,created_dtm,updated_dtm,revision_count)</v>
      </c>
      <c r="O118" t="str">
        <f t="shared" si="7"/>
        <v xml:space="preserve"> VALUES </v>
      </c>
      <c r="P118" t="str">
        <f t="shared" si="5"/>
        <v>(uuid_generate_v4(),'KELOWNA515','Kelowna - 515',(SELECT c.courthouse_id FROM courthouse c WHERE c.courthouse_cd = ''),'test','test',now(),now(),0);</v>
      </c>
    </row>
    <row r="119" spans="1:16" x14ac:dyDescent="0.2">
      <c r="A119">
        <v>117</v>
      </c>
      <c r="B119" t="s">
        <v>8</v>
      </c>
      <c r="C119" t="s">
        <v>286</v>
      </c>
      <c r="D119" s="8" t="s">
        <v>648</v>
      </c>
      <c r="F119" t="s">
        <v>10</v>
      </c>
      <c r="G119" t="s">
        <v>10</v>
      </c>
      <c r="H119" t="s">
        <v>11</v>
      </c>
      <c r="I119" t="s">
        <v>11</v>
      </c>
      <c r="J119">
        <f>0</f>
        <v>0</v>
      </c>
      <c r="L119" t="str">
        <f t="shared" si="4"/>
        <v>SELECT c.courthouse_id FROM courthouse c WHERE c.courthouse_cd = ''</v>
      </c>
      <c r="M119" s="1" t="s">
        <v>131</v>
      </c>
      <c r="N119" s="1" t="str">
        <f t="shared" si="6"/>
        <v>INSERT INTO courtroom (courtroom_id,courtroom_cd,courtroom_name,courthouse_id,created_by,updated_by,created_dtm,updated_dtm,revision_count)</v>
      </c>
      <c r="O119" t="str">
        <f t="shared" si="7"/>
        <v xml:space="preserve"> VALUES </v>
      </c>
      <c r="P119" t="str">
        <f t="shared" si="5"/>
        <v>(uuid_generate_v4(),'KITIMAT1','Kitimat - 1',(SELECT c.courthouse_id FROM courthouse c WHERE c.courthouse_cd = ''),'test','test',now(),now(),0);</v>
      </c>
    </row>
    <row r="120" spans="1:16" x14ac:dyDescent="0.2">
      <c r="A120">
        <v>118</v>
      </c>
      <c r="B120" t="s">
        <v>8</v>
      </c>
      <c r="C120" t="s">
        <v>287</v>
      </c>
      <c r="D120" s="8" t="s">
        <v>649</v>
      </c>
      <c r="F120" t="s">
        <v>10</v>
      </c>
      <c r="G120" t="s">
        <v>10</v>
      </c>
      <c r="H120" t="s">
        <v>11</v>
      </c>
      <c r="I120" t="s">
        <v>11</v>
      </c>
      <c r="J120">
        <f>0</f>
        <v>0</v>
      </c>
      <c r="L120" t="str">
        <f t="shared" si="4"/>
        <v>SELECT c.courthouse_id FROM courthouse c WHERE c.courthouse_cd = ''</v>
      </c>
      <c r="M120" s="1" t="s">
        <v>131</v>
      </c>
      <c r="N120" s="1" t="str">
        <f t="shared" si="6"/>
        <v>INSERT INTO courtroom (courtroom_id,courtroom_cd,courtroom_name,courthouse_id,created_by,updated_by,created_dtm,updated_dtm,revision_count)</v>
      </c>
      <c r="O120" t="str">
        <f t="shared" si="7"/>
        <v xml:space="preserve"> VALUES </v>
      </c>
      <c r="P120" t="str">
        <f t="shared" si="5"/>
        <v>(uuid_generate_v4(),'KLEMTUCIRCUITBELLA','Klemtu - Circuit - Bella',(SELECT c.courthouse_id FROM courthouse c WHERE c.courthouse_cd = ''),'test','test',now(),now(),0);</v>
      </c>
    </row>
    <row r="121" spans="1:16" x14ac:dyDescent="0.2">
      <c r="A121">
        <v>119</v>
      </c>
      <c r="B121" t="s">
        <v>8</v>
      </c>
      <c r="C121" t="s">
        <v>288</v>
      </c>
      <c r="D121" s="8" t="s">
        <v>650</v>
      </c>
      <c r="F121" t="s">
        <v>10</v>
      </c>
      <c r="G121" t="s">
        <v>10</v>
      </c>
      <c r="H121" t="s">
        <v>11</v>
      </c>
      <c r="I121" t="s">
        <v>11</v>
      </c>
      <c r="J121">
        <f>0</f>
        <v>0</v>
      </c>
      <c r="L121" t="str">
        <f t="shared" si="4"/>
        <v>SELECT c.courthouse_id FROM courthouse c WHERE c.courthouse_cd = ''</v>
      </c>
      <c r="M121" s="1" t="s">
        <v>131</v>
      </c>
      <c r="N121" s="1" t="str">
        <f t="shared" si="6"/>
        <v>INSERT INTO courtroom (courtroom_id,courtroom_cd,courtroom_name,courthouse_id,created_by,updated_by,created_dtm,updated_dtm,revision_count)</v>
      </c>
      <c r="O121" t="str">
        <f t="shared" si="7"/>
        <v xml:space="preserve"> VALUES </v>
      </c>
      <c r="P121" t="str">
        <f t="shared" si="5"/>
        <v>(uuid_generate_v4(),'KWADACHACIRCUIT','Kwadacha - Circuit',(SELECT c.courthouse_id FROM courthouse c WHERE c.courthouse_cd = ''),'test','test',now(),now(),0);</v>
      </c>
    </row>
    <row r="122" spans="1:16" x14ac:dyDescent="0.2">
      <c r="A122">
        <v>120</v>
      </c>
      <c r="B122" t="s">
        <v>8</v>
      </c>
      <c r="C122" t="s">
        <v>289</v>
      </c>
      <c r="D122" s="8" t="s">
        <v>651</v>
      </c>
      <c r="F122" t="s">
        <v>10</v>
      </c>
      <c r="G122" t="s">
        <v>10</v>
      </c>
      <c r="H122" t="s">
        <v>11</v>
      </c>
      <c r="I122" t="s">
        <v>11</v>
      </c>
      <c r="J122">
        <f>0</f>
        <v>0</v>
      </c>
      <c r="L122" t="str">
        <f t="shared" si="4"/>
        <v>SELECT c.courthouse_id FROM courthouse c WHERE c.courthouse_cd = ''</v>
      </c>
      <c r="M122" s="1" t="s">
        <v>131</v>
      </c>
      <c r="N122" s="1" t="str">
        <f t="shared" si="6"/>
        <v>INSERT INTO courtroom (courtroom_id,courtroom_cd,courtroom_name,courthouse_id,created_by,updated_by,created_dtm,updated_dtm,revision_count)</v>
      </c>
      <c r="O122" t="str">
        <f t="shared" si="7"/>
        <v xml:space="preserve"> VALUES </v>
      </c>
      <c r="P122" t="str">
        <f t="shared" si="5"/>
        <v>(uuid_generate_v4(),'LILLOOET001','Lillooet - 001',(SELECT c.courthouse_id FROM courthouse c WHERE c.courthouse_cd = ''),'test','test',now(),now(),0);</v>
      </c>
    </row>
    <row r="123" spans="1:16" x14ac:dyDescent="0.2">
      <c r="A123">
        <v>121</v>
      </c>
      <c r="B123" t="s">
        <v>8</v>
      </c>
      <c r="C123" t="s">
        <v>290</v>
      </c>
      <c r="D123" s="8" t="s">
        <v>652</v>
      </c>
      <c r="F123" t="s">
        <v>10</v>
      </c>
      <c r="G123" t="s">
        <v>10</v>
      </c>
      <c r="H123" t="s">
        <v>11</v>
      </c>
      <c r="I123" t="s">
        <v>11</v>
      </c>
      <c r="J123">
        <f>0</f>
        <v>0</v>
      </c>
      <c r="L123" t="str">
        <f t="shared" si="4"/>
        <v>SELECT c.courthouse_id FROM courthouse c WHERE c.courthouse_cd = ''</v>
      </c>
      <c r="M123" s="1" t="s">
        <v>131</v>
      </c>
      <c r="N123" s="1" t="str">
        <f t="shared" si="6"/>
        <v>INSERT INTO courtroom (courtroom_id,courtroom_cd,courtroom_name,courthouse_id,created_by,updated_by,created_dtm,updated_dtm,revision_count)</v>
      </c>
      <c r="O123" t="str">
        <f t="shared" si="7"/>
        <v xml:space="preserve"> VALUES </v>
      </c>
      <c r="P123" t="str">
        <f t="shared" si="5"/>
        <v>(uuid_generate_v4(),'LOWERPOSTCIRCUIT','Lower Post - Circuit',(SELECT c.courthouse_id FROM courthouse c WHERE c.courthouse_cd = ''),'test','test',now(),now(),0);</v>
      </c>
    </row>
    <row r="124" spans="1:16" x14ac:dyDescent="0.2">
      <c r="A124">
        <v>122</v>
      </c>
      <c r="B124" t="s">
        <v>8</v>
      </c>
      <c r="C124" t="s">
        <v>291</v>
      </c>
      <c r="D124" s="8" t="s">
        <v>653</v>
      </c>
      <c r="F124" t="s">
        <v>10</v>
      </c>
      <c r="G124" t="s">
        <v>10</v>
      </c>
      <c r="H124" t="s">
        <v>11</v>
      </c>
      <c r="I124" t="s">
        <v>11</v>
      </c>
      <c r="J124">
        <f>0</f>
        <v>0</v>
      </c>
      <c r="L124" t="str">
        <f t="shared" si="4"/>
        <v>SELECT c.courthouse_id FROM courthouse c WHERE c.courthouse_cd = ''</v>
      </c>
      <c r="M124" s="1" t="s">
        <v>131</v>
      </c>
      <c r="N124" s="1" t="str">
        <f t="shared" si="6"/>
        <v>INSERT INTO courtroom (courtroom_id,courtroom_cd,courtroom_name,courthouse_id,created_by,updated_by,created_dtm,updated_dtm,revision_count)</v>
      </c>
      <c r="O124" t="str">
        <f t="shared" si="7"/>
        <v xml:space="preserve"> VALUES </v>
      </c>
      <c r="P124" t="str">
        <f t="shared" si="5"/>
        <v>(uuid_generate_v4(),'MACKENZIE001','Mackenzie - 001',(SELECT c.courthouse_id FROM courthouse c WHERE c.courthouse_cd = ''),'test','test',now(),now(),0);</v>
      </c>
    </row>
    <row r="125" spans="1:16" x14ac:dyDescent="0.2">
      <c r="A125">
        <v>123</v>
      </c>
      <c r="B125" t="s">
        <v>8</v>
      </c>
      <c r="C125" t="s">
        <v>292</v>
      </c>
      <c r="D125" s="8" t="s">
        <v>654</v>
      </c>
      <c r="F125" t="s">
        <v>10</v>
      </c>
      <c r="G125" t="s">
        <v>10</v>
      </c>
      <c r="H125" t="s">
        <v>11</v>
      </c>
      <c r="I125" t="s">
        <v>11</v>
      </c>
      <c r="J125">
        <f>0</f>
        <v>0</v>
      </c>
      <c r="L125" t="str">
        <f t="shared" si="4"/>
        <v>SELECT c.courthouse_id FROM courthouse c WHERE c.courthouse_cd = ''</v>
      </c>
      <c r="M125" s="1" t="s">
        <v>131</v>
      </c>
      <c r="N125" s="1" t="str">
        <f t="shared" si="6"/>
        <v>INSERT INTO courtroom (courtroom_id,courtroom_cd,courtroom_name,courthouse_id,created_by,updated_by,created_dtm,updated_dtm,revision_count)</v>
      </c>
      <c r="O125" t="str">
        <f t="shared" si="7"/>
        <v xml:space="preserve"> VALUES </v>
      </c>
      <c r="P125" t="str">
        <f t="shared" si="5"/>
        <v>(uuid_generate_v4(),'MASSET1','Masset - 1',(SELECT c.courthouse_id FROM courthouse c WHERE c.courthouse_cd = ''),'test','test',now(),now(),0);</v>
      </c>
    </row>
    <row r="126" spans="1:16" x14ac:dyDescent="0.2">
      <c r="A126">
        <v>124</v>
      </c>
      <c r="B126" t="s">
        <v>8</v>
      </c>
      <c r="C126" t="s">
        <v>293</v>
      </c>
      <c r="D126" s="8" t="s">
        <v>655</v>
      </c>
      <c r="F126" t="s">
        <v>10</v>
      </c>
      <c r="G126" t="s">
        <v>10</v>
      </c>
      <c r="H126" t="s">
        <v>11</v>
      </c>
      <c r="I126" t="s">
        <v>11</v>
      </c>
      <c r="J126">
        <f>0</f>
        <v>0</v>
      </c>
      <c r="L126" t="str">
        <f t="shared" si="4"/>
        <v>SELECT c.courthouse_id FROM courthouse c WHERE c.courthouse_cd = ''</v>
      </c>
      <c r="M126" s="1" t="s">
        <v>131</v>
      </c>
      <c r="N126" s="1" t="str">
        <f t="shared" si="6"/>
        <v>INSERT INTO courtroom (courtroom_id,courtroom_cd,courtroom_name,courthouse_id,created_by,updated_by,created_dtm,updated_dtm,revision_count)</v>
      </c>
      <c r="O126" t="str">
        <f t="shared" si="7"/>
        <v xml:space="preserve"> VALUES </v>
      </c>
      <c r="P126" t="str">
        <f t="shared" si="5"/>
        <v>(uuid_generate_v4(),'MCBRIDECIRCUIT','McBride - Circuit',(SELECT c.courthouse_id FROM courthouse c WHERE c.courthouse_cd = ''),'test','test',now(),now(),0);</v>
      </c>
    </row>
    <row r="127" spans="1:16" x14ac:dyDescent="0.2">
      <c r="A127">
        <v>125</v>
      </c>
      <c r="B127" t="s">
        <v>8</v>
      </c>
      <c r="C127" t="s">
        <v>294</v>
      </c>
      <c r="D127" s="8" t="s">
        <v>656</v>
      </c>
      <c r="F127" t="s">
        <v>10</v>
      </c>
      <c r="G127" t="s">
        <v>10</v>
      </c>
      <c r="H127" t="s">
        <v>11</v>
      </c>
      <c r="I127" t="s">
        <v>11</v>
      </c>
      <c r="J127">
        <f>0</f>
        <v>0</v>
      </c>
      <c r="L127" t="str">
        <f t="shared" si="4"/>
        <v>SELECT c.courthouse_id FROM courthouse c WHERE c.courthouse_cd = ''</v>
      </c>
      <c r="M127" s="1" t="s">
        <v>131</v>
      </c>
      <c r="N127" s="1" t="str">
        <f t="shared" si="6"/>
        <v>INSERT INTO courtroom (courtroom_id,courtroom_cd,courtroom_name,courthouse_id,created_by,updated_by,created_dtm,updated_dtm,revision_count)</v>
      </c>
      <c r="O127" t="str">
        <f t="shared" si="7"/>
        <v xml:space="preserve"> VALUES </v>
      </c>
      <c r="P127" t="str">
        <f t="shared" si="5"/>
        <v>(uuid_generate_v4(),'MERRITT001','Merritt - 001',(SELECT c.courthouse_id FROM courthouse c WHERE c.courthouse_cd = ''),'test','test',now(),now(),0);</v>
      </c>
    </row>
    <row r="128" spans="1:16" x14ac:dyDescent="0.2">
      <c r="A128">
        <v>126</v>
      </c>
      <c r="B128" t="s">
        <v>8</v>
      </c>
      <c r="C128" t="s">
        <v>295</v>
      </c>
      <c r="D128" s="8" t="s">
        <v>657</v>
      </c>
      <c r="F128" t="s">
        <v>10</v>
      </c>
      <c r="G128" t="s">
        <v>10</v>
      </c>
      <c r="H128" t="s">
        <v>11</v>
      </c>
      <c r="I128" t="s">
        <v>11</v>
      </c>
      <c r="J128">
        <f>0</f>
        <v>0</v>
      </c>
      <c r="L128" t="str">
        <f t="shared" si="4"/>
        <v>SELECT c.courthouse_id FROM courthouse c WHERE c.courthouse_cd = ''</v>
      </c>
      <c r="M128" s="1" t="s">
        <v>131</v>
      </c>
      <c r="N128" s="1" t="str">
        <f t="shared" si="6"/>
        <v>INSERT INTO courtroom (courtroom_id,courtroom_cd,courtroom_name,courthouse_id,created_by,updated_by,created_dtm,updated_dtm,revision_count)</v>
      </c>
      <c r="O128" t="str">
        <f t="shared" si="7"/>
        <v xml:space="preserve"> VALUES </v>
      </c>
      <c r="P128" t="str">
        <f t="shared" si="5"/>
        <v>(uuid_generate_v4(),'NAKUSP001','Nakusp - 001',(SELECT c.courthouse_id FROM courthouse c WHERE c.courthouse_cd = ''),'test','test',now(),now(),0);</v>
      </c>
    </row>
    <row r="129" spans="1:16" x14ac:dyDescent="0.2">
      <c r="A129">
        <v>127</v>
      </c>
      <c r="B129" t="s">
        <v>8</v>
      </c>
      <c r="C129" t="s">
        <v>296</v>
      </c>
      <c r="D129" s="8" t="s">
        <v>658</v>
      </c>
      <c r="F129" t="s">
        <v>10</v>
      </c>
      <c r="G129" t="s">
        <v>10</v>
      </c>
      <c r="H129" t="s">
        <v>11</v>
      </c>
      <c r="I129" t="s">
        <v>11</v>
      </c>
      <c r="J129">
        <f>0</f>
        <v>0</v>
      </c>
      <c r="L129" t="str">
        <f t="shared" si="4"/>
        <v>SELECT c.courthouse_id FROM courthouse c WHERE c.courthouse_cd = ''</v>
      </c>
      <c r="M129" s="1" t="s">
        <v>131</v>
      </c>
      <c r="N129" s="1" t="str">
        <f t="shared" si="6"/>
        <v>INSERT INTO courtroom (courtroom_id,courtroom_cd,courtroom_name,courthouse_id,created_by,updated_by,created_dtm,updated_dtm,revision_count)</v>
      </c>
      <c r="O129" t="str">
        <f t="shared" si="7"/>
        <v xml:space="preserve"> VALUES </v>
      </c>
      <c r="P129" t="str">
        <f t="shared" si="5"/>
        <v>(uuid_generate_v4(),'NANAIMO109','Nanaimo - 109',(SELECT c.courthouse_id FROM courthouse c WHERE c.courthouse_cd = ''),'test','test',now(),now(),0);</v>
      </c>
    </row>
    <row r="130" spans="1:16" x14ac:dyDescent="0.2">
      <c r="A130">
        <v>128</v>
      </c>
      <c r="B130" t="s">
        <v>8</v>
      </c>
      <c r="C130" t="s">
        <v>297</v>
      </c>
      <c r="D130" s="8" t="s">
        <v>659</v>
      </c>
      <c r="F130" t="s">
        <v>10</v>
      </c>
      <c r="G130" t="s">
        <v>10</v>
      </c>
      <c r="H130" t="s">
        <v>11</v>
      </c>
      <c r="I130" t="s">
        <v>11</v>
      </c>
      <c r="J130">
        <f>0</f>
        <v>0</v>
      </c>
      <c r="L130" t="str">
        <f t="shared" si="4"/>
        <v>SELECT c.courthouse_id FROM courthouse c WHERE c.courthouse_cd = ''</v>
      </c>
      <c r="M130" s="1" t="s">
        <v>131</v>
      </c>
      <c r="N130" s="1" t="str">
        <f t="shared" si="6"/>
        <v>INSERT INTO courtroom (courtroom_id,courtroom_cd,courtroom_name,courthouse_id,created_by,updated_by,created_dtm,updated_dtm,revision_count)</v>
      </c>
      <c r="O130" t="str">
        <f t="shared" si="7"/>
        <v xml:space="preserve"> VALUES </v>
      </c>
      <c r="P130" t="str">
        <f t="shared" si="5"/>
        <v>(uuid_generate_v4(),'NANAIMO208','Nanaimo - 208',(SELECT c.courthouse_id FROM courthouse c WHERE c.courthouse_cd = ''),'test','test',now(),now(),0);</v>
      </c>
    </row>
    <row r="131" spans="1:16" x14ac:dyDescent="0.2">
      <c r="A131">
        <v>129</v>
      </c>
      <c r="B131" t="s">
        <v>8</v>
      </c>
      <c r="C131" t="s">
        <v>298</v>
      </c>
      <c r="D131" s="8" t="s">
        <v>660</v>
      </c>
      <c r="F131" t="s">
        <v>10</v>
      </c>
      <c r="G131" t="s">
        <v>10</v>
      </c>
      <c r="H131" t="s">
        <v>11</v>
      </c>
      <c r="I131" t="s">
        <v>11</v>
      </c>
      <c r="J131">
        <f>0</f>
        <v>0</v>
      </c>
      <c r="L131" t="str">
        <f t="shared" si="4"/>
        <v>SELECT c.courthouse_id FROM courthouse c WHERE c.courthouse_cd = ''</v>
      </c>
      <c r="M131" s="1" t="s">
        <v>131</v>
      </c>
      <c r="N131" s="1" t="str">
        <f t="shared" si="6"/>
        <v>INSERT INTO courtroom (courtroom_id,courtroom_cd,courtroom_name,courthouse_id,created_by,updated_by,created_dtm,updated_dtm,revision_count)</v>
      </c>
      <c r="O131" t="str">
        <f t="shared" si="7"/>
        <v xml:space="preserve"> VALUES </v>
      </c>
      <c r="P131" t="str">
        <f t="shared" si="5"/>
        <v>(uuid_generate_v4(),'NANAIMO222','Nanaimo - 222',(SELECT c.courthouse_id FROM courthouse c WHERE c.courthouse_cd = ''),'test','test',now(),now(),0);</v>
      </c>
    </row>
    <row r="132" spans="1:16" x14ac:dyDescent="0.2">
      <c r="A132">
        <v>130</v>
      </c>
      <c r="B132" t="s">
        <v>8</v>
      </c>
      <c r="C132" t="s">
        <v>299</v>
      </c>
      <c r="D132" s="8" t="s">
        <v>661</v>
      </c>
      <c r="F132" t="s">
        <v>10</v>
      </c>
      <c r="G132" t="s">
        <v>10</v>
      </c>
      <c r="H132" t="s">
        <v>11</v>
      </c>
      <c r="I132" t="s">
        <v>11</v>
      </c>
      <c r="J132">
        <f>0</f>
        <v>0</v>
      </c>
      <c r="L132" t="str">
        <f t="shared" ref="L132:L195" si="8">"SELECT c.courthouse_id FROM courthouse c WHERE c.courthouse_cd = '"&amp;E132&amp;"'"</f>
        <v>SELECT c.courthouse_id FROM courthouse c WHERE c.courthouse_cd = ''</v>
      </c>
      <c r="M132" s="1" t="s">
        <v>131</v>
      </c>
      <c r="N132" s="1" t="str">
        <f t="shared" si="6"/>
        <v>INSERT INTO courtroom (courtroom_id,courtroom_cd,courtroom_name,courthouse_id,created_by,updated_by,created_dtm,updated_dtm,revision_count)</v>
      </c>
      <c r="O132" t="str">
        <f t="shared" si="7"/>
        <v xml:space="preserve"> VALUES </v>
      </c>
      <c r="P132" t="str">
        <f t="shared" ref="P132:P195" si="9">"("&amp;B132&amp;",'"&amp;C132&amp;"','"&amp;D132&amp;"',("&amp;L132&amp;"),'"&amp;F132&amp;"','"&amp;G132&amp;"',"&amp;H132&amp;","&amp;I132&amp;","&amp;J132&amp;");"</f>
        <v>(uuid_generate_v4(),'NANAIMO227','Nanaimo - 227',(SELECT c.courthouse_id FROM courthouse c WHERE c.courthouse_cd = ''),'test','test',now(),now(),0);</v>
      </c>
    </row>
    <row r="133" spans="1:16" x14ac:dyDescent="0.2">
      <c r="A133">
        <v>131</v>
      </c>
      <c r="B133" t="s">
        <v>8</v>
      </c>
      <c r="C133" t="s">
        <v>300</v>
      </c>
      <c r="D133" s="8" t="s">
        <v>662</v>
      </c>
      <c r="F133" t="s">
        <v>10</v>
      </c>
      <c r="G133" t="s">
        <v>10</v>
      </c>
      <c r="H133" t="s">
        <v>11</v>
      </c>
      <c r="I133" t="s">
        <v>11</v>
      </c>
      <c r="J133">
        <f>0</f>
        <v>0</v>
      </c>
      <c r="L133" t="str">
        <f t="shared" si="8"/>
        <v>SELECT c.courthouse_id FROM courthouse c WHERE c.courthouse_cd = ''</v>
      </c>
      <c r="M133" s="1" t="s">
        <v>131</v>
      </c>
      <c r="N133" s="1" t="str">
        <f t="shared" ref="N133:N196" si="10">$N$3</f>
        <v>INSERT INTO courtroom (courtroom_id,courtroom_cd,courtroom_name,courthouse_id,created_by,updated_by,created_dtm,updated_dtm,revision_count)</v>
      </c>
      <c r="O133" t="str">
        <f t="shared" ref="O133:O196" si="11">$O$3</f>
        <v xml:space="preserve"> VALUES </v>
      </c>
      <c r="P133" t="str">
        <f t="shared" si="9"/>
        <v>(uuid_generate_v4(),'NANAIMO232','Nanaimo - 232',(SELECT c.courthouse_id FROM courthouse c WHERE c.courthouse_cd = ''),'test','test',now(),now(),0);</v>
      </c>
    </row>
    <row r="134" spans="1:16" x14ac:dyDescent="0.2">
      <c r="A134">
        <v>132</v>
      </c>
      <c r="B134" t="s">
        <v>8</v>
      </c>
      <c r="C134" t="s">
        <v>301</v>
      </c>
      <c r="D134" s="8" t="s">
        <v>663</v>
      </c>
      <c r="F134" t="s">
        <v>10</v>
      </c>
      <c r="G134" t="s">
        <v>10</v>
      </c>
      <c r="H134" t="s">
        <v>11</v>
      </c>
      <c r="I134" t="s">
        <v>11</v>
      </c>
      <c r="J134">
        <f>0</f>
        <v>0</v>
      </c>
      <c r="L134" t="str">
        <f t="shared" si="8"/>
        <v>SELECT c.courthouse_id FROM courthouse c WHERE c.courthouse_cd = ''</v>
      </c>
      <c r="M134" s="1" t="s">
        <v>131</v>
      </c>
      <c r="N134" s="1" t="str">
        <f t="shared" si="10"/>
        <v>INSERT INTO courtroom (courtroom_id,courtroom_cd,courtroom_name,courthouse_id,created_by,updated_by,created_dtm,updated_dtm,revision_count)</v>
      </c>
      <c r="O134" t="str">
        <f t="shared" si="11"/>
        <v xml:space="preserve"> VALUES </v>
      </c>
      <c r="P134" t="str">
        <f t="shared" si="9"/>
        <v>(uuid_generate_v4(),'NANAIMO305','Nanaimo - 305',(SELECT c.courthouse_id FROM courthouse c WHERE c.courthouse_cd = ''),'test','test',now(),now(),0);</v>
      </c>
    </row>
    <row r="135" spans="1:16" x14ac:dyDescent="0.2">
      <c r="A135">
        <v>133</v>
      </c>
      <c r="B135" t="s">
        <v>8</v>
      </c>
      <c r="C135" t="s">
        <v>302</v>
      </c>
      <c r="D135" s="8" t="s">
        <v>664</v>
      </c>
      <c r="F135" t="s">
        <v>10</v>
      </c>
      <c r="G135" t="s">
        <v>10</v>
      </c>
      <c r="H135" t="s">
        <v>11</v>
      </c>
      <c r="I135" t="s">
        <v>11</v>
      </c>
      <c r="J135">
        <f>0</f>
        <v>0</v>
      </c>
      <c r="L135" t="str">
        <f t="shared" si="8"/>
        <v>SELECT c.courthouse_id FROM courthouse c WHERE c.courthouse_cd = ''</v>
      </c>
      <c r="M135" s="1" t="s">
        <v>131</v>
      </c>
      <c r="N135" s="1" t="str">
        <f t="shared" si="10"/>
        <v>INSERT INTO courtroom (courtroom_id,courtroom_cd,courtroom_name,courthouse_id,created_by,updated_by,created_dtm,updated_dtm,revision_count)</v>
      </c>
      <c r="O135" t="str">
        <f t="shared" si="11"/>
        <v xml:space="preserve"> VALUES </v>
      </c>
      <c r="P135" t="str">
        <f t="shared" si="9"/>
        <v>(uuid_generate_v4(),'NANAIMO306','Nanaimo - 306',(SELECT c.courthouse_id FROM courthouse c WHERE c.courthouse_cd = ''),'test','test',now(),now(),0);</v>
      </c>
    </row>
    <row r="136" spans="1:16" x14ac:dyDescent="0.2">
      <c r="A136">
        <v>134</v>
      </c>
      <c r="B136" t="s">
        <v>8</v>
      </c>
      <c r="C136" t="s">
        <v>303</v>
      </c>
      <c r="D136" s="8" t="s">
        <v>665</v>
      </c>
      <c r="F136" t="s">
        <v>10</v>
      </c>
      <c r="G136" t="s">
        <v>10</v>
      </c>
      <c r="H136" t="s">
        <v>11</v>
      </c>
      <c r="I136" t="s">
        <v>11</v>
      </c>
      <c r="J136">
        <f>0</f>
        <v>0</v>
      </c>
      <c r="L136" t="str">
        <f t="shared" si="8"/>
        <v>SELECT c.courthouse_id FROM courthouse c WHERE c.courthouse_cd = ''</v>
      </c>
      <c r="M136" s="1" t="s">
        <v>131</v>
      </c>
      <c r="N136" s="1" t="str">
        <f t="shared" si="10"/>
        <v>INSERT INTO courtroom (courtroom_id,courtroom_cd,courtroom_name,courthouse_id,created_by,updated_by,created_dtm,updated_dtm,revision_count)</v>
      </c>
      <c r="O136" t="str">
        <f t="shared" si="11"/>
        <v xml:space="preserve"> VALUES </v>
      </c>
      <c r="P136" t="str">
        <f t="shared" si="9"/>
        <v>(uuid_generate_v4(),'NANAIMO309','Nanaimo - 309',(SELECT c.courthouse_id FROM courthouse c WHERE c.courthouse_cd = ''),'test','test',now(),now(),0);</v>
      </c>
    </row>
    <row r="137" spans="1:16" x14ac:dyDescent="0.2">
      <c r="A137">
        <v>135</v>
      </c>
      <c r="B137" t="s">
        <v>8</v>
      </c>
      <c r="C137" t="s">
        <v>304</v>
      </c>
      <c r="D137" s="8" t="s">
        <v>666</v>
      </c>
      <c r="F137" t="s">
        <v>10</v>
      </c>
      <c r="G137" t="s">
        <v>10</v>
      </c>
      <c r="H137" t="s">
        <v>11</v>
      </c>
      <c r="I137" t="s">
        <v>11</v>
      </c>
      <c r="J137">
        <f>0</f>
        <v>0</v>
      </c>
      <c r="L137" t="str">
        <f t="shared" si="8"/>
        <v>SELECT c.courthouse_id FROM courthouse c WHERE c.courthouse_cd = ''</v>
      </c>
      <c r="M137" s="1" t="s">
        <v>131</v>
      </c>
      <c r="N137" s="1" t="str">
        <f t="shared" si="10"/>
        <v>INSERT INTO courtroom (courtroom_id,courtroom_cd,courtroom_name,courthouse_id,created_by,updated_by,created_dtm,updated_dtm,revision_count)</v>
      </c>
      <c r="O137" t="str">
        <f t="shared" si="11"/>
        <v xml:space="preserve"> VALUES </v>
      </c>
      <c r="P137" t="str">
        <f t="shared" si="9"/>
        <v>(uuid_generate_v4(),'NANAIMOA','Nanaimo - A',(SELECT c.courthouse_id FROM courthouse c WHERE c.courthouse_cd = ''),'test','test',now(),now(),0);</v>
      </c>
    </row>
    <row r="138" spans="1:16" x14ac:dyDescent="0.2">
      <c r="A138">
        <v>136</v>
      </c>
      <c r="B138" t="s">
        <v>8</v>
      </c>
      <c r="C138" t="s">
        <v>305</v>
      </c>
      <c r="D138" s="8" t="s">
        <v>667</v>
      </c>
      <c r="F138" t="s">
        <v>10</v>
      </c>
      <c r="G138" t="s">
        <v>10</v>
      </c>
      <c r="H138" t="s">
        <v>11</v>
      </c>
      <c r="I138" t="s">
        <v>11</v>
      </c>
      <c r="J138">
        <f>0</f>
        <v>0</v>
      </c>
      <c r="L138" t="str">
        <f t="shared" si="8"/>
        <v>SELECT c.courthouse_id FROM courthouse c WHERE c.courthouse_cd = ''</v>
      </c>
      <c r="M138" s="1" t="s">
        <v>131</v>
      </c>
      <c r="N138" s="1" t="str">
        <f t="shared" si="10"/>
        <v>INSERT INTO courtroom (courtroom_id,courtroom_cd,courtroom_name,courthouse_id,created_by,updated_by,created_dtm,updated_dtm,revision_count)</v>
      </c>
      <c r="O138" t="str">
        <f t="shared" si="11"/>
        <v xml:space="preserve"> VALUES </v>
      </c>
      <c r="P138" t="str">
        <f t="shared" si="9"/>
        <v>(uuid_generate_v4(),'NANAIMOB','Nanaimo - B',(SELECT c.courthouse_id FROM courthouse c WHERE c.courthouse_cd = ''),'test','test',now(),now(),0);</v>
      </c>
    </row>
    <row r="139" spans="1:16" x14ac:dyDescent="0.2">
      <c r="A139">
        <v>137</v>
      </c>
      <c r="B139" t="s">
        <v>8</v>
      </c>
      <c r="C139" t="s">
        <v>306</v>
      </c>
      <c r="D139" s="8" t="s">
        <v>668</v>
      </c>
      <c r="F139" t="s">
        <v>10</v>
      </c>
      <c r="G139" t="s">
        <v>10</v>
      </c>
      <c r="H139" t="s">
        <v>11</v>
      </c>
      <c r="I139" t="s">
        <v>11</v>
      </c>
      <c r="J139">
        <f>0</f>
        <v>0</v>
      </c>
      <c r="L139" t="str">
        <f t="shared" si="8"/>
        <v>SELECT c.courthouse_id FROM courthouse c WHERE c.courthouse_cd = ''</v>
      </c>
      <c r="M139" s="1" t="s">
        <v>131</v>
      </c>
      <c r="N139" s="1" t="str">
        <f t="shared" si="10"/>
        <v>INSERT INTO courtroom (courtroom_id,courtroom_cd,courtroom_name,courthouse_id,created_by,updated_by,created_dtm,updated_dtm,revision_count)</v>
      </c>
      <c r="O139" t="str">
        <f t="shared" si="11"/>
        <v xml:space="preserve"> VALUES </v>
      </c>
      <c r="P139" t="str">
        <f t="shared" si="9"/>
        <v>(uuid_generate_v4(),'NELSON1','Nelson - 1',(SELECT c.courthouse_id FROM courthouse c WHERE c.courthouse_cd = ''),'test','test',now(),now(),0);</v>
      </c>
    </row>
    <row r="140" spans="1:16" x14ac:dyDescent="0.2">
      <c r="A140">
        <v>138</v>
      </c>
      <c r="B140" t="s">
        <v>8</v>
      </c>
      <c r="C140" t="s">
        <v>307</v>
      </c>
      <c r="D140" s="8" t="s">
        <v>669</v>
      </c>
      <c r="F140" t="s">
        <v>10</v>
      </c>
      <c r="G140" t="s">
        <v>10</v>
      </c>
      <c r="H140" t="s">
        <v>11</v>
      </c>
      <c r="I140" t="s">
        <v>11</v>
      </c>
      <c r="J140">
        <f>0</f>
        <v>0</v>
      </c>
      <c r="L140" t="str">
        <f t="shared" si="8"/>
        <v>SELECT c.courthouse_id FROM courthouse c WHERE c.courthouse_cd = ''</v>
      </c>
      <c r="M140" s="1" t="s">
        <v>131</v>
      </c>
      <c r="N140" s="1" t="str">
        <f t="shared" si="10"/>
        <v>INSERT INTO courtroom (courtroom_id,courtroom_cd,courtroom_name,courthouse_id,created_by,updated_by,created_dtm,updated_dtm,revision_count)</v>
      </c>
      <c r="O140" t="str">
        <f t="shared" si="11"/>
        <v xml:space="preserve"> VALUES </v>
      </c>
      <c r="P140" t="str">
        <f t="shared" si="9"/>
        <v>(uuid_generate_v4(),'NELSON2','Nelson - 2',(SELECT c.courthouse_id FROM courthouse c WHERE c.courthouse_cd = ''),'test','test',now(),now(),0);</v>
      </c>
    </row>
    <row r="141" spans="1:16" x14ac:dyDescent="0.2">
      <c r="A141">
        <v>139</v>
      </c>
      <c r="B141" t="s">
        <v>8</v>
      </c>
      <c r="C141" t="s">
        <v>308</v>
      </c>
      <c r="D141" s="8" t="s">
        <v>670</v>
      </c>
      <c r="F141" t="s">
        <v>10</v>
      </c>
      <c r="G141" t="s">
        <v>10</v>
      </c>
      <c r="H141" t="s">
        <v>11</v>
      </c>
      <c r="I141" t="s">
        <v>11</v>
      </c>
      <c r="J141">
        <f>0</f>
        <v>0</v>
      </c>
      <c r="L141" t="str">
        <f t="shared" si="8"/>
        <v>SELECT c.courthouse_id FROM courthouse c WHERE c.courthouse_cd = ''</v>
      </c>
      <c r="M141" s="1" t="s">
        <v>131</v>
      </c>
      <c r="N141" s="1" t="str">
        <f t="shared" si="10"/>
        <v>INSERT INTO courtroom (courtroom_id,courtroom_cd,courtroom_name,courthouse_id,created_by,updated_by,created_dtm,updated_dtm,revision_count)</v>
      </c>
      <c r="O141" t="str">
        <f t="shared" si="11"/>
        <v xml:space="preserve"> VALUES </v>
      </c>
      <c r="P141" t="str">
        <f t="shared" si="9"/>
        <v>(uuid_generate_v4(),'NELSON3','Nelson - 3',(SELECT c.courthouse_id FROM courthouse c WHERE c.courthouse_cd = ''),'test','test',now(),now(),0);</v>
      </c>
    </row>
    <row r="142" spans="1:16" x14ac:dyDescent="0.2">
      <c r="A142">
        <v>140</v>
      </c>
      <c r="B142" t="s">
        <v>8</v>
      </c>
      <c r="C142" t="s">
        <v>309</v>
      </c>
      <c r="D142" s="8" t="s">
        <v>671</v>
      </c>
      <c r="F142" t="s">
        <v>10</v>
      </c>
      <c r="G142" t="s">
        <v>10</v>
      </c>
      <c r="H142" t="s">
        <v>11</v>
      </c>
      <c r="I142" t="s">
        <v>11</v>
      </c>
      <c r="J142">
        <f>0</f>
        <v>0</v>
      </c>
      <c r="L142" t="str">
        <f t="shared" si="8"/>
        <v>SELECT c.courthouse_id FROM courthouse c WHERE c.courthouse_cd = ''</v>
      </c>
      <c r="M142" s="1" t="s">
        <v>131</v>
      </c>
      <c r="N142" s="1" t="str">
        <f t="shared" si="10"/>
        <v>INSERT INTO courtroom (courtroom_id,courtroom_cd,courtroom_name,courthouse_id,created_by,updated_by,created_dtm,updated_dtm,revision_count)</v>
      </c>
      <c r="O142" t="str">
        <f t="shared" si="11"/>
        <v xml:space="preserve"> VALUES </v>
      </c>
      <c r="P142" t="str">
        <f t="shared" si="9"/>
        <v>(uuid_generate_v4(),'NELSONCONFERENCE','Nelson - Conference',(SELECT c.courthouse_id FROM courthouse c WHERE c.courthouse_cd = ''),'test','test',now(),now(),0);</v>
      </c>
    </row>
    <row r="143" spans="1:16" x14ac:dyDescent="0.2">
      <c r="A143">
        <v>141</v>
      </c>
      <c r="B143" t="s">
        <v>8</v>
      </c>
      <c r="C143" t="s">
        <v>310</v>
      </c>
      <c r="D143" s="8" t="s">
        <v>672</v>
      </c>
      <c r="F143" t="s">
        <v>10</v>
      </c>
      <c r="G143" t="s">
        <v>10</v>
      </c>
      <c r="H143" t="s">
        <v>11</v>
      </c>
      <c r="I143" t="s">
        <v>11</v>
      </c>
      <c r="J143">
        <f>0</f>
        <v>0</v>
      </c>
      <c r="L143" t="str">
        <f t="shared" si="8"/>
        <v>SELECT c.courthouse_id FROM courthouse c WHERE c.courthouse_cd = ''</v>
      </c>
      <c r="M143" s="1" t="s">
        <v>131</v>
      </c>
      <c r="N143" s="1" t="str">
        <f t="shared" si="10"/>
        <v>INSERT INTO courtroom (courtroom_id,courtroom_cd,courtroom_name,courthouse_id,created_by,updated_by,created_dtm,updated_dtm,revision_count)</v>
      </c>
      <c r="O143" t="str">
        <f t="shared" si="11"/>
        <v xml:space="preserve"> VALUES </v>
      </c>
      <c r="P143" t="str">
        <f t="shared" si="9"/>
        <v>(uuid_generate_v4(),'NEWAIYANSHCIRCUIT','New Aiyansh - Circuit',(SELECT c.courthouse_id FROM courthouse c WHERE c.courthouse_cd = ''),'test','test',now(),now(),0);</v>
      </c>
    </row>
    <row r="144" spans="1:16" x14ac:dyDescent="0.2">
      <c r="A144">
        <v>142</v>
      </c>
      <c r="B144" t="s">
        <v>8</v>
      </c>
      <c r="C144" t="s">
        <v>311</v>
      </c>
      <c r="D144" s="8" t="s">
        <v>673</v>
      </c>
      <c r="F144" t="s">
        <v>10</v>
      </c>
      <c r="G144" t="s">
        <v>10</v>
      </c>
      <c r="H144" t="s">
        <v>11</v>
      </c>
      <c r="I144" t="s">
        <v>11</v>
      </c>
      <c r="J144">
        <f>0</f>
        <v>0</v>
      </c>
      <c r="L144" t="str">
        <f t="shared" si="8"/>
        <v>SELECT c.courthouse_id FROM courthouse c WHERE c.courthouse_cd = ''</v>
      </c>
      <c r="M144" s="1" t="s">
        <v>131</v>
      </c>
      <c r="N144" s="1" t="str">
        <f t="shared" si="10"/>
        <v>INSERT INTO courtroom (courtroom_id,courtroom_cd,courtroom_name,courthouse_id,created_by,updated_by,created_dtm,updated_dtm,revision_count)</v>
      </c>
      <c r="O144" t="str">
        <f t="shared" si="11"/>
        <v xml:space="preserve"> VALUES </v>
      </c>
      <c r="P144" t="str">
        <f t="shared" si="9"/>
        <v>(uuid_generate_v4(),'NEWWESTMINSTER206','New Westminster - 206',(SELECT c.courthouse_id FROM courthouse c WHERE c.courthouse_cd = ''),'test','test',now(),now(),0);</v>
      </c>
    </row>
    <row r="145" spans="1:16" x14ac:dyDescent="0.2">
      <c r="A145">
        <v>143</v>
      </c>
      <c r="B145" t="s">
        <v>8</v>
      </c>
      <c r="C145" t="s">
        <v>312</v>
      </c>
      <c r="D145" s="8" t="s">
        <v>674</v>
      </c>
      <c r="F145" t="s">
        <v>10</v>
      </c>
      <c r="G145" t="s">
        <v>10</v>
      </c>
      <c r="H145" t="s">
        <v>11</v>
      </c>
      <c r="I145" t="s">
        <v>11</v>
      </c>
      <c r="J145">
        <f>0</f>
        <v>0</v>
      </c>
      <c r="L145" t="str">
        <f t="shared" si="8"/>
        <v>SELECT c.courthouse_id FROM courthouse c WHERE c.courthouse_cd = ''</v>
      </c>
      <c r="M145" s="1" t="s">
        <v>131</v>
      </c>
      <c r="N145" s="1" t="str">
        <f t="shared" si="10"/>
        <v>INSERT INTO courtroom (courtroom_id,courtroom_cd,courtroom_name,courthouse_id,created_by,updated_by,created_dtm,updated_dtm,revision_count)</v>
      </c>
      <c r="O145" t="str">
        <f t="shared" si="11"/>
        <v xml:space="preserve"> VALUES </v>
      </c>
      <c r="P145" t="str">
        <f t="shared" si="9"/>
        <v>(uuid_generate_v4(),'NEWWESTMINSTER207','New Westminster - 207',(SELECT c.courthouse_id FROM courthouse c WHERE c.courthouse_cd = ''),'test','test',now(),now(),0);</v>
      </c>
    </row>
    <row r="146" spans="1:16" x14ac:dyDescent="0.2">
      <c r="A146">
        <v>144</v>
      </c>
      <c r="B146" t="s">
        <v>8</v>
      </c>
      <c r="C146" t="s">
        <v>313</v>
      </c>
      <c r="D146" s="8" t="s">
        <v>675</v>
      </c>
      <c r="F146" t="s">
        <v>10</v>
      </c>
      <c r="G146" t="s">
        <v>10</v>
      </c>
      <c r="H146" t="s">
        <v>11</v>
      </c>
      <c r="I146" t="s">
        <v>11</v>
      </c>
      <c r="J146">
        <f>0</f>
        <v>0</v>
      </c>
      <c r="L146" t="str">
        <f t="shared" si="8"/>
        <v>SELECT c.courthouse_id FROM courthouse c WHERE c.courthouse_cd = ''</v>
      </c>
      <c r="M146" s="1" t="s">
        <v>131</v>
      </c>
      <c r="N146" s="1" t="str">
        <f t="shared" si="10"/>
        <v>INSERT INTO courtroom (courtroom_id,courtroom_cd,courtroom_name,courthouse_id,created_by,updated_by,created_dtm,updated_dtm,revision_count)</v>
      </c>
      <c r="O146" t="str">
        <f t="shared" si="11"/>
        <v xml:space="preserve"> VALUES </v>
      </c>
      <c r="P146" t="str">
        <f t="shared" si="9"/>
        <v>(uuid_generate_v4(),'NEWWESTMINSTER209','New Westminster - 209',(SELECT c.courthouse_id FROM courthouse c WHERE c.courthouse_cd = ''),'test','test',now(),now(),0);</v>
      </c>
    </row>
    <row r="147" spans="1:16" x14ac:dyDescent="0.2">
      <c r="A147">
        <v>145</v>
      </c>
      <c r="B147" t="s">
        <v>8</v>
      </c>
      <c r="C147" t="s">
        <v>314</v>
      </c>
      <c r="D147" s="8" t="s">
        <v>676</v>
      </c>
      <c r="F147" t="s">
        <v>10</v>
      </c>
      <c r="G147" t="s">
        <v>10</v>
      </c>
      <c r="H147" t="s">
        <v>11</v>
      </c>
      <c r="I147" t="s">
        <v>11</v>
      </c>
      <c r="J147">
        <f>0</f>
        <v>0</v>
      </c>
      <c r="L147" t="str">
        <f t="shared" si="8"/>
        <v>SELECT c.courthouse_id FROM courthouse c WHERE c.courthouse_cd = ''</v>
      </c>
      <c r="M147" s="1" t="s">
        <v>131</v>
      </c>
      <c r="N147" s="1" t="str">
        <f t="shared" si="10"/>
        <v>INSERT INTO courtroom (courtroom_id,courtroom_cd,courtroom_name,courthouse_id,created_by,updated_by,created_dtm,updated_dtm,revision_count)</v>
      </c>
      <c r="O147" t="str">
        <f t="shared" si="11"/>
        <v xml:space="preserve"> VALUES </v>
      </c>
      <c r="P147" t="str">
        <f t="shared" si="9"/>
        <v>(uuid_generate_v4(),'NEWWESTMINSTER416','New Westminster - 416',(SELECT c.courthouse_id FROM courthouse c WHERE c.courthouse_cd = ''),'test','test',now(),now(),0);</v>
      </c>
    </row>
    <row r="148" spans="1:16" x14ac:dyDescent="0.2">
      <c r="A148">
        <v>146</v>
      </c>
      <c r="B148" t="s">
        <v>8</v>
      </c>
      <c r="C148" t="s">
        <v>315</v>
      </c>
      <c r="D148" s="8" t="s">
        <v>677</v>
      </c>
      <c r="F148" t="s">
        <v>10</v>
      </c>
      <c r="G148" t="s">
        <v>10</v>
      </c>
      <c r="H148" t="s">
        <v>11</v>
      </c>
      <c r="I148" t="s">
        <v>11</v>
      </c>
      <c r="J148">
        <f>0</f>
        <v>0</v>
      </c>
      <c r="L148" t="str">
        <f t="shared" si="8"/>
        <v>SELECT c.courthouse_id FROM courthouse c WHERE c.courthouse_cd = ''</v>
      </c>
      <c r="M148" s="1" t="s">
        <v>131</v>
      </c>
      <c r="N148" s="1" t="str">
        <f t="shared" si="10"/>
        <v>INSERT INTO courtroom (courtroom_id,courtroom_cd,courtroom_name,courthouse_id,created_by,updated_by,created_dtm,updated_dtm,revision_count)</v>
      </c>
      <c r="O148" t="str">
        <f t="shared" si="11"/>
        <v xml:space="preserve"> VALUES </v>
      </c>
      <c r="P148" t="str">
        <f t="shared" si="9"/>
        <v>(uuid_generate_v4(),'NEWWESTMINSTER101','New Westminster - 101',(SELECT c.courthouse_id FROM courthouse c WHERE c.courthouse_cd = ''),'test','test',now(),now(),0);</v>
      </c>
    </row>
    <row r="149" spans="1:16" x14ac:dyDescent="0.2">
      <c r="A149">
        <v>147</v>
      </c>
      <c r="B149" t="s">
        <v>8</v>
      </c>
      <c r="C149" t="s">
        <v>316</v>
      </c>
      <c r="D149" s="8" t="s">
        <v>678</v>
      </c>
      <c r="F149" t="s">
        <v>10</v>
      </c>
      <c r="G149" t="s">
        <v>10</v>
      </c>
      <c r="H149" t="s">
        <v>11</v>
      </c>
      <c r="I149" t="s">
        <v>11</v>
      </c>
      <c r="J149">
        <f>0</f>
        <v>0</v>
      </c>
      <c r="L149" t="str">
        <f t="shared" si="8"/>
        <v>SELECT c.courthouse_id FROM courthouse c WHERE c.courthouse_cd = ''</v>
      </c>
      <c r="M149" s="1" t="s">
        <v>131</v>
      </c>
      <c r="N149" s="1" t="str">
        <f t="shared" si="10"/>
        <v>INSERT INTO courtroom (courtroom_id,courtroom_cd,courtroom_name,courthouse_id,created_by,updated_by,created_dtm,updated_dtm,revision_count)</v>
      </c>
      <c r="O149" t="str">
        <f t="shared" si="11"/>
        <v xml:space="preserve"> VALUES </v>
      </c>
      <c r="P149" t="str">
        <f t="shared" si="9"/>
        <v>(uuid_generate_v4(),'NEWWESTMINSTER102','New Westminster - 102',(SELECT c.courthouse_id FROM courthouse c WHERE c.courthouse_cd = ''),'test','test',now(),now(),0);</v>
      </c>
    </row>
    <row r="150" spans="1:16" x14ac:dyDescent="0.2">
      <c r="A150">
        <v>148</v>
      </c>
      <c r="B150" t="s">
        <v>8</v>
      </c>
      <c r="C150" t="s">
        <v>317</v>
      </c>
      <c r="D150" s="8" t="s">
        <v>679</v>
      </c>
      <c r="F150" t="s">
        <v>10</v>
      </c>
      <c r="G150" t="s">
        <v>10</v>
      </c>
      <c r="H150" t="s">
        <v>11</v>
      </c>
      <c r="I150" t="s">
        <v>11</v>
      </c>
      <c r="J150">
        <f>0</f>
        <v>0</v>
      </c>
      <c r="L150" t="str">
        <f t="shared" si="8"/>
        <v>SELECT c.courthouse_id FROM courthouse c WHERE c.courthouse_cd = ''</v>
      </c>
      <c r="M150" s="1" t="s">
        <v>131</v>
      </c>
      <c r="N150" s="1" t="str">
        <f t="shared" si="10"/>
        <v>INSERT INTO courtroom (courtroom_id,courtroom_cd,courtroom_name,courthouse_id,created_by,updated_by,created_dtm,updated_dtm,revision_count)</v>
      </c>
      <c r="O150" t="str">
        <f t="shared" si="11"/>
        <v xml:space="preserve"> VALUES </v>
      </c>
      <c r="P150" t="str">
        <f t="shared" si="9"/>
        <v>(uuid_generate_v4(),'NEWWESTMINSTER204','New Westminster - 204',(SELECT c.courthouse_id FROM courthouse c WHERE c.courthouse_cd = ''),'test','test',now(),now(),0);</v>
      </c>
    </row>
    <row r="151" spans="1:16" x14ac:dyDescent="0.2">
      <c r="A151">
        <v>149</v>
      </c>
      <c r="B151" t="s">
        <v>8</v>
      </c>
      <c r="C151" t="s">
        <v>318</v>
      </c>
      <c r="D151" s="8" t="s">
        <v>680</v>
      </c>
      <c r="F151" t="s">
        <v>10</v>
      </c>
      <c r="G151" t="s">
        <v>10</v>
      </c>
      <c r="H151" t="s">
        <v>11</v>
      </c>
      <c r="I151" t="s">
        <v>11</v>
      </c>
      <c r="J151">
        <f>0</f>
        <v>0</v>
      </c>
      <c r="L151" t="str">
        <f t="shared" si="8"/>
        <v>SELECT c.courthouse_id FROM courthouse c WHERE c.courthouse_cd = ''</v>
      </c>
      <c r="M151" s="1" t="s">
        <v>131</v>
      </c>
      <c r="N151" s="1" t="str">
        <f t="shared" si="10"/>
        <v>INSERT INTO courtroom (courtroom_id,courtroom_cd,courtroom_name,courthouse_id,created_by,updated_by,created_dtm,updated_dtm,revision_count)</v>
      </c>
      <c r="O151" t="str">
        <f t="shared" si="11"/>
        <v xml:space="preserve"> VALUES </v>
      </c>
      <c r="P151" t="str">
        <f t="shared" si="9"/>
        <v>(uuid_generate_v4(),'NEWWESTMINSTER205','New Westminster - 205',(SELECT c.courthouse_id FROM courthouse c WHERE c.courthouse_cd = ''),'test','test',now(),now(),0);</v>
      </c>
    </row>
    <row r="152" spans="1:16" x14ac:dyDescent="0.2">
      <c r="A152">
        <v>150</v>
      </c>
      <c r="B152" t="s">
        <v>8</v>
      </c>
      <c r="C152" t="s">
        <v>319</v>
      </c>
      <c r="D152" s="8" t="s">
        <v>681</v>
      </c>
      <c r="F152" t="s">
        <v>10</v>
      </c>
      <c r="G152" t="s">
        <v>10</v>
      </c>
      <c r="H152" t="s">
        <v>11</v>
      </c>
      <c r="I152" t="s">
        <v>11</v>
      </c>
      <c r="J152">
        <f>0</f>
        <v>0</v>
      </c>
      <c r="L152" t="str">
        <f t="shared" si="8"/>
        <v>SELECT c.courthouse_id FROM courthouse c WHERE c.courthouse_cd = ''</v>
      </c>
      <c r="M152" s="1" t="s">
        <v>131</v>
      </c>
      <c r="N152" s="1" t="str">
        <f t="shared" si="10"/>
        <v>INSERT INTO courtroom (courtroom_id,courtroom_cd,courtroom_name,courthouse_id,created_by,updated_by,created_dtm,updated_dtm,revision_count)</v>
      </c>
      <c r="O152" t="str">
        <f t="shared" si="11"/>
        <v xml:space="preserve"> VALUES </v>
      </c>
      <c r="P152" t="str">
        <f t="shared" si="9"/>
        <v>(uuid_generate_v4(),'NEWWESTMINSTER208','New Westminster - 208',(SELECT c.courthouse_id FROM courthouse c WHERE c.courthouse_cd = ''),'test','test',now(),now(),0);</v>
      </c>
    </row>
    <row r="153" spans="1:16" x14ac:dyDescent="0.2">
      <c r="A153">
        <v>151</v>
      </c>
      <c r="B153" t="s">
        <v>8</v>
      </c>
      <c r="C153" t="s">
        <v>320</v>
      </c>
      <c r="D153" s="8" t="s">
        <v>682</v>
      </c>
      <c r="F153" t="s">
        <v>10</v>
      </c>
      <c r="G153" t="s">
        <v>10</v>
      </c>
      <c r="H153" t="s">
        <v>11</v>
      </c>
      <c r="I153" t="s">
        <v>11</v>
      </c>
      <c r="J153">
        <f>0</f>
        <v>0</v>
      </c>
      <c r="L153" t="str">
        <f t="shared" si="8"/>
        <v>SELECT c.courthouse_id FROM courthouse c WHERE c.courthouse_cd = ''</v>
      </c>
      <c r="M153" s="1" t="s">
        <v>131</v>
      </c>
      <c r="N153" s="1" t="str">
        <f t="shared" si="10"/>
        <v>INSERT INTO courtroom (courtroom_id,courtroom_cd,courtroom_name,courthouse_id,created_by,updated_by,created_dtm,updated_dtm,revision_count)</v>
      </c>
      <c r="O153" t="str">
        <f t="shared" si="11"/>
        <v xml:space="preserve"> VALUES </v>
      </c>
      <c r="P153" t="str">
        <f t="shared" si="9"/>
        <v>(uuid_generate_v4(),'NEWWESTMINSTER210','New Westminster - 210',(SELECT c.courthouse_id FROM courthouse c WHERE c.courthouse_cd = ''),'test','test',now(),now(),0);</v>
      </c>
    </row>
    <row r="154" spans="1:16" x14ac:dyDescent="0.2">
      <c r="A154">
        <v>152</v>
      </c>
      <c r="B154" t="s">
        <v>8</v>
      </c>
      <c r="C154" t="s">
        <v>321</v>
      </c>
      <c r="D154" s="8" t="s">
        <v>683</v>
      </c>
      <c r="F154" t="s">
        <v>10</v>
      </c>
      <c r="G154" t="s">
        <v>10</v>
      </c>
      <c r="H154" t="s">
        <v>11</v>
      </c>
      <c r="I154" t="s">
        <v>11</v>
      </c>
      <c r="J154">
        <f>0</f>
        <v>0</v>
      </c>
      <c r="L154" t="str">
        <f t="shared" si="8"/>
        <v>SELECT c.courthouse_id FROM courthouse c WHERE c.courthouse_cd = ''</v>
      </c>
      <c r="M154" s="1" t="s">
        <v>131</v>
      </c>
      <c r="N154" s="1" t="str">
        <f t="shared" si="10"/>
        <v>INSERT INTO courtroom (courtroom_id,courtroom_cd,courtroom_name,courthouse_id,created_by,updated_by,created_dtm,updated_dtm,revision_count)</v>
      </c>
      <c r="O154" t="str">
        <f t="shared" si="11"/>
        <v xml:space="preserve"> VALUES </v>
      </c>
      <c r="P154" t="str">
        <f t="shared" si="9"/>
        <v>(uuid_generate_v4(),'NEWWESTMINSTER211','New Westminster - 211',(SELECT c.courthouse_id FROM courthouse c WHERE c.courthouse_cd = ''),'test','test',now(),now(),0);</v>
      </c>
    </row>
    <row r="155" spans="1:16" x14ac:dyDescent="0.2">
      <c r="A155">
        <v>153</v>
      </c>
      <c r="B155" t="s">
        <v>8</v>
      </c>
      <c r="C155" t="s">
        <v>322</v>
      </c>
      <c r="D155" s="8" t="s">
        <v>684</v>
      </c>
      <c r="F155" t="s">
        <v>10</v>
      </c>
      <c r="G155" t="s">
        <v>10</v>
      </c>
      <c r="H155" t="s">
        <v>11</v>
      </c>
      <c r="I155" t="s">
        <v>11</v>
      </c>
      <c r="J155">
        <f>0</f>
        <v>0</v>
      </c>
      <c r="L155" t="str">
        <f t="shared" si="8"/>
        <v>SELECT c.courthouse_id FROM courthouse c WHERE c.courthouse_cd = ''</v>
      </c>
      <c r="M155" s="1" t="s">
        <v>131</v>
      </c>
      <c r="N155" s="1" t="str">
        <f t="shared" si="10"/>
        <v>INSERT INTO courtroom (courtroom_id,courtroom_cd,courtroom_name,courthouse_id,created_by,updated_by,created_dtm,updated_dtm,revision_count)</v>
      </c>
      <c r="O155" t="str">
        <f t="shared" si="11"/>
        <v xml:space="preserve"> VALUES </v>
      </c>
      <c r="P155" t="str">
        <f t="shared" si="9"/>
        <v>(uuid_generate_v4(),'NEWWESTMINSTER212','New Westminster - 212',(SELECT c.courthouse_id FROM courthouse c WHERE c.courthouse_cd = ''),'test','test',now(),now(),0);</v>
      </c>
    </row>
    <row r="156" spans="1:16" x14ac:dyDescent="0.2">
      <c r="A156">
        <v>154</v>
      </c>
      <c r="B156" t="s">
        <v>8</v>
      </c>
      <c r="C156" t="s">
        <v>323</v>
      </c>
      <c r="D156" s="8" t="s">
        <v>685</v>
      </c>
      <c r="F156" t="s">
        <v>10</v>
      </c>
      <c r="G156" t="s">
        <v>10</v>
      </c>
      <c r="H156" t="s">
        <v>11</v>
      </c>
      <c r="I156" t="s">
        <v>11</v>
      </c>
      <c r="J156">
        <f>0</f>
        <v>0</v>
      </c>
      <c r="L156" t="str">
        <f t="shared" si="8"/>
        <v>SELECT c.courthouse_id FROM courthouse c WHERE c.courthouse_cd = ''</v>
      </c>
      <c r="M156" s="1" t="s">
        <v>131</v>
      </c>
      <c r="N156" s="1" t="str">
        <f t="shared" si="10"/>
        <v>INSERT INTO courtroom (courtroom_id,courtroom_cd,courtroom_name,courthouse_id,created_by,updated_by,created_dtm,updated_dtm,revision_count)</v>
      </c>
      <c r="O156" t="str">
        <f t="shared" si="11"/>
        <v xml:space="preserve"> VALUES </v>
      </c>
      <c r="P156" t="str">
        <f t="shared" si="9"/>
        <v>(uuid_generate_v4(),'NEWWESTMINSTER213','New Westminster - 213',(SELECT c.courthouse_id FROM courthouse c WHERE c.courthouse_cd = ''),'test','test',now(),now(),0);</v>
      </c>
    </row>
    <row r="157" spans="1:16" x14ac:dyDescent="0.2">
      <c r="A157">
        <v>155</v>
      </c>
      <c r="B157" t="s">
        <v>8</v>
      </c>
      <c r="C157" t="s">
        <v>324</v>
      </c>
      <c r="D157" s="8" t="s">
        <v>686</v>
      </c>
      <c r="F157" t="s">
        <v>10</v>
      </c>
      <c r="G157" t="s">
        <v>10</v>
      </c>
      <c r="H157" t="s">
        <v>11</v>
      </c>
      <c r="I157" t="s">
        <v>11</v>
      </c>
      <c r="J157">
        <f>0</f>
        <v>0</v>
      </c>
      <c r="L157" t="str">
        <f t="shared" si="8"/>
        <v>SELECT c.courthouse_id FROM courthouse c WHERE c.courthouse_cd = ''</v>
      </c>
      <c r="M157" s="1" t="s">
        <v>131</v>
      </c>
      <c r="N157" s="1" t="str">
        <f t="shared" si="10"/>
        <v>INSERT INTO courtroom (courtroom_id,courtroom_cd,courtroom_name,courthouse_id,created_by,updated_by,created_dtm,updated_dtm,revision_count)</v>
      </c>
      <c r="O157" t="str">
        <f t="shared" si="11"/>
        <v xml:space="preserve"> VALUES </v>
      </c>
      <c r="P157" t="str">
        <f t="shared" si="9"/>
        <v>(uuid_generate_v4(),'NEWWESTMINSTER411','New Westminster - 411',(SELECT c.courthouse_id FROM courthouse c WHERE c.courthouse_cd = ''),'test','test',now(),now(),0);</v>
      </c>
    </row>
    <row r="158" spans="1:16" x14ac:dyDescent="0.2">
      <c r="A158">
        <v>156</v>
      </c>
      <c r="B158" t="s">
        <v>8</v>
      </c>
      <c r="C158" t="s">
        <v>325</v>
      </c>
      <c r="D158" s="8" t="s">
        <v>687</v>
      </c>
      <c r="F158" t="s">
        <v>10</v>
      </c>
      <c r="G158" t="s">
        <v>10</v>
      </c>
      <c r="H158" t="s">
        <v>11</v>
      </c>
      <c r="I158" t="s">
        <v>11</v>
      </c>
      <c r="J158">
        <f>0</f>
        <v>0</v>
      </c>
      <c r="L158" t="str">
        <f t="shared" si="8"/>
        <v>SELECT c.courthouse_id FROM courthouse c WHERE c.courthouse_cd = ''</v>
      </c>
      <c r="M158" s="1" t="s">
        <v>131</v>
      </c>
      <c r="N158" s="1" t="str">
        <f t="shared" si="10"/>
        <v>INSERT INTO courtroom (courtroom_id,courtroom_cd,courtroom_name,courthouse_id,created_by,updated_by,created_dtm,updated_dtm,revision_count)</v>
      </c>
      <c r="O158" t="str">
        <f t="shared" si="11"/>
        <v xml:space="preserve"> VALUES </v>
      </c>
      <c r="P158" t="str">
        <f t="shared" si="9"/>
        <v>(uuid_generate_v4(),'NEWWESTMINSTER412','New Westminster - 412',(SELECT c.courthouse_id FROM courthouse c WHERE c.courthouse_cd = ''),'test','test',now(),now(),0);</v>
      </c>
    </row>
    <row r="159" spans="1:16" x14ac:dyDescent="0.2">
      <c r="A159">
        <v>157</v>
      </c>
      <c r="B159" t="s">
        <v>8</v>
      </c>
      <c r="C159" t="s">
        <v>326</v>
      </c>
      <c r="D159" s="8" t="s">
        <v>688</v>
      </c>
      <c r="F159" t="s">
        <v>10</v>
      </c>
      <c r="G159" t="s">
        <v>10</v>
      </c>
      <c r="H159" t="s">
        <v>11</v>
      </c>
      <c r="I159" t="s">
        <v>11</v>
      </c>
      <c r="J159">
        <f>0</f>
        <v>0</v>
      </c>
      <c r="L159" t="str">
        <f t="shared" si="8"/>
        <v>SELECT c.courthouse_id FROM courthouse c WHERE c.courthouse_cd = ''</v>
      </c>
      <c r="M159" s="1" t="s">
        <v>131</v>
      </c>
      <c r="N159" s="1" t="str">
        <f t="shared" si="10"/>
        <v>INSERT INTO courtroom (courtroom_id,courtroom_cd,courtroom_name,courthouse_id,created_by,updated_by,created_dtm,updated_dtm,revision_count)</v>
      </c>
      <c r="O159" t="str">
        <f t="shared" si="11"/>
        <v xml:space="preserve"> VALUES </v>
      </c>
      <c r="P159" t="str">
        <f t="shared" si="9"/>
        <v>(uuid_generate_v4(),'NEWWESTMINSTER413','New Westminster - 413',(SELECT c.courthouse_id FROM courthouse c WHERE c.courthouse_cd = ''),'test','test',now(),now(),0);</v>
      </c>
    </row>
    <row r="160" spans="1:16" x14ac:dyDescent="0.2">
      <c r="A160">
        <v>158</v>
      </c>
      <c r="B160" t="s">
        <v>8</v>
      </c>
      <c r="C160" t="s">
        <v>327</v>
      </c>
      <c r="D160" s="8" t="s">
        <v>689</v>
      </c>
      <c r="F160" t="s">
        <v>10</v>
      </c>
      <c r="G160" t="s">
        <v>10</v>
      </c>
      <c r="H160" t="s">
        <v>11</v>
      </c>
      <c r="I160" t="s">
        <v>11</v>
      </c>
      <c r="J160">
        <f>0</f>
        <v>0</v>
      </c>
      <c r="L160" t="str">
        <f t="shared" si="8"/>
        <v>SELECT c.courthouse_id FROM courthouse c WHERE c.courthouse_cd = ''</v>
      </c>
      <c r="M160" s="1" t="s">
        <v>131</v>
      </c>
      <c r="N160" s="1" t="str">
        <f t="shared" si="10"/>
        <v>INSERT INTO courtroom (courtroom_id,courtroom_cd,courtroom_name,courthouse_id,created_by,updated_by,created_dtm,updated_dtm,revision_count)</v>
      </c>
      <c r="O160" t="str">
        <f t="shared" si="11"/>
        <v xml:space="preserve"> VALUES </v>
      </c>
      <c r="P160" t="str">
        <f t="shared" si="9"/>
        <v>(uuid_generate_v4(),'NEWWESTMINSTER414','New Westminster - 414',(SELECT c.courthouse_id FROM courthouse c WHERE c.courthouse_cd = ''),'test','test',now(),now(),0);</v>
      </c>
    </row>
    <row r="161" spans="1:16" x14ac:dyDescent="0.2">
      <c r="A161">
        <v>159</v>
      </c>
      <c r="B161" t="s">
        <v>8</v>
      </c>
      <c r="C161" t="s">
        <v>328</v>
      </c>
      <c r="D161" s="8" t="s">
        <v>690</v>
      </c>
      <c r="F161" t="s">
        <v>10</v>
      </c>
      <c r="G161" t="s">
        <v>10</v>
      </c>
      <c r="H161" t="s">
        <v>11</v>
      </c>
      <c r="I161" t="s">
        <v>11</v>
      </c>
      <c r="J161">
        <f>0</f>
        <v>0</v>
      </c>
      <c r="L161" t="str">
        <f t="shared" si="8"/>
        <v>SELECT c.courthouse_id FROM courthouse c WHERE c.courthouse_cd = ''</v>
      </c>
      <c r="M161" s="1" t="s">
        <v>131</v>
      </c>
      <c r="N161" s="1" t="str">
        <f t="shared" si="10"/>
        <v>INSERT INTO courtroom (courtroom_id,courtroom_cd,courtroom_name,courthouse_id,created_by,updated_by,created_dtm,updated_dtm,revision_count)</v>
      </c>
      <c r="O161" t="str">
        <f t="shared" si="11"/>
        <v xml:space="preserve"> VALUES </v>
      </c>
      <c r="P161" t="str">
        <f t="shared" si="9"/>
        <v>(uuid_generate_v4(),'NEWWESTMINSTER415','New Westminster - 415',(SELECT c.courthouse_id FROM courthouse c WHERE c.courthouse_cd = ''),'test','test',now(),now(),0);</v>
      </c>
    </row>
    <row r="162" spans="1:16" x14ac:dyDescent="0.2">
      <c r="A162">
        <v>160</v>
      </c>
      <c r="B162" t="s">
        <v>8</v>
      </c>
      <c r="C162" t="s">
        <v>329</v>
      </c>
      <c r="D162" s="8" t="s">
        <v>691</v>
      </c>
      <c r="F162" t="s">
        <v>10</v>
      </c>
      <c r="G162" t="s">
        <v>10</v>
      </c>
      <c r="H162" t="s">
        <v>11</v>
      </c>
      <c r="I162" t="s">
        <v>11</v>
      </c>
      <c r="J162">
        <f>0</f>
        <v>0</v>
      </c>
      <c r="L162" t="str">
        <f t="shared" si="8"/>
        <v>SELECT c.courthouse_id FROM courthouse c WHERE c.courthouse_cd = ''</v>
      </c>
      <c r="M162" s="1" t="s">
        <v>131</v>
      </c>
      <c r="N162" s="1" t="str">
        <f t="shared" si="10"/>
        <v>INSERT INTO courtroom (courtroom_id,courtroom_cd,courtroom_name,courthouse_id,created_by,updated_by,created_dtm,updated_dtm,revision_count)</v>
      </c>
      <c r="O162" t="str">
        <f t="shared" si="11"/>
        <v xml:space="preserve"> VALUES </v>
      </c>
      <c r="P162" t="str">
        <f t="shared" si="9"/>
        <v>(uuid_generate_v4(),'NEWWESTMINSTER417','New Westminster - 417',(SELECT c.courthouse_id FROM courthouse c WHERE c.courthouse_cd = ''),'test','test',now(),now(),0);</v>
      </c>
    </row>
    <row r="163" spans="1:16" x14ac:dyDescent="0.2">
      <c r="A163">
        <v>161</v>
      </c>
      <c r="B163" t="s">
        <v>8</v>
      </c>
      <c r="C163" t="s">
        <v>330</v>
      </c>
      <c r="D163" s="8" t="s">
        <v>692</v>
      </c>
      <c r="F163" t="s">
        <v>10</v>
      </c>
      <c r="G163" t="s">
        <v>10</v>
      </c>
      <c r="H163" t="s">
        <v>11</v>
      </c>
      <c r="I163" t="s">
        <v>11</v>
      </c>
      <c r="J163">
        <f>0</f>
        <v>0</v>
      </c>
      <c r="L163" t="str">
        <f t="shared" si="8"/>
        <v>SELECT c.courthouse_id FROM courthouse c WHERE c.courthouse_cd = ''</v>
      </c>
      <c r="M163" s="1" t="s">
        <v>131</v>
      </c>
      <c r="N163" s="1" t="str">
        <f t="shared" si="10"/>
        <v>INSERT INTO courtroom (courtroom_id,courtroom_cd,courtroom_name,courthouse_id,created_by,updated_by,created_dtm,updated_dtm,revision_count)</v>
      </c>
      <c r="O163" t="str">
        <f t="shared" si="11"/>
        <v xml:space="preserve"> VALUES </v>
      </c>
      <c r="P163" t="str">
        <f t="shared" si="9"/>
        <v>(uuid_generate_v4(),'NEWWESTMINSTER418','New Westminster - 418',(SELECT c.courthouse_id FROM courthouse c WHERE c.courthouse_cd = ''),'test','test',now(),now(),0);</v>
      </c>
    </row>
    <row r="164" spans="1:16" x14ac:dyDescent="0.2">
      <c r="A164">
        <v>162</v>
      </c>
      <c r="B164" t="s">
        <v>8</v>
      </c>
      <c r="C164" t="s">
        <v>331</v>
      </c>
      <c r="D164" s="8" t="s">
        <v>693</v>
      </c>
      <c r="F164" t="s">
        <v>10</v>
      </c>
      <c r="G164" t="s">
        <v>10</v>
      </c>
      <c r="H164" t="s">
        <v>11</v>
      </c>
      <c r="I164" t="s">
        <v>11</v>
      </c>
      <c r="J164">
        <f>0</f>
        <v>0</v>
      </c>
      <c r="L164" t="str">
        <f t="shared" si="8"/>
        <v>SELECT c.courthouse_id FROM courthouse c WHERE c.courthouse_cd = ''</v>
      </c>
      <c r="M164" s="1" t="s">
        <v>131</v>
      </c>
      <c r="N164" s="1" t="str">
        <f t="shared" si="10"/>
        <v>INSERT INTO courtroom (courtroom_id,courtroom_cd,courtroom_name,courthouse_id,created_by,updated_by,created_dtm,updated_dtm,revision_count)</v>
      </c>
      <c r="O164" t="str">
        <f t="shared" si="11"/>
        <v xml:space="preserve"> VALUES </v>
      </c>
      <c r="P164" t="str">
        <f t="shared" si="9"/>
        <v>(uuid_generate_v4(),'NEWWESTMINSTER419','New Westminster - 419',(SELECT c.courthouse_id FROM courthouse c WHERE c.courthouse_cd = ''),'test','test',now(),now(),0);</v>
      </c>
    </row>
    <row r="165" spans="1:16" x14ac:dyDescent="0.2">
      <c r="A165">
        <v>163</v>
      </c>
      <c r="B165" t="s">
        <v>8</v>
      </c>
      <c r="C165" t="s">
        <v>332</v>
      </c>
      <c r="D165" s="8" t="s">
        <v>694</v>
      </c>
      <c r="F165" t="s">
        <v>10</v>
      </c>
      <c r="G165" t="s">
        <v>10</v>
      </c>
      <c r="H165" t="s">
        <v>11</v>
      </c>
      <c r="I165" t="s">
        <v>11</v>
      </c>
      <c r="J165">
        <f>0</f>
        <v>0</v>
      </c>
      <c r="L165" t="str">
        <f t="shared" si="8"/>
        <v>SELECT c.courthouse_id FROM courthouse c WHERE c.courthouse_cd = ''</v>
      </c>
      <c r="M165" s="1" t="s">
        <v>131</v>
      </c>
      <c r="N165" s="1" t="str">
        <f t="shared" si="10"/>
        <v>INSERT INTO courtroom (courtroom_id,courtroom_cd,courtroom_name,courthouse_id,created_by,updated_by,created_dtm,updated_dtm,revision_count)</v>
      </c>
      <c r="O165" t="str">
        <f t="shared" si="11"/>
        <v xml:space="preserve"> VALUES </v>
      </c>
      <c r="P165" t="str">
        <f t="shared" si="9"/>
        <v>(uuid_generate_v4(),'NORTHVANCOUVER001','North Vancouver - 001',(SELECT c.courthouse_id FROM courthouse c WHERE c.courthouse_cd = ''),'test','test',now(),now(),0);</v>
      </c>
    </row>
    <row r="166" spans="1:16" x14ac:dyDescent="0.2">
      <c r="A166">
        <v>164</v>
      </c>
      <c r="B166" t="s">
        <v>8</v>
      </c>
      <c r="C166" t="s">
        <v>333</v>
      </c>
      <c r="D166" s="8" t="s">
        <v>695</v>
      </c>
      <c r="F166" t="s">
        <v>10</v>
      </c>
      <c r="G166" t="s">
        <v>10</v>
      </c>
      <c r="H166" t="s">
        <v>11</v>
      </c>
      <c r="I166" t="s">
        <v>11</v>
      </c>
      <c r="J166">
        <f>0</f>
        <v>0</v>
      </c>
      <c r="L166" t="str">
        <f t="shared" si="8"/>
        <v>SELECT c.courthouse_id FROM courthouse c WHERE c.courthouse_cd = ''</v>
      </c>
      <c r="M166" s="1" t="s">
        <v>131</v>
      </c>
      <c r="N166" s="1" t="str">
        <f t="shared" si="10"/>
        <v>INSERT INTO courtroom (courtroom_id,courtroom_cd,courtroom_name,courthouse_id,created_by,updated_by,created_dtm,updated_dtm,revision_count)</v>
      </c>
      <c r="O166" t="str">
        <f t="shared" si="11"/>
        <v xml:space="preserve"> VALUES </v>
      </c>
      <c r="P166" t="str">
        <f t="shared" si="9"/>
        <v>(uuid_generate_v4(),'NORTHVANCOUVER002','North Vancouver - 002',(SELECT c.courthouse_id FROM courthouse c WHERE c.courthouse_cd = ''),'test','test',now(),now(),0);</v>
      </c>
    </row>
    <row r="167" spans="1:16" x14ac:dyDescent="0.2">
      <c r="A167">
        <v>165</v>
      </c>
      <c r="B167" t="s">
        <v>8</v>
      </c>
      <c r="C167" t="s">
        <v>334</v>
      </c>
      <c r="D167" s="8" t="s">
        <v>696</v>
      </c>
      <c r="F167" t="s">
        <v>10</v>
      </c>
      <c r="G167" t="s">
        <v>10</v>
      </c>
      <c r="H167" t="s">
        <v>11</v>
      </c>
      <c r="I167" t="s">
        <v>11</v>
      </c>
      <c r="J167">
        <f>0</f>
        <v>0</v>
      </c>
      <c r="L167" t="str">
        <f t="shared" si="8"/>
        <v>SELECT c.courthouse_id FROM courthouse c WHERE c.courthouse_cd = ''</v>
      </c>
      <c r="M167" s="1" t="s">
        <v>131</v>
      </c>
      <c r="N167" s="1" t="str">
        <f t="shared" si="10"/>
        <v>INSERT INTO courtroom (courtroom_id,courtroom_cd,courtroom_name,courthouse_id,created_by,updated_by,created_dtm,updated_dtm,revision_count)</v>
      </c>
      <c r="O167" t="str">
        <f t="shared" si="11"/>
        <v xml:space="preserve"> VALUES </v>
      </c>
      <c r="P167" t="str">
        <f t="shared" si="9"/>
        <v>(uuid_generate_v4(),'NORTHVANCOUVER003','North Vancouver - 003',(SELECT c.courthouse_id FROM courthouse c WHERE c.courthouse_cd = ''),'test','test',now(),now(),0);</v>
      </c>
    </row>
    <row r="168" spans="1:16" x14ac:dyDescent="0.2">
      <c r="A168">
        <v>166</v>
      </c>
      <c r="B168" t="s">
        <v>8</v>
      </c>
      <c r="C168" t="s">
        <v>335</v>
      </c>
      <c r="D168" s="8" t="s">
        <v>697</v>
      </c>
      <c r="F168" t="s">
        <v>10</v>
      </c>
      <c r="G168" t="s">
        <v>10</v>
      </c>
      <c r="H168" t="s">
        <v>11</v>
      </c>
      <c r="I168" t="s">
        <v>11</v>
      </c>
      <c r="J168">
        <f>0</f>
        <v>0</v>
      </c>
      <c r="L168" t="str">
        <f t="shared" si="8"/>
        <v>SELECT c.courthouse_id FROM courthouse c WHERE c.courthouse_cd = ''</v>
      </c>
      <c r="M168" s="1" t="s">
        <v>131</v>
      </c>
      <c r="N168" s="1" t="str">
        <f t="shared" si="10"/>
        <v>INSERT INTO courtroom (courtroom_id,courtroom_cd,courtroom_name,courthouse_id,created_by,updated_by,created_dtm,updated_dtm,revision_count)</v>
      </c>
      <c r="O168" t="str">
        <f t="shared" si="11"/>
        <v xml:space="preserve"> VALUES </v>
      </c>
      <c r="P168" t="str">
        <f t="shared" si="9"/>
        <v>(uuid_generate_v4(),'NORTHVANCOUVER004','North Vancouver - 004',(SELECT c.courthouse_id FROM courthouse c WHERE c.courthouse_cd = ''),'test','test',now(),now(),0);</v>
      </c>
    </row>
    <row r="169" spans="1:16" x14ac:dyDescent="0.2">
      <c r="A169">
        <v>167</v>
      </c>
      <c r="B169" t="s">
        <v>8</v>
      </c>
      <c r="C169" t="s">
        <v>336</v>
      </c>
      <c r="D169" s="8" t="s">
        <v>698</v>
      </c>
      <c r="F169" t="s">
        <v>10</v>
      </c>
      <c r="G169" t="s">
        <v>10</v>
      </c>
      <c r="H169" t="s">
        <v>11</v>
      </c>
      <c r="I169" t="s">
        <v>11</v>
      </c>
      <c r="J169">
        <f>0</f>
        <v>0</v>
      </c>
      <c r="L169" t="str">
        <f t="shared" si="8"/>
        <v>SELECT c.courthouse_id FROM courthouse c WHERE c.courthouse_cd = ''</v>
      </c>
      <c r="M169" s="1" t="s">
        <v>131</v>
      </c>
      <c r="N169" s="1" t="str">
        <f t="shared" si="10"/>
        <v>INSERT INTO courtroom (courtroom_id,courtroom_cd,courtroom_name,courthouse_id,created_by,updated_by,created_dtm,updated_dtm,revision_count)</v>
      </c>
      <c r="O169" t="str">
        <f t="shared" si="11"/>
        <v xml:space="preserve"> VALUES </v>
      </c>
      <c r="P169" t="str">
        <f t="shared" si="9"/>
        <v>(uuid_generate_v4(),'NORTHVANCOUVER005','North Vancouver - 005',(SELECT c.courthouse_id FROM courthouse c WHERE c.courthouse_cd = ''),'test','test',now(),now(),0);</v>
      </c>
    </row>
    <row r="170" spans="1:16" x14ac:dyDescent="0.2">
      <c r="A170">
        <v>168</v>
      </c>
      <c r="B170" t="s">
        <v>8</v>
      </c>
      <c r="C170" t="s">
        <v>337</v>
      </c>
      <c r="D170" s="8" t="s">
        <v>699</v>
      </c>
      <c r="F170" t="s">
        <v>10</v>
      </c>
      <c r="G170" t="s">
        <v>10</v>
      </c>
      <c r="H170" t="s">
        <v>11</v>
      </c>
      <c r="I170" t="s">
        <v>11</v>
      </c>
      <c r="J170">
        <f>0</f>
        <v>0</v>
      </c>
      <c r="L170" t="str">
        <f t="shared" si="8"/>
        <v>SELECT c.courthouse_id FROM courthouse c WHERE c.courthouse_cd = ''</v>
      </c>
      <c r="M170" s="1" t="s">
        <v>131</v>
      </c>
      <c r="N170" s="1" t="str">
        <f t="shared" si="10"/>
        <v>INSERT INTO courtroom (courtroom_id,courtroom_cd,courtroom_name,courthouse_id,created_by,updated_by,created_dtm,updated_dtm,revision_count)</v>
      </c>
      <c r="O170" t="str">
        <f t="shared" si="11"/>
        <v xml:space="preserve"> VALUES </v>
      </c>
      <c r="P170" t="str">
        <f t="shared" si="9"/>
        <v>(uuid_generate_v4(),'NORTHVANCOUVERSC','North Vancouver - SC',(SELECT c.courthouse_id FROM courthouse c WHERE c.courthouse_cd = ''),'test','test',now(),now(),0);</v>
      </c>
    </row>
    <row r="171" spans="1:16" x14ac:dyDescent="0.2">
      <c r="A171">
        <v>169</v>
      </c>
      <c r="B171" t="s">
        <v>8</v>
      </c>
      <c r="C171" t="s">
        <v>338</v>
      </c>
      <c r="D171" s="8" t="s">
        <v>700</v>
      </c>
      <c r="F171" t="s">
        <v>10</v>
      </c>
      <c r="G171" t="s">
        <v>10</v>
      </c>
      <c r="H171" t="s">
        <v>11</v>
      </c>
      <c r="I171" t="s">
        <v>11</v>
      </c>
      <c r="J171">
        <f>0</f>
        <v>0</v>
      </c>
      <c r="L171" t="str">
        <f t="shared" si="8"/>
        <v>SELECT c.courthouse_id FROM courthouse c WHERE c.courthouse_cd = ''</v>
      </c>
      <c r="M171" s="1" t="s">
        <v>131</v>
      </c>
      <c r="N171" s="1" t="str">
        <f t="shared" si="10"/>
        <v>INSERT INTO courtroom (courtroom_id,courtroom_cd,courtroom_name,courthouse_id,created_by,updated_by,created_dtm,updated_dtm,revision_count)</v>
      </c>
      <c r="O171" t="str">
        <f t="shared" si="11"/>
        <v xml:space="preserve"> VALUES </v>
      </c>
      <c r="P171" t="str">
        <f t="shared" si="9"/>
        <v>(uuid_generate_v4(),'NORTHVANCOUVERTRAFFIC','North Vancouver - Traffic (no computer)',(SELECT c.courthouse_id FROM courthouse c WHERE c.courthouse_cd = ''),'test','test',now(),now(),0);</v>
      </c>
    </row>
    <row r="172" spans="1:16" x14ac:dyDescent="0.2">
      <c r="A172">
        <v>170</v>
      </c>
      <c r="B172" t="s">
        <v>8</v>
      </c>
      <c r="C172" t="s">
        <v>339</v>
      </c>
      <c r="D172" s="8" t="s">
        <v>701</v>
      </c>
      <c r="F172" t="s">
        <v>10</v>
      </c>
      <c r="G172" t="s">
        <v>10</v>
      </c>
      <c r="H172" t="s">
        <v>11</v>
      </c>
      <c r="I172" t="s">
        <v>11</v>
      </c>
      <c r="J172">
        <f>0</f>
        <v>0</v>
      </c>
      <c r="L172" t="str">
        <f t="shared" si="8"/>
        <v>SELECT c.courthouse_id FROM courthouse c WHERE c.courthouse_cd = ''</v>
      </c>
      <c r="M172" s="1" t="s">
        <v>131</v>
      </c>
      <c r="N172" s="1" t="str">
        <f t="shared" si="10"/>
        <v>INSERT INTO courtroom (courtroom_id,courtroom_cd,courtroom_name,courthouse_id,created_by,updated_by,created_dtm,updated_dtm,revision_count)</v>
      </c>
      <c r="O172" t="str">
        <f t="shared" si="11"/>
        <v xml:space="preserve"> VALUES </v>
      </c>
      <c r="P172" t="str">
        <f t="shared" si="9"/>
        <v>(uuid_generate_v4(),'PEMBERTON001','Pemberton - 001',(SELECT c.courthouse_id FROM courthouse c WHERE c.courthouse_cd = ''),'test','test',now(),now(),0);</v>
      </c>
    </row>
    <row r="173" spans="1:16" x14ac:dyDescent="0.2">
      <c r="A173">
        <v>171</v>
      </c>
      <c r="B173" t="s">
        <v>8</v>
      </c>
      <c r="C173" t="s">
        <v>340</v>
      </c>
      <c r="D173" s="8" t="s">
        <v>702</v>
      </c>
      <c r="F173" t="s">
        <v>10</v>
      </c>
      <c r="G173" t="s">
        <v>10</v>
      </c>
      <c r="H173" t="s">
        <v>11</v>
      </c>
      <c r="I173" t="s">
        <v>11</v>
      </c>
      <c r="J173">
        <f>0</f>
        <v>0</v>
      </c>
      <c r="L173" t="str">
        <f t="shared" si="8"/>
        <v>SELECT c.courthouse_id FROM courthouse c WHERE c.courthouse_cd = ''</v>
      </c>
      <c r="M173" s="1" t="s">
        <v>131</v>
      </c>
      <c r="N173" s="1" t="str">
        <f t="shared" si="10"/>
        <v>INSERT INTO courtroom (courtroom_id,courtroom_cd,courtroom_name,courthouse_id,created_by,updated_by,created_dtm,updated_dtm,revision_count)</v>
      </c>
      <c r="O173" t="str">
        <f t="shared" si="11"/>
        <v xml:space="preserve"> VALUES </v>
      </c>
      <c r="P173" t="str">
        <f t="shared" si="9"/>
        <v>(uuid_generate_v4(),'PENTICTON100','Penticton - 100',(SELECT c.courthouse_id FROM courthouse c WHERE c.courthouse_cd = ''),'test','test',now(),now(),0);</v>
      </c>
    </row>
    <row r="174" spans="1:16" x14ac:dyDescent="0.2">
      <c r="A174">
        <v>172</v>
      </c>
      <c r="B174" t="s">
        <v>8</v>
      </c>
      <c r="C174" t="s">
        <v>341</v>
      </c>
      <c r="D174" s="8" t="s">
        <v>703</v>
      </c>
      <c r="F174" t="s">
        <v>10</v>
      </c>
      <c r="G174" t="s">
        <v>10</v>
      </c>
      <c r="H174" t="s">
        <v>11</v>
      </c>
      <c r="I174" t="s">
        <v>11</v>
      </c>
      <c r="J174">
        <f>0</f>
        <v>0</v>
      </c>
      <c r="L174" t="str">
        <f t="shared" si="8"/>
        <v>SELECT c.courthouse_id FROM courthouse c WHERE c.courthouse_cd = ''</v>
      </c>
      <c r="M174" s="1" t="s">
        <v>131</v>
      </c>
      <c r="N174" s="1" t="str">
        <f t="shared" si="10"/>
        <v>INSERT INTO courtroom (courtroom_id,courtroom_cd,courtroom_name,courthouse_id,created_by,updated_by,created_dtm,updated_dtm,revision_count)</v>
      </c>
      <c r="O174" t="str">
        <f t="shared" si="11"/>
        <v xml:space="preserve"> VALUES </v>
      </c>
      <c r="P174" t="str">
        <f t="shared" si="9"/>
        <v>(uuid_generate_v4(),'PENTICTON200','Penticton - 200',(SELECT c.courthouse_id FROM courthouse c WHERE c.courthouse_cd = ''),'test','test',now(),now(),0);</v>
      </c>
    </row>
    <row r="175" spans="1:16" x14ac:dyDescent="0.2">
      <c r="A175">
        <v>173</v>
      </c>
      <c r="B175" t="s">
        <v>8</v>
      </c>
      <c r="C175" t="s">
        <v>342</v>
      </c>
      <c r="D175" s="8" t="s">
        <v>704</v>
      </c>
      <c r="F175" t="s">
        <v>10</v>
      </c>
      <c r="G175" t="s">
        <v>10</v>
      </c>
      <c r="H175" t="s">
        <v>11</v>
      </c>
      <c r="I175" t="s">
        <v>11</v>
      </c>
      <c r="J175">
        <f>0</f>
        <v>0</v>
      </c>
      <c r="L175" t="str">
        <f t="shared" si="8"/>
        <v>SELECT c.courthouse_id FROM courthouse c WHERE c.courthouse_cd = ''</v>
      </c>
      <c r="M175" s="1" t="s">
        <v>131</v>
      </c>
      <c r="N175" s="1" t="str">
        <f t="shared" si="10"/>
        <v>INSERT INTO courtroom (courtroom_id,courtroom_cd,courtroom_name,courthouse_id,created_by,updated_by,created_dtm,updated_dtm,revision_count)</v>
      </c>
      <c r="O175" t="str">
        <f t="shared" si="11"/>
        <v xml:space="preserve"> VALUES </v>
      </c>
      <c r="P175" t="str">
        <f t="shared" si="9"/>
        <v>(uuid_generate_v4(),'PENTICTON201','Penticton - 201',(SELECT c.courthouse_id FROM courthouse c WHERE c.courthouse_cd = ''),'test','test',now(),now(),0);</v>
      </c>
    </row>
    <row r="176" spans="1:16" x14ac:dyDescent="0.2">
      <c r="A176">
        <v>174</v>
      </c>
      <c r="B176" t="s">
        <v>8</v>
      </c>
      <c r="C176" t="s">
        <v>343</v>
      </c>
      <c r="D176" s="8" t="s">
        <v>705</v>
      </c>
      <c r="F176" t="s">
        <v>10</v>
      </c>
      <c r="G176" t="s">
        <v>10</v>
      </c>
      <c r="H176" t="s">
        <v>11</v>
      </c>
      <c r="I176" t="s">
        <v>11</v>
      </c>
      <c r="J176">
        <f>0</f>
        <v>0</v>
      </c>
      <c r="L176" t="str">
        <f t="shared" si="8"/>
        <v>SELECT c.courthouse_id FROM courthouse c WHERE c.courthouse_cd = ''</v>
      </c>
      <c r="M176" s="1" t="s">
        <v>131</v>
      </c>
      <c r="N176" s="1" t="str">
        <f t="shared" si="10"/>
        <v>INSERT INTO courtroom (courtroom_id,courtroom_cd,courtroom_name,courthouse_id,created_by,updated_by,created_dtm,updated_dtm,revision_count)</v>
      </c>
      <c r="O176" t="str">
        <f t="shared" si="11"/>
        <v xml:space="preserve"> VALUES </v>
      </c>
      <c r="P176" t="str">
        <f t="shared" si="9"/>
        <v>(uuid_generate_v4(),'PENTICTON202','Penticton - 202',(SELECT c.courthouse_id FROM courthouse c WHERE c.courthouse_cd = ''),'test','test',now(),now(),0);</v>
      </c>
    </row>
    <row r="177" spans="1:16" x14ac:dyDescent="0.2">
      <c r="A177">
        <v>175</v>
      </c>
      <c r="B177" t="s">
        <v>8</v>
      </c>
      <c r="C177" t="s">
        <v>344</v>
      </c>
      <c r="D177" s="8" t="s">
        <v>706</v>
      </c>
      <c r="F177" t="s">
        <v>10</v>
      </c>
      <c r="G177" t="s">
        <v>10</v>
      </c>
      <c r="H177" t="s">
        <v>11</v>
      </c>
      <c r="I177" t="s">
        <v>11</v>
      </c>
      <c r="J177">
        <f>0</f>
        <v>0</v>
      </c>
      <c r="L177" t="str">
        <f t="shared" si="8"/>
        <v>SELECT c.courthouse_id FROM courthouse c WHERE c.courthouse_cd = ''</v>
      </c>
      <c r="M177" s="1" t="s">
        <v>131</v>
      </c>
      <c r="N177" s="1" t="str">
        <f t="shared" si="10"/>
        <v>INSERT INTO courtroom (courtroom_id,courtroom_cd,courtroom_name,courthouse_id,created_by,updated_by,created_dtm,updated_dtm,revision_count)</v>
      </c>
      <c r="O177" t="str">
        <f t="shared" si="11"/>
        <v xml:space="preserve"> VALUES </v>
      </c>
      <c r="P177" t="str">
        <f t="shared" si="9"/>
        <v>(uuid_generate_v4(),'PORTALBERNI2','Port Alberni - 2',(SELECT c.courthouse_id FROM courthouse c WHERE c.courthouse_cd = ''),'test','test',now(),now(),0);</v>
      </c>
    </row>
    <row r="178" spans="1:16" x14ac:dyDescent="0.2">
      <c r="A178">
        <v>176</v>
      </c>
      <c r="B178" t="s">
        <v>8</v>
      </c>
      <c r="C178" t="s">
        <v>345</v>
      </c>
      <c r="D178" s="8" t="s">
        <v>707</v>
      </c>
      <c r="F178" t="s">
        <v>10</v>
      </c>
      <c r="G178" t="s">
        <v>10</v>
      </c>
      <c r="H178" t="s">
        <v>11</v>
      </c>
      <c r="I178" t="s">
        <v>11</v>
      </c>
      <c r="J178">
        <f>0</f>
        <v>0</v>
      </c>
      <c r="L178" t="str">
        <f t="shared" si="8"/>
        <v>SELECT c.courthouse_id FROM courthouse c WHERE c.courthouse_cd = ''</v>
      </c>
      <c r="M178" s="1" t="s">
        <v>131</v>
      </c>
      <c r="N178" s="1" t="str">
        <f t="shared" si="10"/>
        <v>INSERT INTO courtroom (courtroom_id,courtroom_cd,courtroom_name,courthouse_id,created_by,updated_by,created_dtm,updated_dtm,revision_count)</v>
      </c>
      <c r="O178" t="str">
        <f t="shared" si="11"/>
        <v xml:space="preserve"> VALUES </v>
      </c>
      <c r="P178" t="str">
        <f t="shared" si="9"/>
        <v>(uuid_generate_v4(),'PORTALBERNI001','Port Alberni - 001',(SELECT c.courthouse_id FROM courthouse c WHERE c.courthouse_cd = ''),'test','test',now(),now(),0);</v>
      </c>
    </row>
    <row r="179" spans="1:16" x14ac:dyDescent="0.2">
      <c r="A179">
        <v>177</v>
      </c>
      <c r="B179" t="s">
        <v>8</v>
      </c>
      <c r="C179" t="s">
        <v>346</v>
      </c>
      <c r="D179" s="8" t="s">
        <v>708</v>
      </c>
      <c r="F179" t="s">
        <v>10</v>
      </c>
      <c r="G179" t="s">
        <v>10</v>
      </c>
      <c r="H179" t="s">
        <v>11</v>
      </c>
      <c r="I179" t="s">
        <v>11</v>
      </c>
      <c r="J179">
        <f>0</f>
        <v>0</v>
      </c>
      <c r="L179" t="str">
        <f t="shared" si="8"/>
        <v>SELECT c.courthouse_id FROM courthouse c WHERE c.courthouse_cd = ''</v>
      </c>
      <c r="M179" s="1" t="s">
        <v>131</v>
      </c>
      <c r="N179" s="1" t="str">
        <f t="shared" si="10"/>
        <v>INSERT INTO courtroom (courtroom_id,courtroom_cd,courtroom_name,courthouse_id,created_by,updated_by,created_dtm,updated_dtm,revision_count)</v>
      </c>
      <c r="O179" t="str">
        <f t="shared" si="11"/>
        <v xml:space="preserve"> VALUES </v>
      </c>
      <c r="P179" t="str">
        <f t="shared" si="9"/>
        <v>(uuid_generate_v4(),'PORTALBERNI003','Port Alberni - 003',(SELECT c.courthouse_id FROM courthouse c WHERE c.courthouse_cd = ''),'test','test',now(),now(),0);</v>
      </c>
    </row>
    <row r="180" spans="1:16" x14ac:dyDescent="0.2">
      <c r="A180">
        <v>178</v>
      </c>
      <c r="B180" t="s">
        <v>8</v>
      </c>
      <c r="C180" t="s">
        <v>347</v>
      </c>
      <c r="D180" s="8" t="s">
        <v>709</v>
      </c>
      <c r="F180" t="s">
        <v>10</v>
      </c>
      <c r="G180" t="s">
        <v>10</v>
      </c>
      <c r="H180" t="s">
        <v>11</v>
      </c>
      <c r="I180" t="s">
        <v>11</v>
      </c>
      <c r="J180">
        <f>0</f>
        <v>0</v>
      </c>
      <c r="L180" t="str">
        <f t="shared" si="8"/>
        <v>SELECT c.courthouse_id FROM courthouse c WHERE c.courthouse_cd = ''</v>
      </c>
      <c r="M180" s="1" t="s">
        <v>131</v>
      </c>
      <c r="N180" s="1" t="str">
        <f t="shared" si="10"/>
        <v>INSERT INTO courtroom (courtroom_id,courtroom_cd,courtroom_name,courthouse_id,created_by,updated_by,created_dtm,updated_dtm,revision_count)</v>
      </c>
      <c r="O180" t="str">
        <f t="shared" si="11"/>
        <v xml:space="preserve"> VALUES </v>
      </c>
      <c r="P180" t="str">
        <f t="shared" si="9"/>
        <v>(uuid_generate_v4(),'PORTALBERNICIRCUIT','Port Alberni - Circuit',(SELECT c.courthouse_id FROM courthouse c WHERE c.courthouse_cd = ''),'test','test',now(),now(),0);</v>
      </c>
    </row>
    <row r="181" spans="1:16" x14ac:dyDescent="0.2">
      <c r="A181">
        <v>179</v>
      </c>
      <c r="B181" t="s">
        <v>8</v>
      </c>
      <c r="C181" t="s">
        <v>348</v>
      </c>
      <c r="D181" s="8" t="s">
        <v>710</v>
      </c>
      <c r="F181" t="s">
        <v>10</v>
      </c>
      <c r="G181" t="s">
        <v>10</v>
      </c>
      <c r="H181" t="s">
        <v>11</v>
      </c>
      <c r="I181" t="s">
        <v>11</v>
      </c>
      <c r="J181">
        <f>0</f>
        <v>0</v>
      </c>
      <c r="L181" t="str">
        <f t="shared" si="8"/>
        <v>SELECT c.courthouse_id FROM courthouse c WHERE c.courthouse_cd = ''</v>
      </c>
      <c r="M181" s="1" t="s">
        <v>131</v>
      </c>
      <c r="N181" s="1" t="str">
        <f t="shared" si="10"/>
        <v>INSERT INTO courtroom (courtroom_id,courtroom_cd,courtroom_name,courthouse_id,created_by,updated_by,created_dtm,updated_dtm,revision_count)</v>
      </c>
      <c r="O181" t="str">
        <f t="shared" si="11"/>
        <v xml:space="preserve"> VALUES </v>
      </c>
      <c r="P181" t="str">
        <f t="shared" si="9"/>
        <v>(uuid_generate_v4(),'PORTCOQUITLAM1','Port Coquitlam - 1',(SELECT c.courthouse_id FROM courthouse c WHERE c.courthouse_cd = ''),'test','test',now(),now(),0);</v>
      </c>
    </row>
    <row r="182" spans="1:16" x14ac:dyDescent="0.2">
      <c r="A182">
        <v>180</v>
      </c>
      <c r="B182" t="s">
        <v>8</v>
      </c>
      <c r="C182" t="s">
        <v>349</v>
      </c>
      <c r="D182" s="8" t="s">
        <v>711</v>
      </c>
      <c r="F182" t="s">
        <v>10</v>
      </c>
      <c r="G182" t="s">
        <v>10</v>
      </c>
      <c r="H182" t="s">
        <v>11</v>
      </c>
      <c r="I182" t="s">
        <v>11</v>
      </c>
      <c r="J182">
        <f>0</f>
        <v>0</v>
      </c>
      <c r="L182" t="str">
        <f t="shared" si="8"/>
        <v>SELECT c.courthouse_id FROM courthouse c WHERE c.courthouse_cd = ''</v>
      </c>
      <c r="M182" s="1" t="s">
        <v>131</v>
      </c>
      <c r="N182" s="1" t="str">
        <f t="shared" si="10"/>
        <v>INSERT INTO courtroom (courtroom_id,courtroom_cd,courtroom_name,courthouse_id,created_by,updated_by,created_dtm,updated_dtm,revision_count)</v>
      </c>
      <c r="O182" t="str">
        <f t="shared" si="11"/>
        <v xml:space="preserve"> VALUES </v>
      </c>
      <c r="P182" t="str">
        <f t="shared" si="9"/>
        <v>(uuid_generate_v4(),'PORTCOQUITLAM2','Port Coquitlam - 2',(SELECT c.courthouse_id FROM courthouse c WHERE c.courthouse_cd = ''),'test','test',now(),now(),0);</v>
      </c>
    </row>
    <row r="183" spans="1:16" x14ac:dyDescent="0.2">
      <c r="A183">
        <v>181</v>
      </c>
      <c r="B183" t="s">
        <v>8</v>
      </c>
      <c r="C183" t="s">
        <v>350</v>
      </c>
      <c r="D183" s="8" t="s">
        <v>712</v>
      </c>
      <c r="F183" t="s">
        <v>10</v>
      </c>
      <c r="G183" t="s">
        <v>10</v>
      </c>
      <c r="H183" t="s">
        <v>11</v>
      </c>
      <c r="I183" t="s">
        <v>11</v>
      </c>
      <c r="J183">
        <f>0</f>
        <v>0</v>
      </c>
      <c r="L183" t="str">
        <f t="shared" si="8"/>
        <v>SELECT c.courthouse_id FROM courthouse c WHERE c.courthouse_cd = ''</v>
      </c>
      <c r="M183" s="1" t="s">
        <v>131</v>
      </c>
      <c r="N183" s="1" t="str">
        <f t="shared" si="10"/>
        <v>INSERT INTO courtroom (courtroom_id,courtroom_cd,courtroom_name,courthouse_id,created_by,updated_by,created_dtm,updated_dtm,revision_count)</v>
      </c>
      <c r="O183" t="str">
        <f t="shared" si="11"/>
        <v xml:space="preserve"> VALUES </v>
      </c>
      <c r="P183" t="str">
        <f t="shared" si="9"/>
        <v>(uuid_generate_v4(),'PORTCOQUITLAM3','Port Coquitlam - 3',(SELECT c.courthouse_id FROM courthouse c WHERE c.courthouse_cd = ''),'test','test',now(),now(),0);</v>
      </c>
    </row>
    <row r="184" spans="1:16" x14ac:dyDescent="0.2">
      <c r="A184">
        <v>182</v>
      </c>
      <c r="B184" t="s">
        <v>8</v>
      </c>
      <c r="C184" t="s">
        <v>351</v>
      </c>
      <c r="D184" s="8" t="s">
        <v>713</v>
      </c>
      <c r="F184" t="s">
        <v>10</v>
      </c>
      <c r="G184" t="s">
        <v>10</v>
      </c>
      <c r="H184" t="s">
        <v>11</v>
      </c>
      <c r="I184" t="s">
        <v>11</v>
      </c>
      <c r="J184">
        <f>0</f>
        <v>0</v>
      </c>
      <c r="L184" t="str">
        <f t="shared" si="8"/>
        <v>SELECT c.courthouse_id FROM courthouse c WHERE c.courthouse_cd = ''</v>
      </c>
      <c r="M184" s="1" t="s">
        <v>131</v>
      </c>
      <c r="N184" s="1" t="str">
        <f t="shared" si="10"/>
        <v>INSERT INTO courtroom (courtroom_id,courtroom_cd,courtroom_name,courthouse_id,created_by,updated_by,created_dtm,updated_dtm,revision_count)</v>
      </c>
      <c r="O184" t="str">
        <f t="shared" si="11"/>
        <v xml:space="preserve"> VALUES </v>
      </c>
      <c r="P184" t="str">
        <f t="shared" si="9"/>
        <v>(uuid_generate_v4(),'PORTCOQUITLAM4','Port Coquitlam - 4',(SELECT c.courthouse_id FROM courthouse c WHERE c.courthouse_cd = ''),'test','test',now(),now(),0);</v>
      </c>
    </row>
    <row r="185" spans="1:16" x14ac:dyDescent="0.2">
      <c r="A185">
        <v>183</v>
      </c>
      <c r="B185" t="s">
        <v>8</v>
      </c>
      <c r="C185" t="s">
        <v>352</v>
      </c>
      <c r="D185" s="8" t="s">
        <v>714</v>
      </c>
      <c r="F185" t="s">
        <v>10</v>
      </c>
      <c r="G185" t="s">
        <v>10</v>
      </c>
      <c r="H185" t="s">
        <v>11</v>
      </c>
      <c r="I185" t="s">
        <v>11</v>
      </c>
      <c r="J185">
        <f>0</f>
        <v>0</v>
      </c>
      <c r="L185" t="str">
        <f t="shared" si="8"/>
        <v>SELECT c.courthouse_id FROM courthouse c WHERE c.courthouse_cd = ''</v>
      </c>
      <c r="M185" s="1" t="s">
        <v>131</v>
      </c>
      <c r="N185" s="1" t="str">
        <f t="shared" si="10"/>
        <v>INSERT INTO courtroom (courtroom_id,courtroom_cd,courtroom_name,courthouse_id,created_by,updated_by,created_dtm,updated_dtm,revision_count)</v>
      </c>
      <c r="O185" t="str">
        <f t="shared" si="11"/>
        <v xml:space="preserve"> VALUES </v>
      </c>
      <c r="P185" t="str">
        <f t="shared" si="9"/>
        <v>(uuid_generate_v4(),'PORTCOQUITLAM5','Port Coquitlam - 5',(SELECT c.courthouse_id FROM courthouse c WHERE c.courthouse_cd = ''),'test','test',now(),now(),0);</v>
      </c>
    </row>
    <row r="186" spans="1:16" x14ac:dyDescent="0.2">
      <c r="A186">
        <v>184</v>
      </c>
      <c r="B186" t="s">
        <v>8</v>
      </c>
      <c r="C186" t="s">
        <v>353</v>
      </c>
      <c r="D186" s="8" t="s">
        <v>715</v>
      </c>
      <c r="F186" t="s">
        <v>10</v>
      </c>
      <c r="G186" t="s">
        <v>10</v>
      </c>
      <c r="H186" t="s">
        <v>11</v>
      </c>
      <c r="I186" t="s">
        <v>11</v>
      </c>
      <c r="J186">
        <f>0</f>
        <v>0</v>
      </c>
      <c r="L186" t="str">
        <f t="shared" si="8"/>
        <v>SELECT c.courthouse_id FROM courthouse c WHERE c.courthouse_cd = ''</v>
      </c>
      <c r="M186" s="1" t="s">
        <v>131</v>
      </c>
      <c r="N186" s="1" t="str">
        <f t="shared" si="10"/>
        <v>INSERT INTO courtroom (courtroom_id,courtroom_cd,courtroom_name,courthouse_id,created_by,updated_by,created_dtm,updated_dtm,revision_count)</v>
      </c>
      <c r="O186" t="str">
        <f t="shared" si="11"/>
        <v xml:space="preserve"> VALUES </v>
      </c>
      <c r="P186" t="str">
        <f t="shared" si="9"/>
        <v>(uuid_generate_v4(),'PORTCOQUITLAM7','Port Coquitlam - 7',(SELECT c.courthouse_id FROM courthouse c WHERE c.courthouse_cd = ''),'test','test',now(),now(),0);</v>
      </c>
    </row>
    <row r="187" spans="1:16" x14ac:dyDescent="0.2">
      <c r="A187">
        <v>185</v>
      </c>
      <c r="B187" t="s">
        <v>8</v>
      </c>
      <c r="C187" t="s">
        <v>354</v>
      </c>
      <c r="D187" s="8" t="s">
        <v>716</v>
      </c>
      <c r="F187" t="s">
        <v>10</v>
      </c>
      <c r="G187" t="s">
        <v>10</v>
      </c>
      <c r="H187" t="s">
        <v>11</v>
      </c>
      <c r="I187" t="s">
        <v>11</v>
      </c>
      <c r="J187">
        <f>0</f>
        <v>0</v>
      </c>
      <c r="L187" t="str">
        <f t="shared" si="8"/>
        <v>SELECT c.courthouse_id FROM courthouse c WHERE c.courthouse_cd = ''</v>
      </c>
      <c r="M187" s="1" t="s">
        <v>131</v>
      </c>
      <c r="N187" s="1" t="str">
        <f t="shared" si="10"/>
        <v>INSERT INTO courtroom (courtroom_id,courtroom_cd,courtroom_name,courthouse_id,created_by,updated_by,created_dtm,updated_dtm,revision_count)</v>
      </c>
      <c r="O187" t="str">
        <f t="shared" si="11"/>
        <v xml:space="preserve"> VALUES </v>
      </c>
      <c r="P187" t="str">
        <f t="shared" si="9"/>
        <v>(uuid_generate_v4(),'PORTCOQUITLAM12','Port Coquitlam - 12',(SELECT c.courthouse_id FROM courthouse c WHERE c.courthouse_cd = ''),'test','test',now(),now(),0);</v>
      </c>
    </row>
    <row r="188" spans="1:16" x14ac:dyDescent="0.2">
      <c r="A188">
        <v>186</v>
      </c>
      <c r="B188" t="s">
        <v>8</v>
      </c>
      <c r="C188" t="s">
        <v>355</v>
      </c>
      <c r="D188" s="8" t="s">
        <v>717</v>
      </c>
      <c r="F188" t="s">
        <v>10</v>
      </c>
      <c r="G188" t="s">
        <v>10</v>
      </c>
      <c r="H188" t="s">
        <v>11</v>
      </c>
      <c r="I188" t="s">
        <v>11</v>
      </c>
      <c r="J188">
        <f>0</f>
        <v>0</v>
      </c>
      <c r="L188" t="str">
        <f t="shared" si="8"/>
        <v>SELECT c.courthouse_id FROM courthouse c WHERE c.courthouse_cd = ''</v>
      </c>
      <c r="M188" s="1" t="s">
        <v>131</v>
      </c>
      <c r="N188" s="1" t="str">
        <f t="shared" si="10"/>
        <v>INSERT INTO courtroom (courtroom_id,courtroom_cd,courtroom_name,courthouse_id,created_by,updated_by,created_dtm,updated_dtm,revision_count)</v>
      </c>
      <c r="O188" t="str">
        <f t="shared" si="11"/>
        <v xml:space="preserve"> VALUES </v>
      </c>
      <c r="P188" t="str">
        <f t="shared" si="9"/>
        <v>(uuid_generate_v4(),'PORTCOQUITLAM006','Port Coquitlam - 006',(SELECT c.courthouse_id FROM courthouse c WHERE c.courthouse_cd = ''),'test','test',now(),now(),0);</v>
      </c>
    </row>
    <row r="189" spans="1:16" x14ac:dyDescent="0.2">
      <c r="A189">
        <v>187</v>
      </c>
      <c r="B189" t="s">
        <v>8</v>
      </c>
      <c r="C189" t="s">
        <v>356</v>
      </c>
      <c r="D189" s="8" t="s">
        <v>718</v>
      </c>
      <c r="F189" t="s">
        <v>10</v>
      </c>
      <c r="G189" t="s">
        <v>10</v>
      </c>
      <c r="H189" t="s">
        <v>11</v>
      </c>
      <c r="I189" t="s">
        <v>11</v>
      </c>
      <c r="J189">
        <f>0</f>
        <v>0</v>
      </c>
      <c r="L189" t="str">
        <f t="shared" si="8"/>
        <v>SELECT c.courthouse_id FROM courthouse c WHERE c.courthouse_cd = ''</v>
      </c>
      <c r="M189" s="1" t="s">
        <v>131</v>
      </c>
      <c r="N189" s="1" t="str">
        <f t="shared" si="10"/>
        <v>INSERT INTO courtroom (courtroom_id,courtroom_cd,courtroom_name,courthouse_id,created_by,updated_by,created_dtm,updated_dtm,revision_count)</v>
      </c>
      <c r="O189" t="str">
        <f t="shared" si="11"/>
        <v xml:space="preserve"> VALUES </v>
      </c>
      <c r="P189" t="str">
        <f t="shared" si="9"/>
        <v>(uuid_generate_v4(),'PORTCOQUITLAM008','Port Coquitlam - 008',(SELECT c.courthouse_id FROM courthouse c WHERE c.courthouse_cd = ''),'test','test',now(),now(),0);</v>
      </c>
    </row>
    <row r="190" spans="1:16" x14ac:dyDescent="0.2">
      <c r="A190">
        <v>188</v>
      </c>
      <c r="B190" t="s">
        <v>8</v>
      </c>
      <c r="C190" t="s">
        <v>357</v>
      </c>
      <c r="D190" s="8" t="s">
        <v>719</v>
      </c>
      <c r="F190" t="s">
        <v>10</v>
      </c>
      <c r="G190" t="s">
        <v>10</v>
      </c>
      <c r="H190" t="s">
        <v>11</v>
      </c>
      <c r="I190" t="s">
        <v>11</v>
      </c>
      <c r="J190">
        <f>0</f>
        <v>0</v>
      </c>
      <c r="L190" t="str">
        <f t="shared" si="8"/>
        <v>SELECT c.courthouse_id FROM courthouse c WHERE c.courthouse_cd = ''</v>
      </c>
      <c r="M190" s="1" t="s">
        <v>131</v>
      </c>
      <c r="N190" s="1" t="str">
        <f t="shared" si="10"/>
        <v>INSERT INTO courtroom (courtroom_id,courtroom_cd,courtroom_name,courthouse_id,created_by,updated_by,created_dtm,updated_dtm,revision_count)</v>
      </c>
      <c r="O190" t="str">
        <f t="shared" si="11"/>
        <v xml:space="preserve"> VALUES </v>
      </c>
      <c r="P190" t="str">
        <f t="shared" si="9"/>
        <v>(uuid_generate_v4(),'PORTCOQUITLAM009','Port Coquitlam - 009',(SELECT c.courthouse_id FROM courthouse c WHERE c.courthouse_cd = ''),'test','test',now(),now(),0);</v>
      </c>
    </row>
    <row r="191" spans="1:16" x14ac:dyDescent="0.2">
      <c r="A191">
        <v>189</v>
      </c>
      <c r="B191" t="s">
        <v>8</v>
      </c>
      <c r="C191" t="s">
        <v>358</v>
      </c>
      <c r="D191" s="8" t="s">
        <v>720</v>
      </c>
      <c r="F191" t="s">
        <v>10</v>
      </c>
      <c r="G191" t="s">
        <v>10</v>
      </c>
      <c r="H191" t="s">
        <v>11</v>
      </c>
      <c r="I191" t="s">
        <v>11</v>
      </c>
      <c r="J191">
        <f>0</f>
        <v>0</v>
      </c>
      <c r="L191" t="str">
        <f t="shared" si="8"/>
        <v>SELECT c.courthouse_id FROM courthouse c WHERE c.courthouse_cd = ''</v>
      </c>
      <c r="M191" s="1" t="s">
        <v>131</v>
      </c>
      <c r="N191" s="1" t="str">
        <f t="shared" si="10"/>
        <v>INSERT INTO courtroom (courtroom_id,courtroom_cd,courtroom_name,courthouse_id,created_by,updated_by,created_dtm,updated_dtm,revision_count)</v>
      </c>
      <c r="O191" t="str">
        <f t="shared" si="11"/>
        <v xml:space="preserve"> VALUES </v>
      </c>
      <c r="P191" t="str">
        <f t="shared" si="9"/>
        <v>(uuid_generate_v4(),'PORTCOQUITLAM010','Port Coquitlam - 010',(SELECT c.courthouse_id FROM courthouse c WHERE c.courthouse_cd = ''),'test','test',now(),now(),0);</v>
      </c>
    </row>
    <row r="192" spans="1:16" x14ac:dyDescent="0.2">
      <c r="A192">
        <v>190</v>
      </c>
      <c r="B192" t="s">
        <v>8</v>
      </c>
      <c r="C192" t="s">
        <v>359</v>
      </c>
      <c r="D192" s="8" t="s">
        <v>721</v>
      </c>
      <c r="F192" t="s">
        <v>10</v>
      </c>
      <c r="G192" t="s">
        <v>10</v>
      </c>
      <c r="H192" t="s">
        <v>11</v>
      </c>
      <c r="I192" t="s">
        <v>11</v>
      </c>
      <c r="J192">
        <f>0</f>
        <v>0</v>
      </c>
      <c r="L192" t="str">
        <f t="shared" si="8"/>
        <v>SELECT c.courthouse_id FROM courthouse c WHERE c.courthouse_cd = ''</v>
      </c>
      <c r="M192" s="1" t="s">
        <v>131</v>
      </c>
      <c r="N192" s="1" t="str">
        <f t="shared" si="10"/>
        <v>INSERT INTO courtroom (courtroom_id,courtroom_cd,courtroom_name,courthouse_id,created_by,updated_by,created_dtm,updated_dtm,revision_count)</v>
      </c>
      <c r="O192" t="str">
        <f t="shared" si="11"/>
        <v xml:space="preserve"> VALUES </v>
      </c>
      <c r="P192" t="str">
        <f t="shared" si="9"/>
        <v>(uuid_generate_v4(),'PORTCOQUITLAM011','Port Coquitlam - 011',(SELECT c.courthouse_id FROM courthouse c WHERE c.courthouse_cd = ''),'test','test',now(),now(),0);</v>
      </c>
    </row>
    <row r="193" spans="1:16" x14ac:dyDescent="0.2">
      <c r="A193">
        <v>191</v>
      </c>
      <c r="B193" t="s">
        <v>8</v>
      </c>
      <c r="C193" t="s">
        <v>360</v>
      </c>
      <c r="D193" s="8" t="s">
        <v>722</v>
      </c>
      <c r="F193" t="s">
        <v>10</v>
      </c>
      <c r="G193" t="s">
        <v>10</v>
      </c>
      <c r="H193" t="s">
        <v>11</v>
      </c>
      <c r="I193" t="s">
        <v>11</v>
      </c>
      <c r="J193">
        <f>0</f>
        <v>0</v>
      </c>
      <c r="L193" t="str">
        <f t="shared" si="8"/>
        <v>SELECT c.courthouse_id FROM courthouse c WHERE c.courthouse_cd = ''</v>
      </c>
      <c r="M193" s="1" t="s">
        <v>131</v>
      </c>
      <c r="N193" s="1" t="str">
        <f t="shared" si="10"/>
        <v>INSERT INTO courtroom (courtroom_id,courtroom_cd,courtroom_name,courthouse_id,created_by,updated_by,created_dtm,updated_dtm,revision_count)</v>
      </c>
      <c r="O193" t="str">
        <f t="shared" si="11"/>
        <v xml:space="preserve"> VALUES </v>
      </c>
      <c r="P193" t="str">
        <f t="shared" si="9"/>
        <v>(uuid_generate_v4(),'PORTCOQUITLAMHR001','Port Coquitlam - HR001',(SELECT c.courthouse_id FROM courthouse c WHERE c.courthouse_cd = ''),'test','test',now(),now(),0);</v>
      </c>
    </row>
    <row r="194" spans="1:16" x14ac:dyDescent="0.2">
      <c r="A194">
        <v>192</v>
      </c>
      <c r="B194" t="s">
        <v>8</v>
      </c>
      <c r="C194" t="s">
        <v>361</v>
      </c>
      <c r="D194" s="8" t="s">
        <v>723</v>
      </c>
      <c r="F194" t="s">
        <v>10</v>
      </c>
      <c r="G194" t="s">
        <v>10</v>
      </c>
      <c r="H194" t="s">
        <v>11</v>
      </c>
      <c r="I194" t="s">
        <v>11</v>
      </c>
      <c r="J194">
        <f>0</f>
        <v>0</v>
      </c>
      <c r="L194" t="str">
        <f t="shared" si="8"/>
        <v>SELECT c.courthouse_id FROM courthouse c WHERE c.courthouse_cd = ''</v>
      </c>
      <c r="M194" s="1" t="s">
        <v>131</v>
      </c>
      <c r="N194" s="1" t="str">
        <f t="shared" si="10"/>
        <v>INSERT INTO courtroom (courtroom_id,courtroom_cd,courtroom_name,courthouse_id,created_by,updated_by,created_dtm,updated_dtm,revision_count)</v>
      </c>
      <c r="O194" t="str">
        <f t="shared" si="11"/>
        <v xml:space="preserve"> VALUES </v>
      </c>
      <c r="P194" t="str">
        <f t="shared" si="9"/>
        <v>(uuid_generate_v4(),'PORTCOQUITLAMHR002','Port Coquitlam - HR002',(SELECT c.courthouse_id FROM courthouse c WHERE c.courthouse_cd = ''),'test','test',now(),now(),0);</v>
      </c>
    </row>
    <row r="195" spans="1:16" x14ac:dyDescent="0.2">
      <c r="A195">
        <v>193</v>
      </c>
      <c r="B195" t="s">
        <v>8</v>
      </c>
      <c r="C195" t="s">
        <v>362</v>
      </c>
      <c r="D195" s="8" t="s">
        <v>724</v>
      </c>
      <c r="F195" t="s">
        <v>10</v>
      </c>
      <c r="G195" t="s">
        <v>10</v>
      </c>
      <c r="H195" t="s">
        <v>11</v>
      </c>
      <c r="I195" t="s">
        <v>11</v>
      </c>
      <c r="J195">
        <f>0</f>
        <v>0</v>
      </c>
      <c r="L195" t="str">
        <f t="shared" si="8"/>
        <v>SELECT c.courthouse_id FROM courthouse c WHERE c.courthouse_cd = ''</v>
      </c>
      <c r="M195" s="1" t="s">
        <v>131</v>
      </c>
      <c r="N195" s="1" t="str">
        <f t="shared" si="10"/>
        <v>INSERT INTO courtroom (courtroom_id,courtroom_cd,courtroom_name,courthouse_id,created_by,updated_by,created_dtm,updated_dtm,revision_count)</v>
      </c>
      <c r="O195" t="str">
        <f t="shared" si="11"/>
        <v xml:space="preserve"> VALUES </v>
      </c>
      <c r="P195" t="str">
        <f t="shared" si="9"/>
        <v>(uuid_generate_v4(),'PORTHARDY1','Port Hardy - 1',(SELECT c.courthouse_id FROM courthouse c WHERE c.courthouse_cd = ''),'test','test',now(),now(),0);</v>
      </c>
    </row>
    <row r="196" spans="1:16" x14ac:dyDescent="0.2">
      <c r="A196">
        <v>194</v>
      </c>
      <c r="B196" t="s">
        <v>8</v>
      </c>
      <c r="C196" t="s">
        <v>363</v>
      </c>
      <c r="D196" s="8" t="s">
        <v>725</v>
      </c>
      <c r="F196" t="s">
        <v>10</v>
      </c>
      <c r="G196" t="s">
        <v>10</v>
      </c>
      <c r="H196" t="s">
        <v>11</v>
      </c>
      <c r="I196" t="s">
        <v>11</v>
      </c>
      <c r="J196">
        <f>0</f>
        <v>0</v>
      </c>
      <c r="L196" t="str">
        <f t="shared" ref="L196:L259" si="12">"SELECT c.courthouse_id FROM courthouse c WHERE c.courthouse_cd = '"&amp;E196&amp;"'"</f>
        <v>SELECT c.courthouse_id FROM courthouse c WHERE c.courthouse_cd = ''</v>
      </c>
      <c r="M196" s="1" t="s">
        <v>131</v>
      </c>
      <c r="N196" s="1" t="str">
        <f t="shared" si="10"/>
        <v>INSERT INTO courtroom (courtroom_id,courtroom_cd,courtroom_name,courthouse_id,created_by,updated_by,created_dtm,updated_dtm,revision_count)</v>
      </c>
      <c r="O196" t="str">
        <f t="shared" si="11"/>
        <v xml:space="preserve"> VALUES </v>
      </c>
      <c r="P196" t="str">
        <f t="shared" ref="P196:P259" si="13">"("&amp;B196&amp;",'"&amp;C196&amp;"','"&amp;D196&amp;"',("&amp;L196&amp;"),'"&amp;F196&amp;"','"&amp;G196&amp;"',"&amp;H196&amp;","&amp;I196&amp;","&amp;J196&amp;");"</f>
        <v>(uuid_generate_v4(),'POWELLRIVER104','Powell River - 104',(SELECT c.courthouse_id FROM courthouse c WHERE c.courthouse_cd = ''),'test','test',now(),now(),0);</v>
      </c>
    </row>
    <row r="197" spans="1:16" x14ac:dyDescent="0.2">
      <c r="A197">
        <v>195</v>
      </c>
      <c r="B197" t="s">
        <v>8</v>
      </c>
      <c r="C197" t="s">
        <v>364</v>
      </c>
      <c r="D197" s="8" t="s">
        <v>726</v>
      </c>
      <c r="F197" t="s">
        <v>10</v>
      </c>
      <c r="G197" t="s">
        <v>10</v>
      </c>
      <c r="H197" t="s">
        <v>11</v>
      </c>
      <c r="I197" t="s">
        <v>11</v>
      </c>
      <c r="J197">
        <f>0</f>
        <v>0</v>
      </c>
      <c r="L197" t="str">
        <f t="shared" si="12"/>
        <v>SELECT c.courthouse_id FROM courthouse c WHERE c.courthouse_cd = ''</v>
      </c>
      <c r="M197" s="1" t="s">
        <v>131</v>
      </c>
      <c r="N197" s="1" t="str">
        <f t="shared" ref="N197:N260" si="14">$N$3</f>
        <v>INSERT INTO courtroom (courtroom_id,courtroom_cd,courtroom_name,courthouse_id,created_by,updated_by,created_dtm,updated_dtm,revision_count)</v>
      </c>
      <c r="O197" t="str">
        <f t="shared" ref="O197:O260" si="15">$O$3</f>
        <v xml:space="preserve"> VALUES </v>
      </c>
      <c r="P197" t="str">
        <f t="shared" si="13"/>
        <v>(uuid_generate_v4(),'POWELLRIVER111','Powell River - 111',(SELECT c.courthouse_id FROM courthouse c WHERE c.courthouse_cd = ''),'test','test',now(),now(),0);</v>
      </c>
    </row>
    <row r="198" spans="1:16" x14ac:dyDescent="0.2">
      <c r="A198">
        <v>196</v>
      </c>
      <c r="B198" t="s">
        <v>8</v>
      </c>
      <c r="C198" t="s">
        <v>365</v>
      </c>
      <c r="D198" s="8" t="s">
        <v>727</v>
      </c>
      <c r="F198" t="s">
        <v>10</v>
      </c>
      <c r="G198" t="s">
        <v>10</v>
      </c>
      <c r="H198" t="s">
        <v>11</v>
      </c>
      <c r="I198" t="s">
        <v>11</v>
      </c>
      <c r="J198">
        <f>0</f>
        <v>0</v>
      </c>
      <c r="L198" t="str">
        <f t="shared" si="12"/>
        <v>SELECT c.courthouse_id FROM courthouse c WHERE c.courthouse_cd = ''</v>
      </c>
      <c r="M198" s="1" t="s">
        <v>131</v>
      </c>
      <c r="N198" s="1" t="str">
        <f t="shared" si="14"/>
        <v>INSERT INTO courtroom (courtroom_id,courtroom_cd,courtroom_name,courthouse_id,created_by,updated_by,created_dtm,updated_dtm,revision_count)</v>
      </c>
      <c r="O198" t="str">
        <f t="shared" si="15"/>
        <v xml:space="preserve"> VALUES </v>
      </c>
      <c r="P198" t="str">
        <f t="shared" si="13"/>
        <v>(uuid_generate_v4(),'POWELLRIVER112','Powell River - 112',(SELECT c.courthouse_id FROM courthouse c WHERE c.courthouse_cd = ''),'test','test',now(),now(),0);</v>
      </c>
    </row>
    <row r="199" spans="1:16" x14ac:dyDescent="0.2">
      <c r="A199">
        <v>197</v>
      </c>
      <c r="B199" t="s">
        <v>8</v>
      </c>
      <c r="C199" t="s">
        <v>366</v>
      </c>
      <c r="D199" s="8" t="s">
        <v>728</v>
      </c>
      <c r="F199" t="s">
        <v>10</v>
      </c>
      <c r="G199" t="s">
        <v>10</v>
      </c>
      <c r="H199" t="s">
        <v>11</v>
      </c>
      <c r="I199" t="s">
        <v>11</v>
      </c>
      <c r="J199">
        <f>0</f>
        <v>0</v>
      </c>
      <c r="L199" t="str">
        <f t="shared" si="12"/>
        <v>SELECT c.courthouse_id FROM courthouse c WHERE c.courthouse_cd = ''</v>
      </c>
      <c r="M199" s="1" t="s">
        <v>131</v>
      </c>
      <c r="N199" s="1" t="str">
        <f t="shared" si="14"/>
        <v>INSERT INTO courtroom (courtroom_id,courtroom_cd,courtroom_name,courthouse_id,created_by,updated_by,created_dtm,updated_dtm,revision_count)</v>
      </c>
      <c r="O199" t="str">
        <f t="shared" si="15"/>
        <v xml:space="preserve"> VALUES </v>
      </c>
      <c r="P199" t="str">
        <f t="shared" si="13"/>
        <v>(uuid_generate_v4(),'PRINCEGEORGE101','Prince George - 101',(SELECT c.courthouse_id FROM courthouse c WHERE c.courthouse_cd = ''),'test','test',now(),now(),0);</v>
      </c>
    </row>
    <row r="200" spans="1:16" x14ac:dyDescent="0.2">
      <c r="A200">
        <v>198</v>
      </c>
      <c r="B200" t="s">
        <v>8</v>
      </c>
      <c r="C200" t="s">
        <v>367</v>
      </c>
      <c r="D200" s="8" t="s">
        <v>729</v>
      </c>
      <c r="F200" t="s">
        <v>10</v>
      </c>
      <c r="G200" t="s">
        <v>10</v>
      </c>
      <c r="H200" t="s">
        <v>11</v>
      </c>
      <c r="I200" t="s">
        <v>11</v>
      </c>
      <c r="J200">
        <f>0</f>
        <v>0</v>
      </c>
      <c r="L200" t="str">
        <f t="shared" si="12"/>
        <v>SELECT c.courthouse_id FROM courthouse c WHERE c.courthouse_cd = ''</v>
      </c>
      <c r="M200" s="1" t="s">
        <v>131</v>
      </c>
      <c r="N200" s="1" t="str">
        <f t="shared" si="14"/>
        <v>INSERT INTO courtroom (courtroom_id,courtroom_cd,courtroom_name,courthouse_id,created_by,updated_by,created_dtm,updated_dtm,revision_count)</v>
      </c>
      <c r="O200" t="str">
        <f t="shared" si="15"/>
        <v xml:space="preserve"> VALUES </v>
      </c>
      <c r="P200" t="str">
        <f t="shared" si="13"/>
        <v>(uuid_generate_v4(),'PRINCEGEORGE102','Prince George - 102',(SELECT c.courthouse_id FROM courthouse c WHERE c.courthouse_cd = ''),'test','test',now(),now(),0);</v>
      </c>
    </row>
    <row r="201" spans="1:16" x14ac:dyDescent="0.2">
      <c r="A201">
        <v>199</v>
      </c>
      <c r="B201" t="s">
        <v>8</v>
      </c>
      <c r="C201" t="s">
        <v>368</v>
      </c>
      <c r="D201" s="8" t="s">
        <v>730</v>
      </c>
      <c r="F201" t="s">
        <v>10</v>
      </c>
      <c r="G201" t="s">
        <v>10</v>
      </c>
      <c r="H201" t="s">
        <v>11</v>
      </c>
      <c r="I201" t="s">
        <v>11</v>
      </c>
      <c r="J201">
        <f>0</f>
        <v>0</v>
      </c>
      <c r="L201" t="str">
        <f t="shared" si="12"/>
        <v>SELECT c.courthouse_id FROM courthouse c WHERE c.courthouse_cd = ''</v>
      </c>
      <c r="M201" s="1" t="s">
        <v>131</v>
      </c>
      <c r="N201" s="1" t="str">
        <f t="shared" si="14"/>
        <v>INSERT INTO courtroom (courtroom_id,courtroom_cd,courtroom_name,courthouse_id,created_by,updated_by,created_dtm,updated_dtm,revision_count)</v>
      </c>
      <c r="O201" t="str">
        <f t="shared" si="15"/>
        <v xml:space="preserve"> VALUES </v>
      </c>
      <c r="P201" t="str">
        <f t="shared" si="13"/>
        <v>(uuid_generate_v4(),'PRINCEGEORGE103','Prince George - 103',(SELECT c.courthouse_id FROM courthouse c WHERE c.courthouse_cd = ''),'test','test',now(),now(),0);</v>
      </c>
    </row>
    <row r="202" spans="1:16" x14ac:dyDescent="0.2">
      <c r="A202">
        <v>200</v>
      </c>
      <c r="B202" t="s">
        <v>8</v>
      </c>
      <c r="C202" t="s">
        <v>369</v>
      </c>
      <c r="D202" s="8" t="s">
        <v>731</v>
      </c>
      <c r="F202" t="s">
        <v>10</v>
      </c>
      <c r="G202" t="s">
        <v>10</v>
      </c>
      <c r="H202" t="s">
        <v>11</v>
      </c>
      <c r="I202" t="s">
        <v>11</v>
      </c>
      <c r="J202">
        <f>0</f>
        <v>0</v>
      </c>
      <c r="L202" t="str">
        <f t="shared" si="12"/>
        <v>SELECT c.courthouse_id FROM courthouse c WHERE c.courthouse_cd = ''</v>
      </c>
      <c r="M202" s="1" t="s">
        <v>131</v>
      </c>
      <c r="N202" s="1" t="str">
        <f t="shared" si="14"/>
        <v>INSERT INTO courtroom (courtroom_id,courtroom_cd,courtroom_name,courthouse_id,created_by,updated_by,created_dtm,updated_dtm,revision_count)</v>
      </c>
      <c r="O202" t="str">
        <f t="shared" si="15"/>
        <v xml:space="preserve"> VALUES </v>
      </c>
      <c r="P202" t="str">
        <f t="shared" si="13"/>
        <v>(uuid_generate_v4(),'PRINCEGEORGE104','Prince George - 104',(SELECT c.courthouse_id FROM courthouse c WHERE c.courthouse_cd = ''),'test','test',now(),now(),0);</v>
      </c>
    </row>
    <row r="203" spans="1:16" x14ac:dyDescent="0.2">
      <c r="A203">
        <v>201</v>
      </c>
      <c r="B203" t="s">
        <v>8</v>
      </c>
      <c r="C203" t="s">
        <v>370</v>
      </c>
      <c r="D203" s="8" t="s">
        <v>732</v>
      </c>
      <c r="F203" t="s">
        <v>10</v>
      </c>
      <c r="G203" t="s">
        <v>10</v>
      </c>
      <c r="H203" t="s">
        <v>11</v>
      </c>
      <c r="I203" t="s">
        <v>11</v>
      </c>
      <c r="J203">
        <f>0</f>
        <v>0</v>
      </c>
      <c r="L203" t="str">
        <f t="shared" si="12"/>
        <v>SELECT c.courthouse_id FROM courthouse c WHERE c.courthouse_cd = ''</v>
      </c>
      <c r="M203" s="1" t="s">
        <v>131</v>
      </c>
      <c r="N203" s="1" t="str">
        <f t="shared" si="14"/>
        <v>INSERT INTO courtroom (courtroom_id,courtroom_cd,courtroom_name,courthouse_id,created_by,updated_by,created_dtm,updated_dtm,revision_count)</v>
      </c>
      <c r="O203" t="str">
        <f t="shared" si="15"/>
        <v xml:space="preserve"> VALUES </v>
      </c>
      <c r="P203" t="str">
        <f t="shared" si="13"/>
        <v>(uuid_generate_v4(),'PRINCEGEORGE111','Prince George - 111',(SELECT c.courthouse_id FROM courthouse c WHERE c.courthouse_cd = ''),'test','test',now(),now(),0);</v>
      </c>
    </row>
    <row r="204" spans="1:16" x14ac:dyDescent="0.2">
      <c r="A204">
        <v>202</v>
      </c>
      <c r="B204" t="s">
        <v>8</v>
      </c>
      <c r="C204" t="s">
        <v>371</v>
      </c>
      <c r="D204" s="8" t="s">
        <v>733</v>
      </c>
      <c r="F204" t="s">
        <v>10</v>
      </c>
      <c r="G204" t="s">
        <v>10</v>
      </c>
      <c r="H204" t="s">
        <v>11</v>
      </c>
      <c r="I204" t="s">
        <v>11</v>
      </c>
      <c r="J204">
        <f>0</f>
        <v>0</v>
      </c>
      <c r="L204" t="str">
        <f t="shared" si="12"/>
        <v>SELECT c.courthouse_id FROM courthouse c WHERE c.courthouse_cd = ''</v>
      </c>
      <c r="M204" s="1" t="s">
        <v>131</v>
      </c>
      <c r="N204" s="1" t="str">
        <f t="shared" si="14"/>
        <v>INSERT INTO courtroom (courtroom_id,courtroom_cd,courtroom_name,courthouse_id,created_by,updated_by,created_dtm,updated_dtm,revision_count)</v>
      </c>
      <c r="O204" t="str">
        <f t="shared" si="15"/>
        <v xml:space="preserve"> VALUES </v>
      </c>
      <c r="P204" t="str">
        <f t="shared" si="13"/>
        <v>(uuid_generate_v4(),'PRINCEGEORGE305','Prince George - 305',(SELECT c.courthouse_id FROM courthouse c WHERE c.courthouse_cd = ''),'test','test',now(),now(),0);</v>
      </c>
    </row>
    <row r="205" spans="1:16" x14ac:dyDescent="0.2">
      <c r="A205">
        <v>203</v>
      </c>
      <c r="B205" t="s">
        <v>8</v>
      </c>
      <c r="C205" t="s">
        <v>372</v>
      </c>
      <c r="D205" s="8" t="s">
        <v>734</v>
      </c>
      <c r="F205" t="s">
        <v>10</v>
      </c>
      <c r="G205" t="s">
        <v>10</v>
      </c>
      <c r="H205" t="s">
        <v>11</v>
      </c>
      <c r="I205" t="s">
        <v>11</v>
      </c>
      <c r="J205">
        <f>0</f>
        <v>0</v>
      </c>
      <c r="L205" t="str">
        <f t="shared" si="12"/>
        <v>SELECT c.courthouse_id FROM courthouse c WHERE c.courthouse_cd = ''</v>
      </c>
      <c r="M205" s="1" t="s">
        <v>131</v>
      </c>
      <c r="N205" s="1" t="str">
        <f t="shared" si="14"/>
        <v>INSERT INTO courtroom (courtroom_id,courtroom_cd,courtroom_name,courthouse_id,created_by,updated_by,created_dtm,updated_dtm,revision_count)</v>
      </c>
      <c r="O205" t="str">
        <f t="shared" si="15"/>
        <v xml:space="preserve"> VALUES </v>
      </c>
      <c r="P205" t="str">
        <f t="shared" si="13"/>
        <v>(uuid_generate_v4(),'PRINCEGEORGE306','Prince George - 306',(SELECT c.courthouse_id FROM courthouse c WHERE c.courthouse_cd = ''),'test','test',now(),now(),0);</v>
      </c>
    </row>
    <row r="206" spans="1:16" x14ac:dyDescent="0.2">
      <c r="A206">
        <v>204</v>
      </c>
      <c r="B206" t="s">
        <v>8</v>
      </c>
      <c r="C206" t="s">
        <v>373</v>
      </c>
      <c r="D206" s="8" t="s">
        <v>735</v>
      </c>
      <c r="F206" t="s">
        <v>10</v>
      </c>
      <c r="G206" t="s">
        <v>10</v>
      </c>
      <c r="H206" t="s">
        <v>11</v>
      </c>
      <c r="I206" t="s">
        <v>11</v>
      </c>
      <c r="J206">
        <f>0</f>
        <v>0</v>
      </c>
      <c r="L206" t="str">
        <f t="shared" si="12"/>
        <v>SELECT c.courthouse_id FROM courthouse c WHERE c.courthouse_cd = ''</v>
      </c>
      <c r="M206" s="1" t="s">
        <v>131</v>
      </c>
      <c r="N206" s="1" t="str">
        <f t="shared" si="14"/>
        <v>INSERT INTO courtroom (courtroom_id,courtroom_cd,courtroom_name,courthouse_id,created_by,updated_by,created_dtm,updated_dtm,revision_count)</v>
      </c>
      <c r="O206" t="str">
        <f t="shared" si="15"/>
        <v xml:space="preserve"> VALUES </v>
      </c>
      <c r="P206" t="str">
        <f t="shared" si="13"/>
        <v>(uuid_generate_v4(),'PRINCEGEORGE307','Prince George - 307',(SELECT c.courthouse_id FROM courthouse c WHERE c.courthouse_cd = ''),'test','test',now(),now(),0);</v>
      </c>
    </row>
    <row r="207" spans="1:16" x14ac:dyDescent="0.2">
      <c r="A207">
        <v>205</v>
      </c>
      <c r="B207" t="s">
        <v>8</v>
      </c>
      <c r="C207" t="s">
        <v>374</v>
      </c>
      <c r="D207" s="8" t="s">
        <v>736</v>
      </c>
      <c r="F207" t="s">
        <v>10</v>
      </c>
      <c r="G207" t="s">
        <v>10</v>
      </c>
      <c r="H207" t="s">
        <v>11</v>
      </c>
      <c r="I207" t="s">
        <v>11</v>
      </c>
      <c r="J207">
        <f>0</f>
        <v>0</v>
      </c>
      <c r="L207" t="str">
        <f t="shared" si="12"/>
        <v>SELECT c.courthouse_id FROM courthouse c WHERE c.courthouse_cd = ''</v>
      </c>
      <c r="M207" s="1" t="s">
        <v>131</v>
      </c>
      <c r="N207" s="1" t="str">
        <f t="shared" si="14"/>
        <v>INSERT INTO courtroom (courtroom_id,courtroom_cd,courtroom_name,courthouse_id,created_by,updated_by,created_dtm,updated_dtm,revision_count)</v>
      </c>
      <c r="O207" t="str">
        <f t="shared" si="15"/>
        <v xml:space="preserve"> VALUES </v>
      </c>
      <c r="P207" t="str">
        <f t="shared" si="13"/>
        <v>(uuid_generate_v4(),'PRINCEGEORGE308','Prince George - 308',(SELECT c.courthouse_id FROM courthouse c WHERE c.courthouse_cd = ''),'test','test',now(),now(),0);</v>
      </c>
    </row>
    <row r="208" spans="1:16" x14ac:dyDescent="0.2">
      <c r="A208">
        <v>206</v>
      </c>
      <c r="B208" t="s">
        <v>8</v>
      </c>
      <c r="C208" t="s">
        <v>375</v>
      </c>
      <c r="D208" s="8" t="s">
        <v>737</v>
      </c>
      <c r="F208" t="s">
        <v>10</v>
      </c>
      <c r="G208" t="s">
        <v>10</v>
      </c>
      <c r="H208" t="s">
        <v>11</v>
      </c>
      <c r="I208" t="s">
        <v>11</v>
      </c>
      <c r="J208">
        <f>0</f>
        <v>0</v>
      </c>
      <c r="L208" t="str">
        <f t="shared" si="12"/>
        <v>SELECT c.courthouse_id FROM courthouse c WHERE c.courthouse_cd = ''</v>
      </c>
      <c r="M208" s="1" t="s">
        <v>131</v>
      </c>
      <c r="N208" s="1" t="str">
        <f t="shared" si="14"/>
        <v>INSERT INTO courtroom (courtroom_id,courtroom_cd,courtroom_name,courthouse_id,created_by,updated_by,created_dtm,updated_dtm,revision_count)</v>
      </c>
      <c r="O208" t="str">
        <f t="shared" si="15"/>
        <v xml:space="preserve"> VALUES </v>
      </c>
      <c r="P208" t="str">
        <f t="shared" si="13"/>
        <v>(uuid_generate_v4(),'PRINCEGEORGE309','Prince George - 309',(SELECT c.courthouse_id FROM courthouse c WHERE c.courthouse_cd = ''),'test','test',now(),now(),0);</v>
      </c>
    </row>
    <row r="209" spans="1:16" x14ac:dyDescent="0.2">
      <c r="A209">
        <v>207</v>
      </c>
      <c r="B209" t="s">
        <v>8</v>
      </c>
      <c r="C209" t="s">
        <v>376</v>
      </c>
      <c r="D209" s="8" t="s">
        <v>738</v>
      </c>
      <c r="F209" t="s">
        <v>10</v>
      </c>
      <c r="G209" t="s">
        <v>10</v>
      </c>
      <c r="H209" t="s">
        <v>11</v>
      </c>
      <c r="I209" t="s">
        <v>11</v>
      </c>
      <c r="J209">
        <f>0</f>
        <v>0</v>
      </c>
      <c r="L209" t="str">
        <f t="shared" si="12"/>
        <v>SELECT c.courthouse_id FROM courthouse c WHERE c.courthouse_cd = ''</v>
      </c>
      <c r="M209" s="1" t="s">
        <v>131</v>
      </c>
      <c r="N209" s="1" t="str">
        <f t="shared" si="14"/>
        <v>INSERT INTO courtroom (courtroom_id,courtroom_cd,courtroom_name,courthouse_id,created_by,updated_by,created_dtm,updated_dtm,revision_count)</v>
      </c>
      <c r="O209" t="str">
        <f t="shared" si="15"/>
        <v xml:space="preserve"> VALUES </v>
      </c>
      <c r="P209" t="str">
        <f t="shared" si="13"/>
        <v>(uuid_generate_v4(),'PRINCEGEORGE310','Prince George - 310',(SELECT c.courthouse_id FROM courthouse c WHERE c.courthouse_cd = ''),'test','test',now(),now(),0);</v>
      </c>
    </row>
    <row r="210" spans="1:16" x14ac:dyDescent="0.2">
      <c r="A210">
        <v>208</v>
      </c>
      <c r="B210" t="s">
        <v>8</v>
      </c>
      <c r="C210" t="s">
        <v>377</v>
      </c>
      <c r="D210" s="8" t="s">
        <v>739</v>
      </c>
      <c r="F210" t="s">
        <v>10</v>
      </c>
      <c r="G210" t="s">
        <v>10</v>
      </c>
      <c r="H210" t="s">
        <v>11</v>
      </c>
      <c r="I210" t="s">
        <v>11</v>
      </c>
      <c r="J210">
        <f>0</f>
        <v>0</v>
      </c>
      <c r="L210" t="str">
        <f t="shared" si="12"/>
        <v>SELECT c.courthouse_id FROM courthouse c WHERE c.courthouse_cd = ''</v>
      </c>
      <c r="M210" s="1" t="s">
        <v>131</v>
      </c>
      <c r="N210" s="1" t="str">
        <f t="shared" si="14"/>
        <v>INSERT INTO courtroom (courtroom_id,courtroom_cd,courtroom_name,courthouse_id,created_by,updated_by,created_dtm,updated_dtm,revision_count)</v>
      </c>
      <c r="O210" t="str">
        <f t="shared" si="15"/>
        <v xml:space="preserve"> VALUES </v>
      </c>
      <c r="P210" t="str">
        <f t="shared" si="13"/>
        <v>(uuid_generate_v4(),'PRINCERUPERT200','Prince Rupert - 200',(SELECT c.courthouse_id FROM courthouse c WHERE c.courthouse_cd = ''),'test','test',now(),now(),0);</v>
      </c>
    </row>
    <row r="211" spans="1:16" x14ac:dyDescent="0.2">
      <c r="A211">
        <v>209</v>
      </c>
      <c r="B211" t="s">
        <v>8</v>
      </c>
      <c r="C211" t="s">
        <v>378</v>
      </c>
      <c r="D211" s="8" t="s">
        <v>740</v>
      </c>
      <c r="F211" t="s">
        <v>10</v>
      </c>
      <c r="G211" t="s">
        <v>10</v>
      </c>
      <c r="H211" t="s">
        <v>11</v>
      </c>
      <c r="I211" t="s">
        <v>11</v>
      </c>
      <c r="J211">
        <f>0</f>
        <v>0</v>
      </c>
      <c r="L211" t="str">
        <f t="shared" si="12"/>
        <v>SELECT c.courthouse_id FROM courthouse c WHERE c.courthouse_cd = ''</v>
      </c>
      <c r="M211" s="1" t="s">
        <v>131</v>
      </c>
      <c r="N211" s="1" t="str">
        <f t="shared" si="14"/>
        <v>INSERT INTO courtroom (courtroom_id,courtroom_cd,courtroom_name,courthouse_id,created_by,updated_by,created_dtm,updated_dtm,revision_count)</v>
      </c>
      <c r="O211" t="str">
        <f t="shared" si="15"/>
        <v xml:space="preserve"> VALUES </v>
      </c>
      <c r="P211" t="str">
        <f t="shared" si="13"/>
        <v>(uuid_generate_v4(),'PRINCERUPERT206','Prince Rupert - 206',(SELECT c.courthouse_id FROM courthouse c WHERE c.courthouse_cd = ''),'test','test',now(),now(),0);</v>
      </c>
    </row>
    <row r="212" spans="1:16" x14ac:dyDescent="0.2">
      <c r="A212">
        <v>210</v>
      </c>
      <c r="B212" t="s">
        <v>8</v>
      </c>
      <c r="C212" t="s">
        <v>379</v>
      </c>
      <c r="D212" s="8" t="s">
        <v>741</v>
      </c>
      <c r="F212" t="s">
        <v>10</v>
      </c>
      <c r="G212" t="s">
        <v>10</v>
      </c>
      <c r="H212" t="s">
        <v>11</v>
      </c>
      <c r="I212" t="s">
        <v>11</v>
      </c>
      <c r="J212">
        <f>0</f>
        <v>0</v>
      </c>
      <c r="L212" t="str">
        <f t="shared" si="12"/>
        <v>SELECT c.courthouse_id FROM courthouse c WHERE c.courthouse_cd = ''</v>
      </c>
      <c r="M212" s="1" t="s">
        <v>131</v>
      </c>
      <c r="N212" s="1" t="str">
        <f t="shared" si="14"/>
        <v>INSERT INTO courtroom (courtroom_id,courtroom_cd,courtroom_name,courthouse_id,created_by,updated_by,created_dtm,updated_dtm,revision_count)</v>
      </c>
      <c r="O212" t="str">
        <f t="shared" si="15"/>
        <v xml:space="preserve"> VALUES </v>
      </c>
      <c r="P212" t="str">
        <f t="shared" si="13"/>
        <v>(uuid_generate_v4(),'PRINCERUPERT300','Prince Rupert - 300',(SELECT c.courthouse_id FROM courthouse c WHERE c.courthouse_cd = ''),'test','test',now(),now(),0);</v>
      </c>
    </row>
    <row r="213" spans="1:16" x14ac:dyDescent="0.2">
      <c r="A213">
        <v>211</v>
      </c>
      <c r="B213" t="s">
        <v>8</v>
      </c>
      <c r="C213" t="s">
        <v>380</v>
      </c>
      <c r="D213" s="8" t="s">
        <v>742</v>
      </c>
      <c r="F213" t="s">
        <v>10</v>
      </c>
      <c r="G213" t="s">
        <v>10</v>
      </c>
      <c r="H213" t="s">
        <v>11</v>
      </c>
      <c r="I213" t="s">
        <v>11</v>
      </c>
      <c r="J213">
        <f>0</f>
        <v>0</v>
      </c>
      <c r="L213" t="str">
        <f t="shared" si="12"/>
        <v>SELECT c.courthouse_id FROM courthouse c WHERE c.courthouse_cd = ''</v>
      </c>
      <c r="M213" s="1" t="s">
        <v>131</v>
      </c>
      <c r="N213" s="1" t="str">
        <f t="shared" si="14"/>
        <v>INSERT INTO courtroom (courtroom_id,courtroom_cd,courtroom_name,courthouse_id,created_by,updated_by,created_dtm,updated_dtm,revision_count)</v>
      </c>
      <c r="O213" t="str">
        <f t="shared" si="15"/>
        <v xml:space="preserve"> VALUES </v>
      </c>
      <c r="P213" t="str">
        <f t="shared" si="13"/>
        <v>(uuid_generate_v4(),'PRINCERUPERT302','Prince Rupert - 302',(SELECT c.courthouse_id FROM courthouse c WHERE c.courthouse_cd = ''),'test','test',now(),now(),0);</v>
      </c>
    </row>
    <row r="214" spans="1:16" x14ac:dyDescent="0.2">
      <c r="A214">
        <v>212</v>
      </c>
      <c r="B214" t="s">
        <v>8</v>
      </c>
      <c r="C214" t="s">
        <v>381</v>
      </c>
      <c r="D214" s="8" t="s">
        <v>743</v>
      </c>
      <c r="F214" t="s">
        <v>10</v>
      </c>
      <c r="G214" t="s">
        <v>10</v>
      </c>
      <c r="H214" t="s">
        <v>11</v>
      </c>
      <c r="I214" t="s">
        <v>11</v>
      </c>
      <c r="J214">
        <f>0</f>
        <v>0</v>
      </c>
      <c r="L214" t="str">
        <f t="shared" si="12"/>
        <v>SELECT c.courthouse_id FROM courthouse c WHERE c.courthouse_cd = ''</v>
      </c>
      <c r="M214" s="1" t="s">
        <v>131</v>
      </c>
      <c r="N214" s="1" t="str">
        <f t="shared" si="14"/>
        <v>INSERT INTO courtroom (courtroom_id,courtroom_cd,courtroom_name,courthouse_id,created_by,updated_by,created_dtm,updated_dtm,revision_count)</v>
      </c>
      <c r="O214" t="str">
        <f t="shared" si="15"/>
        <v xml:space="preserve"> VALUES </v>
      </c>
      <c r="P214" t="str">
        <f t="shared" si="13"/>
        <v>(uuid_generate_v4(),'PRINCETON001','Princeton - 001',(SELECT c.courthouse_id FROM courthouse c WHERE c.courthouse_cd = ''),'test','test',now(),now(),0);</v>
      </c>
    </row>
    <row r="215" spans="1:16" x14ac:dyDescent="0.2">
      <c r="A215">
        <v>213</v>
      </c>
      <c r="B215" t="s">
        <v>8</v>
      </c>
      <c r="C215" t="s">
        <v>382</v>
      </c>
      <c r="D215" s="8" t="s">
        <v>744</v>
      </c>
      <c r="F215" t="s">
        <v>10</v>
      </c>
      <c r="G215" t="s">
        <v>10</v>
      </c>
      <c r="H215" t="s">
        <v>11</v>
      </c>
      <c r="I215" t="s">
        <v>11</v>
      </c>
      <c r="J215">
        <f>0</f>
        <v>0</v>
      </c>
      <c r="L215" t="str">
        <f t="shared" si="12"/>
        <v>SELECT c.courthouse_id FROM courthouse c WHERE c.courthouse_cd = ''</v>
      </c>
      <c r="M215" s="1" t="s">
        <v>131</v>
      </c>
      <c r="N215" s="1" t="str">
        <f t="shared" si="14"/>
        <v>INSERT INTO courtroom (courtroom_id,courtroom_cd,courtroom_name,courthouse_id,created_by,updated_by,created_dtm,updated_dtm,revision_count)</v>
      </c>
      <c r="O215" t="str">
        <f t="shared" si="15"/>
        <v xml:space="preserve"> VALUES </v>
      </c>
      <c r="P215" t="str">
        <f t="shared" si="13"/>
        <v>(uuid_generate_v4(),'QUEENCHARLOTTECITYCIRCUIT','Queen Charlotte City - Circuit',(SELECT c.courthouse_id FROM courthouse c WHERE c.courthouse_cd = ''),'test','test',now(),now(),0);</v>
      </c>
    </row>
    <row r="216" spans="1:16" x14ac:dyDescent="0.2">
      <c r="A216">
        <v>214</v>
      </c>
      <c r="B216" t="s">
        <v>8</v>
      </c>
      <c r="C216" t="s">
        <v>383</v>
      </c>
      <c r="D216" s="8" t="s">
        <v>745</v>
      </c>
      <c r="F216" t="s">
        <v>10</v>
      </c>
      <c r="G216" t="s">
        <v>10</v>
      </c>
      <c r="H216" t="s">
        <v>11</v>
      </c>
      <c r="I216" t="s">
        <v>11</v>
      </c>
      <c r="J216">
        <f>0</f>
        <v>0</v>
      </c>
      <c r="L216" t="str">
        <f t="shared" si="12"/>
        <v>SELECT c.courthouse_id FROM courthouse c WHERE c.courthouse_cd = ''</v>
      </c>
      <c r="M216" s="1" t="s">
        <v>131</v>
      </c>
      <c r="N216" s="1" t="str">
        <f t="shared" si="14"/>
        <v>INSERT INTO courtroom (courtroom_id,courtroom_cd,courtroom_name,courthouse_id,created_by,updated_by,created_dtm,updated_dtm,revision_count)</v>
      </c>
      <c r="O216" t="str">
        <f t="shared" si="15"/>
        <v xml:space="preserve"> VALUES </v>
      </c>
      <c r="P216" t="str">
        <f t="shared" si="13"/>
        <v>(uuid_generate_v4(),'QUESNEL023','Quesnel - 023',(SELECT c.courthouse_id FROM courthouse c WHERE c.courthouse_cd = ''),'test','test',now(),now(),0);</v>
      </c>
    </row>
    <row r="217" spans="1:16" x14ac:dyDescent="0.2">
      <c r="A217">
        <v>215</v>
      </c>
      <c r="B217" t="s">
        <v>8</v>
      </c>
      <c r="C217" t="s">
        <v>384</v>
      </c>
      <c r="D217" s="8" t="s">
        <v>746</v>
      </c>
      <c r="F217" t="s">
        <v>10</v>
      </c>
      <c r="G217" t="s">
        <v>10</v>
      </c>
      <c r="H217" t="s">
        <v>11</v>
      </c>
      <c r="I217" t="s">
        <v>11</v>
      </c>
      <c r="J217">
        <f>0</f>
        <v>0</v>
      </c>
      <c r="L217" t="str">
        <f t="shared" si="12"/>
        <v>SELECT c.courthouse_id FROM courthouse c WHERE c.courthouse_cd = ''</v>
      </c>
      <c r="M217" s="1" t="s">
        <v>131</v>
      </c>
      <c r="N217" s="1" t="str">
        <f t="shared" si="14"/>
        <v>INSERT INTO courtroom (courtroom_id,courtroom_cd,courtroom_name,courthouse_id,created_by,updated_by,created_dtm,updated_dtm,revision_count)</v>
      </c>
      <c r="O217" t="str">
        <f t="shared" si="15"/>
        <v xml:space="preserve"> VALUES </v>
      </c>
      <c r="P217" t="str">
        <f t="shared" si="13"/>
        <v>(uuid_generate_v4(),'QUESNEL114','Quesnel - 114',(SELECT c.courthouse_id FROM courthouse c WHERE c.courthouse_cd = ''),'test','test',now(),now(),0);</v>
      </c>
    </row>
    <row r="218" spans="1:16" x14ac:dyDescent="0.2">
      <c r="A218">
        <v>216</v>
      </c>
      <c r="B218" t="s">
        <v>8</v>
      </c>
      <c r="C218" t="s">
        <v>385</v>
      </c>
      <c r="D218" s="8" t="s">
        <v>747</v>
      </c>
      <c r="F218" t="s">
        <v>10</v>
      </c>
      <c r="G218" t="s">
        <v>10</v>
      </c>
      <c r="H218" t="s">
        <v>11</v>
      </c>
      <c r="I218" t="s">
        <v>11</v>
      </c>
      <c r="J218">
        <f>0</f>
        <v>0</v>
      </c>
      <c r="L218" t="str">
        <f t="shared" si="12"/>
        <v>SELECT c.courthouse_id FROM courthouse c WHERE c.courthouse_cd = ''</v>
      </c>
      <c r="M218" s="1" t="s">
        <v>131</v>
      </c>
      <c r="N218" s="1" t="str">
        <f t="shared" si="14"/>
        <v>INSERT INTO courtroom (courtroom_id,courtroom_cd,courtroom_name,courthouse_id,created_by,updated_by,created_dtm,updated_dtm,revision_count)</v>
      </c>
      <c r="O218" t="str">
        <f t="shared" si="15"/>
        <v xml:space="preserve"> VALUES </v>
      </c>
      <c r="P218" t="str">
        <f t="shared" si="13"/>
        <v>(uuid_generate_v4(),'QUESNEL115','Quesnel - 115',(SELECT c.courthouse_id FROM courthouse c WHERE c.courthouse_cd = ''),'test','test',now(),now(),0);</v>
      </c>
    </row>
    <row r="219" spans="1:16" x14ac:dyDescent="0.2">
      <c r="A219">
        <v>217</v>
      </c>
      <c r="B219" t="s">
        <v>8</v>
      </c>
      <c r="C219" t="s">
        <v>386</v>
      </c>
      <c r="D219" s="8" t="s">
        <v>748</v>
      </c>
      <c r="F219" t="s">
        <v>10</v>
      </c>
      <c r="G219" t="s">
        <v>10</v>
      </c>
      <c r="H219" t="s">
        <v>11</v>
      </c>
      <c r="I219" t="s">
        <v>11</v>
      </c>
      <c r="J219">
        <f>0</f>
        <v>0</v>
      </c>
      <c r="L219" t="str">
        <f t="shared" si="12"/>
        <v>SELECT c.courthouse_id FROM courthouse c WHERE c.courthouse_cd = ''</v>
      </c>
      <c r="M219" s="1" t="s">
        <v>131</v>
      </c>
      <c r="N219" s="1" t="str">
        <f t="shared" si="14"/>
        <v>INSERT INTO courtroom (courtroom_id,courtroom_cd,courtroom_name,courthouse_id,created_by,updated_by,created_dtm,updated_dtm,revision_count)</v>
      </c>
      <c r="O219" t="str">
        <f t="shared" si="15"/>
        <v xml:space="preserve"> VALUES </v>
      </c>
      <c r="P219" t="str">
        <f t="shared" si="13"/>
        <v>(uuid_generate_v4(),'QUESNEL117','Quesnel - 117',(SELECT c.courthouse_id FROM courthouse c WHERE c.courthouse_cd = ''),'test','test',now(),now(),0);</v>
      </c>
    </row>
    <row r="220" spans="1:16" x14ac:dyDescent="0.2">
      <c r="A220">
        <v>218</v>
      </c>
      <c r="B220" t="s">
        <v>8</v>
      </c>
      <c r="C220" t="s">
        <v>387</v>
      </c>
      <c r="D220" s="8" t="s">
        <v>749</v>
      </c>
      <c r="F220" t="s">
        <v>10</v>
      </c>
      <c r="G220" t="s">
        <v>10</v>
      </c>
      <c r="H220" t="s">
        <v>11</v>
      </c>
      <c r="I220" t="s">
        <v>11</v>
      </c>
      <c r="J220">
        <f>0</f>
        <v>0</v>
      </c>
      <c r="L220" t="str">
        <f t="shared" si="12"/>
        <v>SELECT c.courthouse_id FROM courthouse c WHERE c.courthouse_cd = ''</v>
      </c>
      <c r="M220" s="1" t="s">
        <v>131</v>
      </c>
      <c r="N220" s="1" t="str">
        <f t="shared" si="14"/>
        <v>INSERT INTO courtroom (courtroom_id,courtroom_cd,courtroom_name,courthouse_id,created_by,updated_by,created_dtm,updated_dtm,revision_count)</v>
      </c>
      <c r="O220" t="str">
        <f t="shared" si="15"/>
        <v xml:space="preserve"> VALUES </v>
      </c>
      <c r="P220" t="str">
        <f t="shared" si="13"/>
        <v>(uuid_generate_v4(),'REVELSTOKE001','Revelstoke - 001',(SELECT c.courthouse_id FROM courthouse c WHERE c.courthouse_cd = ''),'test','test',now(),now(),0);</v>
      </c>
    </row>
    <row r="221" spans="1:16" x14ac:dyDescent="0.2">
      <c r="A221">
        <v>219</v>
      </c>
      <c r="B221" t="s">
        <v>8</v>
      </c>
      <c r="C221" t="s">
        <v>388</v>
      </c>
      <c r="D221" s="8" t="s">
        <v>750</v>
      </c>
      <c r="F221" t="s">
        <v>10</v>
      </c>
      <c r="G221" t="s">
        <v>10</v>
      </c>
      <c r="H221" t="s">
        <v>11</v>
      </c>
      <c r="I221" t="s">
        <v>11</v>
      </c>
      <c r="J221">
        <f>0</f>
        <v>0</v>
      </c>
      <c r="L221" t="str">
        <f t="shared" si="12"/>
        <v>SELECT c.courthouse_id FROM courthouse c WHERE c.courthouse_cd = ''</v>
      </c>
      <c r="M221" s="1" t="s">
        <v>131</v>
      </c>
      <c r="N221" s="1" t="str">
        <f t="shared" si="14"/>
        <v>INSERT INTO courtroom (courtroom_id,courtroom_cd,courtroom_name,courthouse_id,created_by,updated_by,created_dtm,updated_dtm,revision_count)</v>
      </c>
      <c r="O221" t="str">
        <f t="shared" si="15"/>
        <v xml:space="preserve"> VALUES </v>
      </c>
      <c r="P221" t="str">
        <f t="shared" si="13"/>
        <v>(uuid_generate_v4(),'RICHMOND102','Richmond - 102',(SELECT c.courthouse_id FROM courthouse c WHERE c.courthouse_cd = ''),'test','test',now(),now(),0);</v>
      </c>
    </row>
    <row r="222" spans="1:16" x14ac:dyDescent="0.2">
      <c r="A222">
        <v>220</v>
      </c>
      <c r="B222" t="s">
        <v>8</v>
      </c>
      <c r="C222" t="s">
        <v>389</v>
      </c>
      <c r="D222" s="8" t="s">
        <v>751</v>
      </c>
      <c r="F222" t="s">
        <v>10</v>
      </c>
      <c r="G222" t="s">
        <v>10</v>
      </c>
      <c r="H222" t="s">
        <v>11</v>
      </c>
      <c r="I222" t="s">
        <v>11</v>
      </c>
      <c r="J222">
        <f>0</f>
        <v>0</v>
      </c>
      <c r="L222" t="str">
        <f t="shared" si="12"/>
        <v>SELECT c.courthouse_id FROM courthouse c WHERE c.courthouse_cd = ''</v>
      </c>
      <c r="M222" s="1" t="s">
        <v>131</v>
      </c>
      <c r="N222" s="1" t="str">
        <f t="shared" si="14"/>
        <v>INSERT INTO courtroom (courtroom_id,courtroom_cd,courtroom_name,courthouse_id,created_by,updated_by,created_dtm,updated_dtm,revision_count)</v>
      </c>
      <c r="O222" t="str">
        <f t="shared" si="15"/>
        <v xml:space="preserve"> VALUES </v>
      </c>
      <c r="P222" t="str">
        <f t="shared" si="13"/>
        <v>(uuid_generate_v4(),'RICHMOND104','Richmond - 104',(SELECT c.courthouse_id FROM courthouse c WHERE c.courthouse_cd = ''),'test','test',now(),now(),0);</v>
      </c>
    </row>
    <row r="223" spans="1:16" x14ac:dyDescent="0.2">
      <c r="A223">
        <v>221</v>
      </c>
      <c r="B223" t="s">
        <v>8</v>
      </c>
      <c r="C223" t="s">
        <v>390</v>
      </c>
      <c r="D223" s="8" t="s">
        <v>752</v>
      </c>
      <c r="F223" t="s">
        <v>10</v>
      </c>
      <c r="G223" t="s">
        <v>10</v>
      </c>
      <c r="H223" t="s">
        <v>11</v>
      </c>
      <c r="I223" t="s">
        <v>11</v>
      </c>
      <c r="J223">
        <f>0</f>
        <v>0</v>
      </c>
      <c r="L223" t="str">
        <f t="shared" si="12"/>
        <v>SELECT c.courthouse_id FROM courthouse c WHERE c.courthouse_cd = ''</v>
      </c>
      <c r="M223" s="1" t="s">
        <v>131</v>
      </c>
      <c r="N223" s="1" t="str">
        <f t="shared" si="14"/>
        <v>INSERT INTO courtroom (courtroom_id,courtroom_cd,courtroom_name,courthouse_id,created_by,updated_by,created_dtm,updated_dtm,revision_count)</v>
      </c>
      <c r="O223" t="str">
        <f t="shared" si="15"/>
        <v xml:space="preserve"> VALUES </v>
      </c>
      <c r="P223" t="str">
        <f t="shared" si="13"/>
        <v>(uuid_generate_v4(),'RICHMOND107','Richmond - 107',(SELECT c.courthouse_id FROM courthouse c WHERE c.courthouse_cd = ''),'test','test',now(),now(),0);</v>
      </c>
    </row>
    <row r="224" spans="1:16" x14ac:dyDescent="0.2">
      <c r="A224">
        <v>222</v>
      </c>
      <c r="B224" t="s">
        <v>8</v>
      </c>
      <c r="C224" t="s">
        <v>391</v>
      </c>
      <c r="D224" s="8" t="s">
        <v>753</v>
      </c>
      <c r="F224" t="s">
        <v>10</v>
      </c>
      <c r="G224" t="s">
        <v>10</v>
      </c>
      <c r="H224" t="s">
        <v>11</v>
      </c>
      <c r="I224" t="s">
        <v>11</v>
      </c>
      <c r="J224">
        <f>0</f>
        <v>0</v>
      </c>
      <c r="L224" t="str">
        <f t="shared" si="12"/>
        <v>SELECT c.courthouse_id FROM courthouse c WHERE c.courthouse_cd = ''</v>
      </c>
      <c r="M224" s="1" t="s">
        <v>131</v>
      </c>
      <c r="N224" s="1" t="str">
        <f t="shared" si="14"/>
        <v>INSERT INTO courtroom (courtroom_id,courtroom_cd,courtroom_name,courthouse_id,created_by,updated_by,created_dtm,updated_dtm,revision_count)</v>
      </c>
      <c r="O224" t="str">
        <f t="shared" si="15"/>
        <v xml:space="preserve"> VALUES </v>
      </c>
      <c r="P224" t="str">
        <f t="shared" si="13"/>
        <v>(uuid_generate_v4(),'RICHMOND101','Richmond - 101',(SELECT c.courthouse_id FROM courthouse c WHERE c.courthouse_cd = ''),'test','test',now(),now(),0);</v>
      </c>
    </row>
    <row r="225" spans="1:16" x14ac:dyDescent="0.2">
      <c r="A225">
        <v>223</v>
      </c>
      <c r="B225" t="s">
        <v>8</v>
      </c>
      <c r="C225" t="s">
        <v>392</v>
      </c>
      <c r="D225" s="8" t="s">
        <v>754</v>
      </c>
      <c r="F225" t="s">
        <v>10</v>
      </c>
      <c r="G225" t="s">
        <v>10</v>
      </c>
      <c r="H225" t="s">
        <v>11</v>
      </c>
      <c r="I225" t="s">
        <v>11</v>
      </c>
      <c r="J225">
        <f>0</f>
        <v>0</v>
      </c>
      <c r="L225" t="str">
        <f t="shared" si="12"/>
        <v>SELECT c.courthouse_id FROM courthouse c WHERE c.courthouse_cd = ''</v>
      </c>
      <c r="M225" s="1" t="s">
        <v>131</v>
      </c>
      <c r="N225" s="1" t="str">
        <f t="shared" si="14"/>
        <v>INSERT INTO courtroom (courtroom_id,courtroom_cd,courtroom_name,courthouse_id,created_by,updated_by,created_dtm,updated_dtm,revision_count)</v>
      </c>
      <c r="O225" t="str">
        <f t="shared" si="15"/>
        <v xml:space="preserve"> VALUES </v>
      </c>
      <c r="P225" t="str">
        <f t="shared" si="13"/>
        <v>(uuid_generate_v4(),'RICHMOND103','Richmond - 103',(SELECT c.courthouse_id FROM courthouse c WHERE c.courthouse_cd = ''),'test','test',now(),now(),0);</v>
      </c>
    </row>
    <row r="226" spans="1:16" x14ac:dyDescent="0.2">
      <c r="A226">
        <v>224</v>
      </c>
      <c r="B226" t="s">
        <v>8</v>
      </c>
      <c r="C226" t="s">
        <v>393</v>
      </c>
      <c r="D226" s="8" t="s">
        <v>755</v>
      </c>
      <c r="F226" t="s">
        <v>10</v>
      </c>
      <c r="G226" t="s">
        <v>10</v>
      </c>
      <c r="H226" t="s">
        <v>11</v>
      </c>
      <c r="I226" t="s">
        <v>11</v>
      </c>
      <c r="J226">
        <f>0</f>
        <v>0</v>
      </c>
      <c r="L226" t="str">
        <f t="shared" si="12"/>
        <v>SELECT c.courthouse_id FROM courthouse c WHERE c.courthouse_cd = ''</v>
      </c>
      <c r="M226" s="1" t="s">
        <v>131</v>
      </c>
      <c r="N226" s="1" t="str">
        <f t="shared" si="14"/>
        <v>INSERT INTO courtroom (courtroom_id,courtroom_cd,courtroom_name,courthouse_id,created_by,updated_by,created_dtm,updated_dtm,revision_count)</v>
      </c>
      <c r="O226" t="str">
        <f t="shared" si="15"/>
        <v xml:space="preserve"> VALUES </v>
      </c>
      <c r="P226" t="str">
        <f t="shared" si="13"/>
        <v>(uuid_generate_v4(),'RICHMOND105','Richmond - 105',(SELECT c.courthouse_id FROM courthouse c WHERE c.courthouse_cd = ''),'test','test',now(),now(),0);</v>
      </c>
    </row>
    <row r="227" spans="1:16" x14ac:dyDescent="0.2">
      <c r="A227">
        <v>225</v>
      </c>
      <c r="B227" t="s">
        <v>8</v>
      </c>
      <c r="C227" t="s">
        <v>394</v>
      </c>
      <c r="D227" s="8" t="s">
        <v>756</v>
      </c>
      <c r="F227" t="s">
        <v>10</v>
      </c>
      <c r="G227" t="s">
        <v>10</v>
      </c>
      <c r="H227" t="s">
        <v>11</v>
      </c>
      <c r="I227" t="s">
        <v>11</v>
      </c>
      <c r="J227">
        <f>0</f>
        <v>0</v>
      </c>
      <c r="L227" t="str">
        <f t="shared" si="12"/>
        <v>SELECT c.courthouse_id FROM courthouse c WHERE c.courthouse_cd = ''</v>
      </c>
      <c r="M227" s="1" t="s">
        <v>131</v>
      </c>
      <c r="N227" s="1" t="str">
        <f t="shared" si="14"/>
        <v>INSERT INTO courtroom (courtroom_id,courtroom_cd,courtroom_name,courthouse_id,created_by,updated_by,created_dtm,updated_dtm,revision_count)</v>
      </c>
      <c r="O227" t="str">
        <f t="shared" si="15"/>
        <v xml:space="preserve"> VALUES </v>
      </c>
      <c r="P227" t="str">
        <f t="shared" si="13"/>
        <v>(uuid_generate_v4(),'RICHMOND106','Richmond - 106',(SELECT c.courthouse_id FROM courthouse c WHERE c.courthouse_cd = ''),'test','test',now(),now(),0);</v>
      </c>
    </row>
    <row r="228" spans="1:16" x14ac:dyDescent="0.2">
      <c r="A228">
        <v>226</v>
      </c>
      <c r="B228" t="s">
        <v>8</v>
      </c>
      <c r="C228" t="s">
        <v>395</v>
      </c>
      <c r="D228" s="8" t="s">
        <v>757</v>
      </c>
      <c r="F228" t="s">
        <v>10</v>
      </c>
      <c r="G228" t="s">
        <v>10</v>
      </c>
      <c r="H228" t="s">
        <v>11</v>
      </c>
      <c r="I228" t="s">
        <v>11</v>
      </c>
      <c r="J228">
        <f>0</f>
        <v>0</v>
      </c>
      <c r="L228" t="str">
        <f t="shared" si="12"/>
        <v>SELECT c.courthouse_id FROM courthouse c WHERE c.courthouse_cd = ''</v>
      </c>
      <c r="M228" s="1" t="s">
        <v>131</v>
      </c>
      <c r="N228" s="1" t="str">
        <f t="shared" si="14"/>
        <v>INSERT INTO courtroom (courtroom_id,courtroom_cd,courtroom_name,courthouse_id,created_by,updated_by,created_dtm,updated_dtm,revision_count)</v>
      </c>
      <c r="O228" t="str">
        <f t="shared" si="15"/>
        <v xml:space="preserve"> VALUES </v>
      </c>
      <c r="P228" t="str">
        <f t="shared" si="13"/>
        <v>(uuid_generate_v4(),'RICHMOND108','Richmond - 108',(SELECT c.courthouse_id FROM courthouse c WHERE c.courthouse_cd = ''),'test','test',now(),now(),0);</v>
      </c>
    </row>
    <row r="229" spans="1:16" x14ac:dyDescent="0.2">
      <c r="A229">
        <v>227</v>
      </c>
      <c r="B229" t="s">
        <v>8</v>
      </c>
      <c r="C229" t="s">
        <v>396</v>
      </c>
      <c r="D229" s="8" t="s">
        <v>758</v>
      </c>
      <c r="F229" t="s">
        <v>10</v>
      </c>
      <c r="G229" t="s">
        <v>10</v>
      </c>
      <c r="H229" t="s">
        <v>11</v>
      </c>
      <c r="I229" t="s">
        <v>11</v>
      </c>
      <c r="J229">
        <f>0</f>
        <v>0</v>
      </c>
      <c r="L229" t="str">
        <f t="shared" si="12"/>
        <v>SELECT c.courthouse_id FROM courthouse c WHERE c.courthouse_cd = ''</v>
      </c>
      <c r="M229" s="1" t="s">
        <v>131</v>
      </c>
      <c r="N229" s="1" t="str">
        <f t="shared" si="14"/>
        <v>INSERT INTO courtroom (courtroom_id,courtroom_cd,courtroom_name,courthouse_id,created_by,updated_by,created_dtm,updated_dtm,revision_count)</v>
      </c>
      <c r="O229" t="str">
        <f t="shared" si="15"/>
        <v xml:space="preserve"> VALUES </v>
      </c>
      <c r="P229" t="str">
        <f t="shared" si="13"/>
        <v>(uuid_generate_v4(),'RICHMOND201','Richmond - 201',(SELECT c.courthouse_id FROM courthouse c WHERE c.courthouse_cd = ''),'test','test',now(),now(),0);</v>
      </c>
    </row>
    <row r="230" spans="1:16" s="3" customFormat="1" x14ac:dyDescent="0.2">
      <c r="A230" s="3">
        <v>228</v>
      </c>
      <c r="B230" s="3" t="s">
        <v>8</v>
      </c>
      <c r="C230" s="3" t="s">
        <v>397</v>
      </c>
      <c r="D230" s="5" t="s">
        <v>759</v>
      </c>
      <c r="E230" s="3">
        <v>2045</v>
      </c>
      <c r="F230" s="3" t="s">
        <v>10</v>
      </c>
      <c r="G230" s="3" t="s">
        <v>10</v>
      </c>
      <c r="H230" s="3" t="s">
        <v>11</v>
      </c>
      <c r="I230" s="3" t="s">
        <v>11</v>
      </c>
      <c r="J230" s="3">
        <f>0</f>
        <v>0</v>
      </c>
      <c r="L230" s="3" t="str">
        <f t="shared" si="12"/>
        <v>SELECT c.courthouse_id FROM courthouse c WHERE c.courthouse_cd = '2045'</v>
      </c>
      <c r="M230" s="4" t="s">
        <v>131</v>
      </c>
      <c r="N230" s="4" t="str">
        <f t="shared" si="14"/>
        <v>INSERT INTO courtroom (courtroom_id,courtroom_cd,courtroom_name,courthouse_id,created_by,updated_by,created_dtm,updated_dtm,revision_count)</v>
      </c>
      <c r="O230" s="3" t="str">
        <f t="shared" si="15"/>
        <v xml:space="preserve"> VALUES </v>
      </c>
      <c r="P230" s="3" t="str">
        <f t="shared" si="13"/>
        <v>(uuid_generate_v4(),'ROBSONSQUARE201','Robson Square - 201',(SELECT c.courthouse_id FROM courthouse c WHERE c.courthouse_cd = '2045'),'test','test',now(),now(),0);</v>
      </c>
    </row>
    <row r="231" spans="1:16" s="3" customFormat="1" x14ac:dyDescent="0.2">
      <c r="A231" s="3">
        <v>229</v>
      </c>
      <c r="B231" s="3" t="s">
        <v>8</v>
      </c>
      <c r="C231" s="3" t="s">
        <v>398</v>
      </c>
      <c r="D231" s="5" t="s">
        <v>760</v>
      </c>
      <c r="E231" s="3">
        <v>2045</v>
      </c>
      <c r="F231" s="3" t="s">
        <v>10</v>
      </c>
      <c r="G231" s="3" t="s">
        <v>10</v>
      </c>
      <c r="H231" s="3" t="s">
        <v>11</v>
      </c>
      <c r="I231" s="3" t="s">
        <v>11</v>
      </c>
      <c r="J231" s="3">
        <f>0</f>
        <v>0</v>
      </c>
      <c r="L231" s="3" t="str">
        <f t="shared" si="12"/>
        <v>SELECT c.courthouse_id FROM courthouse c WHERE c.courthouse_cd = '2045'</v>
      </c>
      <c r="M231" s="4" t="s">
        <v>131</v>
      </c>
      <c r="N231" s="4" t="str">
        <f t="shared" si="14"/>
        <v>INSERT INTO courtroom (courtroom_id,courtroom_cd,courtroom_name,courthouse_id,created_by,updated_by,created_dtm,updated_dtm,revision_count)</v>
      </c>
      <c r="O231" s="3" t="str">
        <f t="shared" si="15"/>
        <v xml:space="preserve"> VALUES </v>
      </c>
      <c r="P231" s="3" t="str">
        <f t="shared" si="13"/>
        <v>(uuid_generate_v4(),'ROBSONSQUARE202','Robson Square - 202',(SELECT c.courthouse_id FROM courthouse c WHERE c.courthouse_cd = '2045'),'test','test',now(),now(),0);</v>
      </c>
    </row>
    <row r="232" spans="1:16" s="3" customFormat="1" x14ac:dyDescent="0.2">
      <c r="A232" s="3">
        <v>230</v>
      </c>
      <c r="B232" s="3" t="s">
        <v>8</v>
      </c>
      <c r="C232" s="3" t="s">
        <v>399</v>
      </c>
      <c r="D232" s="5" t="s">
        <v>761</v>
      </c>
      <c r="E232" s="3">
        <v>2045</v>
      </c>
      <c r="F232" s="3" t="s">
        <v>10</v>
      </c>
      <c r="G232" s="3" t="s">
        <v>10</v>
      </c>
      <c r="H232" s="3" t="s">
        <v>11</v>
      </c>
      <c r="I232" s="3" t="s">
        <v>11</v>
      </c>
      <c r="J232" s="3">
        <f>0</f>
        <v>0</v>
      </c>
      <c r="L232" s="3" t="str">
        <f t="shared" si="12"/>
        <v>SELECT c.courthouse_id FROM courthouse c WHERE c.courthouse_cd = '2045'</v>
      </c>
      <c r="M232" s="4" t="s">
        <v>131</v>
      </c>
      <c r="N232" s="4" t="str">
        <f t="shared" si="14"/>
        <v>INSERT INTO courtroom (courtroom_id,courtroom_cd,courtroom_name,courthouse_id,created_by,updated_by,created_dtm,updated_dtm,revision_count)</v>
      </c>
      <c r="O232" s="3" t="str">
        <f t="shared" si="15"/>
        <v xml:space="preserve"> VALUES </v>
      </c>
      <c r="P232" s="3" t="str">
        <f t="shared" si="13"/>
        <v>(uuid_generate_v4(),'ROBSONSQUARE203','Robson Square - 203',(SELECT c.courthouse_id FROM courthouse c WHERE c.courthouse_cd = '2045'),'test','test',now(),now(),0);</v>
      </c>
    </row>
    <row r="233" spans="1:16" s="3" customFormat="1" x14ac:dyDescent="0.2">
      <c r="A233" s="3">
        <v>231</v>
      </c>
      <c r="B233" s="3" t="s">
        <v>8</v>
      </c>
      <c r="C233" s="3" t="s">
        <v>400</v>
      </c>
      <c r="D233" s="5" t="s">
        <v>762</v>
      </c>
      <c r="E233" s="3">
        <v>2045</v>
      </c>
      <c r="F233" s="3" t="s">
        <v>10</v>
      </c>
      <c r="G233" s="3" t="s">
        <v>10</v>
      </c>
      <c r="H233" s="3" t="s">
        <v>11</v>
      </c>
      <c r="I233" s="3" t="s">
        <v>11</v>
      </c>
      <c r="J233" s="3">
        <f>0</f>
        <v>0</v>
      </c>
      <c r="L233" s="3" t="str">
        <f t="shared" si="12"/>
        <v>SELECT c.courthouse_id FROM courthouse c WHERE c.courthouse_cd = '2045'</v>
      </c>
      <c r="M233" s="4" t="s">
        <v>131</v>
      </c>
      <c r="N233" s="4" t="str">
        <f t="shared" si="14"/>
        <v>INSERT INTO courtroom (courtroom_id,courtroom_cd,courtroom_name,courthouse_id,created_by,updated_by,created_dtm,updated_dtm,revision_count)</v>
      </c>
      <c r="O233" s="3" t="str">
        <f t="shared" si="15"/>
        <v xml:space="preserve"> VALUES </v>
      </c>
      <c r="P233" s="3" t="str">
        <f t="shared" si="13"/>
        <v>(uuid_generate_v4(),'ROBSONSQUARE204','Robson Square - 204',(SELECT c.courthouse_id FROM courthouse c WHERE c.courthouse_cd = '2045'),'test','test',now(),now(),0);</v>
      </c>
    </row>
    <row r="234" spans="1:16" s="3" customFormat="1" x14ac:dyDescent="0.2">
      <c r="A234" s="3">
        <v>232</v>
      </c>
      <c r="B234" s="3" t="s">
        <v>8</v>
      </c>
      <c r="C234" s="3" t="s">
        <v>401</v>
      </c>
      <c r="D234" s="5" t="s">
        <v>763</v>
      </c>
      <c r="E234" s="3">
        <v>2045</v>
      </c>
      <c r="F234" s="3" t="s">
        <v>10</v>
      </c>
      <c r="G234" s="3" t="s">
        <v>10</v>
      </c>
      <c r="H234" s="3" t="s">
        <v>11</v>
      </c>
      <c r="I234" s="3" t="s">
        <v>11</v>
      </c>
      <c r="J234" s="3">
        <f>0</f>
        <v>0</v>
      </c>
      <c r="L234" s="3" t="str">
        <f t="shared" si="12"/>
        <v>SELECT c.courthouse_id FROM courthouse c WHERE c.courthouse_cd = '2045'</v>
      </c>
      <c r="M234" s="4" t="s">
        <v>131</v>
      </c>
      <c r="N234" s="4" t="str">
        <f t="shared" si="14"/>
        <v>INSERT INTO courtroom (courtroom_id,courtroom_cd,courtroom_name,courthouse_id,created_by,updated_by,created_dtm,updated_dtm,revision_count)</v>
      </c>
      <c r="O234" s="3" t="str">
        <f t="shared" si="15"/>
        <v xml:space="preserve"> VALUES </v>
      </c>
      <c r="P234" s="3" t="str">
        <f t="shared" si="13"/>
        <v>(uuid_generate_v4(),'ROBSONSQUARE101','Robson Square - 101',(SELECT c.courthouse_id FROM courthouse c WHERE c.courthouse_cd = '2045'),'test','test',now(),now(),0);</v>
      </c>
    </row>
    <row r="235" spans="1:16" s="3" customFormat="1" x14ac:dyDescent="0.2">
      <c r="A235" s="3">
        <v>233</v>
      </c>
      <c r="B235" s="3" t="s">
        <v>8</v>
      </c>
      <c r="C235" s="3" t="s">
        <v>402</v>
      </c>
      <c r="D235" s="5" t="s">
        <v>764</v>
      </c>
      <c r="E235" s="3">
        <v>2045</v>
      </c>
      <c r="F235" s="3" t="s">
        <v>10</v>
      </c>
      <c r="G235" s="3" t="s">
        <v>10</v>
      </c>
      <c r="H235" s="3" t="s">
        <v>11</v>
      </c>
      <c r="I235" s="3" t="s">
        <v>11</v>
      </c>
      <c r="J235" s="3">
        <f>0</f>
        <v>0</v>
      </c>
      <c r="L235" s="3" t="str">
        <f t="shared" si="12"/>
        <v>SELECT c.courthouse_id FROM courthouse c WHERE c.courthouse_cd = '2045'</v>
      </c>
      <c r="M235" s="4" t="s">
        <v>131</v>
      </c>
      <c r="N235" s="4" t="str">
        <f t="shared" si="14"/>
        <v>INSERT INTO courtroom (courtroom_id,courtroom_cd,courtroom_name,courthouse_id,created_by,updated_by,created_dtm,updated_dtm,revision_count)</v>
      </c>
      <c r="O235" s="3" t="str">
        <f t="shared" si="15"/>
        <v xml:space="preserve"> VALUES </v>
      </c>
      <c r="P235" s="3" t="str">
        <f t="shared" si="13"/>
        <v>(uuid_generate_v4(),'ROBSONSQUARE102','Robson Square - 102',(SELECT c.courthouse_id FROM courthouse c WHERE c.courthouse_cd = '2045'),'test','test',now(),now(),0);</v>
      </c>
    </row>
    <row r="236" spans="1:16" s="3" customFormat="1" x14ac:dyDescent="0.2">
      <c r="A236" s="3">
        <v>234</v>
      </c>
      <c r="B236" s="3" t="s">
        <v>8</v>
      </c>
      <c r="C236" s="3" t="s">
        <v>403</v>
      </c>
      <c r="D236" s="5" t="s">
        <v>765</v>
      </c>
      <c r="E236" s="3">
        <v>2045</v>
      </c>
      <c r="F236" s="3" t="s">
        <v>10</v>
      </c>
      <c r="G236" s="3" t="s">
        <v>10</v>
      </c>
      <c r="H236" s="3" t="s">
        <v>11</v>
      </c>
      <c r="I236" s="3" t="s">
        <v>11</v>
      </c>
      <c r="J236" s="3">
        <f>0</f>
        <v>0</v>
      </c>
      <c r="L236" s="3" t="str">
        <f t="shared" si="12"/>
        <v>SELECT c.courthouse_id FROM courthouse c WHERE c.courthouse_cd = '2045'</v>
      </c>
      <c r="M236" s="4" t="s">
        <v>131</v>
      </c>
      <c r="N236" s="4" t="str">
        <f t="shared" si="14"/>
        <v>INSERT INTO courtroom (courtroom_id,courtroom_cd,courtroom_name,courthouse_id,created_by,updated_by,created_dtm,updated_dtm,revision_count)</v>
      </c>
      <c r="O236" s="3" t="str">
        <f t="shared" si="15"/>
        <v xml:space="preserve"> VALUES </v>
      </c>
      <c r="P236" s="3" t="str">
        <f t="shared" si="13"/>
        <v>(uuid_generate_v4(),'ROBSONSQUARE103','Robson Square - 103',(SELECT c.courthouse_id FROM courthouse c WHERE c.courthouse_cd = '2045'),'test','test',now(),now(),0);</v>
      </c>
    </row>
    <row r="237" spans="1:16" s="3" customFormat="1" x14ac:dyDescent="0.2">
      <c r="A237" s="3">
        <v>235</v>
      </c>
      <c r="B237" s="3" t="s">
        <v>8</v>
      </c>
      <c r="C237" s="3" t="s">
        <v>404</v>
      </c>
      <c r="D237" s="5" t="s">
        <v>766</v>
      </c>
      <c r="E237" s="3">
        <v>2045</v>
      </c>
      <c r="F237" s="3" t="s">
        <v>10</v>
      </c>
      <c r="G237" s="3" t="s">
        <v>10</v>
      </c>
      <c r="H237" s="3" t="s">
        <v>11</v>
      </c>
      <c r="I237" s="3" t="s">
        <v>11</v>
      </c>
      <c r="J237" s="3">
        <f>0</f>
        <v>0</v>
      </c>
      <c r="L237" s="3" t="str">
        <f t="shared" si="12"/>
        <v>SELECT c.courthouse_id FROM courthouse c WHERE c.courthouse_cd = '2045'</v>
      </c>
      <c r="M237" s="4" t="s">
        <v>131</v>
      </c>
      <c r="N237" s="4" t="str">
        <f t="shared" si="14"/>
        <v>INSERT INTO courtroom (courtroom_id,courtroom_cd,courtroom_name,courthouse_id,created_by,updated_by,created_dtm,updated_dtm,revision_count)</v>
      </c>
      <c r="O237" s="3" t="str">
        <f t="shared" si="15"/>
        <v xml:space="preserve"> VALUES </v>
      </c>
      <c r="P237" s="3" t="str">
        <f t="shared" si="13"/>
        <v>(uuid_generate_v4(),'ROBSONSQUARE104','Robson Square - 104',(SELECT c.courthouse_id FROM courthouse c WHERE c.courthouse_cd = '2045'),'test','test',now(),now(),0);</v>
      </c>
    </row>
    <row r="238" spans="1:16" s="3" customFormat="1" x14ac:dyDescent="0.2">
      <c r="A238" s="3">
        <v>236</v>
      </c>
      <c r="B238" s="3" t="s">
        <v>8</v>
      </c>
      <c r="C238" s="3" t="s">
        <v>405</v>
      </c>
      <c r="D238" s="5" t="s">
        <v>767</v>
      </c>
      <c r="E238" s="3">
        <v>2045</v>
      </c>
      <c r="F238" s="3" t="s">
        <v>10</v>
      </c>
      <c r="G238" s="3" t="s">
        <v>10</v>
      </c>
      <c r="H238" s="3" t="s">
        <v>11</v>
      </c>
      <c r="I238" s="3" t="s">
        <v>11</v>
      </c>
      <c r="J238" s="3">
        <f>0</f>
        <v>0</v>
      </c>
      <c r="L238" s="3" t="str">
        <f t="shared" si="12"/>
        <v>SELECT c.courthouse_id FROM courthouse c WHERE c.courthouse_cd = '2045'</v>
      </c>
      <c r="M238" s="4" t="s">
        <v>131</v>
      </c>
      <c r="N238" s="4" t="str">
        <f t="shared" si="14"/>
        <v>INSERT INTO courtroom (courtroom_id,courtroom_cd,courtroom_name,courthouse_id,created_by,updated_by,created_dtm,updated_dtm,revision_count)</v>
      </c>
      <c r="O238" s="3" t="str">
        <f t="shared" si="15"/>
        <v xml:space="preserve"> VALUES </v>
      </c>
      <c r="P238" s="3" t="str">
        <f t="shared" si="13"/>
        <v>(uuid_generate_v4(),'ROBSONSQUARE105','Robson Square - 105',(SELECT c.courthouse_id FROM courthouse c WHERE c.courthouse_cd = '2045'),'test','test',now(),now(),0);</v>
      </c>
    </row>
    <row r="239" spans="1:16" s="3" customFormat="1" x14ac:dyDescent="0.2">
      <c r="A239" s="3">
        <v>237</v>
      </c>
      <c r="B239" s="3" t="s">
        <v>8</v>
      </c>
      <c r="C239" s="3" t="s">
        <v>406</v>
      </c>
      <c r="D239" s="5" t="s">
        <v>768</v>
      </c>
      <c r="E239" s="3">
        <v>2045</v>
      </c>
      <c r="F239" s="3" t="s">
        <v>10</v>
      </c>
      <c r="G239" s="3" t="s">
        <v>10</v>
      </c>
      <c r="H239" s="3" t="s">
        <v>11</v>
      </c>
      <c r="I239" s="3" t="s">
        <v>11</v>
      </c>
      <c r="J239" s="3">
        <f>0</f>
        <v>0</v>
      </c>
      <c r="L239" s="3" t="str">
        <f t="shared" si="12"/>
        <v>SELECT c.courthouse_id FROM courthouse c WHERE c.courthouse_cd = '2045'</v>
      </c>
      <c r="M239" s="4" t="s">
        <v>131</v>
      </c>
      <c r="N239" s="4" t="str">
        <f t="shared" si="14"/>
        <v>INSERT INTO courtroom (courtroom_id,courtroom_cd,courtroom_name,courthouse_id,created_by,updated_by,created_dtm,updated_dtm,revision_count)</v>
      </c>
      <c r="O239" s="3" t="str">
        <f t="shared" si="15"/>
        <v xml:space="preserve"> VALUES </v>
      </c>
      <c r="P239" s="3" t="str">
        <f t="shared" si="13"/>
        <v>(uuid_generate_v4(),'ROBSONSQUARE106','Robson Square - 106',(SELECT c.courthouse_id FROM courthouse c WHERE c.courthouse_cd = '2045'),'test','test',now(),now(),0);</v>
      </c>
    </row>
    <row r="240" spans="1:16" s="3" customFormat="1" x14ac:dyDescent="0.2">
      <c r="A240" s="3">
        <v>238</v>
      </c>
      <c r="B240" s="3" t="s">
        <v>8</v>
      </c>
      <c r="C240" s="3" t="s">
        <v>407</v>
      </c>
      <c r="D240" s="5" t="s">
        <v>769</v>
      </c>
      <c r="E240" s="3">
        <v>2045</v>
      </c>
      <c r="F240" s="3" t="s">
        <v>10</v>
      </c>
      <c r="G240" s="3" t="s">
        <v>10</v>
      </c>
      <c r="H240" s="3" t="s">
        <v>11</v>
      </c>
      <c r="I240" s="3" t="s">
        <v>11</v>
      </c>
      <c r="J240" s="3">
        <f>0</f>
        <v>0</v>
      </c>
      <c r="L240" s="3" t="str">
        <f t="shared" si="12"/>
        <v>SELECT c.courthouse_id FROM courthouse c WHERE c.courthouse_cd = '2045'</v>
      </c>
      <c r="M240" s="4" t="s">
        <v>131</v>
      </c>
      <c r="N240" s="4" t="str">
        <f t="shared" si="14"/>
        <v>INSERT INTO courtroom (courtroom_id,courtroom_cd,courtroom_name,courthouse_id,created_by,updated_by,created_dtm,updated_dtm,revision_count)</v>
      </c>
      <c r="O240" s="3" t="str">
        <f t="shared" si="15"/>
        <v xml:space="preserve"> VALUES </v>
      </c>
      <c r="P240" s="3" t="str">
        <f t="shared" si="13"/>
        <v>(uuid_generate_v4(),'ROBSONSQUARE107','Robson Square - 107',(SELECT c.courthouse_id FROM courthouse c WHERE c.courthouse_cd = '2045'),'test','test',now(),now(),0);</v>
      </c>
    </row>
    <row r="241" spans="1:16" s="3" customFormat="1" x14ac:dyDescent="0.2">
      <c r="A241" s="3">
        <v>239</v>
      </c>
      <c r="B241" s="3" t="s">
        <v>8</v>
      </c>
      <c r="C241" s="3" t="s">
        <v>408</v>
      </c>
      <c r="D241" s="5" t="s">
        <v>770</v>
      </c>
      <c r="E241" s="3">
        <v>2045</v>
      </c>
      <c r="F241" s="3" t="s">
        <v>10</v>
      </c>
      <c r="G241" s="3" t="s">
        <v>10</v>
      </c>
      <c r="H241" s="3" t="s">
        <v>11</v>
      </c>
      <c r="I241" s="3" t="s">
        <v>11</v>
      </c>
      <c r="J241" s="3">
        <f>0</f>
        <v>0</v>
      </c>
      <c r="L241" s="3" t="str">
        <f t="shared" si="12"/>
        <v>SELECT c.courthouse_id FROM courthouse c WHERE c.courthouse_cd = '2045'</v>
      </c>
      <c r="M241" s="4" t="s">
        <v>131</v>
      </c>
      <c r="N241" s="4" t="str">
        <f t="shared" si="14"/>
        <v>INSERT INTO courtroom (courtroom_id,courtroom_cd,courtroom_name,courthouse_id,created_by,updated_by,created_dtm,updated_dtm,revision_count)</v>
      </c>
      <c r="O241" s="3" t="str">
        <f t="shared" si="15"/>
        <v xml:space="preserve"> VALUES </v>
      </c>
      <c r="P241" s="3" t="str">
        <f t="shared" si="13"/>
        <v>(uuid_generate_v4(),'ROBSONSQUARE108','Robson Square - 108',(SELECT c.courthouse_id FROM courthouse c WHERE c.courthouse_cd = '2045'),'test','test',now(),now(),0);</v>
      </c>
    </row>
    <row r="242" spans="1:16" s="3" customFormat="1" x14ac:dyDescent="0.2">
      <c r="A242" s="3">
        <v>240</v>
      </c>
      <c r="B242" s="3" t="s">
        <v>8</v>
      </c>
      <c r="C242" s="3" t="s">
        <v>409</v>
      </c>
      <c r="D242" s="5" t="s">
        <v>771</v>
      </c>
      <c r="E242" s="3">
        <v>2045</v>
      </c>
      <c r="F242" s="3" t="s">
        <v>10</v>
      </c>
      <c r="G242" s="3" t="s">
        <v>10</v>
      </c>
      <c r="H242" s="3" t="s">
        <v>11</v>
      </c>
      <c r="I242" s="3" t="s">
        <v>11</v>
      </c>
      <c r="J242" s="3">
        <f>0</f>
        <v>0</v>
      </c>
      <c r="L242" s="3" t="str">
        <f t="shared" si="12"/>
        <v>SELECT c.courthouse_id FROM courthouse c WHERE c.courthouse_cd = '2045'</v>
      </c>
      <c r="M242" s="4" t="s">
        <v>131</v>
      </c>
      <c r="N242" s="4" t="str">
        <f t="shared" si="14"/>
        <v>INSERT INTO courtroom (courtroom_id,courtroom_cd,courtroom_name,courthouse_id,created_by,updated_by,created_dtm,updated_dtm,revision_count)</v>
      </c>
      <c r="O242" s="3" t="str">
        <f t="shared" si="15"/>
        <v xml:space="preserve"> VALUES </v>
      </c>
      <c r="P242" s="3" t="str">
        <f t="shared" si="13"/>
        <v>(uuid_generate_v4(),'ROBSONSQUARE109','Robson Square - 109',(SELECT c.courthouse_id FROM courthouse c WHERE c.courthouse_cd = '2045'),'test','test',now(),now(),0);</v>
      </c>
    </row>
    <row r="243" spans="1:16" s="3" customFormat="1" x14ac:dyDescent="0.2">
      <c r="A243" s="3">
        <v>241</v>
      </c>
      <c r="B243" s="3" t="s">
        <v>8</v>
      </c>
      <c r="C243" s="3" t="s">
        <v>410</v>
      </c>
      <c r="D243" s="5" t="s">
        <v>772</v>
      </c>
      <c r="E243" s="3">
        <v>2045</v>
      </c>
      <c r="F243" s="3" t="s">
        <v>10</v>
      </c>
      <c r="G243" s="3" t="s">
        <v>10</v>
      </c>
      <c r="H243" s="3" t="s">
        <v>11</v>
      </c>
      <c r="I243" s="3" t="s">
        <v>11</v>
      </c>
      <c r="J243" s="3">
        <f>0</f>
        <v>0</v>
      </c>
      <c r="L243" s="3" t="str">
        <f t="shared" si="12"/>
        <v>SELECT c.courthouse_id FROM courthouse c WHERE c.courthouse_cd = '2045'</v>
      </c>
      <c r="M243" s="4" t="s">
        <v>131</v>
      </c>
      <c r="N243" s="4" t="str">
        <f t="shared" si="14"/>
        <v>INSERT INTO courtroom (courtroom_id,courtroom_cd,courtroom_name,courthouse_id,created_by,updated_by,created_dtm,updated_dtm,revision_count)</v>
      </c>
      <c r="O243" s="3" t="str">
        <f t="shared" si="15"/>
        <v xml:space="preserve"> VALUES </v>
      </c>
      <c r="P243" s="3" t="str">
        <f t="shared" si="13"/>
        <v>(uuid_generate_v4(),'ROBSONSQUARE110','Robson Square - 110',(SELECT c.courthouse_id FROM courthouse c WHERE c.courthouse_cd = '2045'),'test','test',now(),now(),0);</v>
      </c>
    </row>
    <row r="244" spans="1:16" s="3" customFormat="1" x14ac:dyDescent="0.2">
      <c r="A244" s="3">
        <v>242</v>
      </c>
      <c r="B244" s="3" t="s">
        <v>8</v>
      </c>
      <c r="C244" s="3" t="s">
        <v>411</v>
      </c>
      <c r="D244" s="5" t="s">
        <v>773</v>
      </c>
      <c r="E244" s="3">
        <v>2045</v>
      </c>
      <c r="F244" s="3" t="s">
        <v>10</v>
      </c>
      <c r="G244" s="3" t="s">
        <v>10</v>
      </c>
      <c r="H244" s="3" t="s">
        <v>11</v>
      </c>
      <c r="I244" s="3" t="s">
        <v>11</v>
      </c>
      <c r="J244" s="3">
        <f>0</f>
        <v>0</v>
      </c>
      <c r="L244" s="3" t="str">
        <f t="shared" si="12"/>
        <v>SELECT c.courthouse_id FROM courthouse c WHERE c.courthouse_cd = '2045'</v>
      </c>
      <c r="M244" s="4" t="s">
        <v>131</v>
      </c>
      <c r="N244" s="4" t="str">
        <f t="shared" si="14"/>
        <v>INSERT INTO courtroom (courtroom_id,courtroom_cd,courtroom_name,courthouse_id,created_by,updated_by,created_dtm,updated_dtm,revision_count)</v>
      </c>
      <c r="O244" s="3" t="str">
        <f t="shared" si="15"/>
        <v xml:space="preserve"> VALUES </v>
      </c>
      <c r="P244" s="3" t="str">
        <f t="shared" si="13"/>
        <v>(uuid_generate_v4(),'ROBSONSQUARE111','Robson Square - 111',(SELECT c.courthouse_id FROM courthouse c WHERE c.courthouse_cd = '2045'),'test','test',now(),now(),0);</v>
      </c>
    </row>
    <row r="245" spans="1:16" s="3" customFormat="1" x14ac:dyDescent="0.2">
      <c r="A245" s="3">
        <v>243</v>
      </c>
      <c r="B245" s="3" t="s">
        <v>8</v>
      </c>
      <c r="C245" s="3" t="s">
        <v>412</v>
      </c>
      <c r="D245" s="5" t="s">
        <v>774</v>
      </c>
      <c r="E245" s="3">
        <v>2045</v>
      </c>
      <c r="F245" s="3" t="s">
        <v>10</v>
      </c>
      <c r="G245" s="3" t="s">
        <v>10</v>
      </c>
      <c r="H245" s="3" t="s">
        <v>11</v>
      </c>
      <c r="I245" s="3" t="s">
        <v>11</v>
      </c>
      <c r="J245" s="3">
        <f>0</f>
        <v>0</v>
      </c>
      <c r="L245" s="3" t="str">
        <f t="shared" si="12"/>
        <v>SELECT c.courthouse_id FROM courthouse c WHERE c.courthouse_cd = '2045'</v>
      </c>
      <c r="M245" s="4" t="s">
        <v>131</v>
      </c>
      <c r="N245" s="4" t="str">
        <f t="shared" si="14"/>
        <v>INSERT INTO courtroom (courtroom_id,courtroom_cd,courtroom_name,courthouse_id,created_by,updated_by,created_dtm,updated_dtm,revision_count)</v>
      </c>
      <c r="O245" s="3" t="str">
        <f t="shared" si="15"/>
        <v xml:space="preserve"> VALUES </v>
      </c>
      <c r="P245" s="3" t="str">
        <f t="shared" si="13"/>
        <v>(uuid_generate_v4(),'ROBSONSQUARE112','Robson Square - 112',(SELECT c.courthouse_id FROM courthouse c WHERE c.courthouse_cd = '2045'),'test','test',now(),now(),0);</v>
      </c>
    </row>
    <row r="246" spans="1:16" s="3" customFormat="1" x14ac:dyDescent="0.2">
      <c r="A246" s="3">
        <v>244</v>
      </c>
      <c r="B246" s="3" t="s">
        <v>8</v>
      </c>
      <c r="C246" s="3" t="s">
        <v>413</v>
      </c>
      <c r="D246" s="5" t="s">
        <v>775</v>
      </c>
      <c r="E246" s="3">
        <v>2045</v>
      </c>
      <c r="F246" s="3" t="s">
        <v>10</v>
      </c>
      <c r="G246" s="3" t="s">
        <v>10</v>
      </c>
      <c r="H246" s="3" t="s">
        <v>11</v>
      </c>
      <c r="I246" s="3" t="s">
        <v>11</v>
      </c>
      <c r="J246" s="3">
        <f>0</f>
        <v>0</v>
      </c>
      <c r="L246" s="3" t="str">
        <f t="shared" si="12"/>
        <v>SELECT c.courthouse_id FROM courthouse c WHERE c.courthouse_cd = '2045'</v>
      </c>
      <c r="M246" s="4" t="s">
        <v>131</v>
      </c>
      <c r="N246" s="4" t="str">
        <f t="shared" si="14"/>
        <v>INSERT INTO courtroom (courtroom_id,courtroom_cd,courtroom_name,courthouse_id,created_by,updated_by,created_dtm,updated_dtm,revision_count)</v>
      </c>
      <c r="O246" s="3" t="str">
        <f t="shared" si="15"/>
        <v xml:space="preserve"> VALUES </v>
      </c>
      <c r="P246" s="3" t="str">
        <f t="shared" si="13"/>
        <v>(uuid_generate_v4(),'ROBSONSQUARE115','Robson Square - 115',(SELECT c.courthouse_id FROM courthouse c WHERE c.courthouse_cd = '2045'),'test','test',now(),now(),0);</v>
      </c>
    </row>
    <row r="247" spans="1:16" x14ac:dyDescent="0.2">
      <c r="A247">
        <v>245</v>
      </c>
      <c r="B247" t="s">
        <v>8</v>
      </c>
      <c r="C247" t="s">
        <v>414</v>
      </c>
      <c r="D247" s="8" t="s">
        <v>776</v>
      </c>
      <c r="F247" t="s">
        <v>10</v>
      </c>
      <c r="G247" t="s">
        <v>10</v>
      </c>
      <c r="H247" t="s">
        <v>11</v>
      </c>
      <c r="I247" t="s">
        <v>11</v>
      </c>
      <c r="J247">
        <f>0</f>
        <v>0</v>
      </c>
      <c r="L247" t="str">
        <f t="shared" si="12"/>
        <v>SELECT c.courthouse_id FROM courthouse c WHERE c.courthouse_cd = ''</v>
      </c>
      <c r="M247" s="1" t="s">
        <v>131</v>
      </c>
      <c r="N247" s="1" t="str">
        <f t="shared" si="14"/>
        <v>INSERT INTO courtroom (courtroom_id,courtroom_cd,courtroom_name,courthouse_id,created_by,updated_by,created_dtm,updated_dtm,revision_count)</v>
      </c>
      <c r="O247" t="str">
        <f t="shared" si="15"/>
        <v xml:space="preserve"> VALUES </v>
      </c>
      <c r="P247" t="str">
        <f t="shared" si="13"/>
        <v>(uuid_generate_v4(),'ROSSLAND2','Rossland - 2',(SELECT c.courthouse_id FROM courthouse c WHERE c.courthouse_cd = ''),'test','test',now(),now(),0);</v>
      </c>
    </row>
    <row r="248" spans="1:16" x14ac:dyDescent="0.2">
      <c r="A248">
        <v>246</v>
      </c>
      <c r="B248" t="s">
        <v>8</v>
      </c>
      <c r="C248" t="s">
        <v>415</v>
      </c>
      <c r="D248" s="8" t="s">
        <v>777</v>
      </c>
      <c r="F248" t="s">
        <v>10</v>
      </c>
      <c r="G248" t="s">
        <v>10</v>
      </c>
      <c r="H248" t="s">
        <v>11</v>
      </c>
      <c r="I248" t="s">
        <v>11</v>
      </c>
      <c r="J248">
        <f>0</f>
        <v>0</v>
      </c>
      <c r="L248" t="str">
        <f t="shared" si="12"/>
        <v>SELECT c.courthouse_id FROM courthouse c WHERE c.courthouse_cd = ''</v>
      </c>
      <c r="M248" s="1" t="s">
        <v>131</v>
      </c>
      <c r="N248" s="1" t="str">
        <f t="shared" si="14"/>
        <v>INSERT INTO courtroom (courtroom_id,courtroom_cd,courtroom_name,courthouse_id,created_by,updated_by,created_dtm,updated_dtm,revision_count)</v>
      </c>
      <c r="O248" t="str">
        <f t="shared" si="15"/>
        <v xml:space="preserve"> VALUES </v>
      </c>
      <c r="P248" t="str">
        <f t="shared" si="13"/>
        <v>(uuid_generate_v4(),'ROSSLAND001','Rossland - 001',(SELECT c.courthouse_id FROM courthouse c WHERE c.courthouse_cd = ''),'test','test',now(),now(),0);</v>
      </c>
    </row>
    <row r="249" spans="1:16" x14ac:dyDescent="0.2">
      <c r="A249">
        <v>247</v>
      </c>
      <c r="B249" t="s">
        <v>8</v>
      </c>
      <c r="C249" t="s">
        <v>416</v>
      </c>
      <c r="D249" s="8" t="s">
        <v>778</v>
      </c>
      <c r="F249" t="s">
        <v>10</v>
      </c>
      <c r="G249" t="s">
        <v>10</v>
      </c>
      <c r="H249" t="s">
        <v>11</v>
      </c>
      <c r="I249" t="s">
        <v>11</v>
      </c>
      <c r="J249">
        <f>0</f>
        <v>0</v>
      </c>
      <c r="L249" t="str">
        <f t="shared" si="12"/>
        <v>SELECT c.courthouse_id FROM courthouse c WHERE c.courthouse_cd = ''</v>
      </c>
      <c r="M249" s="1" t="s">
        <v>131</v>
      </c>
      <c r="N249" s="1" t="str">
        <f t="shared" si="14"/>
        <v>INSERT INTO courtroom (courtroom_id,courtroom_cd,courtroom_name,courthouse_id,created_by,updated_by,created_dtm,updated_dtm,revision_count)</v>
      </c>
      <c r="O249" t="str">
        <f t="shared" si="15"/>
        <v xml:space="preserve"> VALUES </v>
      </c>
      <c r="P249" t="str">
        <f t="shared" si="13"/>
        <v>(uuid_generate_v4(),'ROSSLANDIAR','Rossland - IAR',(SELECT c.courthouse_id FROM courthouse c WHERE c.courthouse_cd = ''),'test','test',now(),now(),0);</v>
      </c>
    </row>
    <row r="250" spans="1:16" x14ac:dyDescent="0.2">
      <c r="A250">
        <v>248</v>
      </c>
      <c r="B250" t="s">
        <v>8</v>
      </c>
      <c r="C250" t="s">
        <v>417</v>
      </c>
      <c r="D250" s="8" t="s">
        <v>779</v>
      </c>
      <c r="F250" t="s">
        <v>10</v>
      </c>
      <c r="G250" t="s">
        <v>10</v>
      </c>
      <c r="H250" t="s">
        <v>11</v>
      </c>
      <c r="I250" t="s">
        <v>11</v>
      </c>
      <c r="J250">
        <f>0</f>
        <v>0</v>
      </c>
      <c r="L250" t="str">
        <f t="shared" si="12"/>
        <v>SELECT c.courthouse_id FROM courthouse c WHERE c.courthouse_cd = ''</v>
      </c>
      <c r="M250" s="1" t="s">
        <v>131</v>
      </c>
      <c r="N250" s="1" t="str">
        <f t="shared" si="14"/>
        <v>INSERT INTO courtroom (courtroom_id,courtroom_cd,courtroom_name,courthouse_id,created_by,updated_by,created_dtm,updated_dtm,revision_count)</v>
      </c>
      <c r="O250" t="str">
        <f t="shared" si="15"/>
        <v xml:space="preserve"> VALUES </v>
      </c>
      <c r="P250" t="str">
        <f t="shared" si="13"/>
        <v>(uuid_generate_v4(),'SALMONARM200','Salmon Arm - 200',(SELECT c.courthouse_id FROM courthouse c WHERE c.courthouse_cd = ''),'test','test',now(),now(),0);</v>
      </c>
    </row>
    <row r="251" spans="1:16" x14ac:dyDescent="0.2">
      <c r="A251">
        <v>249</v>
      </c>
      <c r="B251" t="s">
        <v>8</v>
      </c>
      <c r="C251" t="s">
        <v>418</v>
      </c>
      <c r="D251" s="8" t="s">
        <v>780</v>
      </c>
      <c r="F251" t="s">
        <v>10</v>
      </c>
      <c r="G251" t="s">
        <v>10</v>
      </c>
      <c r="H251" t="s">
        <v>11</v>
      </c>
      <c r="I251" t="s">
        <v>11</v>
      </c>
      <c r="J251">
        <f>0</f>
        <v>0</v>
      </c>
      <c r="L251" t="str">
        <f t="shared" si="12"/>
        <v>SELECT c.courthouse_id FROM courthouse c WHERE c.courthouse_cd = ''</v>
      </c>
      <c r="M251" s="1" t="s">
        <v>131</v>
      </c>
      <c r="N251" s="1" t="str">
        <f t="shared" si="14"/>
        <v>INSERT INTO courtroom (courtroom_id,courtroom_cd,courtroom_name,courthouse_id,created_by,updated_by,created_dtm,updated_dtm,revision_count)</v>
      </c>
      <c r="O251" t="str">
        <f t="shared" si="15"/>
        <v xml:space="preserve"> VALUES </v>
      </c>
      <c r="P251" t="str">
        <f t="shared" si="13"/>
        <v>(uuid_generate_v4(),'SALMONARM201','Salmon Arm - 201',(SELECT c.courthouse_id FROM courthouse c WHERE c.courthouse_cd = ''),'test','test',now(),now(),0);</v>
      </c>
    </row>
    <row r="252" spans="1:16" x14ac:dyDescent="0.2">
      <c r="A252">
        <v>250</v>
      </c>
      <c r="B252" t="s">
        <v>8</v>
      </c>
      <c r="C252" t="s">
        <v>419</v>
      </c>
      <c r="D252" s="8" t="s">
        <v>781</v>
      </c>
      <c r="F252" t="s">
        <v>10</v>
      </c>
      <c r="G252" t="s">
        <v>10</v>
      </c>
      <c r="H252" t="s">
        <v>11</v>
      </c>
      <c r="I252" t="s">
        <v>11</v>
      </c>
      <c r="J252">
        <f>0</f>
        <v>0</v>
      </c>
      <c r="L252" t="str">
        <f t="shared" si="12"/>
        <v>SELECT c.courthouse_id FROM courthouse c WHERE c.courthouse_cd = ''</v>
      </c>
      <c r="M252" s="1" t="s">
        <v>131</v>
      </c>
      <c r="N252" s="1" t="str">
        <f t="shared" si="14"/>
        <v>INSERT INTO courtroom (courtroom_id,courtroom_cd,courtroom_name,courthouse_id,created_by,updated_by,created_dtm,updated_dtm,revision_count)</v>
      </c>
      <c r="O252" t="str">
        <f t="shared" si="15"/>
        <v xml:space="preserve"> VALUES </v>
      </c>
      <c r="P252" t="str">
        <f t="shared" si="13"/>
        <v>(uuid_generate_v4(),'SALMONARM202','Salmon Arm - 202',(SELECT c.courthouse_id FROM courthouse c WHERE c.courthouse_cd = ''),'test','test',now(),now(),0);</v>
      </c>
    </row>
    <row r="253" spans="1:16" x14ac:dyDescent="0.2">
      <c r="A253">
        <v>251</v>
      </c>
      <c r="B253" t="s">
        <v>8</v>
      </c>
      <c r="C253" t="s">
        <v>420</v>
      </c>
      <c r="D253" s="8" t="s">
        <v>782</v>
      </c>
      <c r="F253" t="s">
        <v>10</v>
      </c>
      <c r="G253" t="s">
        <v>10</v>
      </c>
      <c r="H253" t="s">
        <v>11</v>
      </c>
      <c r="I253" t="s">
        <v>11</v>
      </c>
      <c r="J253">
        <f>0</f>
        <v>0</v>
      </c>
      <c r="L253" t="str">
        <f t="shared" si="12"/>
        <v>SELECT c.courthouse_id FROM courthouse c WHERE c.courthouse_cd = ''</v>
      </c>
      <c r="M253" s="1" t="s">
        <v>131</v>
      </c>
      <c r="N253" s="1" t="str">
        <f t="shared" si="14"/>
        <v>INSERT INTO courtroom (courtroom_id,courtroom_cd,courtroom_name,courthouse_id,created_by,updated_by,created_dtm,updated_dtm,revision_count)</v>
      </c>
      <c r="O253" t="str">
        <f t="shared" si="15"/>
        <v xml:space="preserve"> VALUES </v>
      </c>
      <c r="P253" t="str">
        <f t="shared" si="13"/>
        <v>(uuid_generate_v4(),'SECHELT001','Sechelt - 001',(SELECT c.courthouse_id FROM courthouse c WHERE c.courthouse_cd = ''),'test','test',now(),now(),0);</v>
      </c>
    </row>
    <row r="254" spans="1:16" x14ac:dyDescent="0.2">
      <c r="A254">
        <v>252</v>
      </c>
      <c r="B254" t="s">
        <v>8</v>
      </c>
      <c r="C254" t="s">
        <v>421</v>
      </c>
      <c r="D254" s="8" t="s">
        <v>783</v>
      </c>
      <c r="F254" t="s">
        <v>10</v>
      </c>
      <c r="G254" t="s">
        <v>10</v>
      </c>
      <c r="H254" t="s">
        <v>11</v>
      </c>
      <c r="I254" t="s">
        <v>11</v>
      </c>
      <c r="J254">
        <f>0</f>
        <v>0</v>
      </c>
      <c r="L254" t="str">
        <f t="shared" si="12"/>
        <v>SELECT c.courthouse_id FROM courthouse c WHERE c.courthouse_cd = ''</v>
      </c>
      <c r="M254" s="1" t="s">
        <v>131</v>
      </c>
      <c r="N254" s="1" t="str">
        <f t="shared" si="14"/>
        <v>INSERT INTO courtroom (courtroom_id,courtroom_cd,courtroom_name,courthouse_id,created_by,updated_by,created_dtm,updated_dtm,revision_count)</v>
      </c>
      <c r="O254" t="str">
        <f t="shared" si="15"/>
        <v xml:space="preserve"> VALUES </v>
      </c>
      <c r="P254" t="str">
        <f t="shared" si="13"/>
        <v>(uuid_generate_v4(),'SECHELT002','Sechelt - 002',(SELECT c.courthouse_id FROM courthouse c WHERE c.courthouse_cd = ''),'test','test',now(),now(),0);</v>
      </c>
    </row>
    <row r="255" spans="1:16" x14ac:dyDescent="0.2">
      <c r="A255">
        <v>253</v>
      </c>
      <c r="B255" t="s">
        <v>8</v>
      </c>
      <c r="C255" t="s">
        <v>422</v>
      </c>
      <c r="D255" s="8" t="s">
        <v>784</v>
      </c>
      <c r="F255" t="s">
        <v>10</v>
      </c>
      <c r="G255" t="s">
        <v>10</v>
      </c>
      <c r="H255" t="s">
        <v>11</v>
      </c>
      <c r="I255" t="s">
        <v>11</v>
      </c>
      <c r="J255">
        <f>0</f>
        <v>0</v>
      </c>
      <c r="L255" t="str">
        <f t="shared" si="12"/>
        <v>SELECT c.courthouse_id FROM courthouse c WHERE c.courthouse_cd = ''</v>
      </c>
      <c r="M255" s="1" t="s">
        <v>131</v>
      </c>
      <c r="N255" s="1" t="str">
        <f t="shared" si="14"/>
        <v>INSERT INTO courtroom (courtroom_id,courtroom_cd,courtroom_name,courthouse_id,created_by,updated_by,created_dtm,updated_dtm,revision_count)</v>
      </c>
      <c r="O255" t="str">
        <f t="shared" si="15"/>
        <v xml:space="preserve"> VALUES </v>
      </c>
      <c r="P255" t="str">
        <f t="shared" si="13"/>
        <v>(uuid_generate_v4(),'SIDNEYSIDNEY','Sidney - Sidney',(SELECT c.courthouse_id FROM courthouse c WHERE c.courthouse_cd = ''),'test','test',now(),now(),0);</v>
      </c>
    </row>
    <row r="256" spans="1:16" x14ac:dyDescent="0.2">
      <c r="A256">
        <v>254</v>
      </c>
      <c r="B256" t="s">
        <v>8</v>
      </c>
      <c r="C256" t="s">
        <v>423</v>
      </c>
      <c r="D256" s="8" t="s">
        <v>785</v>
      </c>
      <c r="F256" t="s">
        <v>10</v>
      </c>
      <c r="G256" t="s">
        <v>10</v>
      </c>
      <c r="H256" t="s">
        <v>11</v>
      </c>
      <c r="I256" t="s">
        <v>11</v>
      </c>
      <c r="J256">
        <f>0</f>
        <v>0</v>
      </c>
      <c r="L256" t="str">
        <f t="shared" si="12"/>
        <v>SELECT c.courthouse_id FROM courthouse c WHERE c.courthouse_cd = ''</v>
      </c>
      <c r="M256" s="1" t="s">
        <v>131</v>
      </c>
      <c r="N256" s="1" t="str">
        <f t="shared" si="14"/>
        <v>INSERT INTO courtroom (courtroom_id,courtroom_cd,courtroom_name,courthouse_id,created_by,updated_by,created_dtm,updated_dtm,revision_count)</v>
      </c>
      <c r="O256" t="str">
        <f t="shared" si="15"/>
        <v xml:space="preserve"> VALUES </v>
      </c>
      <c r="P256" t="str">
        <f t="shared" si="13"/>
        <v>(uuid_generate_v4(),'SMITHERS153','Smithers - 153',(SELECT c.courthouse_id FROM courthouse c WHERE c.courthouse_cd = ''),'test','test',now(),now(),0);</v>
      </c>
    </row>
    <row r="257" spans="1:16" x14ac:dyDescent="0.2">
      <c r="A257">
        <v>255</v>
      </c>
      <c r="B257" t="s">
        <v>8</v>
      </c>
      <c r="C257" t="s">
        <v>424</v>
      </c>
      <c r="D257" s="8" t="s">
        <v>786</v>
      </c>
      <c r="F257" t="s">
        <v>10</v>
      </c>
      <c r="G257" t="s">
        <v>10</v>
      </c>
      <c r="H257" t="s">
        <v>11</v>
      </c>
      <c r="I257" t="s">
        <v>11</v>
      </c>
      <c r="J257">
        <f>0</f>
        <v>0</v>
      </c>
      <c r="L257" t="str">
        <f t="shared" si="12"/>
        <v>SELECT c.courthouse_id FROM courthouse c WHERE c.courthouse_cd = ''</v>
      </c>
      <c r="M257" s="1" t="s">
        <v>131</v>
      </c>
      <c r="N257" s="1" t="str">
        <f t="shared" si="14"/>
        <v>INSERT INTO courtroom (courtroom_id,courtroom_cd,courtroom_name,courthouse_id,created_by,updated_by,created_dtm,updated_dtm,revision_count)</v>
      </c>
      <c r="O257" t="str">
        <f t="shared" si="15"/>
        <v xml:space="preserve"> VALUES </v>
      </c>
      <c r="P257" t="str">
        <f t="shared" si="13"/>
        <v>(uuid_generate_v4(),'SMITHERS159','Smithers - 159',(SELECT c.courthouse_id FROM courthouse c WHERE c.courthouse_cd = ''),'test','test',now(),now(),0);</v>
      </c>
    </row>
    <row r="258" spans="1:16" x14ac:dyDescent="0.2">
      <c r="A258">
        <v>256</v>
      </c>
      <c r="B258" t="s">
        <v>8</v>
      </c>
      <c r="C258" t="s">
        <v>425</v>
      </c>
      <c r="D258" s="8" t="s">
        <v>787</v>
      </c>
      <c r="F258" t="s">
        <v>10</v>
      </c>
      <c r="G258" t="s">
        <v>10</v>
      </c>
      <c r="H258" t="s">
        <v>11</v>
      </c>
      <c r="I258" t="s">
        <v>11</v>
      </c>
      <c r="J258">
        <f>0</f>
        <v>0</v>
      </c>
      <c r="L258" t="str">
        <f t="shared" si="12"/>
        <v>SELECT c.courthouse_id FROM courthouse c WHERE c.courthouse_cd = ''</v>
      </c>
      <c r="M258" s="1" t="s">
        <v>131</v>
      </c>
      <c r="N258" s="1" t="str">
        <f t="shared" si="14"/>
        <v>INSERT INTO courtroom (courtroom_id,courtroom_cd,courtroom_name,courthouse_id,created_by,updated_by,created_dtm,updated_dtm,revision_count)</v>
      </c>
      <c r="O258" t="str">
        <f t="shared" si="15"/>
        <v xml:space="preserve"> VALUES </v>
      </c>
      <c r="P258" t="str">
        <f t="shared" si="13"/>
        <v>(uuid_generate_v4(),'SMITHERS101','Smithers - 101',(SELECT c.courthouse_id FROM courthouse c WHERE c.courthouse_cd = ''),'test','test',now(),now(),0);</v>
      </c>
    </row>
    <row r="259" spans="1:16" x14ac:dyDescent="0.2">
      <c r="A259">
        <v>257</v>
      </c>
      <c r="B259" t="s">
        <v>8</v>
      </c>
      <c r="C259" t="s">
        <v>426</v>
      </c>
      <c r="D259" s="8" t="s">
        <v>788</v>
      </c>
      <c r="F259" t="s">
        <v>10</v>
      </c>
      <c r="G259" t="s">
        <v>10</v>
      </c>
      <c r="H259" t="s">
        <v>11</v>
      </c>
      <c r="I259" t="s">
        <v>11</v>
      </c>
      <c r="J259">
        <f>0</f>
        <v>0</v>
      </c>
      <c r="L259" t="str">
        <f t="shared" si="12"/>
        <v>SELECT c.courthouse_id FROM courthouse c WHERE c.courthouse_cd = ''</v>
      </c>
      <c r="M259" s="1" t="s">
        <v>131</v>
      </c>
      <c r="N259" s="1" t="str">
        <f t="shared" si="14"/>
        <v>INSERT INTO courtroom (courtroom_id,courtroom_cd,courtroom_name,courthouse_id,created_by,updated_by,created_dtm,updated_dtm,revision_count)</v>
      </c>
      <c r="O259" t="str">
        <f t="shared" si="15"/>
        <v xml:space="preserve"> VALUES </v>
      </c>
      <c r="P259" t="str">
        <f t="shared" si="13"/>
        <v>(uuid_generate_v4(),'SPARWOOD001','Sparwood - 001',(SELECT c.courthouse_id FROM courthouse c WHERE c.courthouse_cd = ''),'test','test',now(),now(),0);</v>
      </c>
    </row>
    <row r="260" spans="1:16" x14ac:dyDescent="0.2">
      <c r="A260">
        <v>258</v>
      </c>
      <c r="B260" t="s">
        <v>8</v>
      </c>
      <c r="C260" t="s">
        <v>427</v>
      </c>
      <c r="D260" s="8" t="s">
        <v>789</v>
      </c>
      <c r="F260" t="s">
        <v>10</v>
      </c>
      <c r="G260" t="s">
        <v>10</v>
      </c>
      <c r="H260" t="s">
        <v>11</v>
      </c>
      <c r="I260" t="s">
        <v>11</v>
      </c>
      <c r="J260">
        <f>0</f>
        <v>0</v>
      </c>
      <c r="L260" t="str">
        <f t="shared" ref="L260:L323" si="16">"SELECT c.courthouse_id FROM courthouse c WHERE c.courthouse_cd = '"&amp;E260&amp;"'"</f>
        <v>SELECT c.courthouse_id FROM courthouse c WHERE c.courthouse_cd = ''</v>
      </c>
      <c r="M260" s="1" t="s">
        <v>131</v>
      </c>
      <c r="N260" s="1" t="str">
        <f t="shared" si="14"/>
        <v>INSERT INTO courtroom (courtroom_id,courtroom_cd,courtroom_name,courthouse_id,created_by,updated_by,created_dtm,updated_dtm,revision_count)</v>
      </c>
      <c r="O260" t="str">
        <f t="shared" si="15"/>
        <v xml:space="preserve"> VALUES </v>
      </c>
      <c r="P260" t="str">
        <f t="shared" ref="P260:P323" si="17">"("&amp;B260&amp;",'"&amp;C260&amp;"','"&amp;D260&amp;"',("&amp;L260&amp;"),'"&amp;F260&amp;"','"&amp;G260&amp;"',"&amp;H260&amp;","&amp;I260&amp;","&amp;J260&amp;");"</f>
        <v>(uuid_generate_v4(),'STEWARTCIRCUIT','Stewart - Circuit',(SELECT c.courthouse_id FROM courthouse c WHERE c.courthouse_cd = ''),'test','test',now(),now(),0);</v>
      </c>
    </row>
    <row r="261" spans="1:16" s="3" customFormat="1" x14ac:dyDescent="0.2">
      <c r="A261" s="3">
        <v>259</v>
      </c>
      <c r="B261" s="3" t="s">
        <v>8</v>
      </c>
      <c r="C261" s="3" t="s">
        <v>428</v>
      </c>
      <c r="D261" s="5" t="s">
        <v>790</v>
      </c>
      <c r="E261" s="3">
        <v>3585</v>
      </c>
      <c r="F261" s="3" t="s">
        <v>10</v>
      </c>
      <c r="G261" s="3" t="s">
        <v>10</v>
      </c>
      <c r="H261" s="3" t="s">
        <v>11</v>
      </c>
      <c r="I261" s="3" t="s">
        <v>11</v>
      </c>
      <c r="J261" s="3">
        <f>0</f>
        <v>0</v>
      </c>
      <c r="L261" s="3" t="str">
        <f t="shared" si="16"/>
        <v>SELECT c.courthouse_id FROM courthouse c WHERE c.courthouse_cd = '3585'</v>
      </c>
      <c r="M261" s="4" t="s">
        <v>131</v>
      </c>
      <c r="N261" s="4" t="str">
        <f t="shared" ref="N261:N324" si="18">$N$3</f>
        <v>INSERT INTO courtroom (courtroom_id,courtroom_cd,courtroom_name,courthouse_id,created_by,updated_by,created_dtm,updated_dtm,revision_count)</v>
      </c>
      <c r="O261" s="3" t="str">
        <f t="shared" ref="O261:O324" si="19">$O$3</f>
        <v xml:space="preserve"> VALUES </v>
      </c>
      <c r="P261" s="3" t="str">
        <f t="shared" si="17"/>
        <v>(uuid_generate_v4(),'SURREY100','Surrey - 100',(SELECT c.courthouse_id FROM courthouse c WHERE c.courthouse_cd = '3585'),'test','test',now(),now(),0);</v>
      </c>
    </row>
    <row r="262" spans="1:16" s="3" customFormat="1" x14ac:dyDescent="0.2">
      <c r="A262" s="3">
        <v>260</v>
      </c>
      <c r="B262" s="3" t="s">
        <v>8</v>
      </c>
      <c r="C262" s="3" t="s">
        <v>429</v>
      </c>
      <c r="D262" s="5" t="s">
        <v>791</v>
      </c>
      <c r="E262" s="3">
        <v>3585</v>
      </c>
      <c r="F262" s="3" t="s">
        <v>10</v>
      </c>
      <c r="G262" s="3" t="s">
        <v>10</v>
      </c>
      <c r="H262" s="3" t="s">
        <v>11</v>
      </c>
      <c r="I262" s="3" t="s">
        <v>11</v>
      </c>
      <c r="J262" s="3">
        <f>0</f>
        <v>0</v>
      </c>
      <c r="L262" s="3" t="str">
        <f t="shared" si="16"/>
        <v>SELECT c.courthouse_id FROM courthouse c WHERE c.courthouse_cd = '3585'</v>
      </c>
      <c r="M262" s="4" t="s">
        <v>131</v>
      </c>
      <c r="N262" s="4" t="str">
        <f t="shared" si="18"/>
        <v>INSERT INTO courtroom (courtroom_id,courtroom_cd,courtroom_name,courthouse_id,created_by,updated_by,created_dtm,updated_dtm,revision_count)</v>
      </c>
      <c r="O262" s="3" t="str">
        <f t="shared" si="19"/>
        <v xml:space="preserve"> VALUES </v>
      </c>
      <c r="P262" s="3" t="str">
        <f t="shared" si="17"/>
        <v>(uuid_generate_v4(),'SURREY101','Surrey - 101',(SELECT c.courthouse_id FROM courthouse c WHERE c.courthouse_cd = '3585'),'test','test',now(),now(),0);</v>
      </c>
    </row>
    <row r="263" spans="1:16" s="3" customFormat="1" x14ac:dyDescent="0.2">
      <c r="A263" s="3">
        <v>261</v>
      </c>
      <c r="B263" s="3" t="s">
        <v>8</v>
      </c>
      <c r="C263" s="3" t="s">
        <v>430</v>
      </c>
      <c r="D263" s="5" t="s">
        <v>792</v>
      </c>
      <c r="E263" s="3">
        <v>3585</v>
      </c>
      <c r="F263" s="3" t="s">
        <v>10</v>
      </c>
      <c r="G263" s="3" t="s">
        <v>10</v>
      </c>
      <c r="H263" s="3" t="s">
        <v>11</v>
      </c>
      <c r="I263" s="3" t="s">
        <v>11</v>
      </c>
      <c r="J263" s="3">
        <f>0</f>
        <v>0</v>
      </c>
      <c r="L263" s="3" t="str">
        <f t="shared" si="16"/>
        <v>SELECT c.courthouse_id FROM courthouse c WHERE c.courthouse_cd = '3585'</v>
      </c>
      <c r="M263" s="4" t="s">
        <v>131</v>
      </c>
      <c r="N263" s="4" t="str">
        <f t="shared" si="18"/>
        <v>INSERT INTO courtroom (courtroom_id,courtroom_cd,courtroom_name,courthouse_id,created_by,updated_by,created_dtm,updated_dtm,revision_count)</v>
      </c>
      <c r="O263" s="3" t="str">
        <f t="shared" si="19"/>
        <v xml:space="preserve"> VALUES </v>
      </c>
      <c r="P263" s="3" t="str">
        <f t="shared" si="17"/>
        <v>(uuid_generate_v4(),'SURREY102','Surrey - 102',(SELECT c.courthouse_id FROM courthouse c WHERE c.courthouse_cd = '3585'),'test','test',now(),now(),0);</v>
      </c>
    </row>
    <row r="264" spans="1:16" s="3" customFormat="1" x14ac:dyDescent="0.2">
      <c r="A264" s="3">
        <v>262</v>
      </c>
      <c r="B264" s="3" t="s">
        <v>8</v>
      </c>
      <c r="C264" s="3" t="s">
        <v>431</v>
      </c>
      <c r="D264" s="5" t="s">
        <v>793</v>
      </c>
      <c r="E264" s="3">
        <v>3585</v>
      </c>
      <c r="F264" s="3" t="s">
        <v>10</v>
      </c>
      <c r="G264" s="3" t="s">
        <v>10</v>
      </c>
      <c r="H264" s="3" t="s">
        <v>11</v>
      </c>
      <c r="I264" s="3" t="s">
        <v>11</v>
      </c>
      <c r="J264" s="3">
        <f>0</f>
        <v>0</v>
      </c>
      <c r="L264" s="3" t="str">
        <f t="shared" si="16"/>
        <v>SELECT c.courthouse_id FROM courthouse c WHERE c.courthouse_cd = '3585'</v>
      </c>
      <c r="M264" s="4" t="s">
        <v>131</v>
      </c>
      <c r="N264" s="4" t="str">
        <f t="shared" si="18"/>
        <v>INSERT INTO courtroom (courtroom_id,courtroom_cd,courtroom_name,courthouse_id,created_by,updated_by,created_dtm,updated_dtm,revision_count)</v>
      </c>
      <c r="O264" s="3" t="str">
        <f t="shared" si="19"/>
        <v xml:space="preserve"> VALUES </v>
      </c>
      <c r="P264" s="3" t="str">
        <f t="shared" si="17"/>
        <v>(uuid_generate_v4(),'SURREY103','Surrey - 103',(SELECT c.courthouse_id FROM courthouse c WHERE c.courthouse_cd = '3585'),'test','test',now(),now(),0);</v>
      </c>
    </row>
    <row r="265" spans="1:16" s="3" customFormat="1" x14ac:dyDescent="0.2">
      <c r="A265" s="3">
        <v>263</v>
      </c>
      <c r="B265" s="3" t="s">
        <v>8</v>
      </c>
      <c r="C265" s="3" t="s">
        <v>432</v>
      </c>
      <c r="D265" s="5" t="s">
        <v>794</v>
      </c>
      <c r="E265" s="3">
        <v>3585</v>
      </c>
      <c r="F265" s="3" t="s">
        <v>10</v>
      </c>
      <c r="G265" s="3" t="s">
        <v>10</v>
      </c>
      <c r="H265" s="3" t="s">
        <v>11</v>
      </c>
      <c r="I265" s="3" t="s">
        <v>11</v>
      </c>
      <c r="J265" s="3">
        <f>0</f>
        <v>0</v>
      </c>
      <c r="L265" s="3" t="str">
        <f t="shared" si="16"/>
        <v>SELECT c.courthouse_id FROM courthouse c WHERE c.courthouse_cd = '3585'</v>
      </c>
      <c r="M265" s="4" t="s">
        <v>131</v>
      </c>
      <c r="N265" s="4" t="str">
        <f t="shared" si="18"/>
        <v>INSERT INTO courtroom (courtroom_id,courtroom_cd,courtroom_name,courthouse_id,created_by,updated_by,created_dtm,updated_dtm,revision_count)</v>
      </c>
      <c r="O265" s="3" t="str">
        <f t="shared" si="19"/>
        <v xml:space="preserve"> VALUES </v>
      </c>
      <c r="P265" s="3" t="str">
        <f t="shared" si="17"/>
        <v>(uuid_generate_v4(),'SURREY104','Surrey - 104',(SELECT c.courthouse_id FROM courthouse c WHERE c.courthouse_cd = '3585'),'test','test',now(),now(),0);</v>
      </c>
    </row>
    <row r="266" spans="1:16" s="3" customFormat="1" x14ac:dyDescent="0.2">
      <c r="A266" s="3">
        <v>264</v>
      </c>
      <c r="B266" s="3" t="s">
        <v>8</v>
      </c>
      <c r="C266" s="3" t="s">
        <v>433</v>
      </c>
      <c r="D266" s="5" t="s">
        <v>795</v>
      </c>
      <c r="E266" s="3">
        <v>3585</v>
      </c>
      <c r="F266" s="3" t="s">
        <v>10</v>
      </c>
      <c r="G266" s="3" t="s">
        <v>10</v>
      </c>
      <c r="H266" s="3" t="s">
        <v>11</v>
      </c>
      <c r="I266" s="3" t="s">
        <v>11</v>
      </c>
      <c r="J266" s="3">
        <f>0</f>
        <v>0</v>
      </c>
      <c r="L266" s="3" t="str">
        <f t="shared" si="16"/>
        <v>SELECT c.courthouse_id FROM courthouse c WHERE c.courthouse_cd = '3585'</v>
      </c>
      <c r="M266" s="4" t="s">
        <v>131</v>
      </c>
      <c r="N266" s="4" t="str">
        <f t="shared" si="18"/>
        <v>INSERT INTO courtroom (courtroom_id,courtroom_cd,courtroom_name,courthouse_id,created_by,updated_by,created_dtm,updated_dtm,revision_count)</v>
      </c>
      <c r="O266" s="3" t="str">
        <f t="shared" si="19"/>
        <v xml:space="preserve"> VALUES </v>
      </c>
      <c r="P266" s="3" t="str">
        <f t="shared" si="17"/>
        <v>(uuid_generate_v4(),'SURREY105','Surrey - 105',(SELECT c.courthouse_id FROM courthouse c WHERE c.courthouse_cd = '3585'),'test','test',now(),now(),0);</v>
      </c>
    </row>
    <row r="267" spans="1:16" s="3" customFormat="1" x14ac:dyDescent="0.2">
      <c r="A267" s="3">
        <v>265</v>
      </c>
      <c r="B267" s="3" t="s">
        <v>8</v>
      </c>
      <c r="C267" s="3" t="s">
        <v>434</v>
      </c>
      <c r="D267" s="5" t="s">
        <v>796</v>
      </c>
      <c r="E267" s="3">
        <v>3585</v>
      </c>
      <c r="F267" s="3" t="s">
        <v>10</v>
      </c>
      <c r="G267" s="3" t="s">
        <v>10</v>
      </c>
      <c r="H267" s="3" t="s">
        <v>11</v>
      </c>
      <c r="I267" s="3" t="s">
        <v>11</v>
      </c>
      <c r="J267" s="3">
        <f>0</f>
        <v>0</v>
      </c>
      <c r="L267" s="3" t="str">
        <f t="shared" si="16"/>
        <v>SELECT c.courthouse_id FROM courthouse c WHERE c.courthouse_cd = '3585'</v>
      </c>
      <c r="M267" s="4" t="s">
        <v>131</v>
      </c>
      <c r="N267" s="4" t="str">
        <f t="shared" si="18"/>
        <v>INSERT INTO courtroom (courtroom_id,courtroom_cd,courtroom_name,courthouse_id,created_by,updated_by,created_dtm,updated_dtm,revision_count)</v>
      </c>
      <c r="O267" s="3" t="str">
        <f t="shared" si="19"/>
        <v xml:space="preserve"> VALUES </v>
      </c>
      <c r="P267" s="3" t="str">
        <f t="shared" si="17"/>
        <v>(uuid_generate_v4(),'SURREY106','Surrey - 106',(SELECT c.courthouse_id FROM courthouse c WHERE c.courthouse_cd = '3585'),'test','test',now(),now(),0);</v>
      </c>
    </row>
    <row r="268" spans="1:16" s="3" customFormat="1" x14ac:dyDescent="0.2">
      <c r="A268" s="3">
        <v>266</v>
      </c>
      <c r="B268" s="3" t="s">
        <v>8</v>
      </c>
      <c r="C268" s="3" t="s">
        <v>435</v>
      </c>
      <c r="D268" s="5" t="s">
        <v>797</v>
      </c>
      <c r="E268" s="3">
        <v>3585</v>
      </c>
      <c r="F268" s="3" t="s">
        <v>10</v>
      </c>
      <c r="G268" s="3" t="s">
        <v>10</v>
      </c>
      <c r="H268" s="3" t="s">
        <v>11</v>
      </c>
      <c r="I268" s="3" t="s">
        <v>11</v>
      </c>
      <c r="J268" s="3">
        <f>0</f>
        <v>0</v>
      </c>
      <c r="L268" s="3" t="str">
        <f t="shared" si="16"/>
        <v>SELECT c.courthouse_id FROM courthouse c WHERE c.courthouse_cd = '3585'</v>
      </c>
      <c r="M268" s="4" t="s">
        <v>131</v>
      </c>
      <c r="N268" s="4" t="str">
        <f t="shared" si="18"/>
        <v>INSERT INTO courtroom (courtroom_id,courtroom_cd,courtroom_name,courthouse_id,created_by,updated_by,created_dtm,updated_dtm,revision_count)</v>
      </c>
      <c r="O268" s="3" t="str">
        <f t="shared" si="19"/>
        <v xml:space="preserve"> VALUES </v>
      </c>
      <c r="P268" s="3" t="str">
        <f t="shared" si="17"/>
        <v>(uuid_generate_v4(),'SURREY107','Surrey - 107',(SELECT c.courthouse_id FROM courthouse c WHERE c.courthouse_cd = '3585'),'test','test',now(),now(),0);</v>
      </c>
    </row>
    <row r="269" spans="1:16" s="3" customFormat="1" x14ac:dyDescent="0.2">
      <c r="A269" s="3">
        <v>267</v>
      </c>
      <c r="B269" s="3" t="s">
        <v>8</v>
      </c>
      <c r="C269" s="3" t="s">
        <v>436</v>
      </c>
      <c r="D269" s="5" t="s">
        <v>798</v>
      </c>
      <c r="E269" s="3">
        <v>3585</v>
      </c>
      <c r="F269" s="3" t="s">
        <v>10</v>
      </c>
      <c r="G269" s="3" t="s">
        <v>10</v>
      </c>
      <c r="H269" s="3" t="s">
        <v>11</v>
      </c>
      <c r="I269" s="3" t="s">
        <v>11</v>
      </c>
      <c r="J269" s="3">
        <f>0</f>
        <v>0</v>
      </c>
      <c r="L269" s="3" t="str">
        <f t="shared" si="16"/>
        <v>SELECT c.courthouse_id FROM courthouse c WHERE c.courthouse_cd = '3585'</v>
      </c>
      <c r="M269" s="4" t="s">
        <v>131</v>
      </c>
      <c r="N269" s="4" t="str">
        <f t="shared" si="18"/>
        <v>INSERT INTO courtroom (courtroom_id,courtroom_cd,courtroom_name,courthouse_id,created_by,updated_by,created_dtm,updated_dtm,revision_count)</v>
      </c>
      <c r="O269" s="3" t="str">
        <f t="shared" si="19"/>
        <v xml:space="preserve"> VALUES </v>
      </c>
      <c r="P269" s="3" t="str">
        <f t="shared" si="17"/>
        <v>(uuid_generate_v4(),'SURREY300','Surrey - 300',(SELECT c.courthouse_id FROM courthouse c WHERE c.courthouse_cd = '3585'),'test','test',now(),now(),0);</v>
      </c>
    </row>
    <row r="270" spans="1:16" s="3" customFormat="1" x14ac:dyDescent="0.2">
      <c r="A270" s="3">
        <v>268</v>
      </c>
      <c r="B270" s="3" t="s">
        <v>8</v>
      </c>
      <c r="C270" s="3" t="s">
        <v>437</v>
      </c>
      <c r="D270" s="5" t="s">
        <v>799</v>
      </c>
      <c r="E270" s="3">
        <v>3585</v>
      </c>
      <c r="F270" s="3" t="s">
        <v>10</v>
      </c>
      <c r="G270" s="3" t="s">
        <v>10</v>
      </c>
      <c r="H270" s="3" t="s">
        <v>11</v>
      </c>
      <c r="I270" s="3" t="s">
        <v>11</v>
      </c>
      <c r="J270" s="3">
        <f>0</f>
        <v>0</v>
      </c>
      <c r="L270" s="3" t="str">
        <f t="shared" si="16"/>
        <v>SELECT c.courthouse_id FROM courthouse c WHERE c.courthouse_cd = '3585'</v>
      </c>
      <c r="M270" s="4" t="s">
        <v>131</v>
      </c>
      <c r="N270" s="4" t="str">
        <f t="shared" si="18"/>
        <v>INSERT INTO courtroom (courtroom_id,courtroom_cd,courtroom_name,courthouse_id,created_by,updated_by,created_dtm,updated_dtm,revision_count)</v>
      </c>
      <c r="O270" s="3" t="str">
        <f t="shared" si="19"/>
        <v xml:space="preserve"> VALUES </v>
      </c>
      <c r="P270" s="3" t="str">
        <f t="shared" si="17"/>
        <v>(uuid_generate_v4(),'SURREY301','Surrey - 301',(SELECT c.courthouse_id FROM courthouse c WHERE c.courthouse_cd = '3585'),'test','test',now(),now(),0);</v>
      </c>
    </row>
    <row r="271" spans="1:16" s="3" customFormat="1" x14ac:dyDescent="0.2">
      <c r="A271" s="3">
        <v>269</v>
      </c>
      <c r="B271" s="3" t="s">
        <v>8</v>
      </c>
      <c r="C271" s="3" t="s">
        <v>438</v>
      </c>
      <c r="D271" s="5" t="s">
        <v>800</v>
      </c>
      <c r="E271" s="3">
        <v>3585</v>
      </c>
      <c r="F271" s="3" t="s">
        <v>10</v>
      </c>
      <c r="G271" s="3" t="s">
        <v>10</v>
      </c>
      <c r="H271" s="3" t="s">
        <v>11</v>
      </c>
      <c r="I271" s="3" t="s">
        <v>11</v>
      </c>
      <c r="J271" s="3">
        <f>0</f>
        <v>0</v>
      </c>
      <c r="L271" s="3" t="str">
        <f t="shared" si="16"/>
        <v>SELECT c.courthouse_id FROM courthouse c WHERE c.courthouse_cd = '3585'</v>
      </c>
      <c r="M271" s="4" t="s">
        <v>131</v>
      </c>
      <c r="N271" s="4" t="str">
        <f t="shared" si="18"/>
        <v>INSERT INTO courtroom (courtroom_id,courtroom_cd,courtroom_name,courthouse_id,created_by,updated_by,created_dtm,updated_dtm,revision_count)</v>
      </c>
      <c r="O271" s="3" t="str">
        <f t="shared" si="19"/>
        <v xml:space="preserve"> VALUES </v>
      </c>
      <c r="P271" s="3" t="str">
        <f t="shared" si="17"/>
        <v>(uuid_generate_v4(),'SURREY308','Surrey - 308',(SELECT c.courthouse_id FROM courthouse c WHERE c.courthouse_cd = '3585'),'test','test',now(),now(),0);</v>
      </c>
    </row>
    <row r="272" spans="1:16" s="3" customFormat="1" x14ac:dyDescent="0.2">
      <c r="A272" s="3">
        <v>270</v>
      </c>
      <c r="B272" s="3" t="s">
        <v>8</v>
      </c>
      <c r="C272" s="3" t="s">
        <v>439</v>
      </c>
      <c r="D272" s="5" t="s">
        <v>801</v>
      </c>
      <c r="E272" s="3">
        <v>3585</v>
      </c>
      <c r="F272" s="3" t="s">
        <v>10</v>
      </c>
      <c r="G272" s="3" t="s">
        <v>10</v>
      </c>
      <c r="H272" s="3" t="s">
        <v>11</v>
      </c>
      <c r="I272" s="3" t="s">
        <v>11</v>
      </c>
      <c r="J272" s="3">
        <f>0</f>
        <v>0</v>
      </c>
      <c r="L272" s="3" t="str">
        <f t="shared" si="16"/>
        <v>SELECT c.courthouse_id FROM courthouse c WHERE c.courthouse_cd = '3585'</v>
      </c>
      <c r="M272" s="4" t="s">
        <v>131</v>
      </c>
      <c r="N272" s="4" t="str">
        <f t="shared" si="18"/>
        <v>INSERT INTO courtroom (courtroom_id,courtroom_cd,courtroom_name,courthouse_id,created_by,updated_by,created_dtm,updated_dtm,revision_count)</v>
      </c>
      <c r="O272" s="3" t="str">
        <f t="shared" si="19"/>
        <v xml:space="preserve"> VALUES </v>
      </c>
      <c r="P272" s="3" t="str">
        <f t="shared" si="17"/>
        <v>(uuid_generate_v4(),'SURREY309','Surrey - 309',(SELECT c.courthouse_id FROM courthouse c WHERE c.courthouse_cd = '3585'),'test','test',now(),now(),0);</v>
      </c>
    </row>
    <row r="273" spans="1:16" s="3" customFormat="1" x14ac:dyDescent="0.2">
      <c r="A273" s="3">
        <v>271</v>
      </c>
      <c r="B273" s="3" t="s">
        <v>8</v>
      </c>
      <c r="C273" s="3" t="s">
        <v>440</v>
      </c>
      <c r="D273" s="5" t="s">
        <v>802</v>
      </c>
      <c r="E273" s="3">
        <v>3585</v>
      </c>
      <c r="F273" s="3" t="s">
        <v>10</v>
      </c>
      <c r="G273" s="3" t="s">
        <v>10</v>
      </c>
      <c r="H273" s="3" t="s">
        <v>11</v>
      </c>
      <c r="I273" s="3" t="s">
        <v>11</v>
      </c>
      <c r="J273" s="3">
        <f>0</f>
        <v>0</v>
      </c>
      <c r="L273" s="3" t="str">
        <f t="shared" si="16"/>
        <v>SELECT c.courthouse_id FROM courthouse c WHERE c.courthouse_cd = '3585'</v>
      </c>
      <c r="M273" s="4" t="s">
        <v>131</v>
      </c>
      <c r="N273" s="4" t="str">
        <f t="shared" si="18"/>
        <v>INSERT INTO courtroom (courtroom_id,courtroom_cd,courtroom_name,courthouse_id,created_by,updated_by,created_dtm,updated_dtm,revision_count)</v>
      </c>
      <c r="O273" s="3" t="str">
        <f t="shared" si="19"/>
        <v xml:space="preserve"> VALUES </v>
      </c>
      <c r="P273" s="3" t="str">
        <f t="shared" si="17"/>
        <v>(uuid_generate_v4(),'SURREY310','Surrey - 310',(SELECT c.courthouse_id FROM courthouse c WHERE c.courthouse_cd = '3585'),'test','test',now(),now(),0);</v>
      </c>
    </row>
    <row r="274" spans="1:16" s="3" customFormat="1" x14ac:dyDescent="0.2">
      <c r="A274" s="3">
        <v>272</v>
      </c>
      <c r="B274" s="3" t="s">
        <v>8</v>
      </c>
      <c r="C274" s="3" t="s">
        <v>441</v>
      </c>
      <c r="D274" s="5" t="s">
        <v>803</v>
      </c>
      <c r="E274" s="3">
        <v>3585</v>
      </c>
      <c r="F274" s="3" t="s">
        <v>10</v>
      </c>
      <c r="G274" s="3" t="s">
        <v>10</v>
      </c>
      <c r="H274" s="3" t="s">
        <v>11</v>
      </c>
      <c r="I274" s="3" t="s">
        <v>11</v>
      </c>
      <c r="J274" s="3">
        <f>0</f>
        <v>0</v>
      </c>
      <c r="L274" s="3" t="str">
        <f t="shared" si="16"/>
        <v>SELECT c.courthouse_id FROM courthouse c WHERE c.courthouse_cd = '3585'</v>
      </c>
      <c r="M274" s="4" t="s">
        <v>131</v>
      </c>
      <c r="N274" s="4" t="str">
        <f t="shared" si="18"/>
        <v>INSERT INTO courtroom (courtroom_id,courtroom_cd,courtroom_name,courthouse_id,created_by,updated_by,created_dtm,updated_dtm,revision_count)</v>
      </c>
      <c r="O274" s="3" t="str">
        <f t="shared" si="19"/>
        <v xml:space="preserve"> VALUES </v>
      </c>
      <c r="P274" s="3" t="str">
        <f t="shared" si="17"/>
        <v>(uuid_generate_v4(),'SURREY311','Surrey - 311',(SELECT c.courthouse_id FROM courthouse c WHERE c.courthouse_cd = '3585'),'test','test',now(),now(),0);</v>
      </c>
    </row>
    <row r="275" spans="1:16" s="3" customFormat="1" x14ac:dyDescent="0.2">
      <c r="A275" s="3">
        <v>273</v>
      </c>
      <c r="B275" s="3" t="s">
        <v>8</v>
      </c>
      <c r="C275" s="3" t="s">
        <v>442</v>
      </c>
      <c r="D275" s="5" t="s">
        <v>804</v>
      </c>
      <c r="E275" s="3">
        <v>3585</v>
      </c>
      <c r="F275" s="3" t="s">
        <v>10</v>
      </c>
      <c r="G275" s="3" t="s">
        <v>10</v>
      </c>
      <c r="H275" s="3" t="s">
        <v>11</v>
      </c>
      <c r="I275" s="3" t="s">
        <v>11</v>
      </c>
      <c r="J275" s="3">
        <f>0</f>
        <v>0</v>
      </c>
      <c r="L275" s="3" t="str">
        <f t="shared" si="16"/>
        <v>SELECT c.courthouse_id FROM courthouse c WHERE c.courthouse_cd = '3585'</v>
      </c>
      <c r="M275" s="4" t="s">
        <v>131</v>
      </c>
      <c r="N275" s="4" t="str">
        <f t="shared" si="18"/>
        <v>INSERT INTO courtroom (courtroom_id,courtroom_cd,courtroom_name,courthouse_id,created_by,updated_by,created_dtm,updated_dtm,revision_count)</v>
      </c>
      <c r="O275" s="3" t="str">
        <f t="shared" si="19"/>
        <v xml:space="preserve"> VALUES </v>
      </c>
      <c r="P275" s="3" t="str">
        <f t="shared" si="17"/>
        <v>(uuid_generate_v4(),'SURREY312','Surrey - 312',(SELECT c.courthouse_id FROM courthouse c WHERE c.courthouse_cd = '3585'),'test','test',now(),now(),0);</v>
      </c>
    </row>
    <row r="276" spans="1:16" s="3" customFormat="1" x14ac:dyDescent="0.2">
      <c r="A276" s="3">
        <v>274</v>
      </c>
      <c r="B276" s="3" t="s">
        <v>8</v>
      </c>
      <c r="C276" s="3" t="s">
        <v>443</v>
      </c>
      <c r="D276" s="5" t="s">
        <v>805</v>
      </c>
      <c r="E276" s="3">
        <v>3585</v>
      </c>
      <c r="F276" s="3" t="s">
        <v>10</v>
      </c>
      <c r="G276" s="3" t="s">
        <v>10</v>
      </c>
      <c r="H276" s="3" t="s">
        <v>11</v>
      </c>
      <c r="I276" s="3" t="s">
        <v>11</v>
      </c>
      <c r="J276" s="3">
        <f>0</f>
        <v>0</v>
      </c>
      <c r="L276" s="3" t="str">
        <f t="shared" si="16"/>
        <v>SELECT c.courthouse_id FROM courthouse c WHERE c.courthouse_cd = '3585'</v>
      </c>
      <c r="M276" s="4" t="s">
        <v>131</v>
      </c>
      <c r="N276" s="4" t="str">
        <f t="shared" si="18"/>
        <v>INSERT INTO courtroom (courtroom_id,courtroom_cd,courtroom_name,courthouse_id,created_by,updated_by,created_dtm,updated_dtm,revision_count)</v>
      </c>
      <c r="O276" s="3" t="str">
        <f t="shared" si="19"/>
        <v xml:space="preserve"> VALUES </v>
      </c>
      <c r="P276" s="3" t="str">
        <f t="shared" si="17"/>
        <v>(uuid_generate_v4(),'SURREY313','Surrey - 313',(SELECT c.courthouse_id FROM courthouse c WHERE c.courthouse_cd = '3585'),'test','test',now(),now(),0);</v>
      </c>
    </row>
    <row r="277" spans="1:16" s="3" customFormat="1" x14ac:dyDescent="0.2">
      <c r="A277" s="3">
        <v>275</v>
      </c>
      <c r="B277" s="3" t="s">
        <v>8</v>
      </c>
      <c r="C277" s="3" t="s">
        <v>444</v>
      </c>
      <c r="D277" s="5" t="s">
        <v>806</v>
      </c>
      <c r="E277" s="3">
        <v>3585</v>
      </c>
      <c r="F277" s="3" t="s">
        <v>10</v>
      </c>
      <c r="G277" s="3" t="s">
        <v>10</v>
      </c>
      <c r="H277" s="3" t="s">
        <v>11</v>
      </c>
      <c r="I277" s="3" t="s">
        <v>11</v>
      </c>
      <c r="J277" s="3">
        <f>0</f>
        <v>0</v>
      </c>
      <c r="L277" s="3" t="str">
        <f t="shared" si="16"/>
        <v>SELECT c.courthouse_id FROM courthouse c WHERE c.courthouse_cd = '3585'</v>
      </c>
      <c r="M277" s="4" t="s">
        <v>131</v>
      </c>
      <c r="N277" s="4" t="str">
        <f t="shared" si="18"/>
        <v>INSERT INTO courtroom (courtroom_id,courtroom_cd,courtroom_name,courthouse_id,created_by,updated_by,created_dtm,updated_dtm,revision_count)</v>
      </c>
      <c r="O277" s="3" t="str">
        <f t="shared" si="19"/>
        <v xml:space="preserve"> VALUES </v>
      </c>
      <c r="P277" s="3" t="str">
        <f t="shared" si="17"/>
        <v>(uuid_generate_v4(),'SURREY314','Surrey - 314',(SELECT c.courthouse_id FROM courthouse c WHERE c.courthouse_cd = '3585'),'test','test',now(),now(),0);</v>
      </c>
    </row>
    <row r="278" spans="1:16" x14ac:dyDescent="0.2">
      <c r="A278">
        <v>276</v>
      </c>
      <c r="B278" t="s">
        <v>8</v>
      </c>
      <c r="C278" t="s">
        <v>445</v>
      </c>
      <c r="D278" s="8" t="s">
        <v>807</v>
      </c>
      <c r="F278" t="s">
        <v>10</v>
      </c>
      <c r="G278" t="s">
        <v>10</v>
      </c>
      <c r="H278" t="s">
        <v>11</v>
      </c>
      <c r="I278" t="s">
        <v>11</v>
      </c>
      <c r="J278">
        <f>0</f>
        <v>0</v>
      </c>
      <c r="L278" t="str">
        <f t="shared" si="16"/>
        <v>SELECT c.courthouse_id FROM courthouse c WHERE c.courthouse_cd = ''</v>
      </c>
      <c r="M278" s="1" t="s">
        <v>131</v>
      </c>
      <c r="N278" s="1" t="str">
        <f t="shared" si="18"/>
        <v>INSERT INTO courtroom (courtroom_id,courtroom_cd,courtroom_name,courthouse_id,created_by,updated_by,created_dtm,updated_dtm,revision_count)</v>
      </c>
      <c r="O278" t="str">
        <f t="shared" si="19"/>
        <v xml:space="preserve"> VALUES </v>
      </c>
      <c r="P278" t="str">
        <f t="shared" si="17"/>
        <v>(uuid_generate_v4(),'TERRACE1','Terrace - 1',(SELECT c.courthouse_id FROM courthouse c WHERE c.courthouse_cd = ''),'test','test',now(),now(),0);</v>
      </c>
    </row>
    <row r="279" spans="1:16" x14ac:dyDescent="0.2">
      <c r="A279">
        <v>277</v>
      </c>
      <c r="B279" t="s">
        <v>8</v>
      </c>
      <c r="C279" t="s">
        <v>446</v>
      </c>
      <c r="D279" s="8" t="s">
        <v>808</v>
      </c>
      <c r="F279" t="s">
        <v>10</v>
      </c>
      <c r="G279" t="s">
        <v>10</v>
      </c>
      <c r="H279" t="s">
        <v>11</v>
      </c>
      <c r="I279" t="s">
        <v>11</v>
      </c>
      <c r="J279">
        <f>0</f>
        <v>0</v>
      </c>
      <c r="L279" t="str">
        <f t="shared" si="16"/>
        <v>SELECT c.courthouse_id FROM courthouse c WHERE c.courthouse_cd = ''</v>
      </c>
      <c r="M279" s="1" t="s">
        <v>131</v>
      </c>
      <c r="N279" s="1" t="str">
        <f t="shared" si="18"/>
        <v>INSERT INTO courtroom (courtroom_id,courtroom_cd,courtroom_name,courthouse_id,created_by,updated_by,created_dtm,updated_dtm,revision_count)</v>
      </c>
      <c r="O279" t="str">
        <f t="shared" si="19"/>
        <v xml:space="preserve"> VALUES </v>
      </c>
      <c r="P279" t="str">
        <f t="shared" si="17"/>
        <v>(uuid_generate_v4(),'TERRACE3','Terrace - 3',(SELECT c.courthouse_id FROM courthouse c WHERE c.courthouse_cd = ''),'test','test',now(),now(),0);</v>
      </c>
    </row>
    <row r="280" spans="1:16" x14ac:dyDescent="0.2">
      <c r="A280">
        <v>278</v>
      </c>
      <c r="B280" t="s">
        <v>8</v>
      </c>
      <c r="C280" t="s">
        <v>447</v>
      </c>
      <c r="D280" s="8" t="s">
        <v>809</v>
      </c>
      <c r="F280" t="s">
        <v>10</v>
      </c>
      <c r="G280" t="s">
        <v>10</v>
      </c>
      <c r="H280" t="s">
        <v>11</v>
      </c>
      <c r="I280" t="s">
        <v>11</v>
      </c>
      <c r="J280">
        <f>0</f>
        <v>0</v>
      </c>
      <c r="L280" t="str">
        <f t="shared" si="16"/>
        <v>SELECT c.courthouse_id FROM courthouse c WHERE c.courthouse_cd = ''</v>
      </c>
      <c r="M280" s="1" t="s">
        <v>131</v>
      </c>
      <c r="N280" s="1" t="str">
        <f t="shared" si="18"/>
        <v>INSERT INTO courtroom (courtroom_id,courtroom_cd,courtroom_name,courthouse_id,created_by,updated_by,created_dtm,updated_dtm,revision_count)</v>
      </c>
      <c r="O280" t="str">
        <f t="shared" si="19"/>
        <v xml:space="preserve"> VALUES </v>
      </c>
      <c r="P280" t="str">
        <f t="shared" si="17"/>
        <v>(uuid_generate_v4(),'TERRACE002','Terrace - 002',(SELECT c.courthouse_id FROM courthouse c WHERE c.courthouse_cd = ''),'test','test',now(),now(),0);</v>
      </c>
    </row>
    <row r="281" spans="1:16" x14ac:dyDescent="0.2">
      <c r="A281">
        <v>279</v>
      </c>
      <c r="B281" t="s">
        <v>8</v>
      </c>
      <c r="C281" t="s">
        <v>448</v>
      </c>
      <c r="D281" s="8" t="s">
        <v>810</v>
      </c>
      <c r="F281" t="s">
        <v>10</v>
      </c>
      <c r="G281" t="s">
        <v>10</v>
      </c>
      <c r="H281" t="s">
        <v>11</v>
      </c>
      <c r="I281" t="s">
        <v>11</v>
      </c>
      <c r="J281">
        <f>0</f>
        <v>0</v>
      </c>
      <c r="L281" t="str">
        <f t="shared" si="16"/>
        <v>SELECT c.courthouse_id FROM courthouse c WHERE c.courthouse_cd = ''</v>
      </c>
      <c r="M281" s="1" t="s">
        <v>131</v>
      </c>
      <c r="N281" s="1" t="str">
        <f t="shared" si="18"/>
        <v>INSERT INTO courtroom (courtroom_id,courtroom_cd,courtroom_name,courthouse_id,created_by,updated_by,created_dtm,updated_dtm,revision_count)</v>
      </c>
      <c r="O281" t="str">
        <f t="shared" si="19"/>
        <v xml:space="preserve"> VALUES </v>
      </c>
      <c r="P281" t="str">
        <f t="shared" si="17"/>
        <v>(uuid_generate_v4(),'TERRACEIAR','Terrace - IAR',(SELECT c.courthouse_id FROM courthouse c WHERE c.courthouse_cd = ''),'test','test',now(),now(),0);</v>
      </c>
    </row>
    <row r="282" spans="1:16" x14ac:dyDescent="0.2">
      <c r="A282">
        <v>280</v>
      </c>
      <c r="B282" t="s">
        <v>8</v>
      </c>
      <c r="C282" t="s">
        <v>449</v>
      </c>
      <c r="D282" s="8" t="s">
        <v>811</v>
      </c>
      <c r="F282" t="s">
        <v>10</v>
      </c>
      <c r="G282" t="s">
        <v>10</v>
      </c>
      <c r="H282" t="s">
        <v>11</v>
      </c>
      <c r="I282" t="s">
        <v>11</v>
      </c>
      <c r="J282">
        <f>0</f>
        <v>0</v>
      </c>
      <c r="L282" t="str">
        <f t="shared" si="16"/>
        <v>SELECT c.courthouse_id FROM courthouse c WHERE c.courthouse_cd = ''</v>
      </c>
      <c r="M282" s="1" t="s">
        <v>131</v>
      </c>
      <c r="N282" s="1" t="str">
        <f t="shared" si="18"/>
        <v>INSERT INTO courtroom (courtroom_id,courtroom_cd,courtroom_name,courthouse_id,created_by,updated_by,created_dtm,updated_dtm,revision_count)</v>
      </c>
      <c r="O282" t="str">
        <f t="shared" si="19"/>
        <v xml:space="preserve"> VALUES </v>
      </c>
      <c r="P282" t="str">
        <f t="shared" si="17"/>
        <v>(uuid_generate_v4(),'TSEKEHDENECIRCUIT','Tse Keh Dene - Circuit',(SELECT c.courthouse_id FROM courthouse c WHERE c.courthouse_cd = ''),'test','test',now(),now(),0);</v>
      </c>
    </row>
    <row r="283" spans="1:16" x14ac:dyDescent="0.2">
      <c r="A283">
        <v>281</v>
      </c>
      <c r="B283" t="s">
        <v>8</v>
      </c>
      <c r="C283" t="s">
        <v>450</v>
      </c>
      <c r="D283" s="8" t="s">
        <v>812</v>
      </c>
      <c r="F283" t="s">
        <v>10</v>
      </c>
      <c r="G283" t="s">
        <v>10</v>
      </c>
      <c r="H283" t="s">
        <v>11</v>
      </c>
      <c r="I283" t="s">
        <v>11</v>
      </c>
      <c r="J283">
        <f>0</f>
        <v>0</v>
      </c>
      <c r="L283" t="str">
        <f t="shared" si="16"/>
        <v>SELECT c.courthouse_id FROM courthouse c WHERE c.courthouse_cd = ''</v>
      </c>
      <c r="M283" s="1" t="s">
        <v>131</v>
      </c>
      <c r="N283" s="1" t="str">
        <f t="shared" si="18"/>
        <v>INSERT INTO courtroom (courtroom_id,courtroom_cd,courtroom_name,courthouse_id,created_by,updated_by,created_dtm,updated_dtm,revision_count)</v>
      </c>
      <c r="O283" t="str">
        <f t="shared" si="19"/>
        <v xml:space="preserve"> VALUES </v>
      </c>
      <c r="P283" t="str">
        <f t="shared" si="17"/>
        <v>(uuid_generate_v4(),'VALEMOUNT001','Valemount - 001',(SELECT c.courthouse_id FROM courthouse c WHERE c.courthouse_cd = ''),'test','test',now(),now(),0);</v>
      </c>
    </row>
    <row r="284" spans="1:16" x14ac:dyDescent="0.2">
      <c r="A284">
        <v>282</v>
      </c>
      <c r="B284" t="s">
        <v>8</v>
      </c>
      <c r="C284" t="s">
        <v>451</v>
      </c>
      <c r="D284" s="8" t="s">
        <v>813</v>
      </c>
      <c r="F284" t="s">
        <v>10</v>
      </c>
      <c r="G284" t="s">
        <v>10</v>
      </c>
      <c r="H284" t="s">
        <v>11</v>
      </c>
      <c r="I284" t="s">
        <v>11</v>
      </c>
      <c r="J284">
        <f>0</f>
        <v>0</v>
      </c>
      <c r="L284" t="str">
        <f t="shared" si="16"/>
        <v>SELECT c.courthouse_id FROM courthouse c WHERE c.courthouse_cd = ''</v>
      </c>
      <c r="M284" s="1" t="s">
        <v>131</v>
      </c>
      <c r="N284" s="1" t="str">
        <f t="shared" si="18"/>
        <v>INSERT INTO courtroom (courtroom_id,courtroom_cd,courtroom_name,courthouse_id,created_by,updated_by,created_dtm,updated_dtm,revision_count)</v>
      </c>
      <c r="O284" t="str">
        <f t="shared" si="19"/>
        <v xml:space="preserve"> VALUES </v>
      </c>
      <c r="P284" t="str">
        <f t="shared" si="17"/>
        <v>(uuid_generate_v4(),'VANCOUVERLAWCOURTSVLC20','Vancouver Law Courts (VLC) - 20',(SELECT c.courthouse_id FROM courthouse c WHERE c.courthouse_cd = ''),'test','test',now(),now(),0);</v>
      </c>
    </row>
    <row r="285" spans="1:16" x14ac:dyDescent="0.2">
      <c r="A285">
        <v>283</v>
      </c>
      <c r="B285" t="s">
        <v>8</v>
      </c>
      <c r="C285" t="s">
        <v>452</v>
      </c>
      <c r="D285" s="8" t="s">
        <v>814</v>
      </c>
      <c r="F285" t="s">
        <v>10</v>
      </c>
      <c r="G285" t="s">
        <v>10</v>
      </c>
      <c r="H285" t="s">
        <v>11</v>
      </c>
      <c r="I285" t="s">
        <v>11</v>
      </c>
      <c r="J285">
        <f>0</f>
        <v>0</v>
      </c>
      <c r="L285" t="str">
        <f t="shared" si="16"/>
        <v>SELECT c.courthouse_id FROM courthouse c WHERE c.courthouse_cd = ''</v>
      </c>
      <c r="M285" s="1" t="s">
        <v>131</v>
      </c>
      <c r="N285" s="1" t="str">
        <f t="shared" si="18"/>
        <v>INSERT INTO courtroom (courtroom_id,courtroom_cd,courtroom_name,courthouse_id,created_by,updated_by,created_dtm,updated_dtm,revision_count)</v>
      </c>
      <c r="O285" t="str">
        <f t="shared" si="19"/>
        <v xml:space="preserve"> VALUES </v>
      </c>
      <c r="P285" t="str">
        <f t="shared" si="17"/>
        <v>(uuid_generate_v4(),'VANCOUVERLAWCOURTSVLC35','Vancouver Law Courts (VLC) - 35',(SELECT c.courthouse_id FROM courthouse c WHERE c.courthouse_cd = ''),'test','test',now(),now(),0);</v>
      </c>
    </row>
    <row r="286" spans="1:16" x14ac:dyDescent="0.2">
      <c r="A286">
        <v>284</v>
      </c>
      <c r="B286" t="s">
        <v>8</v>
      </c>
      <c r="C286" t="s">
        <v>453</v>
      </c>
      <c r="D286" s="8" t="s">
        <v>815</v>
      </c>
      <c r="F286" t="s">
        <v>10</v>
      </c>
      <c r="G286" t="s">
        <v>10</v>
      </c>
      <c r="H286" t="s">
        <v>11</v>
      </c>
      <c r="I286" t="s">
        <v>11</v>
      </c>
      <c r="J286">
        <f>0</f>
        <v>0</v>
      </c>
      <c r="L286" t="str">
        <f t="shared" si="16"/>
        <v>SELECT c.courthouse_id FROM courthouse c WHERE c.courthouse_cd = ''</v>
      </c>
      <c r="M286" s="1" t="s">
        <v>131</v>
      </c>
      <c r="N286" s="1" t="str">
        <f t="shared" si="18"/>
        <v>INSERT INTO courtroom (courtroom_id,courtroom_cd,courtroom_name,courthouse_id,created_by,updated_by,created_dtm,updated_dtm,revision_count)</v>
      </c>
      <c r="O286" t="str">
        <f t="shared" si="19"/>
        <v xml:space="preserve"> VALUES </v>
      </c>
      <c r="P286" t="str">
        <f t="shared" si="17"/>
        <v>(uuid_generate_v4(),'VANCOUVERLAWCOURTSVLC43','Vancouver Law Courts (VLC) - 43',(SELECT c.courthouse_id FROM courthouse c WHERE c.courthouse_cd = ''),'test','test',now(),now(),0);</v>
      </c>
    </row>
    <row r="287" spans="1:16" x14ac:dyDescent="0.2">
      <c r="A287">
        <v>285</v>
      </c>
      <c r="B287" t="s">
        <v>8</v>
      </c>
      <c r="C287" t="s">
        <v>454</v>
      </c>
      <c r="D287" s="8" t="s">
        <v>816</v>
      </c>
      <c r="F287" t="s">
        <v>10</v>
      </c>
      <c r="G287" t="s">
        <v>10</v>
      </c>
      <c r="H287" t="s">
        <v>11</v>
      </c>
      <c r="I287" t="s">
        <v>11</v>
      </c>
      <c r="J287">
        <f>0</f>
        <v>0</v>
      </c>
      <c r="L287" t="str">
        <f t="shared" si="16"/>
        <v>SELECT c.courthouse_id FROM courthouse c WHERE c.courthouse_cd = ''</v>
      </c>
      <c r="M287" s="1" t="s">
        <v>131</v>
      </c>
      <c r="N287" s="1" t="str">
        <f t="shared" si="18"/>
        <v>INSERT INTO courtroom (courtroom_id,courtroom_cd,courtroom_name,courthouse_id,created_by,updated_by,created_dtm,updated_dtm,revision_count)</v>
      </c>
      <c r="O287" t="str">
        <f t="shared" si="19"/>
        <v xml:space="preserve"> VALUES </v>
      </c>
      <c r="P287" t="str">
        <f t="shared" si="17"/>
        <v>(uuid_generate_v4(),'VANCOUVERLAWCOURTSVLC44','Vancouver Law Courts (VLC) - 44',(SELECT c.courthouse_id FROM courthouse c WHERE c.courthouse_cd = ''),'test','test',now(),now(),0);</v>
      </c>
    </row>
    <row r="288" spans="1:16" x14ac:dyDescent="0.2">
      <c r="A288">
        <v>286</v>
      </c>
      <c r="B288" t="s">
        <v>8</v>
      </c>
      <c r="C288" t="s">
        <v>455</v>
      </c>
      <c r="D288" s="8" t="s">
        <v>817</v>
      </c>
      <c r="F288" t="s">
        <v>10</v>
      </c>
      <c r="G288" t="s">
        <v>10</v>
      </c>
      <c r="H288" t="s">
        <v>11</v>
      </c>
      <c r="I288" t="s">
        <v>11</v>
      </c>
      <c r="J288">
        <f>0</f>
        <v>0</v>
      </c>
      <c r="L288" t="str">
        <f t="shared" si="16"/>
        <v>SELECT c.courthouse_id FROM courthouse c WHERE c.courthouse_cd = ''</v>
      </c>
      <c r="M288" s="1" t="s">
        <v>131</v>
      </c>
      <c r="N288" s="1" t="str">
        <f t="shared" si="18"/>
        <v>INSERT INTO courtroom (courtroom_id,courtroom_cd,courtroom_name,courthouse_id,created_by,updated_by,created_dtm,updated_dtm,revision_count)</v>
      </c>
      <c r="O288" t="str">
        <f t="shared" si="19"/>
        <v xml:space="preserve"> VALUES </v>
      </c>
      <c r="P288" t="str">
        <f t="shared" si="17"/>
        <v>(uuid_generate_v4(),'VANCOUVERLAWCOURTSVLC51','Vancouver Law Courts (VLC) - 51',(SELECT c.courthouse_id FROM courthouse c WHERE c.courthouse_cd = ''),'test','test',now(),now(),0);</v>
      </c>
    </row>
    <row r="289" spans="1:16" x14ac:dyDescent="0.2">
      <c r="A289">
        <v>287</v>
      </c>
      <c r="B289" t="s">
        <v>8</v>
      </c>
      <c r="C289" t="s">
        <v>456</v>
      </c>
      <c r="D289" s="8" t="s">
        <v>818</v>
      </c>
      <c r="F289" t="s">
        <v>10</v>
      </c>
      <c r="G289" t="s">
        <v>10</v>
      </c>
      <c r="H289" t="s">
        <v>11</v>
      </c>
      <c r="I289" t="s">
        <v>11</v>
      </c>
      <c r="J289">
        <f>0</f>
        <v>0</v>
      </c>
      <c r="L289" t="str">
        <f t="shared" si="16"/>
        <v>SELECT c.courthouse_id FROM courthouse c WHERE c.courthouse_cd = ''</v>
      </c>
      <c r="M289" s="1" t="s">
        <v>131</v>
      </c>
      <c r="N289" s="1" t="str">
        <f t="shared" si="18"/>
        <v>INSERT INTO courtroom (courtroom_id,courtroom_cd,courtroom_name,courthouse_id,created_by,updated_by,created_dtm,updated_dtm,revision_count)</v>
      </c>
      <c r="O289" t="str">
        <f t="shared" si="19"/>
        <v xml:space="preserve"> VALUES </v>
      </c>
      <c r="P289" t="str">
        <f t="shared" si="17"/>
        <v>(uuid_generate_v4(),'VANCOUVERLAWCOURTSVLC52','Vancouver Law Courts (VLC) - 52',(SELECT c.courthouse_id FROM courthouse c WHERE c.courthouse_cd = ''),'test','test',now(),now(),0);</v>
      </c>
    </row>
    <row r="290" spans="1:16" x14ac:dyDescent="0.2">
      <c r="A290">
        <v>288</v>
      </c>
      <c r="B290" t="s">
        <v>8</v>
      </c>
      <c r="C290" t="s">
        <v>457</v>
      </c>
      <c r="D290" s="8" t="s">
        <v>819</v>
      </c>
      <c r="F290" t="s">
        <v>10</v>
      </c>
      <c r="G290" t="s">
        <v>10</v>
      </c>
      <c r="H290" t="s">
        <v>11</v>
      </c>
      <c r="I290" t="s">
        <v>11</v>
      </c>
      <c r="J290">
        <f>0</f>
        <v>0</v>
      </c>
      <c r="L290" t="str">
        <f t="shared" si="16"/>
        <v>SELECT c.courthouse_id FROM courthouse c WHERE c.courthouse_cd = ''</v>
      </c>
      <c r="M290" s="1" t="s">
        <v>131</v>
      </c>
      <c r="N290" s="1" t="str">
        <f t="shared" si="18"/>
        <v>INSERT INTO courtroom (courtroom_id,courtroom_cd,courtroom_name,courthouse_id,created_by,updated_by,created_dtm,updated_dtm,revision_count)</v>
      </c>
      <c r="O290" t="str">
        <f t="shared" si="19"/>
        <v xml:space="preserve"> VALUES </v>
      </c>
      <c r="P290" t="str">
        <f t="shared" si="17"/>
        <v>(uuid_generate_v4(),'VANCOUVERLAWCOURTSVLC53','Vancouver Law Courts (VLC) - 53',(SELECT c.courthouse_id FROM courthouse c WHERE c.courthouse_cd = ''),'test','test',now(),now(),0);</v>
      </c>
    </row>
    <row r="291" spans="1:16" x14ac:dyDescent="0.2">
      <c r="A291">
        <v>289</v>
      </c>
      <c r="B291" t="s">
        <v>8</v>
      </c>
      <c r="C291" t="s">
        <v>458</v>
      </c>
      <c r="D291" s="8" t="s">
        <v>820</v>
      </c>
      <c r="F291" t="s">
        <v>10</v>
      </c>
      <c r="G291" t="s">
        <v>10</v>
      </c>
      <c r="H291" t="s">
        <v>11</v>
      </c>
      <c r="I291" t="s">
        <v>11</v>
      </c>
      <c r="J291">
        <f>0</f>
        <v>0</v>
      </c>
      <c r="L291" t="str">
        <f t="shared" si="16"/>
        <v>SELECT c.courthouse_id FROM courthouse c WHERE c.courthouse_cd = ''</v>
      </c>
      <c r="M291" s="1" t="s">
        <v>131</v>
      </c>
      <c r="N291" s="1" t="str">
        <f t="shared" si="18"/>
        <v>INSERT INTO courtroom (courtroom_id,courtroom_cd,courtroom_name,courthouse_id,created_by,updated_by,created_dtm,updated_dtm,revision_count)</v>
      </c>
      <c r="O291" t="str">
        <f t="shared" si="19"/>
        <v xml:space="preserve"> VALUES </v>
      </c>
      <c r="P291" t="str">
        <f t="shared" si="17"/>
        <v>(uuid_generate_v4(),'VANCOUVERLAWCOURTSVLC54','Vancouver Law Courts (VLC) - 54',(SELECT c.courthouse_id FROM courthouse c WHERE c.courthouse_cd = ''),'test','test',now(),now(),0);</v>
      </c>
    </row>
    <row r="292" spans="1:16" x14ac:dyDescent="0.2">
      <c r="A292">
        <v>290</v>
      </c>
      <c r="B292" t="s">
        <v>8</v>
      </c>
      <c r="C292" t="s">
        <v>459</v>
      </c>
      <c r="D292" s="8" t="s">
        <v>821</v>
      </c>
      <c r="F292" t="s">
        <v>10</v>
      </c>
      <c r="G292" t="s">
        <v>10</v>
      </c>
      <c r="H292" t="s">
        <v>11</v>
      </c>
      <c r="I292" t="s">
        <v>11</v>
      </c>
      <c r="J292">
        <f>0</f>
        <v>0</v>
      </c>
      <c r="L292" t="str">
        <f t="shared" si="16"/>
        <v>SELECT c.courthouse_id FROM courthouse c WHERE c.courthouse_cd = ''</v>
      </c>
      <c r="M292" s="1" t="s">
        <v>131</v>
      </c>
      <c r="N292" s="1" t="str">
        <f t="shared" si="18"/>
        <v>INSERT INTO courtroom (courtroom_id,courtroom_cd,courtroom_name,courthouse_id,created_by,updated_by,created_dtm,updated_dtm,revision_count)</v>
      </c>
      <c r="O292" t="str">
        <f t="shared" si="19"/>
        <v xml:space="preserve"> VALUES </v>
      </c>
      <c r="P292" t="str">
        <f t="shared" si="17"/>
        <v>(uuid_generate_v4(),'VANCOUVERLAWCOURTSVLC55','Vancouver Law Courts (VLC) - 55',(SELECT c.courthouse_id FROM courthouse c WHERE c.courthouse_cd = ''),'test','test',now(),now(),0);</v>
      </c>
    </row>
    <row r="293" spans="1:16" x14ac:dyDescent="0.2">
      <c r="A293">
        <v>291</v>
      </c>
      <c r="B293" t="s">
        <v>8</v>
      </c>
      <c r="C293" t="s">
        <v>460</v>
      </c>
      <c r="D293" s="8" t="s">
        <v>822</v>
      </c>
      <c r="F293" t="s">
        <v>10</v>
      </c>
      <c r="G293" t="s">
        <v>10</v>
      </c>
      <c r="H293" t="s">
        <v>11</v>
      </c>
      <c r="I293" t="s">
        <v>11</v>
      </c>
      <c r="J293">
        <f>0</f>
        <v>0</v>
      </c>
      <c r="L293" t="str">
        <f t="shared" si="16"/>
        <v>SELECT c.courthouse_id FROM courthouse c WHERE c.courthouse_cd = ''</v>
      </c>
      <c r="M293" s="1" t="s">
        <v>131</v>
      </c>
      <c r="N293" s="1" t="str">
        <f t="shared" si="18"/>
        <v>INSERT INTO courtroom (courtroom_id,courtroom_cd,courtroom_name,courthouse_id,created_by,updated_by,created_dtm,updated_dtm,revision_count)</v>
      </c>
      <c r="O293" t="str">
        <f t="shared" si="19"/>
        <v xml:space="preserve"> VALUES </v>
      </c>
      <c r="P293" t="str">
        <f t="shared" si="17"/>
        <v>(uuid_generate_v4(),'VANCOUVERLAWCOURTSVLC65','Vancouver Law Courts (VLC) - 65',(SELECT c.courthouse_id FROM courthouse c WHERE c.courthouse_cd = ''),'test','test',now(),now(),0);</v>
      </c>
    </row>
    <row r="294" spans="1:16" x14ac:dyDescent="0.2">
      <c r="A294">
        <v>292</v>
      </c>
      <c r="B294" t="s">
        <v>8</v>
      </c>
      <c r="C294" t="s">
        <v>461</v>
      </c>
      <c r="D294" s="8" t="s">
        <v>823</v>
      </c>
      <c r="F294" t="s">
        <v>10</v>
      </c>
      <c r="G294" t="s">
        <v>10</v>
      </c>
      <c r="H294" t="s">
        <v>11</v>
      </c>
      <c r="I294" t="s">
        <v>11</v>
      </c>
      <c r="J294">
        <f>0</f>
        <v>0</v>
      </c>
      <c r="L294" t="str">
        <f t="shared" si="16"/>
        <v>SELECT c.courthouse_id FROM courthouse c WHERE c.courthouse_cd = ''</v>
      </c>
      <c r="M294" s="1" t="s">
        <v>131</v>
      </c>
      <c r="N294" s="1" t="str">
        <f t="shared" si="18"/>
        <v>INSERT INTO courtroom (courtroom_id,courtroom_cd,courtroom_name,courthouse_id,created_by,updated_by,created_dtm,updated_dtm,revision_count)</v>
      </c>
      <c r="O294" t="str">
        <f t="shared" si="19"/>
        <v xml:space="preserve"> VALUES </v>
      </c>
      <c r="P294" t="str">
        <f t="shared" si="17"/>
        <v>(uuid_generate_v4(),'VANCOUVERLAWCOURTSVLC66','Vancouver Law Courts (VLC) - 66',(SELECT c.courthouse_id FROM courthouse c WHERE c.courthouse_cd = ''),'test','test',now(),now(),0);</v>
      </c>
    </row>
    <row r="295" spans="1:16" x14ac:dyDescent="0.2">
      <c r="A295">
        <v>293</v>
      </c>
      <c r="B295" t="s">
        <v>8</v>
      </c>
      <c r="C295" t="s">
        <v>462</v>
      </c>
      <c r="D295" s="8" t="s">
        <v>824</v>
      </c>
      <c r="F295" t="s">
        <v>10</v>
      </c>
      <c r="G295" t="s">
        <v>10</v>
      </c>
      <c r="H295" t="s">
        <v>11</v>
      </c>
      <c r="I295" t="s">
        <v>11</v>
      </c>
      <c r="J295">
        <f>0</f>
        <v>0</v>
      </c>
      <c r="L295" t="str">
        <f t="shared" si="16"/>
        <v>SELECT c.courthouse_id FROM courthouse c WHERE c.courthouse_cd = ''</v>
      </c>
      <c r="M295" s="1" t="s">
        <v>131</v>
      </c>
      <c r="N295" s="1" t="str">
        <f t="shared" si="18"/>
        <v>INSERT INTO courtroom (courtroom_id,courtroom_cd,courtroom_name,courthouse_id,created_by,updated_by,created_dtm,updated_dtm,revision_count)</v>
      </c>
      <c r="O295" t="str">
        <f t="shared" si="19"/>
        <v xml:space="preserve"> VALUES </v>
      </c>
      <c r="P295" t="str">
        <f t="shared" si="17"/>
        <v>(uuid_generate_v4(),'VANCOUVERLAWCOURTSVLC67','Vancouver Law Courts (VLC) - 67',(SELECT c.courthouse_id FROM courthouse c WHERE c.courthouse_cd = ''),'test','test',now(),now(),0);</v>
      </c>
    </row>
    <row r="296" spans="1:16" x14ac:dyDescent="0.2">
      <c r="A296">
        <v>294</v>
      </c>
      <c r="B296" t="s">
        <v>8</v>
      </c>
      <c r="C296" t="s">
        <v>463</v>
      </c>
      <c r="D296" s="8" t="s">
        <v>825</v>
      </c>
      <c r="F296" t="s">
        <v>10</v>
      </c>
      <c r="G296" t="s">
        <v>10</v>
      </c>
      <c r="H296" t="s">
        <v>11</v>
      </c>
      <c r="I296" t="s">
        <v>11</v>
      </c>
      <c r="J296">
        <f>0</f>
        <v>0</v>
      </c>
      <c r="L296" t="str">
        <f t="shared" si="16"/>
        <v>SELECT c.courthouse_id FROM courthouse c WHERE c.courthouse_cd = ''</v>
      </c>
      <c r="M296" s="1" t="s">
        <v>131</v>
      </c>
      <c r="N296" s="1" t="str">
        <f t="shared" si="18"/>
        <v>INSERT INTO courtroom (courtroom_id,courtroom_cd,courtroom_name,courthouse_id,created_by,updated_by,created_dtm,updated_dtm,revision_count)</v>
      </c>
      <c r="O296" t="str">
        <f t="shared" si="19"/>
        <v xml:space="preserve"> VALUES </v>
      </c>
      <c r="P296" t="str">
        <f t="shared" si="17"/>
        <v>(uuid_generate_v4(),'VANCOUVERLAWCOURTSVLC10','Vancouver Law Courts (VLC) - 10',(SELECT c.courthouse_id FROM courthouse c WHERE c.courthouse_cd = ''),'test','test',now(),now(),0);</v>
      </c>
    </row>
    <row r="297" spans="1:16" x14ac:dyDescent="0.2">
      <c r="A297">
        <v>295</v>
      </c>
      <c r="B297" t="s">
        <v>8</v>
      </c>
      <c r="C297" t="s">
        <v>464</v>
      </c>
      <c r="D297" s="8" t="s">
        <v>826</v>
      </c>
      <c r="F297" t="s">
        <v>10</v>
      </c>
      <c r="G297" t="s">
        <v>10</v>
      </c>
      <c r="H297" t="s">
        <v>11</v>
      </c>
      <c r="I297" t="s">
        <v>11</v>
      </c>
      <c r="J297">
        <f>0</f>
        <v>0</v>
      </c>
      <c r="L297" t="str">
        <f t="shared" si="16"/>
        <v>SELECT c.courthouse_id FROM courthouse c WHERE c.courthouse_cd = ''</v>
      </c>
      <c r="M297" s="1" t="s">
        <v>131</v>
      </c>
      <c r="N297" s="1" t="str">
        <f t="shared" si="18"/>
        <v>INSERT INTO courtroom (courtroom_id,courtroom_cd,courtroom_name,courthouse_id,created_by,updated_by,created_dtm,updated_dtm,revision_count)</v>
      </c>
      <c r="O297" t="str">
        <f t="shared" si="19"/>
        <v xml:space="preserve"> VALUES </v>
      </c>
      <c r="P297" t="str">
        <f t="shared" si="17"/>
        <v>(uuid_generate_v4(),'VANCOUVERLAWCOURTSVLC11','Vancouver Law Courts (VLC) - 11',(SELECT c.courthouse_id FROM courthouse c WHERE c.courthouse_cd = ''),'test','test',now(),now(),0);</v>
      </c>
    </row>
    <row r="298" spans="1:16" x14ac:dyDescent="0.2">
      <c r="A298">
        <v>296</v>
      </c>
      <c r="B298" t="s">
        <v>8</v>
      </c>
      <c r="C298" t="s">
        <v>465</v>
      </c>
      <c r="D298" s="8" t="s">
        <v>827</v>
      </c>
      <c r="F298" t="s">
        <v>10</v>
      </c>
      <c r="G298" t="s">
        <v>10</v>
      </c>
      <c r="H298" t="s">
        <v>11</v>
      </c>
      <c r="I298" t="s">
        <v>11</v>
      </c>
      <c r="J298">
        <f>0</f>
        <v>0</v>
      </c>
      <c r="L298" t="str">
        <f t="shared" si="16"/>
        <v>SELECT c.courthouse_id FROM courthouse c WHERE c.courthouse_cd = ''</v>
      </c>
      <c r="M298" s="1" t="s">
        <v>131</v>
      </c>
      <c r="N298" s="1" t="str">
        <f t="shared" si="18"/>
        <v>INSERT INTO courtroom (courtroom_id,courtroom_cd,courtroom_name,courthouse_id,created_by,updated_by,created_dtm,updated_dtm,revision_count)</v>
      </c>
      <c r="O298" t="str">
        <f t="shared" si="19"/>
        <v xml:space="preserve"> VALUES </v>
      </c>
      <c r="P298" t="str">
        <f t="shared" si="17"/>
        <v>(uuid_generate_v4(),'VANCOUVERLAWCOURTSVLC12','Vancouver Law Courts (VLC) - 12',(SELECT c.courthouse_id FROM courthouse c WHERE c.courthouse_cd = ''),'test','test',now(),now(),0);</v>
      </c>
    </row>
    <row r="299" spans="1:16" x14ac:dyDescent="0.2">
      <c r="A299">
        <v>297</v>
      </c>
      <c r="B299" t="s">
        <v>8</v>
      </c>
      <c r="C299" t="s">
        <v>466</v>
      </c>
      <c r="D299" s="8" t="s">
        <v>828</v>
      </c>
      <c r="F299" t="s">
        <v>10</v>
      </c>
      <c r="G299" t="s">
        <v>10</v>
      </c>
      <c r="H299" t="s">
        <v>11</v>
      </c>
      <c r="I299" t="s">
        <v>11</v>
      </c>
      <c r="J299">
        <f>0</f>
        <v>0</v>
      </c>
      <c r="L299" t="str">
        <f t="shared" si="16"/>
        <v>SELECT c.courthouse_id FROM courthouse c WHERE c.courthouse_cd = ''</v>
      </c>
      <c r="M299" s="1" t="s">
        <v>131</v>
      </c>
      <c r="N299" s="1" t="str">
        <f t="shared" si="18"/>
        <v>INSERT INTO courtroom (courtroom_id,courtroom_cd,courtroom_name,courthouse_id,created_by,updated_by,created_dtm,updated_dtm,revision_count)</v>
      </c>
      <c r="O299" t="str">
        <f t="shared" si="19"/>
        <v xml:space="preserve"> VALUES </v>
      </c>
      <c r="P299" t="str">
        <f t="shared" si="17"/>
        <v>(uuid_generate_v4(),'VANCOUVERLAWCOURTSVLC14','Vancouver Law Courts (VLC) - 14',(SELECT c.courthouse_id FROM courthouse c WHERE c.courthouse_cd = ''),'test','test',now(),now(),0);</v>
      </c>
    </row>
    <row r="300" spans="1:16" x14ac:dyDescent="0.2">
      <c r="A300">
        <v>298</v>
      </c>
      <c r="B300" t="s">
        <v>8</v>
      </c>
      <c r="C300" t="s">
        <v>467</v>
      </c>
      <c r="D300" s="8" t="s">
        <v>829</v>
      </c>
      <c r="F300" t="s">
        <v>10</v>
      </c>
      <c r="G300" t="s">
        <v>10</v>
      </c>
      <c r="H300" t="s">
        <v>11</v>
      </c>
      <c r="I300" t="s">
        <v>11</v>
      </c>
      <c r="J300">
        <f>0</f>
        <v>0</v>
      </c>
      <c r="L300" t="str">
        <f t="shared" si="16"/>
        <v>SELECT c.courthouse_id FROM courthouse c WHERE c.courthouse_cd = ''</v>
      </c>
      <c r="M300" s="1" t="s">
        <v>131</v>
      </c>
      <c r="N300" s="1" t="str">
        <f t="shared" si="18"/>
        <v>INSERT INTO courtroom (courtroom_id,courtroom_cd,courtroom_name,courthouse_id,created_by,updated_by,created_dtm,updated_dtm,revision_count)</v>
      </c>
      <c r="O300" t="str">
        <f t="shared" si="19"/>
        <v xml:space="preserve"> VALUES </v>
      </c>
      <c r="P300" t="str">
        <f t="shared" si="17"/>
        <v>(uuid_generate_v4(),'VANCOUVERLAWCOURTSVLC15','Vancouver Law Courts (VLC) - 15',(SELECT c.courthouse_id FROM courthouse c WHERE c.courthouse_cd = ''),'test','test',now(),now(),0);</v>
      </c>
    </row>
    <row r="301" spans="1:16" x14ac:dyDescent="0.2">
      <c r="A301">
        <v>299</v>
      </c>
      <c r="B301" t="s">
        <v>8</v>
      </c>
      <c r="C301" t="s">
        <v>468</v>
      </c>
      <c r="D301" s="8" t="s">
        <v>830</v>
      </c>
      <c r="F301" t="s">
        <v>10</v>
      </c>
      <c r="G301" t="s">
        <v>10</v>
      </c>
      <c r="H301" t="s">
        <v>11</v>
      </c>
      <c r="I301" t="s">
        <v>11</v>
      </c>
      <c r="J301">
        <f>0</f>
        <v>0</v>
      </c>
      <c r="L301" t="str">
        <f t="shared" si="16"/>
        <v>SELECT c.courthouse_id FROM courthouse c WHERE c.courthouse_cd = ''</v>
      </c>
      <c r="M301" s="1" t="s">
        <v>131</v>
      </c>
      <c r="N301" s="1" t="str">
        <f t="shared" si="18"/>
        <v>INSERT INTO courtroom (courtroom_id,courtroom_cd,courtroom_name,courthouse_id,created_by,updated_by,created_dtm,updated_dtm,revision_count)</v>
      </c>
      <c r="O301" t="str">
        <f t="shared" si="19"/>
        <v xml:space="preserve"> VALUES </v>
      </c>
      <c r="P301" t="str">
        <f t="shared" si="17"/>
        <v>(uuid_generate_v4(),'VANCOUVERLAWCOURTSVLC16','Vancouver Law Courts (VLC) - 16',(SELECT c.courthouse_id FROM courthouse c WHERE c.courthouse_cd = ''),'test','test',now(),now(),0);</v>
      </c>
    </row>
    <row r="302" spans="1:16" x14ac:dyDescent="0.2">
      <c r="A302">
        <v>300</v>
      </c>
      <c r="B302" t="s">
        <v>8</v>
      </c>
      <c r="C302" t="s">
        <v>469</v>
      </c>
      <c r="D302" s="8" t="s">
        <v>831</v>
      </c>
      <c r="F302" t="s">
        <v>10</v>
      </c>
      <c r="G302" t="s">
        <v>10</v>
      </c>
      <c r="H302" t="s">
        <v>11</v>
      </c>
      <c r="I302" t="s">
        <v>11</v>
      </c>
      <c r="J302">
        <f>0</f>
        <v>0</v>
      </c>
      <c r="L302" t="str">
        <f t="shared" si="16"/>
        <v>SELECT c.courthouse_id FROM courthouse c WHERE c.courthouse_cd = ''</v>
      </c>
      <c r="M302" s="1" t="s">
        <v>131</v>
      </c>
      <c r="N302" s="1" t="str">
        <f t="shared" si="18"/>
        <v>INSERT INTO courtroom (courtroom_id,courtroom_cd,courtroom_name,courthouse_id,created_by,updated_by,created_dtm,updated_dtm,revision_count)</v>
      </c>
      <c r="O302" t="str">
        <f t="shared" si="19"/>
        <v xml:space="preserve"> VALUES </v>
      </c>
      <c r="P302" t="str">
        <f t="shared" si="17"/>
        <v>(uuid_generate_v4(),'VANCOUVERLAWCOURTSVLC17','Vancouver Law Courts (VLC) - 17',(SELECT c.courthouse_id FROM courthouse c WHERE c.courthouse_cd = ''),'test','test',now(),now(),0);</v>
      </c>
    </row>
    <row r="303" spans="1:16" x14ac:dyDescent="0.2">
      <c r="A303">
        <v>301</v>
      </c>
      <c r="B303" t="s">
        <v>8</v>
      </c>
      <c r="C303" t="s">
        <v>470</v>
      </c>
      <c r="D303" s="8" t="s">
        <v>832</v>
      </c>
      <c r="F303" t="s">
        <v>10</v>
      </c>
      <c r="G303" t="s">
        <v>10</v>
      </c>
      <c r="H303" t="s">
        <v>11</v>
      </c>
      <c r="I303" t="s">
        <v>11</v>
      </c>
      <c r="J303">
        <f>0</f>
        <v>0</v>
      </c>
      <c r="L303" t="str">
        <f t="shared" si="16"/>
        <v>SELECT c.courthouse_id FROM courthouse c WHERE c.courthouse_cd = ''</v>
      </c>
      <c r="M303" s="1" t="s">
        <v>131</v>
      </c>
      <c r="N303" s="1" t="str">
        <f t="shared" si="18"/>
        <v>INSERT INTO courtroom (courtroom_id,courtroom_cd,courtroom_name,courthouse_id,created_by,updated_by,created_dtm,updated_dtm,revision_count)</v>
      </c>
      <c r="O303" t="str">
        <f t="shared" si="19"/>
        <v xml:space="preserve"> VALUES </v>
      </c>
      <c r="P303" t="str">
        <f t="shared" si="17"/>
        <v>(uuid_generate_v4(),'VANCOUVERLAWCOURTSVLC18','Vancouver Law Courts (VLC) - 18',(SELECT c.courthouse_id FROM courthouse c WHERE c.courthouse_cd = ''),'test','test',now(),now(),0);</v>
      </c>
    </row>
    <row r="304" spans="1:16" x14ac:dyDescent="0.2">
      <c r="A304">
        <v>302</v>
      </c>
      <c r="B304" t="s">
        <v>8</v>
      </c>
      <c r="C304" t="s">
        <v>471</v>
      </c>
      <c r="D304" s="8" t="s">
        <v>833</v>
      </c>
      <c r="F304" t="s">
        <v>10</v>
      </c>
      <c r="G304" t="s">
        <v>10</v>
      </c>
      <c r="H304" t="s">
        <v>11</v>
      </c>
      <c r="I304" t="s">
        <v>11</v>
      </c>
      <c r="J304">
        <f>0</f>
        <v>0</v>
      </c>
      <c r="L304" t="str">
        <f t="shared" si="16"/>
        <v>SELECT c.courthouse_id FROM courthouse c WHERE c.courthouse_cd = ''</v>
      </c>
      <c r="M304" s="1" t="s">
        <v>131</v>
      </c>
      <c r="N304" s="1" t="str">
        <f t="shared" si="18"/>
        <v>INSERT INTO courtroom (courtroom_id,courtroom_cd,courtroom_name,courthouse_id,created_by,updated_by,created_dtm,updated_dtm,revision_count)</v>
      </c>
      <c r="O304" t="str">
        <f t="shared" si="19"/>
        <v xml:space="preserve"> VALUES </v>
      </c>
      <c r="P304" t="str">
        <f t="shared" si="17"/>
        <v>(uuid_generate_v4(),'VANCOUVERLAWCOURTSVLC30','Vancouver Law Courts (VLC) - 30',(SELECT c.courthouse_id FROM courthouse c WHERE c.courthouse_cd = ''),'test','test',now(),now(),0);</v>
      </c>
    </row>
    <row r="305" spans="1:16" x14ac:dyDescent="0.2">
      <c r="A305">
        <v>303</v>
      </c>
      <c r="B305" t="s">
        <v>8</v>
      </c>
      <c r="C305" t="s">
        <v>472</v>
      </c>
      <c r="D305" s="8" t="s">
        <v>834</v>
      </c>
      <c r="F305" t="s">
        <v>10</v>
      </c>
      <c r="G305" t="s">
        <v>10</v>
      </c>
      <c r="H305" t="s">
        <v>11</v>
      </c>
      <c r="I305" t="s">
        <v>11</v>
      </c>
      <c r="J305">
        <f>0</f>
        <v>0</v>
      </c>
      <c r="L305" t="str">
        <f t="shared" si="16"/>
        <v>SELECT c.courthouse_id FROM courthouse c WHERE c.courthouse_cd = ''</v>
      </c>
      <c r="M305" s="1" t="s">
        <v>131</v>
      </c>
      <c r="N305" s="1" t="str">
        <f t="shared" si="18"/>
        <v>INSERT INTO courtroom (courtroom_id,courtroom_cd,courtroom_name,courthouse_id,created_by,updated_by,created_dtm,updated_dtm,revision_count)</v>
      </c>
      <c r="O305" t="str">
        <f t="shared" si="19"/>
        <v xml:space="preserve"> VALUES </v>
      </c>
      <c r="P305" t="str">
        <f t="shared" si="17"/>
        <v>(uuid_generate_v4(),'VANCOUVERLAWCOURTSVLC301','Vancouver Law Courts (VLC) - 301',(SELECT c.courthouse_id FROM courthouse c WHERE c.courthouse_cd = ''),'test','test',now(),now(),0);</v>
      </c>
    </row>
    <row r="306" spans="1:16" x14ac:dyDescent="0.2">
      <c r="A306">
        <v>304</v>
      </c>
      <c r="B306" t="s">
        <v>8</v>
      </c>
      <c r="C306" t="s">
        <v>473</v>
      </c>
      <c r="D306" s="8" t="s">
        <v>835</v>
      </c>
      <c r="F306" t="s">
        <v>10</v>
      </c>
      <c r="G306" t="s">
        <v>10</v>
      </c>
      <c r="H306" t="s">
        <v>11</v>
      </c>
      <c r="I306" t="s">
        <v>11</v>
      </c>
      <c r="J306">
        <f>0</f>
        <v>0</v>
      </c>
      <c r="L306" t="str">
        <f t="shared" si="16"/>
        <v>SELECT c.courthouse_id FROM courthouse c WHERE c.courthouse_cd = ''</v>
      </c>
      <c r="M306" s="1" t="s">
        <v>131</v>
      </c>
      <c r="N306" s="1" t="str">
        <f t="shared" si="18"/>
        <v>INSERT INTO courtroom (courtroom_id,courtroom_cd,courtroom_name,courthouse_id,created_by,updated_by,created_dtm,updated_dtm,revision_count)</v>
      </c>
      <c r="O306" t="str">
        <f t="shared" si="19"/>
        <v xml:space="preserve"> VALUES </v>
      </c>
      <c r="P306" t="str">
        <f t="shared" si="17"/>
        <v>(uuid_generate_v4(),'VANCOUVERLAWCOURTSVLC302','Vancouver Law Courts (VLC) - 302',(SELECT c.courthouse_id FROM courthouse c WHERE c.courthouse_cd = ''),'test','test',now(),now(),0);</v>
      </c>
    </row>
    <row r="307" spans="1:16" x14ac:dyDescent="0.2">
      <c r="A307">
        <v>305</v>
      </c>
      <c r="B307" t="s">
        <v>8</v>
      </c>
      <c r="C307" t="s">
        <v>474</v>
      </c>
      <c r="D307" s="8" t="s">
        <v>836</v>
      </c>
      <c r="F307" t="s">
        <v>10</v>
      </c>
      <c r="G307" t="s">
        <v>10</v>
      </c>
      <c r="H307" t="s">
        <v>11</v>
      </c>
      <c r="I307" t="s">
        <v>11</v>
      </c>
      <c r="J307">
        <f>0</f>
        <v>0</v>
      </c>
      <c r="L307" t="str">
        <f t="shared" si="16"/>
        <v>SELECT c.courthouse_id FROM courthouse c WHERE c.courthouse_cd = ''</v>
      </c>
      <c r="M307" s="1" t="s">
        <v>131</v>
      </c>
      <c r="N307" s="1" t="str">
        <f t="shared" si="18"/>
        <v>INSERT INTO courtroom (courtroom_id,courtroom_cd,courtroom_name,courthouse_id,created_by,updated_by,created_dtm,updated_dtm,revision_count)</v>
      </c>
      <c r="O307" t="str">
        <f t="shared" si="19"/>
        <v xml:space="preserve"> VALUES </v>
      </c>
      <c r="P307" t="str">
        <f t="shared" si="17"/>
        <v>(uuid_generate_v4(),'VANCOUVERLAWCOURTSVLC303','Vancouver Law Courts (VLC) - 303',(SELECT c.courthouse_id FROM courthouse c WHERE c.courthouse_cd = ''),'test','test',now(),now(),0);</v>
      </c>
    </row>
    <row r="308" spans="1:16" x14ac:dyDescent="0.2">
      <c r="A308">
        <v>306</v>
      </c>
      <c r="B308" t="s">
        <v>8</v>
      </c>
      <c r="C308" t="s">
        <v>475</v>
      </c>
      <c r="D308" s="8" t="s">
        <v>837</v>
      </c>
      <c r="F308" t="s">
        <v>10</v>
      </c>
      <c r="G308" t="s">
        <v>10</v>
      </c>
      <c r="H308" t="s">
        <v>11</v>
      </c>
      <c r="I308" t="s">
        <v>11</v>
      </c>
      <c r="J308">
        <f>0</f>
        <v>0</v>
      </c>
      <c r="L308" t="str">
        <f t="shared" si="16"/>
        <v>SELECT c.courthouse_id FROM courthouse c WHERE c.courthouse_cd = ''</v>
      </c>
      <c r="M308" s="1" t="s">
        <v>131</v>
      </c>
      <c r="N308" s="1" t="str">
        <f t="shared" si="18"/>
        <v>INSERT INTO courtroom (courtroom_id,courtroom_cd,courtroom_name,courthouse_id,created_by,updated_by,created_dtm,updated_dtm,revision_count)</v>
      </c>
      <c r="O308" t="str">
        <f t="shared" si="19"/>
        <v xml:space="preserve"> VALUES </v>
      </c>
      <c r="P308" t="str">
        <f t="shared" si="17"/>
        <v>(uuid_generate_v4(),'VANCOUVERLAWCOURTSVLC31','Vancouver Law Courts (VLC) - 31',(SELECT c.courthouse_id FROM courthouse c WHERE c.courthouse_cd = ''),'test','test',now(),now(),0);</v>
      </c>
    </row>
    <row r="309" spans="1:16" x14ac:dyDescent="0.2">
      <c r="A309">
        <v>307</v>
      </c>
      <c r="B309" t="s">
        <v>8</v>
      </c>
      <c r="C309" t="s">
        <v>476</v>
      </c>
      <c r="D309" s="8" t="s">
        <v>838</v>
      </c>
      <c r="F309" t="s">
        <v>10</v>
      </c>
      <c r="G309" t="s">
        <v>10</v>
      </c>
      <c r="H309" t="s">
        <v>11</v>
      </c>
      <c r="I309" t="s">
        <v>11</v>
      </c>
      <c r="J309">
        <f>0</f>
        <v>0</v>
      </c>
      <c r="L309" t="str">
        <f t="shared" si="16"/>
        <v>SELECT c.courthouse_id FROM courthouse c WHERE c.courthouse_cd = ''</v>
      </c>
      <c r="M309" s="1" t="s">
        <v>131</v>
      </c>
      <c r="N309" s="1" t="str">
        <f t="shared" si="18"/>
        <v>INSERT INTO courtroom (courtroom_id,courtroom_cd,courtroom_name,courthouse_id,created_by,updated_by,created_dtm,updated_dtm,revision_count)</v>
      </c>
      <c r="O309" t="str">
        <f t="shared" si="19"/>
        <v xml:space="preserve"> VALUES </v>
      </c>
      <c r="P309" t="str">
        <f t="shared" si="17"/>
        <v>(uuid_generate_v4(),'VANCOUVERLAWCOURTSVLC32','Vancouver Law Courts (VLC) - 32',(SELECT c.courthouse_id FROM courthouse c WHERE c.courthouse_cd = ''),'test','test',now(),now(),0);</v>
      </c>
    </row>
    <row r="310" spans="1:16" x14ac:dyDescent="0.2">
      <c r="A310">
        <v>308</v>
      </c>
      <c r="B310" t="s">
        <v>8</v>
      </c>
      <c r="C310" t="s">
        <v>477</v>
      </c>
      <c r="D310" s="8" t="s">
        <v>839</v>
      </c>
      <c r="F310" t="s">
        <v>10</v>
      </c>
      <c r="G310" t="s">
        <v>10</v>
      </c>
      <c r="H310" t="s">
        <v>11</v>
      </c>
      <c r="I310" t="s">
        <v>11</v>
      </c>
      <c r="J310">
        <f>0</f>
        <v>0</v>
      </c>
      <c r="L310" t="str">
        <f t="shared" si="16"/>
        <v>SELECT c.courthouse_id FROM courthouse c WHERE c.courthouse_cd = ''</v>
      </c>
      <c r="M310" s="1" t="s">
        <v>131</v>
      </c>
      <c r="N310" s="1" t="str">
        <f t="shared" si="18"/>
        <v>INSERT INTO courtroom (courtroom_id,courtroom_cd,courtroom_name,courthouse_id,created_by,updated_by,created_dtm,updated_dtm,revision_count)</v>
      </c>
      <c r="O310" t="str">
        <f t="shared" si="19"/>
        <v xml:space="preserve"> VALUES </v>
      </c>
      <c r="P310" t="str">
        <f t="shared" si="17"/>
        <v>(uuid_generate_v4(),'VANCOUVERLAWCOURTSVLC33','Vancouver Law Courts (VLC) - 33',(SELECT c.courthouse_id FROM courthouse c WHERE c.courthouse_cd = ''),'test','test',now(),now(),0);</v>
      </c>
    </row>
    <row r="311" spans="1:16" x14ac:dyDescent="0.2">
      <c r="A311">
        <v>309</v>
      </c>
      <c r="B311" t="s">
        <v>8</v>
      </c>
      <c r="C311" t="s">
        <v>478</v>
      </c>
      <c r="D311" s="8" t="s">
        <v>840</v>
      </c>
      <c r="F311" t="s">
        <v>10</v>
      </c>
      <c r="G311" t="s">
        <v>10</v>
      </c>
      <c r="H311" t="s">
        <v>11</v>
      </c>
      <c r="I311" t="s">
        <v>11</v>
      </c>
      <c r="J311">
        <f>0</f>
        <v>0</v>
      </c>
      <c r="L311" t="str">
        <f t="shared" si="16"/>
        <v>SELECT c.courthouse_id FROM courthouse c WHERE c.courthouse_cd = ''</v>
      </c>
      <c r="M311" s="1" t="s">
        <v>131</v>
      </c>
      <c r="N311" s="1" t="str">
        <f t="shared" si="18"/>
        <v>INSERT INTO courtroom (courtroom_id,courtroom_cd,courtroom_name,courthouse_id,created_by,updated_by,created_dtm,updated_dtm,revision_count)</v>
      </c>
      <c r="O311" t="str">
        <f t="shared" si="19"/>
        <v xml:space="preserve"> VALUES </v>
      </c>
      <c r="P311" t="str">
        <f t="shared" si="17"/>
        <v>(uuid_generate_v4(),'VANCOUVERLAWCOURTSVLC34','Vancouver Law Courts (VLC) - 34',(SELECT c.courthouse_id FROM courthouse c WHERE c.courthouse_cd = ''),'test','test',now(),now(),0);</v>
      </c>
    </row>
    <row r="312" spans="1:16" x14ac:dyDescent="0.2">
      <c r="A312">
        <v>310</v>
      </c>
      <c r="B312" t="s">
        <v>8</v>
      </c>
      <c r="C312" t="s">
        <v>479</v>
      </c>
      <c r="D312" s="8" t="s">
        <v>841</v>
      </c>
      <c r="F312" t="s">
        <v>10</v>
      </c>
      <c r="G312" t="s">
        <v>10</v>
      </c>
      <c r="H312" t="s">
        <v>11</v>
      </c>
      <c r="I312" t="s">
        <v>11</v>
      </c>
      <c r="J312">
        <f>0</f>
        <v>0</v>
      </c>
      <c r="L312" t="str">
        <f t="shared" si="16"/>
        <v>SELECT c.courthouse_id FROM courthouse c WHERE c.courthouse_cd = ''</v>
      </c>
      <c r="M312" s="1" t="s">
        <v>131</v>
      </c>
      <c r="N312" s="1" t="str">
        <f t="shared" si="18"/>
        <v>INSERT INTO courtroom (courtroom_id,courtroom_cd,courtroom_name,courthouse_id,created_by,updated_by,created_dtm,updated_dtm,revision_count)</v>
      </c>
      <c r="O312" t="str">
        <f t="shared" si="19"/>
        <v xml:space="preserve"> VALUES </v>
      </c>
      <c r="P312" t="str">
        <f t="shared" si="17"/>
        <v>(uuid_generate_v4(),'VANCOUVERLAWCOURTSVLC40','Vancouver Law Courts (VLC) - 40',(SELECT c.courthouse_id FROM courthouse c WHERE c.courthouse_cd = ''),'test','test',now(),now(),0);</v>
      </c>
    </row>
    <row r="313" spans="1:16" x14ac:dyDescent="0.2">
      <c r="A313">
        <v>311</v>
      </c>
      <c r="B313" t="s">
        <v>8</v>
      </c>
      <c r="C313" t="s">
        <v>480</v>
      </c>
      <c r="D313" s="8" t="s">
        <v>842</v>
      </c>
      <c r="F313" t="s">
        <v>10</v>
      </c>
      <c r="G313" t="s">
        <v>10</v>
      </c>
      <c r="H313" t="s">
        <v>11</v>
      </c>
      <c r="I313" t="s">
        <v>11</v>
      </c>
      <c r="J313">
        <f>0</f>
        <v>0</v>
      </c>
      <c r="L313" t="str">
        <f t="shared" si="16"/>
        <v>SELECT c.courthouse_id FROM courthouse c WHERE c.courthouse_cd = ''</v>
      </c>
      <c r="M313" s="1" t="s">
        <v>131</v>
      </c>
      <c r="N313" s="1" t="str">
        <f t="shared" si="18"/>
        <v>INSERT INTO courtroom (courtroom_id,courtroom_cd,courtroom_name,courthouse_id,created_by,updated_by,created_dtm,updated_dtm,revision_count)</v>
      </c>
      <c r="O313" t="str">
        <f t="shared" si="19"/>
        <v xml:space="preserve"> VALUES </v>
      </c>
      <c r="P313" t="str">
        <f t="shared" si="17"/>
        <v>(uuid_generate_v4(),'VANCOUVERLAWCOURTSVLC41','Vancouver Law Courts (VLC) - 41',(SELECT c.courthouse_id FROM courthouse c WHERE c.courthouse_cd = ''),'test','test',now(),now(),0);</v>
      </c>
    </row>
    <row r="314" spans="1:16" x14ac:dyDescent="0.2">
      <c r="A314">
        <v>312</v>
      </c>
      <c r="B314" t="s">
        <v>8</v>
      </c>
      <c r="C314" t="s">
        <v>481</v>
      </c>
      <c r="D314" s="8" t="s">
        <v>843</v>
      </c>
      <c r="F314" t="s">
        <v>10</v>
      </c>
      <c r="G314" t="s">
        <v>10</v>
      </c>
      <c r="H314" t="s">
        <v>11</v>
      </c>
      <c r="I314" t="s">
        <v>11</v>
      </c>
      <c r="J314">
        <f>0</f>
        <v>0</v>
      </c>
      <c r="L314" t="str">
        <f t="shared" si="16"/>
        <v>SELECT c.courthouse_id FROM courthouse c WHERE c.courthouse_cd = ''</v>
      </c>
      <c r="M314" s="1" t="s">
        <v>131</v>
      </c>
      <c r="N314" s="1" t="str">
        <f t="shared" si="18"/>
        <v>INSERT INTO courtroom (courtroom_id,courtroom_cd,courtroom_name,courthouse_id,created_by,updated_by,created_dtm,updated_dtm,revision_count)</v>
      </c>
      <c r="O314" t="str">
        <f t="shared" si="19"/>
        <v xml:space="preserve"> VALUES </v>
      </c>
      <c r="P314" t="str">
        <f t="shared" si="17"/>
        <v>(uuid_generate_v4(),'VANCOUVERLAWCOURTSVLC42','Vancouver Law Courts (VLC) - 42',(SELECT c.courthouse_id FROM courthouse c WHERE c.courthouse_cd = ''),'test','test',now(),now(),0);</v>
      </c>
    </row>
    <row r="315" spans="1:16" x14ac:dyDescent="0.2">
      <c r="A315">
        <v>313</v>
      </c>
      <c r="B315" t="s">
        <v>8</v>
      </c>
      <c r="C315" t="s">
        <v>482</v>
      </c>
      <c r="D315" s="8" t="s">
        <v>844</v>
      </c>
      <c r="F315" t="s">
        <v>10</v>
      </c>
      <c r="G315" t="s">
        <v>10</v>
      </c>
      <c r="H315" t="s">
        <v>11</v>
      </c>
      <c r="I315" t="s">
        <v>11</v>
      </c>
      <c r="J315">
        <f>0</f>
        <v>0</v>
      </c>
      <c r="L315" t="str">
        <f t="shared" si="16"/>
        <v>SELECT c.courthouse_id FROM courthouse c WHERE c.courthouse_cd = ''</v>
      </c>
      <c r="M315" s="1" t="s">
        <v>131</v>
      </c>
      <c r="N315" s="1" t="str">
        <f t="shared" si="18"/>
        <v>INSERT INTO courtroom (courtroom_id,courtroom_cd,courtroom_name,courthouse_id,created_by,updated_by,created_dtm,updated_dtm,revision_count)</v>
      </c>
      <c r="O315" t="str">
        <f t="shared" si="19"/>
        <v xml:space="preserve"> VALUES </v>
      </c>
      <c r="P315" t="str">
        <f t="shared" si="17"/>
        <v>(uuid_generate_v4(),'VANCOUVERLAWCOURTSVLC45','Vancouver Law Courts (VLC) - 45',(SELECT c.courthouse_id FROM courthouse c WHERE c.courthouse_cd = ''),'test','test',now(),now(),0);</v>
      </c>
    </row>
    <row r="316" spans="1:16" x14ac:dyDescent="0.2">
      <c r="A316">
        <v>314</v>
      </c>
      <c r="B316" t="s">
        <v>8</v>
      </c>
      <c r="C316" t="s">
        <v>483</v>
      </c>
      <c r="D316" s="8" t="s">
        <v>845</v>
      </c>
      <c r="F316" t="s">
        <v>10</v>
      </c>
      <c r="G316" t="s">
        <v>10</v>
      </c>
      <c r="H316" t="s">
        <v>11</v>
      </c>
      <c r="I316" t="s">
        <v>11</v>
      </c>
      <c r="J316">
        <f>0</f>
        <v>0</v>
      </c>
      <c r="L316" t="str">
        <f t="shared" si="16"/>
        <v>SELECT c.courthouse_id FROM courthouse c WHERE c.courthouse_cd = ''</v>
      </c>
      <c r="M316" s="1" t="s">
        <v>131</v>
      </c>
      <c r="N316" s="1" t="str">
        <f t="shared" si="18"/>
        <v>INSERT INTO courtroom (courtroom_id,courtroom_cd,courtroom_name,courthouse_id,created_by,updated_by,created_dtm,updated_dtm,revision_count)</v>
      </c>
      <c r="O316" t="str">
        <f t="shared" si="19"/>
        <v xml:space="preserve"> VALUES </v>
      </c>
      <c r="P316" t="str">
        <f t="shared" si="17"/>
        <v>(uuid_generate_v4(),'VANCOUVERLAWCOURTSVLC46','Vancouver Law Courts (VLC) - 46',(SELECT c.courthouse_id FROM courthouse c WHERE c.courthouse_cd = ''),'test','test',now(),now(),0);</v>
      </c>
    </row>
    <row r="317" spans="1:16" x14ac:dyDescent="0.2">
      <c r="A317">
        <v>315</v>
      </c>
      <c r="B317" t="s">
        <v>8</v>
      </c>
      <c r="C317" t="s">
        <v>484</v>
      </c>
      <c r="D317" s="8" t="s">
        <v>846</v>
      </c>
      <c r="F317" t="s">
        <v>10</v>
      </c>
      <c r="G317" t="s">
        <v>10</v>
      </c>
      <c r="H317" t="s">
        <v>11</v>
      </c>
      <c r="I317" t="s">
        <v>11</v>
      </c>
      <c r="J317">
        <f>0</f>
        <v>0</v>
      </c>
      <c r="L317" t="str">
        <f t="shared" si="16"/>
        <v>SELECT c.courthouse_id FROM courthouse c WHERE c.courthouse_cd = ''</v>
      </c>
      <c r="M317" s="1" t="s">
        <v>131</v>
      </c>
      <c r="N317" s="1" t="str">
        <f t="shared" si="18"/>
        <v>INSERT INTO courtroom (courtroom_id,courtroom_cd,courtroom_name,courthouse_id,created_by,updated_by,created_dtm,updated_dtm,revision_count)</v>
      </c>
      <c r="O317" t="str">
        <f t="shared" si="19"/>
        <v xml:space="preserve"> VALUES </v>
      </c>
      <c r="P317" t="str">
        <f t="shared" si="17"/>
        <v>(uuid_generate_v4(),'VANCOUVERLAWCOURTSVLC50','Vancouver Law Courts (VLC) - 50',(SELECT c.courthouse_id FROM courthouse c WHERE c.courthouse_cd = ''),'test','test',now(),now(),0);</v>
      </c>
    </row>
    <row r="318" spans="1:16" x14ac:dyDescent="0.2">
      <c r="A318">
        <v>316</v>
      </c>
      <c r="B318" t="s">
        <v>8</v>
      </c>
      <c r="C318" t="s">
        <v>485</v>
      </c>
      <c r="D318" s="8" t="s">
        <v>847</v>
      </c>
      <c r="F318" t="s">
        <v>10</v>
      </c>
      <c r="G318" t="s">
        <v>10</v>
      </c>
      <c r="H318" t="s">
        <v>11</v>
      </c>
      <c r="I318" t="s">
        <v>11</v>
      </c>
      <c r="J318">
        <f>0</f>
        <v>0</v>
      </c>
      <c r="L318" t="str">
        <f t="shared" si="16"/>
        <v>SELECT c.courthouse_id FROM courthouse c WHERE c.courthouse_cd = ''</v>
      </c>
      <c r="M318" s="1" t="s">
        <v>131</v>
      </c>
      <c r="N318" s="1" t="str">
        <f t="shared" si="18"/>
        <v>INSERT INTO courtroom (courtroom_id,courtroom_cd,courtroom_name,courthouse_id,created_by,updated_by,created_dtm,updated_dtm,revision_count)</v>
      </c>
      <c r="O318" t="str">
        <f t="shared" si="19"/>
        <v xml:space="preserve"> VALUES </v>
      </c>
      <c r="P318" t="str">
        <f t="shared" si="17"/>
        <v>(uuid_generate_v4(),'VANCOUVERLAWCOURTSVLC62','Vancouver Law Courts (VLC) - 62',(SELECT c.courthouse_id FROM courthouse c WHERE c.courthouse_cd = ''),'test','test',now(),now(),0);</v>
      </c>
    </row>
    <row r="319" spans="1:16" x14ac:dyDescent="0.2">
      <c r="A319">
        <v>317</v>
      </c>
      <c r="B319" t="s">
        <v>8</v>
      </c>
      <c r="C319" t="s">
        <v>486</v>
      </c>
      <c r="D319" s="8" t="s">
        <v>848</v>
      </c>
      <c r="F319" t="s">
        <v>10</v>
      </c>
      <c r="G319" t="s">
        <v>10</v>
      </c>
      <c r="H319" t="s">
        <v>11</v>
      </c>
      <c r="I319" t="s">
        <v>11</v>
      </c>
      <c r="J319">
        <f>0</f>
        <v>0</v>
      </c>
      <c r="L319" t="str">
        <f t="shared" si="16"/>
        <v>SELECT c.courthouse_id FROM courthouse c WHERE c.courthouse_cd = ''</v>
      </c>
      <c r="M319" s="1" t="s">
        <v>131</v>
      </c>
      <c r="N319" s="1" t="str">
        <f t="shared" si="18"/>
        <v>INSERT INTO courtroom (courtroom_id,courtroom_cd,courtroom_name,courthouse_id,created_by,updated_by,created_dtm,updated_dtm,revision_count)</v>
      </c>
      <c r="O319" t="str">
        <f t="shared" si="19"/>
        <v xml:space="preserve"> VALUES </v>
      </c>
      <c r="P319" t="str">
        <f t="shared" si="17"/>
        <v>(uuid_generate_v4(),'VANCOUVERLAWCOURTSVLC63','Vancouver Law Courts (VLC) - 63',(SELECT c.courthouse_id FROM courthouse c WHERE c.courthouse_cd = ''),'test','test',now(),now(),0);</v>
      </c>
    </row>
    <row r="320" spans="1:16" x14ac:dyDescent="0.2">
      <c r="A320">
        <v>318</v>
      </c>
      <c r="B320" t="s">
        <v>8</v>
      </c>
      <c r="C320" t="s">
        <v>487</v>
      </c>
      <c r="D320" s="8" t="s">
        <v>849</v>
      </c>
      <c r="F320" t="s">
        <v>10</v>
      </c>
      <c r="G320" t="s">
        <v>10</v>
      </c>
      <c r="H320" t="s">
        <v>11</v>
      </c>
      <c r="I320" t="s">
        <v>11</v>
      </c>
      <c r="J320">
        <f>0</f>
        <v>0</v>
      </c>
      <c r="L320" t="str">
        <f t="shared" si="16"/>
        <v>SELECT c.courthouse_id FROM courthouse c WHERE c.courthouse_cd = ''</v>
      </c>
      <c r="M320" s="1" t="s">
        <v>131</v>
      </c>
      <c r="N320" s="1" t="str">
        <f t="shared" si="18"/>
        <v>INSERT INTO courtroom (courtroom_id,courtroom_cd,courtroom_name,courthouse_id,created_by,updated_by,created_dtm,updated_dtm,revision_count)</v>
      </c>
      <c r="O320" t="str">
        <f t="shared" si="19"/>
        <v xml:space="preserve"> VALUES </v>
      </c>
      <c r="P320" t="str">
        <f t="shared" si="17"/>
        <v>(uuid_generate_v4(),'VANCOUVERLAWCOURTSVLC64','Vancouver Law Courts (VLC) - 64',(SELECT c.courthouse_id FROM courthouse c WHERE c.courthouse_cd = ''),'test','test',now(),now(),0);</v>
      </c>
    </row>
    <row r="321" spans="1:16" x14ac:dyDescent="0.2">
      <c r="A321">
        <v>319</v>
      </c>
      <c r="B321" t="s">
        <v>8</v>
      </c>
      <c r="C321" t="s">
        <v>488</v>
      </c>
      <c r="D321" s="8" t="s">
        <v>850</v>
      </c>
      <c r="F321" t="s">
        <v>10</v>
      </c>
      <c r="G321" t="s">
        <v>10</v>
      </c>
      <c r="H321" t="s">
        <v>11</v>
      </c>
      <c r="I321" t="s">
        <v>11</v>
      </c>
      <c r="J321">
        <f>0</f>
        <v>0</v>
      </c>
      <c r="L321" t="str">
        <f t="shared" si="16"/>
        <v>SELECT c.courthouse_id FROM courthouse c WHERE c.courthouse_cd = ''</v>
      </c>
      <c r="M321" s="1" t="s">
        <v>131</v>
      </c>
      <c r="N321" s="1" t="str">
        <f t="shared" si="18"/>
        <v>INSERT INTO courtroom (courtroom_id,courtroom_cd,courtroom_name,courthouse_id,created_by,updated_by,created_dtm,updated_dtm,revision_count)</v>
      </c>
      <c r="O321" t="str">
        <f t="shared" si="19"/>
        <v xml:space="preserve"> VALUES </v>
      </c>
      <c r="P321" t="str">
        <f t="shared" si="17"/>
        <v>(uuid_generate_v4(),'VANCOUVERLAWCOURTSVLC71','Vancouver Law Courts (VLC) - 71',(SELECT c.courthouse_id FROM courthouse c WHERE c.courthouse_cd = ''),'test','test',now(),now(),0);</v>
      </c>
    </row>
    <row r="322" spans="1:16" x14ac:dyDescent="0.2">
      <c r="A322">
        <v>320</v>
      </c>
      <c r="B322" t="s">
        <v>8</v>
      </c>
      <c r="C322" t="s">
        <v>489</v>
      </c>
      <c r="D322" s="8" t="s">
        <v>851</v>
      </c>
      <c r="F322" t="s">
        <v>10</v>
      </c>
      <c r="G322" t="s">
        <v>10</v>
      </c>
      <c r="H322" t="s">
        <v>11</v>
      </c>
      <c r="I322" t="s">
        <v>11</v>
      </c>
      <c r="J322">
        <f>0</f>
        <v>0</v>
      </c>
      <c r="L322" t="str">
        <f t="shared" si="16"/>
        <v>SELECT c.courthouse_id FROM courthouse c WHERE c.courthouse_cd = ''</v>
      </c>
      <c r="M322" s="1" t="s">
        <v>131</v>
      </c>
      <c r="N322" s="1" t="str">
        <f t="shared" si="18"/>
        <v>INSERT INTO courtroom (courtroom_id,courtroom_cd,courtroom_name,courthouse_id,created_by,updated_by,created_dtm,updated_dtm,revision_count)</v>
      </c>
      <c r="O322" t="str">
        <f t="shared" si="19"/>
        <v xml:space="preserve"> VALUES </v>
      </c>
      <c r="P322" t="str">
        <f t="shared" si="17"/>
        <v>(uuid_generate_v4(),'VANCOUVERLAWCOURTSVLC72','Vancouver Law Courts (VLC) - 72',(SELECT c.courthouse_id FROM courthouse c WHERE c.courthouse_cd = ''),'test','test',now(),now(),0);</v>
      </c>
    </row>
    <row r="323" spans="1:16" x14ac:dyDescent="0.2">
      <c r="A323">
        <v>321</v>
      </c>
      <c r="B323" t="s">
        <v>8</v>
      </c>
      <c r="C323" t="s">
        <v>490</v>
      </c>
      <c r="D323" s="8" t="s">
        <v>852</v>
      </c>
      <c r="F323" t="s">
        <v>10</v>
      </c>
      <c r="G323" t="s">
        <v>10</v>
      </c>
      <c r="H323" t="s">
        <v>11</v>
      </c>
      <c r="I323" t="s">
        <v>11</v>
      </c>
      <c r="J323">
        <f>0</f>
        <v>0</v>
      </c>
      <c r="L323" t="str">
        <f t="shared" si="16"/>
        <v>SELECT c.courthouse_id FROM courthouse c WHERE c.courthouse_cd = ''</v>
      </c>
      <c r="M323" s="1" t="s">
        <v>131</v>
      </c>
      <c r="N323" s="1" t="str">
        <f t="shared" si="18"/>
        <v>INSERT INTO courtroom (courtroom_id,courtroom_cd,courtroom_name,courthouse_id,created_by,updated_by,created_dtm,updated_dtm,revision_count)</v>
      </c>
      <c r="O323" t="str">
        <f t="shared" si="19"/>
        <v xml:space="preserve"> VALUES </v>
      </c>
      <c r="P323" t="str">
        <f t="shared" si="17"/>
        <v>(uuid_generate_v4(),'VANCOUVERLAWCOURTSVLC73','Vancouver Law Courts (VLC) - 73',(SELECT c.courthouse_id FROM courthouse c WHERE c.courthouse_cd = ''),'test','test',now(),now(),0);</v>
      </c>
    </row>
    <row r="324" spans="1:16" x14ac:dyDescent="0.2">
      <c r="A324">
        <v>322</v>
      </c>
      <c r="B324" t="s">
        <v>8</v>
      </c>
      <c r="C324" t="s">
        <v>491</v>
      </c>
      <c r="D324" s="8" t="s">
        <v>853</v>
      </c>
      <c r="F324" t="s">
        <v>10</v>
      </c>
      <c r="G324" t="s">
        <v>10</v>
      </c>
      <c r="H324" t="s">
        <v>11</v>
      </c>
      <c r="I324" t="s">
        <v>11</v>
      </c>
      <c r="J324">
        <f>0</f>
        <v>0</v>
      </c>
      <c r="L324" t="str">
        <f t="shared" ref="L324:L366" si="20">"SELECT c.courthouse_id FROM courthouse c WHERE c.courthouse_cd = '"&amp;E324&amp;"'"</f>
        <v>SELECT c.courthouse_id FROM courthouse c WHERE c.courthouse_cd = ''</v>
      </c>
      <c r="M324" s="1" t="s">
        <v>131</v>
      </c>
      <c r="N324" s="1" t="str">
        <f t="shared" si="18"/>
        <v>INSERT INTO courtroom (courtroom_id,courtroom_cd,courtroom_name,courthouse_id,created_by,updated_by,created_dtm,updated_dtm,revision_count)</v>
      </c>
      <c r="O324" t="str">
        <f t="shared" si="19"/>
        <v xml:space="preserve"> VALUES </v>
      </c>
      <c r="P324" t="str">
        <f t="shared" ref="P324:P366" si="21">"("&amp;B324&amp;",'"&amp;C324&amp;"','"&amp;D324&amp;"',("&amp;L324&amp;"),'"&amp;F324&amp;"','"&amp;G324&amp;"',"&amp;H324&amp;","&amp;I324&amp;","&amp;J324&amp;");"</f>
        <v>(uuid_generate_v4(),'VANCOUVERLAWCOURTSVLC74','Vancouver Law Courts (VLC) - 74',(SELECT c.courthouse_id FROM courthouse c WHERE c.courthouse_cd = ''),'test','test',now(),now(),0);</v>
      </c>
    </row>
    <row r="325" spans="1:16" x14ac:dyDescent="0.2">
      <c r="A325">
        <v>323</v>
      </c>
      <c r="B325" t="s">
        <v>8</v>
      </c>
      <c r="C325" t="s">
        <v>492</v>
      </c>
      <c r="D325" s="8" t="s">
        <v>854</v>
      </c>
      <c r="F325" t="s">
        <v>10</v>
      </c>
      <c r="G325" t="s">
        <v>10</v>
      </c>
      <c r="H325" t="s">
        <v>11</v>
      </c>
      <c r="I325" t="s">
        <v>11</v>
      </c>
      <c r="J325">
        <f>0</f>
        <v>0</v>
      </c>
      <c r="L325" t="str">
        <f t="shared" si="20"/>
        <v>SELECT c.courthouse_id FROM courthouse c WHERE c.courthouse_cd = ''</v>
      </c>
      <c r="M325" s="1" t="s">
        <v>131</v>
      </c>
      <c r="N325" s="1" t="str">
        <f t="shared" ref="N325:N366" si="22">$N$3</f>
        <v>INSERT INTO courtroom (courtroom_id,courtroom_cd,courtroom_name,courthouse_id,created_by,updated_by,created_dtm,updated_dtm,revision_count)</v>
      </c>
      <c r="O325" t="str">
        <f t="shared" ref="O325:O366" si="23">$O$3</f>
        <v xml:space="preserve"> VALUES </v>
      </c>
      <c r="P325" t="str">
        <f t="shared" si="21"/>
        <v>(uuid_generate_v4(),'VANCOUVERLAWCOURTSVLC75','Vancouver Law Courts (VLC) - 75',(SELECT c.courthouse_id FROM courthouse c WHERE c.courthouse_cd = ''),'test','test',now(),now(),0);</v>
      </c>
    </row>
    <row r="326" spans="1:16" x14ac:dyDescent="0.2">
      <c r="A326">
        <v>324</v>
      </c>
      <c r="B326" t="s">
        <v>8</v>
      </c>
      <c r="C326" t="s">
        <v>493</v>
      </c>
      <c r="D326" s="8" t="s">
        <v>855</v>
      </c>
      <c r="F326" t="s">
        <v>10</v>
      </c>
      <c r="G326" t="s">
        <v>10</v>
      </c>
      <c r="H326" t="s">
        <v>11</v>
      </c>
      <c r="I326" t="s">
        <v>11</v>
      </c>
      <c r="J326">
        <f>0</f>
        <v>0</v>
      </c>
      <c r="L326" t="str">
        <f t="shared" si="20"/>
        <v>SELECT c.courthouse_id FROM courthouse c WHERE c.courthouse_cd = ''</v>
      </c>
      <c r="M326" s="1" t="s">
        <v>131</v>
      </c>
      <c r="N326" s="1" t="str">
        <f t="shared" si="22"/>
        <v>INSERT INTO courtroom (courtroom_id,courtroom_cd,courtroom_name,courthouse_id,created_by,updated_by,created_dtm,updated_dtm,revision_count)</v>
      </c>
      <c r="O326" t="str">
        <f t="shared" si="23"/>
        <v xml:space="preserve"> VALUES </v>
      </c>
      <c r="P326" t="str">
        <f t="shared" si="21"/>
        <v>(uuid_generate_v4(),'VANCOUVERLAWCOURTSVLCCC','Vancouver Law Courts (VLC) - CC',(SELECT c.courthouse_id FROM courthouse c WHERE c.courthouse_cd = ''),'test','test',now(),now(),0);</v>
      </c>
    </row>
    <row r="327" spans="1:16" x14ac:dyDescent="0.2">
      <c r="A327">
        <v>325</v>
      </c>
      <c r="B327" t="s">
        <v>8</v>
      </c>
      <c r="C327" t="s">
        <v>493</v>
      </c>
      <c r="D327" s="8" t="s">
        <v>855</v>
      </c>
      <c r="F327" t="s">
        <v>10</v>
      </c>
      <c r="G327" t="s">
        <v>10</v>
      </c>
      <c r="H327" t="s">
        <v>11</v>
      </c>
      <c r="I327" t="s">
        <v>11</v>
      </c>
      <c r="J327">
        <f>0</f>
        <v>0</v>
      </c>
      <c r="L327" t="str">
        <f t="shared" si="20"/>
        <v>SELECT c.courthouse_id FROM courthouse c WHERE c.courthouse_cd = ''</v>
      </c>
      <c r="M327" s="1" t="s">
        <v>131</v>
      </c>
      <c r="N327" s="1" t="str">
        <f t="shared" si="22"/>
        <v>INSERT INTO courtroom (courtroom_id,courtroom_cd,courtroom_name,courthouse_id,created_by,updated_by,created_dtm,updated_dtm,revision_count)</v>
      </c>
      <c r="O327" t="str">
        <f t="shared" si="23"/>
        <v xml:space="preserve"> VALUES </v>
      </c>
      <c r="P327" t="str">
        <f t="shared" si="21"/>
        <v>(uuid_generate_v4(),'VANCOUVERLAWCOURTSVLCCC','Vancouver Law Courts (VLC) - CC',(SELECT c.courthouse_id FROM courthouse c WHERE c.courthouse_cd = ''),'test','test',now(),now(),0);</v>
      </c>
    </row>
    <row r="328" spans="1:16" x14ac:dyDescent="0.2">
      <c r="A328">
        <v>326</v>
      </c>
      <c r="B328" t="s">
        <v>8</v>
      </c>
      <c r="C328" t="s">
        <v>494</v>
      </c>
      <c r="D328" s="8" t="s">
        <v>856</v>
      </c>
      <c r="F328" t="s">
        <v>10</v>
      </c>
      <c r="G328" t="s">
        <v>10</v>
      </c>
      <c r="H328" t="s">
        <v>11</v>
      </c>
      <c r="I328" t="s">
        <v>11</v>
      </c>
      <c r="J328">
        <f>0</f>
        <v>0</v>
      </c>
      <c r="L328" t="str">
        <f t="shared" si="20"/>
        <v>SELECT c.courthouse_id FROM courthouse c WHERE c.courthouse_cd = ''</v>
      </c>
      <c r="M328" s="1" t="s">
        <v>131</v>
      </c>
      <c r="N328" s="1" t="str">
        <f t="shared" si="22"/>
        <v>INSERT INTO courtroom (courtroom_id,courtroom_cd,courtroom_name,courthouse_id,created_by,updated_by,created_dtm,updated_dtm,revision_count)</v>
      </c>
      <c r="O328" t="str">
        <f t="shared" si="23"/>
        <v xml:space="preserve"> VALUES </v>
      </c>
      <c r="P328" t="str">
        <f t="shared" si="21"/>
        <v>(uuid_generate_v4(),'VANCOUVERLAWCOURTSVLCCOA60','Vancouver Law Courts (VLC) - COA 60 ',(SELECT c.courthouse_id FROM courthouse c WHERE c.courthouse_cd = ''),'test','test',now(),now(),0);</v>
      </c>
    </row>
    <row r="329" spans="1:16" x14ac:dyDescent="0.2">
      <c r="A329">
        <v>327</v>
      </c>
      <c r="B329" t="s">
        <v>8</v>
      </c>
      <c r="C329" t="s">
        <v>495</v>
      </c>
      <c r="D329" s="8" t="s">
        <v>857</v>
      </c>
      <c r="F329" t="s">
        <v>10</v>
      </c>
      <c r="G329" t="s">
        <v>10</v>
      </c>
      <c r="H329" t="s">
        <v>11</v>
      </c>
      <c r="I329" t="s">
        <v>11</v>
      </c>
      <c r="J329">
        <f>0</f>
        <v>0</v>
      </c>
      <c r="L329" t="str">
        <f t="shared" si="20"/>
        <v>SELECT c.courthouse_id FROM courthouse c WHERE c.courthouse_cd = ''</v>
      </c>
      <c r="M329" s="1" t="s">
        <v>131</v>
      </c>
      <c r="N329" s="1" t="str">
        <f t="shared" si="22"/>
        <v>INSERT INTO courtroom (courtroom_id,courtroom_cd,courtroom_name,courthouse_id,created_by,updated_by,created_dtm,updated_dtm,revision_count)</v>
      </c>
      <c r="O329" t="str">
        <f t="shared" si="23"/>
        <v xml:space="preserve"> VALUES </v>
      </c>
      <c r="P329" t="str">
        <f t="shared" si="21"/>
        <v>(uuid_generate_v4(),'VANCOUVERLAWCOURTSVLCCOA61','Vancouver Law Courts (VLC) - COA 61 ',(SELECT c.courthouse_id FROM courthouse c WHERE c.courthouse_cd = ''),'test','test',now(),now(),0);</v>
      </c>
    </row>
    <row r="330" spans="1:16" x14ac:dyDescent="0.2">
      <c r="A330">
        <v>328</v>
      </c>
      <c r="B330" t="s">
        <v>8</v>
      </c>
      <c r="C330" t="s">
        <v>496</v>
      </c>
      <c r="D330" s="8" t="s">
        <v>858</v>
      </c>
      <c r="F330" t="s">
        <v>10</v>
      </c>
      <c r="G330" t="s">
        <v>10</v>
      </c>
      <c r="H330" t="s">
        <v>11</v>
      </c>
      <c r="I330" t="s">
        <v>11</v>
      </c>
      <c r="J330">
        <f>0</f>
        <v>0</v>
      </c>
      <c r="L330" t="str">
        <f t="shared" si="20"/>
        <v>SELECT c.courthouse_id FROM courthouse c WHERE c.courthouse_cd = ''</v>
      </c>
      <c r="M330" s="1" t="s">
        <v>131</v>
      </c>
      <c r="N330" s="1" t="str">
        <f t="shared" si="22"/>
        <v>INSERT INTO courtroom (courtroom_id,courtroom_cd,courtroom_name,courthouse_id,created_by,updated_by,created_dtm,updated_dtm,revision_count)</v>
      </c>
      <c r="O330" t="str">
        <f t="shared" si="23"/>
        <v xml:space="preserve"> VALUES </v>
      </c>
      <c r="P330" t="str">
        <f t="shared" si="21"/>
        <v>(uuid_generate_v4(),'VANCOUVERLAWCOURTSVLCCOA70','Vancouver Law Courts (VLC) - COA 70',(SELECT c.courthouse_id FROM courthouse c WHERE c.courthouse_cd = ''),'test','test',now(),now(),0);</v>
      </c>
    </row>
    <row r="331" spans="1:16" x14ac:dyDescent="0.2">
      <c r="A331">
        <v>329</v>
      </c>
      <c r="B331" t="s">
        <v>8</v>
      </c>
      <c r="C331" t="s">
        <v>497</v>
      </c>
      <c r="D331" s="8" t="s">
        <v>859</v>
      </c>
      <c r="F331" t="s">
        <v>10</v>
      </c>
      <c r="G331" t="s">
        <v>10</v>
      </c>
      <c r="H331" t="s">
        <v>11</v>
      </c>
      <c r="I331" t="s">
        <v>11</v>
      </c>
      <c r="J331">
        <f>0</f>
        <v>0</v>
      </c>
      <c r="L331" t="str">
        <f t="shared" si="20"/>
        <v>SELECT c.courthouse_id FROM courthouse c WHERE c.courthouse_cd = ''</v>
      </c>
      <c r="M331" s="1" t="s">
        <v>131</v>
      </c>
      <c r="N331" s="1" t="str">
        <f t="shared" si="22"/>
        <v>INSERT INTO courtroom (courtroom_id,courtroom_cd,courtroom_name,courthouse_id,created_by,updated_by,created_dtm,updated_dtm,revision_count)</v>
      </c>
      <c r="O331" t="str">
        <f t="shared" si="23"/>
        <v xml:space="preserve"> VALUES </v>
      </c>
      <c r="P331" t="str">
        <f t="shared" si="21"/>
        <v>(uuid_generate_v4(),'VANCOUVERLAWCOURTSVLCCONFROOM1','Vancouver Law Courts (VLC) - Conf Room 1',(SELECT c.courthouse_id FROM courthouse c WHERE c.courthouse_cd = ''),'test','test',now(),now(),0);</v>
      </c>
    </row>
    <row r="332" spans="1:16" x14ac:dyDescent="0.2">
      <c r="A332">
        <v>330</v>
      </c>
      <c r="B332" t="s">
        <v>8</v>
      </c>
      <c r="C332" t="s">
        <v>498</v>
      </c>
      <c r="D332" s="8" t="s">
        <v>860</v>
      </c>
      <c r="F332" t="s">
        <v>10</v>
      </c>
      <c r="G332" t="s">
        <v>10</v>
      </c>
      <c r="H332" t="s">
        <v>11</v>
      </c>
      <c r="I332" t="s">
        <v>11</v>
      </c>
      <c r="J332">
        <f>0</f>
        <v>0</v>
      </c>
      <c r="L332" t="str">
        <f t="shared" si="20"/>
        <v>SELECT c.courthouse_id FROM courthouse c WHERE c.courthouse_cd = ''</v>
      </c>
      <c r="M332" s="1" t="s">
        <v>131</v>
      </c>
      <c r="N332" s="1" t="str">
        <f t="shared" si="22"/>
        <v>INSERT INTO courtroom (courtroom_id,courtroom_cd,courtroom_name,courthouse_id,created_by,updated_by,created_dtm,updated_dtm,revision_count)</v>
      </c>
      <c r="O332" t="str">
        <f t="shared" si="23"/>
        <v xml:space="preserve"> VALUES </v>
      </c>
      <c r="P332" t="str">
        <f t="shared" si="21"/>
        <v>(uuid_generate_v4(),'VANCOUVERLAWCOURTSVLCHR1','Vancouver Law Courts (VLC) - HR1',(SELECT c.courthouse_id FROM courthouse c WHERE c.courthouse_cd = ''),'test','test',now(),now(),0);</v>
      </c>
    </row>
    <row r="333" spans="1:16" x14ac:dyDescent="0.2">
      <c r="A333">
        <v>331</v>
      </c>
      <c r="B333" t="s">
        <v>8</v>
      </c>
      <c r="C333" t="s">
        <v>499</v>
      </c>
      <c r="D333" s="8" t="s">
        <v>861</v>
      </c>
      <c r="F333" t="s">
        <v>10</v>
      </c>
      <c r="G333" t="s">
        <v>10</v>
      </c>
      <c r="H333" t="s">
        <v>11</v>
      </c>
      <c r="I333" t="s">
        <v>11</v>
      </c>
      <c r="J333">
        <f>0</f>
        <v>0</v>
      </c>
      <c r="L333" t="str">
        <f t="shared" si="20"/>
        <v>SELECT c.courthouse_id FROM courthouse c WHERE c.courthouse_cd = ''</v>
      </c>
      <c r="M333" s="1" t="s">
        <v>131</v>
      </c>
      <c r="N333" s="1" t="str">
        <f t="shared" si="22"/>
        <v>INSERT INTO courtroom (courtroom_id,courtroom_cd,courtroom_name,courthouse_id,created_by,updated_by,created_dtm,updated_dtm,revision_count)</v>
      </c>
      <c r="O333" t="str">
        <f t="shared" si="23"/>
        <v xml:space="preserve"> VALUES </v>
      </c>
      <c r="P333" t="str">
        <f t="shared" si="21"/>
        <v>(uuid_generate_v4(),'VANCOUVERLAWCOURTSVLCHR2','Vancouver Law Courts (VLC) - HR2',(SELECT c.courthouse_id FROM courthouse c WHERE c.courthouse_cd = ''),'test','test',now(),now(),0);</v>
      </c>
    </row>
    <row r="334" spans="1:16" x14ac:dyDescent="0.2">
      <c r="A334">
        <v>332</v>
      </c>
      <c r="B334" t="s">
        <v>8</v>
      </c>
      <c r="C334" t="s">
        <v>500</v>
      </c>
      <c r="D334" s="8" t="s">
        <v>862</v>
      </c>
      <c r="F334" t="s">
        <v>10</v>
      </c>
      <c r="G334" t="s">
        <v>10</v>
      </c>
      <c r="H334" t="s">
        <v>11</v>
      </c>
      <c r="I334" t="s">
        <v>11</v>
      </c>
      <c r="J334">
        <f>0</f>
        <v>0</v>
      </c>
      <c r="L334" t="str">
        <f t="shared" si="20"/>
        <v>SELECT c.courthouse_id FROM courthouse c WHERE c.courthouse_cd = ''</v>
      </c>
      <c r="M334" s="1" t="s">
        <v>131</v>
      </c>
      <c r="N334" s="1" t="str">
        <f t="shared" si="22"/>
        <v>INSERT INTO courtroom (courtroom_id,courtroom_cd,courtroom_name,courthouse_id,created_by,updated_by,created_dtm,updated_dtm,revision_count)</v>
      </c>
      <c r="O334" t="str">
        <f t="shared" si="23"/>
        <v xml:space="preserve"> VALUES </v>
      </c>
      <c r="P334" t="str">
        <f t="shared" si="21"/>
        <v>(uuid_generate_v4(),'VANCOUVERLAWCOURTSVLCHR3','Vancouver Law Courts (VLC) - HR3',(SELECT c.courthouse_id FROM courthouse c WHERE c.courthouse_cd = ''),'test','test',now(),now(),0);</v>
      </c>
    </row>
    <row r="335" spans="1:16" x14ac:dyDescent="0.2">
      <c r="A335">
        <v>333</v>
      </c>
      <c r="B335" t="s">
        <v>8</v>
      </c>
      <c r="C335" t="s">
        <v>501</v>
      </c>
      <c r="D335" s="8" t="s">
        <v>863</v>
      </c>
      <c r="F335" t="s">
        <v>10</v>
      </c>
      <c r="G335" t="s">
        <v>10</v>
      </c>
      <c r="H335" t="s">
        <v>11</v>
      </c>
      <c r="I335" t="s">
        <v>11</v>
      </c>
      <c r="J335">
        <f>0</f>
        <v>0</v>
      </c>
      <c r="L335" t="str">
        <f t="shared" si="20"/>
        <v>SELECT c.courthouse_id FROM courthouse c WHERE c.courthouse_cd = ''</v>
      </c>
      <c r="M335" s="1" t="s">
        <v>131</v>
      </c>
      <c r="N335" s="1" t="str">
        <f t="shared" si="22"/>
        <v>INSERT INTO courtroom (courtroom_id,courtroom_cd,courtroom_name,courthouse_id,created_by,updated_by,created_dtm,updated_dtm,revision_count)</v>
      </c>
      <c r="O335" t="str">
        <f t="shared" si="23"/>
        <v xml:space="preserve"> VALUES </v>
      </c>
      <c r="P335" t="str">
        <f t="shared" si="21"/>
        <v>(uuid_generate_v4(),'VANDERHOOF001','Vanderhoof - 001',(SELECT c.courthouse_id FROM courthouse c WHERE c.courthouse_cd = ''),'test','test',now(),now(),0);</v>
      </c>
    </row>
    <row r="336" spans="1:16" x14ac:dyDescent="0.2">
      <c r="A336">
        <v>334</v>
      </c>
      <c r="B336" t="s">
        <v>8</v>
      </c>
      <c r="C336" t="s">
        <v>502</v>
      </c>
      <c r="D336" s="8" t="s">
        <v>864</v>
      </c>
      <c r="F336" t="s">
        <v>10</v>
      </c>
      <c r="G336" t="s">
        <v>10</v>
      </c>
      <c r="H336" t="s">
        <v>11</v>
      </c>
      <c r="I336" t="s">
        <v>11</v>
      </c>
      <c r="J336">
        <f>0</f>
        <v>0</v>
      </c>
      <c r="L336" t="str">
        <f t="shared" si="20"/>
        <v>SELECT c.courthouse_id FROM courthouse c WHERE c.courthouse_cd = ''</v>
      </c>
      <c r="M336" s="1" t="s">
        <v>131</v>
      </c>
      <c r="N336" s="1" t="str">
        <f t="shared" si="22"/>
        <v>INSERT INTO courtroom (courtroom_id,courtroom_cd,courtroom_name,courthouse_id,created_by,updated_by,created_dtm,updated_dtm,revision_count)</v>
      </c>
      <c r="O336" t="str">
        <f t="shared" si="23"/>
        <v xml:space="preserve"> VALUES </v>
      </c>
      <c r="P336" t="str">
        <f t="shared" si="21"/>
        <v>(uuid_generate_v4(),'VERNON301','Vernon - 301',(SELECT c.courthouse_id FROM courthouse c WHERE c.courthouse_cd = ''),'test','test',now(),now(),0);</v>
      </c>
    </row>
    <row r="337" spans="1:16" x14ac:dyDescent="0.2">
      <c r="A337">
        <v>335</v>
      </c>
      <c r="B337" t="s">
        <v>8</v>
      </c>
      <c r="C337" t="s">
        <v>503</v>
      </c>
      <c r="D337" s="8" t="s">
        <v>865</v>
      </c>
      <c r="F337" t="s">
        <v>10</v>
      </c>
      <c r="G337" t="s">
        <v>10</v>
      </c>
      <c r="H337" t="s">
        <v>11</v>
      </c>
      <c r="I337" t="s">
        <v>11</v>
      </c>
      <c r="J337">
        <f>0</f>
        <v>0</v>
      </c>
      <c r="L337" t="str">
        <f t="shared" si="20"/>
        <v>SELECT c.courthouse_id FROM courthouse c WHERE c.courthouse_cd = ''</v>
      </c>
      <c r="M337" s="1" t="s">
        <v>131</v>
      </c>
      <c r="N337" s="1" t="str">
        <f t="shared" si="22"/>
        <v>INSERT INTO courtroom (courtroom_id,courtroom_cd,courtroom_name,courthouse_id,created_by,updated_by,created_dtm,updated_dtm,revision_count)</v>
      </c>
      <c r="O337" t="str">
        <f t="shared" si="23"/>
        <v xml:space="preserve"> VALUES </v>
      </c>
      <c r="P337" t="str">
        <f t="shared" si="21"/>
        <v>(uuid_generate_v4(),'VERNON101','Vernon - 101',(SELECT c.courthouse_id FROM courthouse c WHERE c.courthouse_cd = ''),'test','test',now(),now(),0);</v>
      </c>
    </row>
    <row r="338" spans="1:16" x14ac:dyDescent="0.2">
      <c r="A338">
        <v>336</v>
      </c>
      <c r="B338" t="s">
        <v>8</v>
      </c>
      <c r="C338" t="s">
        <v>504</v>
      </c>
      <c r="D338" s="8" t="s">
        <v>866</v>
      </c>
      <c r="F338" t="s">
        <v>10</v>
      </c>
      <c r="G338" t="s">
        <v>10</v>
      </c>
      <c r="H338" t="s">
        <v>11</v>
      </c>
      <c r="I338" t="s">
        <v>11</v>
      </c>
      <c r="J338">
        <f>0</f>
        <v>0</v>
      </c>
      <c r="L338" t="str">
        <f t="shared" si="20"/>
        <v>SELECT c.courthouse_id FROM courthouse c WHERE c.courthouse_cd = ''</v>
      </c>
      <c r="M338" s="1" t="s">
        <v>131</v>
      </c>
      <c r="N338" s="1" t="str">
        <f t="shared" si="22"/>
        <v>INSERT INTO courtroom (courtroom_id,courtroom_cd,courtroom_name,courthouse_id,created_by,updated_by,created_dtm,updated_dtm,revision_count)</v>
      </c>
      <c r="O338" t="str">
        <f t="shared" si="23"/>
        <v xml:space="preserve"> VALUES </v>
      </c>
      <c r="P338" t="str">
        <f t="shared" si="21"/>
        <v>(uuid_generate_v4(),'VERNON201','Vernon - 201',(SELECT c.courthouse_id FROM courthouse c WHERE c.courthouse_cd = ''),'test','test',now(),now(),0);</v>
      </c>
    </row>
    <row r="339" spans="1:16" x14ac:dyDescent="0.2">
      <c r="A339">
        <v>337</v>
      </c>
      <c r="B339" t="s">
        <v>8</v>
      </c>
      <c r="C339" t="s">
        <v>505</v>
      </c>
      <c r="D339" s="8" t="s">
        <v>867</v>
      </c>
      <c r="F339" t="s">
        <v>10</v>
      </c>
      <c r="G339" t="s">
        <v>10</v>
      </c>
      <c r="H339" t="s">
        <v>11</v>
      </c>
      <c r="I339" t="s">
        <v>11</v>
      </c>
      <c r="J339">
        <f>0</f>
        <v>0</v>
      </c>
      <c r="L339" t="str">
        <f t="shared" si="20"/>
        <v>SELECT c.courthouse_id FROM courthouse c WHERE c.courthouse_cd = ''</v>
      </c>
      <c r="M339" s="1" t="s">
        <v>131</v>
      </c>
      <c r="N339" s="1" t="str">
        <f t="shared" si="22"/>
        <v>INSERT INTO courtroom (courtroom_id,courtroom_cd,courtroom_name,courthouse_id,created_by,updated_by,created_dtm,updated_dtm,revision_count)</v>
      </c>
      <c r="O339" t="str">
        <f t="shared" si="23"/>
        <v xml:space="preserve"> VALUES </v>
      </c>
      <c r="P339" t="str">
        <f t="shared" si="21"/>
        <v>(uuid_generate_v4(),'VERNON202','Vernon - 202',(SELECT c.courthouse_id FROM courthouse c WHERE c.courthouse_cd = ''),'test','test',now(),now(),0);</v>
      </c>
    </row>
    <row r="340" spans="1:16" x14ac:dyDescent="0.2">
      <c r="A340">
        <v>338</v>
      </c>
      <c r="B340" t="s">
        <v>8</v>
      </c>
      <c r="C340" t="s">
        <v>506</v>
      </c>
      <c r="D340" s="8" t="s">
        <v>868</v>
      </c>
      <c r="F340" t="s">
        <v>10</v>
      </c>
      <c r="G340" t="s">
        <v>10</v>
      </c>
      <c r="H340" t="s">
        <v>11</v>
      </c>
      <c r="I340" t="s">
        <v>11</v>
      </c>
      <c r="J340">
        <f>0</f>
        <v>0</v>
      </c>
      <c r="L340" t="str">
        <f t="shared" si="20"/>
        <v>SELECT c.courthouse_id FROM courthouse c WHERE c.courthouse_cd = ''</v>
      </c>
      <c r="M340" s="1" t="s">
        <v>131</v>
      </c>
      <c r="N340" s="1" t="str">
        <f t="shared" si="22"/>
        <v>INSERT INTO courtroom (courtroom_id,courtroom_cd,courtroom_name,courthouse_id,created_by,updated_by,created_dtm,updated_dtm,revision_count)</v>
      </c>
      <c r="O340" t="str">
        <f t="shared" si="23"/>
        <v xml:space="preserve"> VALUES </v>
      </c>
      <c r="P340" t="str">
        <f t="shared" si="21"/>
        <v>(uuid_generate_v4(),'VERNON302','Vernon - 302',(SELECT c.courthouse_id FROM courthouse c WHERE c.courthouse_cd = ''),'test','test',now(),now(),0);</v>
      </c>
    </row>
    <row r="341" spans="1:16" s="3" customFormat="1" x14ac:dyDescent="0.2">
      <c r="A341" s="3">
        <v>339</v>
      </c>
      <c r="B341" s="3" t="s">
        <v>8</v>
      </c>
      <c r="C341" s="3" t="s">
        <v>507</v>
      </c>
      <c r="D341" s="5" t="s">
        <v>869</v>
      </c>
      <c r="E341" s="3">
        <v>1201</v>
      </c>
      <c r="F341" s="3" t="s">
        <v>10</v>
      </c>
      <c r="G341" s="3" t="s">
        <v>10</v>
      </c>
      <c r="H341" s="3" t="s">
        <v>11</v>
      </c>
      <c r="I341" s="3" t="s">
        <v>11</v>
      </c>
      <c r="J341" s="3">
        <f>0</f>
        <v>0</v>
      </c>
      <c r="L341" s="3" t="str">
        <f t="shared" si="20"/>
        <v>SELECT c.courthouse_id FROM courthouse c WHERE c.courthouse_cd = '1201'</v>
      </c>
      <c r="M341" s="4" t="s">
        <v>131</v>
      </c>
      <c r="N341" s="4" t="str">
        <f t="shared" si="22"/>
        <v>INSERT INTO courtroom (courtroom_id,courtroom_cd,courtroom_name,courthouse_id,created_by,updated_by,created_dtm,updated_dtm,revision_count)</v>
      </c>
      <c r="O341" s="3" t="str">
        <f t="shared" si="23"/>
        <v xml:space="preserve"> VALUES </v>
      </c>
      <c r="P341" s="3" t="str">
        <f t="shared" si="21"/>
        <v>(uuid_generate_v4(),'VICTORIA101','Victoria - 101',(SELECT c.courthouse_id FROM courthouse c WHERE c.courthouse_cd = '1201'),'test','test',now(),now(),0);</v>
      </c>
    </row>
    <row r="342" spans="1:16" s="3" customFormat="1" x14ac:dyDescent="0.2">
      <c r="A342" s="3">
        <v>340</v>
      </c>
      <c r="B342" s="3" t="s">
        <v>8</v>
      </c>
      <c r="C342" s="3" t="s">
        <v>508</v>
      </c>
      <c r="D342" s="5" t="s">
        <v>870</v>
      </c>
      <c r="E342" s="3">
        <v>1201</v>
      </c>
      <c r="F342" s="3" t="s">
        <v>10</v>
      </c>
      <c r="G342" s="3" t="s">
        <v>10</v>
      </c>
      <c r="H342" s="3" t="s">
        <v>11</v>
      </c>
      <c r="I342" s="3" t="s">
        <v>11</v>
      </c>
      <c r="J342" s="3">
        <f>0</f>
        <v>0</v>
      </c>
      <c r="L342" s="3" t="str">
        <f t="shared" si="20"/>
        <v>SELECT c.courthouse_id FROM courthouse c WHERE c.courthouse_cd = '1201'</v>
      </c>
      <c r="M342" s="4" t="s">
        <v>131</v>
      </c>
      <c r="N342" s="4" t="str">
        <f t="shared" si="22"/>
        <v>INSERT INTO courtroom (courtroom_id,courtroom_cd,courtroom_name,courthouse_id,created_by,updated_by,created_dtm,updated_dtm,revision_count)</v>
      </c>
      <c r="O342" s="3" t="str">
        <f t="shared" si="23"/>
        <v xml:space="preserve"> VALUES </v>
      </c>
      <c r="P342" s="3" t="str">
        <f t="shared" si="21"/>
        <v>(uuid_generate_v4(),'VICTORIA301','Victoria - 301',(SELECT c.courthouse_id FROM courthouse c WHERE c.courthouse_cd = '1201'),'test','test',now(),now(),0);</v>
      </c>
    </row>
    <row r="343" spans="1:16" s="3" customFormat="1" x14ac:dyDescent="0.2">
      <c r="A343" s="3">
        <v>341</v>
      </c>
      <c r="B343" s="3" t="s">
        <v>8</v>
      </c>
      <c r="C343" s="3" t="s">
        <v>509</v>
      </c>
      <c r="D343" s="5" t="s">
        <v>871</v>
      </c>
      <c r="E343" s="3">
        <v>1201</v>
      </c>
      <c r="F343" s="3" t="s">
        <v>10</v>
      </c>
      <c r="G343" s="3" t="s">
        <v>10</v>
      </c>
      <c r="H343" s="3" t="s">
        <v>11</v>
      </c>
      <c r="I343" s="3" t="s">
        <v>11</v>
      </c>
      <c r="J343" s="3">
        <f>0</f>
        <v>0</v>
      </c>
      <c r="L343" s="3" t="str">
        <f t="shared" si="20"/>
        <v>SELECT c.courthouse_id FROM courthouse c WHERE c.courthouse_cd = '1201'</v>
      </c>
      <c r="M343" s="4" t="s">
        <v>131</v>
      </c>
      <c r="N343" s="4" t="str">
        <f t="shared" si="22"/>
        <v>INSERT INTO courtroom (courtroom_id,courtroom_cd,courtroom_name,courthouse_id,created_by,updated_by,created_dtm,updated_dtm,revision_count)</v>
      </c>
      <c r="O343" s="3" t="str">
        <f t="shared" si="23"/>
        <v xml:space="preserve"> VALUES </v>
      </c>
      <c r="P343" s="3" t="str">
        <f t="shared" si="21"/>
        <v>(uuid_generate_v4(),'VICTORIA302','Victoria - 302',(SELECT c.courthouse_id FROM courthouse c WHERE c.courthouse_cd = '1201'),'test','test',now(),now(),0);</v>
      </c>
    </row>
    <row r="344" spans="1:16" s="3" customFormat="1" x14ac:dyDescent="0.2">
      <c r="A344" s="3">
        <v>342</v>
      </c>
      <c r="B344" s="3" t="s">
        <v>8</v>
      </c>
      <c r="C344" s="3" t="s">
        <v>510</v>
      </c>
      <c r="D344" s="5" t="s">
        <v>872</v>
      </c>
      <c r="E344" s="3">
        <v>1201</v>
      </c>
      <c r="F344" s="3" t="s">
        <v>10</v>
      </c>
      <c r="G344" s="3" t="s">
        <v>10</v>
      </c>
      <c r="H344" s="3" t="s">
        <v>11</v>
      </c>
      <c r="I344" s="3" t="s">
        <v>11</v>
      </c>
      <c r="J344" s="3">
        <f>0</f>
        <v>0</v>
      </c>
      <c r="L344" s="3" t="str">
        <f t="shared" si="20"/>
        <v>SELECT c.courthouse_id FROM courthouse c WHERE c.courthouse_cd = '1201'</v>
      </c>
      <c r="M344" s="4" t="s">
        <v>131</v>
      </c>
      <c r="N344" s="4" t="str">
        <f t="shared" si="22"/>
        <v>INSERT INTO courtroom (courtroom_id,courtroom_cd,courtroom_name,courthouse_id,created_by,updated_by,created_dtm,updated_dtm,revision_count)</v>
      </c>
      <c r="O344" s="3" t="str">
        <f t="shared" si="23"/>
        <v xml:space="preserve"> VALUES </v>
      </c>
      <c r="P344" s="3" t="str">
        <f t="shared" si="21"/>
        <v>(uuid_generate_v4(),'VICTORIA401','Victoria - 401',(SELECT c.courthouse_id FROM courthouse c WHERE c.courthouse_cd = '1201'),'test','test',now(),now(),0);</v>
      </c>
    </row>
    <row r="345" spans="1:16" s="3" customFormat="1" x14ac:dyDescent="0.2">
      <c r="A345" s="3">
        <v>343</v>
      </c>
      <c r="B345" s="3" t="s">
        <v>8</v>
      </c>
      <c r="C345" s="3" t="s">
        <v>511</v>
      </c>
      <c r="D345" s="5" t="s">
        <v>873</v>
      </c>
      <c r="E345" s="3">
        <v>1201</v>
      </c>
      <c r="F345" s="3" t="s">
        <v>10</v>
      </c>
      <c r="G345" s="3" t="s">
        <v>10</v>
      </c>
      <c r="H345" s="3" t="s">
        <v>11</v>
      </c>
      <c r="I345" s="3" t="s">
        <v>11</v>
      </c>
      <c r="J345" s="3">
        <f>0</f>
        <v>0</v>
      </c>
      <c r="L345" s="3" t="str">
        <f t="shared" si="20"/>
        <v>SELECT c.courthouse_id FROM courthouse c WHERE c.courthouse_cd = '1201'</v>
      </c>
      <c r="M345" s="4" t="s">
        <v>131</v>
      </c>
      <c r="N345" s="4" t="str">
        <f t="shared" si="22"/>
        <v>INSERT INTO courtroom (courtroom_id,courtroom_cd,courtroom_name,courthouse_id,created_by,updated_by,created_dtm,updated_dtm,revision_count)</v>
      </c>
      <c r="O345" s="3" t="str">
        <f t="shared" si="23"/>
        <v xml:space="preserve"> VALUES </v>
      </c>
      <c r="P345" s="3" t="str">
        <f t="shared" si="21"/>
        <v>(uuid_generate_v4(),'VICTORIA402','Victoria - 402',(SELECT c.courthouse_id FROM courthouse c WHERE c.courthouse_cd = '1201'),'test','test',now(),now(),0);</v>
      </c>
    </row>
    <row r="346" spans="1:16" s="3" customFormat="1" x14ac:dyDescent="0.2">
      <c r="A346" s="3">
        <v>344</v>
      </c>
      <c r="B346" s="3" t="s">
        <v>8</v>
      </c>
      <c r="C346" s="3" t="s">
        <v>512</v>
      </c>
      <c r="D346" s="5" t="s">
        <v>874</v>
      </c>
      <c r="E346" s="3">
        <v>1201</v>
      </c>
      <c r="F346" s="3" t="s">
        <v>10</v>
      </c>
      <c r="G346" s="3" t="s">
        <v>10</v>
      </c>
      <c r="H346" s="3" t="s">
        <v>11</v>
      </c>
      <c r="I346" s="3" t="s">
        <v>11</v>
      </c>
      <c r="J346" s="3">
        <f>0</f>
        <v>0</v>
      </c>
      <c r="L346" s="3" t="str">
        <f t="shared" si="20"/>
        <v>SELECT c.courthouse_id FROM courthouse c WHERE c.courthouse_cd = '1201'</v>
      </c>
      <c r="M346" s="4" t="s">
        <v>131</v>
      </c>
      <c r="N346" s="4" t="str">
        <f t="shared" si="22"/>
        <v>INSERT INTO courtroom (courtroom_id,courtroom_cd,courtroom_name,courthouse_id,created_by,updated_by,created_dtm,updated_dtm,revision_count)</v>
      </c>
      <c r="O346" s="3" t="str">
        <f t="shared" si="23"/>
        <v xml:space="preserve"> VALUES </v>
      </c>
      <c r="P346" s="3" t="str">
        <f t="shared" si="21"/>
        <v>(uuid_generate_v4(),'VICTORIA102','Victoria - 102',(SELECT c.courthouse_id FROM courthouse c WHERE c.courthouse_cd = '1201'),'test','test',now(),now(),0);</v>
      </c>
    </row>
    <row r="347" spans="1:16" s="3" customFormat="1" x14ac:dyDescent="0.2">
      <c r="A347" s="3">
        <v>345</v>
      </c>
      <c r="B347" s="3" t="s">
        <v>8</v>
      </c>
      <c r="C347" s="3" t="s">
        <v>513</v>
      </c>
      <c r="D347" s="5" t="s">
        <v>875</v>
      </c>
      <c r="E347" s="3">
        <v>1201</v>
      </c>
      <c r="F347" s="3" t="s">
        <v>10</v>
      </c>
      <c r="G347" s="3" t="s">
        <v>10</v>
      </c>
      <c r="H347" s="3" t="s">
        <v>11</v>
      </c>
      <c r="I347" s="3" t="s">
        <v>11</v>
      </c>
      <c r="J347" s="3">
        <f>0</f>
        <v>0</v>
      </c>
      <c r="L347" s="3" t="str">
        <f t="shared" si="20"/>
        <v>SELECT c.courthouse_id FROM courthouse c WHERE c.courthouse_cd = '1201'</v>
      </c>
      <c r="M347" s="4" t="s">
        <v>131</v>
      </c>
      <c r="N347" s="4" t="str">
        <f t="shared" si="22"/>
        <v>INSERT INTO courtroom (courtroom_id,courtroom_cd,courtroom_name,courthouse_id,created_by,updated_by,created_dtm,updated_dtm,revision_count)</v>
      </c>
      <c r="O347" s="3" t="str">
        <f t="shared" si="23"/>
        <v xml:space="preserve"> VALUES </v>
      </c>
      <c r="P347" s="3" t="str">
        <f t="shared" si="21"/>
        <v>(uuid_generate_v4(),'VICTORIA103','Victoria - 103',(SELECT c.courthouse_id FROM courthouse c WHERE c.courthouse_cd = '1201'),'test','test',now(),now(),0);</v>
      </c>
    </row>
    <row r="348" spans="1:16" s="3" customFormat="1" x14ac:dyDescent="0.2">
      <c r="A348" s="3">
        <v>346</v>
      </c>
      <c r="B348" s="3" t="s">
        <v>8</v>
      </c>
      <c r="C348" s="3" t="s">
        <v>514</v>
      </c>
      <c r="D348" s="5" t="s">
        <v>876</v>
      </c>
      <c r="E348" s="3">
        <v>1201</v>
      </c>
      <c r="F348" s="3" t="s">
        <v>10</v>
      </c>
      <c r="G348" s="3" t="s">
        <v>10</v>
      </c>
      <c r="H348" s="3" t="s">
        <v>11</v>
      </c>
      <c r="I348" s="3" t="s">
        <v>11</v>
      </c>
      <c r="J348" s="3">
        <f>0</f>
        <v>0</v>
      </c>
      <c r="L348" s="3" t="str">
        <f t="shared" si="20"/>
        <v>SELECT c.courthouse_id FROM courthouse c WHERE c.courthouse_cd = '1201'</v>
      </c>
      <c r="M348" s="4" t="s">
        <v>131</v>
      </c>
      <c r="N348" s="4" t="str">
        <f t="shared" si="22"/>
        <v>INSERT INTO courtroom (courtroom_id,courtroom_cd,courtroom_name,courthouse_id,created_by,updated_by,created_dtm,updated_dtm,revision_count)</v>
      </c>
      <c r="O348" s="3" t="str">
        <f t="shared" si="23"/>
        <v xml:space="preserve"> VALUES </v>
      </c>
      <c r="P348" s="3" t="str">
        <f t="shared" si="21"/>
        <v>(uuid_generate_v4(),'VICTORIA104','Victoria - 104',(SELECT c.courthouse_id FROM courthouse c WHERE c.courthouse_cd = '1201'),'test','test',now(),now(),0);</v>
      </c>
    </row>
    <row r="349" spans="1:16" s="3" customFormat="1" x14ac:dyDescent="0.2">
      <c r="A349" s="3">
        <v>347</v>
      </c>
      <c r="B349" s="3" t="s">
        <v>8</v>
      </c>
      <c r="C349" s="3" t="s">
        <v>515</v>
      </c>
      <c r="D349" s="5" t="s">
        <v>877</v>
      </c>
      <c r="E349" s="3">
        <v>1201</v>
      </c>
      <c r="F349" s="3" t="s">
        <v>10</v>
      </c>
      <c r="G349" s="3" t="s">
        <v>10</v>
      </c>
      <c r="H349" s="3" t="s">
        <v>11</v>
      </c>
      <c r="I349" s="3" t="s">
        <v>11</v>
      </c>
      <c r="J349" s="3">
        <f>0</f>
        <v>0</v>
      </c>
      <c r="L349" s="3" t="str">
        <f t="shared" si="20"/>
        <v>SELECT c.courthouse_id FROM courthouse c WHERE c.courthouse_cd = '1201'</v>
      </c>
      <c r="M349" s="4" t="s">
        <v>131</v>
      </c>
      <c r="N349" s="4" t="str">
        <f t="shared" si="22"/>
        <v>INSERT INTO courtroom (courtroom_id,courtroom_cd,courtroom_name,courthouse_id,created_by,updated_by,created_dtm,updated_dtm,revision_count)</v>
      </c>
      <c r="O349" s="3" t="str">
        <f t="shared" si="23"/>
        <v xml:space="preserve"> VALUES </v>
      </c>
      <c r="P349" s="3" t="str">
        <f t="shared" si="21"/>
        <v>(uuid_generate_v4(),'VICTORIA201','Victoria - 201',(SELECT c.courthouse_id FROM courthouse c WHERE c.courthouse_cd = '1201'),'test','test',now(),now(),0);</v>
      </c>
    </row>
    <row r="350" spans="1:16" s="3" customFormat="1" x14ac:dyDescent="0.2">
      <c r="A350" s="3">
        <v>348</v>
      </c>
      <c r="B350" s="3" t="s">
        <v>8</v>
      </c>
      <c r="C350" s="3" t="s">
        <v>516</v>
      </c>
      <c r="D350" s="5" t="s">
        <v>878</v>
      </c>
      <c r="E350" s="3">
        <v>1201</v>
      </c>
      <c r="F350" s="3" t="s">
        <v>10</v>
      </c>
      <c r="G350" s="3" t="s">
        <v>10</v>
      </c>
      <c r="H350" s="3" t="s">
        <v>11</v>
      </c>
      <c r="I350" s="3" t="s">
        <v>11</v>
      </c>
      <c r="J350" s="3">
        <f>0</f>
        <v>0</v>
      </c>
      <c r="L350" s="3" t="str">
        <f t="shared" si="20"/>
        <v>SELECT c.courthouse_id FROM courthouse c WHERE c.courthouse_cd = '1201'</v>
      </c>
      <c r="M350" s="4" t="s">
        <v>131</v>
      </c>
      <c r="N350" s="4" t="str">
        <f t="shared" si="22"/>
        <v>INSERT INTO courtroom (courtroom_id,courtroom_cd,courtroom_name,courthouse_id,created_by,updated_by,created_dtm,updated_dtm,revision_count)</v>
      </c>
      <c r="O350" s="3" t="str">
        <f t="shared" si="23"/>
        <v xml:space="preserve"> VALUES </v>
      </c>
      <c r="P350" s="3" t="str">
        <f t="shared" si="21"/>
        <v>(uuid_generate_v4(),'VICTORIA202','Victoria - 202',(SELECT c.courthouse_id FROM courthouse c WHERE c.courthouse_cd = '1201'),'test','test',now(),now(),0);</v>
      </c>
    </row>
    <row r="351" spans="1:16" s="3" customFormat="1" x14ac:dyDescent="0.2">
      <c r="A351" s="3">
        <v>349</v>
      </c>
      <c r="B351" s="3" t="s">
        <v>8</v>
      </c>
      <c r="C351" s="3" t="s">
        <v>517</v>
      </c>
      <c r="D351" s="5" t="s">
        <v>879</v>
      </c>
      <c r="E351" s="3">
        <v>1201</v>
      </c>
      <c r="F351" s="3" t="s">
        <v>10</v>
      </c>
      <c r="G351" s="3" t="s">
        <v>10</v>
      </c>
      <c r="H351" s="3" t="s">
        <v>11</v>
      </c>
      <c r="I351" s="3" t="s">
        <v>11</v>
      </c>
      <c r="J351" s="3">
        <f>0</f>
        <v>0</v>
      </c>
      <c r="L351" s="3" t="str">
        <f t="shared" si="20"/>
        <v>SELECT c.courthouse_id FROM courthouse c WHERE c.courthouse_cd = '1201'</v>
      </c>
      <c r="M351" s="4" t="s">
        <v>131</v>
      </c>
      <c r="N351" s="4" t="str">
        <f t="shared" si="22"/>
        <v>INSERT INTO courtroom (courtroom_id,courtroom_cd,courtroom_name,courthouse_id,created_by,updated_by,created_dtm,updated_dtm,revision_count)</v>
      </c>
      <c r="O351" s="3" t="str">
        <f t="shared" si="23"/>
        <v xml:space="preserve"> VALUES </v>
      </c>
      <c r="P351" s="3" t="str">
        <f t="shared" si="21"/>
        <v>(uuid_generate_v4(),'VICTORIA203','Victoria - 203',(SELECT c.courthouse_id FROM courthouse c WHERE c.courthouse_cd = '1201'),'test','test',now(),now(),0);</v>
      </c>
    </row>
    <row r="352" spans="1:16" s="3" customFormat="1" x14ac:dyDescent="0.2">
      <c r="A352" s="3">
        <v>350</v>
      </c>
      <c r="B352" s="3" t="s">
        <v>8</v>
      </c>
      <c r="C352" s="3" t="s">
        <v>518</v>
      </c>
      <c r="D352" s="5" t="s">
        <v>880</v>
      </c>
      <c r="E352" s="3">
        <v>1201</v>
      </c>
      <c r="F352" s="3" t="s">
        <v>10</v>
      </c>
      <c r="G352" s="3" t="s">
        <v>10</v>
      </c>
      <c r="H352" s="3" t="s">
        <v>11</v>
      </c>
      <c r="I352" s="3" t="s">
        <v>11</v>
      </c>
      <c r="J352" s="3">
        <f>0</f>
        <v>0</v>
      </c>
      <c r="L352" s="3" t="str">
        <f t="shared" si="20"/>
        <v>SELECT c.courthouse_id FROM courthouse c WHERE c.courthouse_cd = '1201'</v>
      </c>
      <c r="M352" s="4" t="s">
        <v>131</v>
      </c>
      <c r="N352" s="4" t="str">
        <f t="shared" si="22"/>
        <v>INSERT INTO courtroom (courtroom_id,courtroom_cd,courtroom_name,courthouse_id,created_by,updated_by,created_dtm,updated_dtm,revision_count)</v>
      </c>
      <c r="O352" s="3" t="str">
        <f t="shared" si="23"/>
        <v xml:space="preserve"> VALUES </v>
      </c>
      <c r="P352" s="3" t="str">
        <f t="shared" si="21"/>
        <v>(uuid_generate_v4(),'VICTORIA303','Victoria - 303',(SELECT c.courthouse_id FROM courthouse c WHERE c.courthouse_cd = '1201'),'test','test',now(),now(),0);</v>
      </c>
    </row>
    <row r="353" spans="1:16" s="3" customFormat="1" x14ac:dyDescent="0.2">
      <c r="A353" s="3">
        <v>351</v>
      </c>
      <c r="B353" s="3" t="s">
        <v>8</v>
      </c>
      <c r="C353" s="3" t="s">
        <v>519</v>
      </c>
      <c r="D353" s="5" t="s">
        <v>881</v>
      </c>
      <c r="E353" s="3">
        <v>1201</v>
      </c>
      <c r="F353" s="3" t="s">
        <v>10</v>
      </c>
      <c r="G353" s="3" t="s">
        <v>10</v>
      </c>
      <c r="H353" s="3" t="s">
        <v>11</v>
      </c>
      <c r="I353" s="3" t="s">
        <v>11</v>
      </c>
      <c r="J353" s="3">
        <f>0</f>
        <v>0</v>
      </c>
      <c r="L353" s="3" t="str">
        <f t="shared" si="20"/>
        <v>SELECT c.courthouse_id FROM courthouse c WHERE c.courthouse_cd = '1201'</v>
      </c>
      <c r="M353" s="4" t="s">
        <v>131</v>
      </c>
      <c r="N353" s="4" t="str">
        <f t="shared" si="22"/>
        <v>INSERT INTO courtroom (courtroom_id,courtroom_cd,courtroom_name,courthouse_id,created_by,updated_by,created_dtm,updated_dtm,revision_count)</v>
      </c>
      <c r="O353" s="3" t="str">
        <f t="shared" si="23"/>
        <v xml:space="preserve"> VALUES </v>
      </c>
      <c r="P353" s="3" t="str">
        <f t="shared" si="21"/>
        <v>(uuid_generate_v4(),'VICTORIA403','Victoria - 403',(SELECT c.courthouse_id FROM courthouse c WHERE c.courthouse_cd = '1201'),'test','test',now(),now(),0);</v>
      </c>
    </row>
    <row r="354" spans="1:16" s="3" customFormat="1" x14ac:dyDescent="0.2">
      <c r="A354" s="3">
        <v>352</v>
      </c>
      <c r="B354" s="3" t="s">
        <v>8</v>
      </c>
      <c r="C354" s="3" t="s">
        <v>520</v>
      </c>
      <c r="D354" s="5" t="s">
        <v>882</v>
      </c>
      <c r="E354" s="3">
        <v>1201</v>
      </c>
      <c r="F354" s="3" t="s">
        <v>10</v>
      </c>
      <c r="G354" s="3" t="s">
        <v>10</v>
      </c>
      <c r="H354" s="3" t="s">
        <v>11</v>
      </c>
      <c r="I354" s="3" t="s">
        <v>11</v>
      </c>
      <c r="J354" s="3">
        <f>0</f>
        <v>0</v>
      </c>
      <c r="L354" s="3" t="str">
        <f t="shared" si="20"/>
        <v>SELECT c.courthouse_id FROM courthouse c WHERE c.courthouse_cd = '1201'</v>
      </c>
      <c r="M354" s="4" t="s">
        <v>131</v>
      </c>
      <c r="N354" s="4" t="str">
        <f t="shared" si="22"/>
        <v>INSERT INTO courtroom (courtroom_id,courtroom_cd,courtroom_name,courthouse_id,created_by,updated_by,created_dtm,updated_dtm,revision_count)</v>
      </c>
      <c r="O354" s="3" t="str">
        <f t="shared" si="23"/>
        <v xml:space="preserve"> VALUES </v>
      </c>
      <c r="P354" s="3" t="str">
        <f t="shared" si="21"/>
        <v>(uuid_generate_v4(),'VICTORIA404','Victoria - 404',(SELECT c.courthouse_id FROM courthouse c WHERE c.courthouse_cd = '1201'),'test','test',now(),now(),0);</v>
      </c>
    </row>
    <row r="355" spans="1:16" s="3" customFormat="1" x14ac:dyDescent="0.2">
      <c r="A355" s="3">
        <v>353</v>
      </c>
      <c r="B355" s="3" t="s">
        <v>8</v>
      </c>
      <c r="C355" s="3" t="s">
        <v>521</v>
      </c>
      <c r="D355" s="5" t="s">
        <v>883</v>
      </c>
      <c r="E355" s="3">
        <v>1201</v>
      </c>
      <c r="F355" s="3" t="s">
        <v>10</v>
      </c>
      <c r="G355" s="3" t="s">
        <v>10</v>
      </c>
      <c r="H355" s="3" t="s">
        <v>11</v>
      </c>
      <c r="I355" s="3" t="s">
        <v>11</v>
      </c>
      <c r="J355" s="3">
        <f>0</f>
        <v>0</v>
      </c>
      <c r="L355" s="3" t="str">
        <f t="shared" si="20"/>
        <v>SELECT c.courthouse_id FROM courthouse c WHERE c.courthouse_cd = '1201'</v>
      </c>
      <c r="M355" s="4" t="s">
        <v>131</v>
      </c>
      <c r="N355" s="4" t="str">
        <f t="shared" si="22"/>
        <v>INSERT INTO courtroom (courtroom_id,courtroom_cd,courtroom_name,courthouse_id,created_by,updated_by,created_dtm,updated_dtm,revision_count)</v>
      </c>
      <c r="O355" s="3" t="str">
        <f t="shared" si="23"/>
        <v xml:space="preserve"> VALUES </v>
      </c>
      <c r="P355" s="3" t="str">
        <f t="shared" si="21"/>
        <v>(uuid_generate_v4(),'VICTORIA526','Victoria - 526',(SELECT c.courthouse_id FROM courthouse c WHERE c.courthouse_cd = '1201'),'test','test',now(),now(),0);</v>
      </c>
    </row>
    <row r="356" spans="1:16" s="3" customFormat="1" x14ac:dyDescent="0.2">
      <c r="A356" s="3">
        <v>354</v>
      </c>
      <c r="B356" s="3" t="s">
        <v>8</v>
      </c>
      <c r="C356" s="3" t="s">
        <v>522</v>
      </c>
      <c r="D356" s="5" t="s">
        <v>884</v>
      </c>
      <c r="E356" s="3">
        <v>1201</v>
      </c>
      <c r="F356" s="3" t="s">
        <v>10</v>
      </c>
      <c r="G356" s="3" t="s">
        <v>10</v>
      </c>
      <c r="H356" s="3" t="s">
        <v>11</v>
      </c>
      <c r="I356" s="3" t="s">
        <v>11</v>
      </c>
      <c r="J356" s="3">
        <f>0</f>
        <v>0</v>
      </c>
      <c r="L356" s="3" t="str">
        <f t="shared" si="20"/>
        <v>SELECT c.courthouse_id FROM courthouse c WHERE c.courthouse_cd = '1201'</v>
      </c>
      <c r="M356" s="4" t="s">
        <v>131</v>
      </c>
      <c r="N356" s="4" t="str">
        <f t="shared" si="22"/>
        <v>INSERT INTO courtroom (courtroom_id,courtroom_cd,courtroom_name,courthouse_id,created_by,updated_by,created_dtm,updated_dtm,revision_count)</v>
      </c>
      <c r="O356" s="3" t="str">
        <f t="shared" si="23"/>
        <v xml:space="preserve"> VALUES </v>
      </c>
      <c r="P356" s="3" t="str">
        <f t="shared" si="21"/>
        <v>(uuid_generate_v4(),'VICTORIA527','Victoria - 527',(SELECT c.courthouse_id FROM courthouse c WHERE c.courthouse_cd = '1201'),'test','test',now(),now(),0);</v>
      </c>
    </row>
    <row r="357" spans="1:16" s="3" customFormat="1" x14ac:dyDescent="0.2">
      <c r="A357" s="3">
        <v>355</v>
      </c>
      <c r="B357" s="3" t="s">
        <v>8</v>
      </c>
      <c r="C357" s="3" t="s">
        <v>523</v>
      </c>
      <c r="D357" s="5" t="s">
        <v>885</v>
      </c>
      <c r="E357" s="3">
        <v>1201</v>
      </c>
      <c r="F357" s="3" t="s">
        <v>10</v>
      </c>
      <c r="G357" s="3" t="s">
        <v>10</v>
      </c>
      <c r="H357" s="3" t="s">
        <v>11</v>
      </c>
      <c r="I357" s="3" t="s">
        <v>11</v>
      </c>
      <c r="J357" s="3">
        <f>0</f>
        <v>0</v>
      </c>
      <c r="L357" s="3" t="str">
        <f t="shared" si="20"/>
        <v>SELECT c.courthouse_id FROM courthouse c WHERE c.courthouse_cd = '1201'</v>
      </c>
      <c r="M357" s="4" t="s">
        <v>131</v>
      </c>
      <c r="N357" s="4" t="str">
        <f t="shared" si="22"/>
        <v>INSERT INTO courtroom (courtroom_id,courtroom_cd,courtroom_name,courthouse_id,created_by,updated_by,created_dtm,updated_dtm,revision_count)</v>
      </c>
      <c r="O357" s="3" t="str">
        <f t="shared" si="23"/>
        <v xml:space="preserve"> VALUES </v>
      </c>
      <c r="P357" s="3" t="str">
        <f t="shared" si="21"/>
        <v>(uuid_generate_v4(),'VICTORIA533','Victoria - 533',(SELECT c.courthouse_id FROM courthouse c WHERE c.courthouse_cd = '1201'),'test','test',now(),now(),0);</v>
      </c>
    </row>
    <row r="358" spans="1:16" s="3" customFormat="1" x14ac:dyDescent="0.2">
      <c r="A358" s="3">
        <v>356</v>
      </c>
      <c r="B358" s="3" t="s">
        <v>8</v>
      </c>
      <c r="C358" s="3" t="s">
        <v>524</v>
      </c>
      <c r="D358" s="5" t="s">
        <v>886</v>
      </c>
      <c r="E358" s="3">
        <v>1201</v>
      </c>
      <c r="F358" s="3" t="s">
        <v>10</v>
      </c>
      <c r="G358" s="3" t="s">
        <v>10</v>
      </c>
      <c r="H358" s="3" t="s">
        <v>11</v>
      </c>
      <c r="I358" s="3" t="s">
        <v>11</v>
      </c>
      <c r="J358" s="3">
        <f>0</f>
        <v>0</v>
      </c>
      <c r="L358" s="3" t="str">
        <f t="shared" si="20"/>
        <v>SELECT c.courthouse_id FROM courthouse c WHERE c.courthouse_cd = '1201'</v>
      </c>
      <c r="M358" s="4" t="s">
        <v>131</v>
      </c>
      <c r="N358" s="4" t="str">
        <f t="shared" si="22"/>
        <v>INSERT INTO courtroom (courtroom_id,courtroom_cd,courtroom_name,courthouse_id,created_by,updated_by,created_dtm,updated_dtm,revision_count)</v>
      </c>
      <c r="O358" s="3" t="str">
        <f t="shared" si="23"/>
        <v xml:space="preserve"> VALUES </v>
      </c>
      <c r="P358" s="3" t="str">
        <f t="shared" si="21"/>
        <v>(uuid_generate_v4(),'VICTORIA601','Victoria - 601',(SELECT c.courthouse_id FROM courthouse c WHERE c.courthouse_cd = '1201'),'test','test',now(),now(),0);</v>
      </c>
    </row>
    <row r="359" spans="1:16" x14ac:dyDescent="0.2">
      <c r="A359">
        <v>357</v>
      </c>
      <c r="B359" t="s">
        <v>8</v>
      </c>
      <c r="C359" t="s">
        <v>525</v>
      </c>
      <c r="D359" s="8" t="s">
        <v>887</v>
      </c>
      <c r="F359" t="s">
        <v>10</v>
      </c>
      <c r="G359" t="s">
        <v>10</v>
      </c>
      <c r="H359" t="s">
        <v>11</v>
      </c>
      <c r="I359" t="s">
        <v>11</v>
      </c>
      <c r="J359">
        <f>0</f>
        <v>0</v>
      </c>
      <c r="L359" t="str">
        <f t="shared" si="20"/>
        <v>SELECT c.courthouse_id FROM courthouse c WHERE c.courthouse_cd = ''</v>
      </c>
      <c r="M359" s="1" t="s">
        <v>131</v>
      </c>
      <c r="N359" s="1" t="str">
        <f t="shared" si="22"/>
        <v>INSERT INTO courtroom (courtroom_id,courtroom_cd,courtroom_name,courthouse_id,created_by,updated_by,created_dtm,updated_dtm,revision_count)</v>
      </c>
      <c r="O359" t="str">
        <f t="shared" si="23"/>
        <v xml:space="preserve"> VALUES </v>
      </c>
      <c r="P359" t="str">
        <f t="shared" si="21"/>
        <v>(uuid_generate_v4(),'WESTERNCOMMUNITIES1','Western Communities - 1',(SELECT c.courthouse_id FROM courthouse c WHERE c.courthouse_cd = ''),'test','test',now(),now(),0);</v>
      </c>
    </row>
    <row r="360" spans="1:16" x14ac:dyDescent="0.2">
      <c r="A360">
        <v>358</v>
      </c>
      <c r="B360" t="s">
        <v>8</v>
      </c>
      <c r="C360" t="s">
        <v>526</v>
      </c>
      <c r="D360" s="8" t="s">
        <v>888</v>
      </c>
      <c r="F360" t="s">
        <v>10</v>
      </c>
      <c r="G360" t="s">
        <v>10</v>
      </c>
      <c r="H360" t="s">
        <v>11</v>
      </c>
      <c r="I360" t="s">
        <v>11</v>
      </c>
      <c r="J360">
        <f>0</f>
        <v>0</v>
      </c>
      <c r="L360" t="str">
        <f t="shared" si="20"/>
        <v>SELECT c.courthouse_id FROM courthouse c WHERE c.courthouse_cd = ''</v>
      </c>
      <c r="M360" s="1" t="s">
        <v>131</v>
      </c>
      <c r="N360" s="1" t="str">
        <f t="shared" si="22"/>
        <v>INSERT INTO courtroom (courtroom_id,courtroom_cd,courtroom_name,courthouse_id,created_by,updated_by,created_dtm,updated_dtm,revision_count)</v>
      </c>
      <c r="O360" t="str">
        <f t="shared" si="23"/>
        <v xml:space="preserve"> VALUES </v>
      </c>
      <c r="P360" t="str">
        <f t="shared" si="21"/>
        <v>(uuid_generate_v4(),'WESTERNCOMMUNITIES2','Western Communities - 2',(SELECT c.courthouse_id FROM courthouse c WHERE c.courthouse_cd = ''),'test','test',now(),now(),0);</v>
      </c>
    </row>
    <row r="361" spans="1:16" x14ac:dyDescent="0.2">
      <c r="A361">
        <v>359</v>
      </c>
      <c r="B361" t="s">
        <v>8</v>
      </c>
      <c r="C361" t="s">
        <v>527</v>
      </c>
      <c r="D361" s="8" t="s">
        <v>889</v>
      </c>
      <c r="F361" t="s">
        <v>10</v>
      </c>
      <c r="G361" t="s">
        <v>10</v>
      </c>
      <c r="H361" t="s">
        <v>11</v>
      </c>
      <c r="I361" t="s">
        <v>11</v>
      </c>
      <c r="J361">
        <f>0</f>
        <v>0</v>
      </c>
      <c r="L361" t="str">
        <f t="shared" si="20"/>
        <v>SELECT c.courthouse_id FROM courthouse c WHERE c.courthouse_cd = ''</v>
      </c>
      <c r="M361" s="1" t="s">
        <v>131</v>
      </c>
      <c r="N361" s="1" t="str">
        <f t="shared" si="22"/>
        <v>INSERT INTO courtroom (courtroom_id,courtroom_cd,courtroom_name,courthouse_id,created_by,updated_by,created_dtm,updated_dtm,revision_count)</v>
      </c>
      <c r="O361" t="str">
        <f t="shared" si="23"/>
        <v xml:space="preserve"> VALUES </v>
      </c>
      <c r="P361" t="str">
        <f t="shared" si="21"/>
        <v>(uuid_generate_v4(),'WESTERNCOMMUNITIES001A','Western Communities - 001A',(SELECT c.courthouse_id FROM courthouse c WHERE c.courthouse_cd = ''),'test','test',now(),now(),0);</v>
      </c>
    </row>
    <row r="362" spans="1:16" x14ac:dyDescent="0.2">
      <c r="A362">
        <v>360</v>
      </c>
      <c r="B362" t="s">
        <v>8</v>
      </c>
      <c r="C362" t="s">
        <v>528</v>
      </c>
      <c r="D362" s="8" t="s">
        <v>890</v>
      </c>
      <c r="F362" t="s">
        <v>10</v>
      </c>
      <c r="G362" t="s">
        <v>10</v>
      </c>
      <c r="H362" t="s">
        <v>11</v>
      </c>
      <c r="I362" t="s">
        <v>11</v>
      </c>
      <c r="J362">
        <f>0</f>
        <v>0</v>
      </c>
      <c r="L362" t="str">
        <f t="shared" si="20"/>
        <v>SELECT c.courthouse_id FROM courthouse c WHERE c.courthouse_cd = ''</v>
      </c>
      <c r="M362" s="1" t="s">
        <v>131</v>
      </c>
      <c r="N362" s="1" t="str">
        <f t="shared" si="22"/>
        <v>INSERT INTO courtroom (courtroom_id,courtroom_cd,courtroom_name,courthouse_id,created_by,updated_by,created_dtm,updated_dtm,revision_count)</v>
      </c>
      <c r="O362" t="str">
        <f t="shared" si="23"/>
        <v xml:space="preserve"> VALUES </v>
      </c>
      <c r="P362" t="str">
        <f t="shared" si="21"/>
        <v>(uuid_generate_v4(),'WESTERNCOMMUNITIES004','Western Communities - 004',(SELECT c.courthouse_id FROM courthouse c WHERE c.courthouse_cd = ''),'test','test',now(),now(),0);</v>
      </c>
    </row>
    <row r="363" spans="1:16" x14ac:dyDescent="0.2">
      <c r="A363">
        <v>361</v>
      </c>
      <c r="B363" t="s">
        <v>8</v>
      </c>
      <c r="C363" t="s">
        <v>529</v>
      </c>
      <c r="D363" s="8" t="s">
        <v>891</v>
      </c>
      <c r="F363" t="s">
        <v>10</v>
      </c>
      <c r="G363" t="s">
        <v>10</v>
      </c>
      <c r="H363" t="s">
        <v>11</v>
      </c>
      <c r="I363" t="s">
        <v>11</v>
      </c>
      <c r="J363">
        <f>0</f>
        <v>0</v>
      </c>
      <c r="L363" t="str">
        <f t="shared" si="20"/>
        <v>SELECT c.courthouse_id FROM courthouse c WHERE c.courthouse_cd = ''</v>
      </c>
      <c r="M363" s="1" t="s">
        <v>131</v>
      </c>
      <c r="N363" s="1" t="str">
        <f t="shared" si="22"/>
        <v>INSERT INTO courtroom (courtroom_id,courtroom_cd,courtroom_name,courthouse_id,created_by,updated_by,created_dtm,updated_dtm,revision_count)</v>
      </c>
      <c r="O363" t="str">
        <f t="shared" si="23"/>
        <v xml:space="preserve"> VALUES </v>
      </c>
      <c r="P363" t="str">
        <f t="shared" si="21"/>
        <v>(uuid_generate_v4(),'WILLIAMSLAKE401','Williams Lake - 401',(SELECT c.courthouse_id FROM courthouse c WHERE c.courthouse_cd = ''),'test','test',now(),now(),0);</v>
      </c>
    </row>
    <row r="364" spans="1:16" x14ac:dyDescent="0.2">
      <c r="A364">
        <v>362</v>
      </c>
      <c r="B364" t="s">
        <v>8</v>
      </c>
      <c r="C364" t="s">
        <v>530</v>
      </c>
      <c r="D364" s="8" t="s">
        <v>892</v>
      </c>
      <c r="F364" t="s">
        <v>10</v>
      </c>
      <c r="G364" t="s">
        <v>10</v>
      </c>
      <c r="H364" t="s">
        <v>11</v>
      </c>
      <c r="I364" t="s">
        <v>11</v>
      </c>
      <c r="J364">
        <f>0</f>
        <v>0</v>
      </c>
      <c r="L364" t="str">
        <f t="shared" si="20"/>
        <v>SELECT c.courthouse_id FROM courthouse c WHERE c.courthouse_cd = ''</v>
      </c>
      <c r="M364" s="1" t="s">
        <v>131</v>
      </c>
      <c r="N364" s="1" t="str">
        <f t="shared" si="22"/>
        <v>INSERT INTO courtroom (courtroom_id,courtroom_cd,courtroom_name,courthouse_id,created_by,updated_by,created_dtm,updated_dtm,revision_count)</v>
      </c>
      <c r="O364" t="str">
        <f t="shared" si="23"/>
        <v xml:space="preserve"> VALUES </v>
      </c>
      <c r="P364" t="str">
        <f t="shared" si="21"/>
        <v>(uuid_generate_v4(),'WILLIAMSLAKE112','Williams Lake - 112',(SELECT c.courthouse_id FROM courthouse c WHERE c.courthouse_cd = ''),'test','test',now(),now(),0);</v>
      </c>
    </row>
    <row r="365" spans="1:16" x14ac:dyDescent="0.2">
      <c r="A365">
        <v>363</v>
      </c>
      <c r="B365" t="s">
        <v>8</v>
      </c>
      <c r="C365" t="s">
        <v>531</v>
      </c>
      <c r="D365" s="8" t="s">
        <v>893</v>
      </c>
      <c r="F365" t="s">
        <v>10</v>
      </c>
      <c r="G365" t="s">
        <v>10</v>
      </c>
      <c r="H365" t="s">
        <v>11</v>
      </c>
      <c r="I365" t="s">
        <v>11</v>
      </c>
      <c r="J365">
        <f>0</f>
        <v>0</v>
      </c>
      <c r="L365" t="str">
        <f t="shared" si="20"/>
        <v>SELECT c.courthouse_id FROM courthouse c WHERE c.courthouse_cd = ''</v>
      </c>
      <c r="M365" s="1" t="s">
        <v>131</v>
      </c>
      <c r="N365" s="1" t="str">
        <f t="shared" si="22"/>
        <v>INSERT INTO courtroom (courtroom_id,courtroom_cd,courtroom_name,courthouse_id,created_by,updated_by,created_dtm,updated_dtm,revision_count)</v>
      </c>
      <c r="O365" t="str">
        <f t="shared" si="23"/>
        <v xml:space="preserve"> VALUES </v>
      </c>
      <c r="P365" t="str">
        <f t="shared" si="21"/>
        <v>(uuid_generate_v4(),'WILLIAMSLAKE410','Williams Lake - 410',(SELECT c.courthouse_id FROM courthouse c WHERE c.courthouse_cd = ''),'test','test',now(),now(),0);</v>
      </c>
    </row>
    <row r="366" spans="1:16" x14ac:dyDescent="0.2">
      <c r="A366">
        <v>364</v>
      </c>
      <c r="B366" t="s">
        <v>8</v>
      </c>
      <c r="C366" t="s">
        <v>532</v>
      </c>
      <c r="D366" s="8" t="s">
        <v>894</v>
      </c>
      <c r="F366" t="s">
        <v>10</v>
      </c>
      <c r="G366" t="s">
        <v>10</v>
      </c>
      <c r="H366" t="s">
        <v>11</v>
      </c>
      <c r="I366" t="s">
        <v>11</v>
      </c>
      <c r="J366">
        <f>0</f>
        <v>0</v>
      </c>
      <c r="L366" t="str">
        <f t="shared" si="20"/>
        <v>SELECT c.courthouse_id FROM courthouse c WHERE c.courthouse_cd = ''</v>
      </c>
      <c r="M366" s="1" t="s">
        <v>131</v>
      </c>
      <c r="N366" s="1" t="str">
        <f t="shared" si="22"/>
        <v>INSERT INTO courtroom (courtroom_id,courtroom_cd,courtroom_name,courthouse_id,created_by,updated_by,created_dtm,updated_dtm,revision_count)</v>
      </c>
      <c r="O366" t="str">
        <f t="shared" si="23"/>
        <v xml:space="preserve"> VALUES </v>
      </c>
      <c r="P366" t="str">
        <f t="shared" si="21"/>
        <v>(uuid_generate_v4(),'WILLIAMSLAKE413','Williams Lake - 413',(SELECT c.courthouse_id FROM courthouse c WHERE c.courthouse_cd = ''),'test','test',now(),now(),0);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2"/>
  <sheetViews>
    <sheetView tabSelected="1" topLeftCell="R1" workbookViewId="0">
      <selection activeCell="R3" sqref="R3:T17"/>
    </sheetView>
  </sheetViews>
  <sheetFormatPr baseColWidth="10" defaultRowHeight="16" x14ac:dyDescent="0.2"/>
  <cols>
    <col min="1" max="14" width="16.83203125" customWidth="1"/>
    <col min="15" max="15" width="9.5" customWidth="1"/>
    <col min="16" max="16" width="16.83203125" customWidth="1"/>
    <col min="17" max="17" width="9.83203125" customWidth="1"/>
    <col min="18" max="18" width="151.83203125" customWidth="1"/>
    <col min="19" max="19" width="9.1640625" customWidth="1"/>
    <col min="20" max="20" width="196.5" customWidth="1"/>
  </cols>
  <sheetData>
    <row r="1" spans="1:20" x14ac:dyDescent="0.2">
      <c r="A1" t="s">
        <v>0</v>
      </c>
      <c r="B1" t="s">
        <v>132</v>
      </c>
    </row>
    <row r="2" spans="1:20" x14ac:dyDescent="0.2">
      <c r="A2" t="s">
        <v>12</v>
      </c>
      <c r="B2" t="s">
        <v>133</v>
      </c>
      <c r="C2" t="s">
        <v>134</v>
      </c>
      <c r="D2" t="s">
        <v>921</v>
      </c>
      <c r="E2" t="s">
        <v>923</v>
      </c>
      <c r="F2" t="s">
        <v>135</v>
      </c>
      <c r="G2" t="s">
        <v>136</v>
      </c>
      <c r="H2" t="s">
        <v>137</v>
      </c>
      <c r="I2" t="s">
        <v>138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P2" t="s">
        <v>922</v>
      </c>
    </row>
    <row r="3" spans="1:20" x14ac:dyDescent="0.2">
      <c r="A3">
        <v>1</v>
      </c>
      <c r="B3" t="s">
        <v>8</v>
      </c>
      <c r="C3" t="s">
        <v>139</v>
      </c>
      <c r="D3">
        <v>1201</v>
      </c>
      <c r="E3" t="s">
        <v>924</v>
      </c>
      <c r="F3" t="s">
        <v>140</v>
      </c>
      <c r="G3" t="s">
        <v>141</v>
      </c>
      <c r="H3" t="s">
        <v>142</v>
      </c>
      <c r="J3" t="s">
        <v>10</v>
      </c>
      <c r="K3" t="s">
        <v>10</v>
      </c>
      <c r="L3" t="s">
        <v>11</v>
      </c>
      <c r="M3" t="s">
        <v>11</v>
      </c>
      <c r="N3">
        <f>0</f>
        <v>0</v>
      </c>
      <c r="P3" t="str">
        <f>"SELECT c.courthouse_id FROM courthouse c WHERE c.courthouse_cd = '"&amp;D3&amp;"'"</f>
        <v>SELECT c.courthouse_id FROM courthouse c WHERE c.courthouse_cd = '1201'</v>
      </c>
      <c r="Q3" s="1" t="s">
        <v>131</v>
      </c>
      <c r="R3" s="1" t="str">
        <f>"INSERT INTO "&amp;$B$1&amp;" ("&amp;$B$2&amp;","&amp;$C$2&amp;","&amp;$D$2&amp;","&amp;$E$2&amp;","&amp;$F$2&amp;","&amp;$G$2&amp;","&amp;$H$2&amp;","&amp;$I$2&amp;","&amp;$J$2&amp;","&amp;$K$2&amp;","&amp;$L$2&amp;","&amp;$M$2&amp;","&amp;$N$2&amp;")"</f>
        <v>INSERT INTO sheriff (sheriff_id,badge_no,courthouse_id,sheriff_rank_code,userid,first_name,last_name,image_url,created_by,updated_by,created_dtm,updated_dtm,revision_count)</v>
      </c>
      <c r="S3" t="str">
        <f>" VALUES "</f>
        <v xml:space="preserve"> VALUES </v>
      </c>
      <c r="T3" t="str">
        <f>"("&amp;B3&amp;",'"&amp;C3&amp;"',("&amp;P3&amp;"),'"&amp;E3&amp;"','"&amp;F3&amp;"','"&amp;G3&amp;"','"&amp;H3&amp;"','"&amp;I3&amp;"','"&amp;J3&amp;"','"&amp;K3&amp;"',"&amp;L3&amp;","&amp;M3&amp;","&amp;N3&amp;");"</f>
        <v>(uuid_generate_v4(),'BN10000',(SELECT c.courthouse_id FROM courthouse c WHERE c.courthouse_cd = '1201'),'SERGEANT','userId10000','Fred','Flintstone','','test','test',now(),now(),0);</v>
      </c>
    </row>
    <row r="4" spans="1:20" x14ac:dyDescent="0.2">
      <c r="A4">
        <v>2</v>
      </c>
      <c r="B4" t="s">
        <v>8</v>
      </c>
      <c r="C4" t="s">
        <v>155</v>
      </c>
      <c r="D4">
        <v>1201</v>
      </c>
      <c r="E4" t="s">
        <v>926</v>
      </c>
      <c r="F4" t="s">
        <v>150</v>
      </c>
      <c r="G4" t="s">
        <v>144</v>
      </c>
      <c r="H4" t="s">
        <v>142</v>
      </c>
      <c r="J4" t="s">
        <v>10</v>
      </c>
      <c r="K4" t="s">
        <v>10</v>
      </c>
      <c r="L4" t="s">
        <v>11</v>
      </c>
      <c r="M4" t="s">
        <v>11</v>
      </c>
      <c r="N4">
        <f>0</f>
        <v>0</v>
      </c>
      <c r="P4" t="str">
        <f t="shared" ref="P4:P12" si="0">"SELECT c.courthouse_id FROM courthouse c WHERE c.courthouse_cd = '"&amp;D4&amp;"'"</f>
        <v>SELECT c.courthouse_id FROM courthouse c WHERE c.courthouse_cd = '1201'</v>
      </c>
      <c r="Q4" s="1" t="s">
        <v>131</v>
      </c>
      <c r="R4" t="str">
        <f>$R$3</f>
        <v>INSERT INTO sheriff (sheriff_id,badge_no,courthouse_id,sheriff_rank_code,userid,first_name,last_name,image_url,created_by,updated_by,created_dtm,updated_dtm,revision_count)</v>
      </c>
      <c r="S4" t="str">
        <f>$S$3</f>
        <v xml:space="preserve"> VALUES </v>
      </c>
      <c r="T4" t="str">
        <f t="shared" ref="T4:T12" si="1">"("&amp;B4&amp;",'"&amp;C4&amp;"',("&amp;P4&amp;"),'"&amp;E4&amp;"','"&amp;F4&amp;"','"&amp;G4&amp;"','"&amp;H4&amp;"','"&amp;I4&amp;"','"&amp;J4&amp;"','"&amp;K4&amp;"',"&amp;L4&amp;","&amp;M4&amp;","&amp;N4&amp;");"</f>
        <v>(uuid_generate_v4(),'BN10001',(SELECT c.courthouse_id FROM courthouse c WHERE c.courthouse_cd = '1201'),'DEPUTYSHERIFF','userId10001','Wilma','Flintstone','','test','test',now(),now(),0);</v>
      </c>
    </row>
    <row r="5" spans="1:20" x14ac:dyDescent="0.2">
      <c r="A5">
        <v>3</v>
      </c>
      <c r="B5" t="s">
        <v>8</v>
      </c>
      <c r="C5" t="s">
        <v>156</v>
      </c>
      <c r="D5">
        <v>1201</v>
      </c>
      <c r="E5" t="s">
        <v>926</v>
      </c>
      <c r="F5" t="s">
        <v>151</v>
      </c>
      <c r="G5" t="s">
        <v>149</v>
      </c>
      <c r="H5" t="s">
        <v>142</v>
      </c>
      <c r="J5" t="s">
        <v>10</v>
      </c>
      <c r="K5" t="s">
        <v>10</v>
      </c>
      <c r="L5" t="s">
        <v>11</v>
      </c>
      <c r="M5" t="s">
        <v>11</v>
      </c>
      <c r="N5">
        <f>0</f>
        <v>0</v>
      </c>
      <c r="P5" t="str">
        <f t="shared" si="0"/>
        <v>SELECT c.courthouse_id FROM courthouse c WHERE c.courthouse_cd = '1201'</v>
      </c>
      <c r="Q5" s="1" t="s">
        <v>131</v>
      </c>
      <c r="R5" t="str">
        <f t="shared" ref="R5:R17" si="2">$R$3</f>
        <v>INSERT INTO sheriff (sheriff_id,badge_no,courthouse_id,sheriff_rank_code,userid,first_name,last_name,image_url,created_by,updated_by,created_dtm,updated_dtm,revision_count)</v>
      </c>
      <c r="S5" t="str">
        <f t="shared" ref="S5:S17" si="3">$S$3</f>
        <v xml:space="preserve"> VALUES </v>
      </c>
      <c r="T5" t="str">
        <f t="shared" si="1"/>
        <v>(uuid_generate_v4(),'BN10002',(SELECT c.courthouse_id FROM courthouse c WHERE c.courthouse_cd = '1201'),'DEPUTYSHERIFF','userId10002','Pebbles','Flintstone','','test','test',now(),now(),0);</v>
      </c>
    </row>
    <row r="6" spans="1:20" x14ac:dyDescent="0.2">
      <c r="A6">
        <v>4</v>
      </c>
      <c r="B6" t="s">
        <v>8</v>
      </c>
      <c r="C6" t="s">
        <v>157</v>
      </c>
      <c r="D6">
        <v>1201</v>
      </c>
      <c r="E6" t="s">
        <v>927</v>
      </c>
      <c r="F6" t="s">
        <v>152</v>
      </c>
      <c r="G6" t="s">
        <v>146</v>
      </c>
      <c r="H6" t="s">
        <v>147</v>
      </c>
      <c r="J6" t="s">
        <v>10</v>
      </c>
      <c r="K6" t="s">
        <v>10</v>
      </c>
      <c r="L6" t="s">
        <v>11</v>
      </c>
      <c r="M6" t="s">
        <v>11</v>
      </c>
      <c r="N6">
        <f>0</f>
        <v>0</v>
      </c>
      <c r="P6" t="str">
        <f t="shared" si="0"/>
        <v>SELECT c.courthouse_id FROM courthouse c WHERE c.courthouse_cd = '1201'</v>
      </c>
      <c r="Q6" s="1" t="s">
        <v>131</v>
      </c>
      <c r="R6" t="str">
        <f t="shared" si="2"/>
        <v>INSERT INTO sheriff (sheriff_id,badge_no,courthouse_id,sheriff_rank_code,userid,first_name,last_name,image_url,created_by,updated_by,created_dtm,updated_dtm,revision_count)</v>
      </c>
      <c r="S6" t="str">
        <f t="shared" si="3"/>
        <v xml:space="preserve"> VALUES </v>
      </c>
      <c r="T6" t="str">
        <f t="shared" si="1"/>
        <v>(uuid_generate_v4(),'BN10003',(SELECT c.courthouse_id FROM courthouse c WHERE c.courthouse_cd = '1201'),'STAFFSERGEANT','userId10003','Mr.','Slate','','test','test',now(),now(),0);</v>
      </c>
    </row>
    <row r="7" spans="1:20" x14ac:dyDescent="0.2">
      <c r="A7">
        <v>5</v>
      </c>
      <c r="B7" t="s">
        <v>8</v>
      </c>
      <c r="C7" t="s">
        <v>158</v>
      </c>
      <c r="D7">
        <v>1201</v>
      </c>
      <c r="E7" t="s">
        <v>924</v>
      </c>
      <c r="F7" t="s">
        <v>153</v>
      </c>
      <c r="G7" t="s">
        <v>148</v>
      </c>
      <c r="H7" t="s">
        <v>145</v>
      </c>
      <c r="J7" t="s">
        <v>10</v>
      </c>
      <c r="K7" t="s">
        <v>10</v>
      </c>
      <c r="L7" t="s">
        <v>11</v>
      </c>
      <c r="M7" t="s">
        <v>11</v>
      </c>
      <c r="N7">
        <f>0</f>
        <v>0</v>
      </c>
      <c r="P7" t="str">
        <f>"SELECT c.courthouse_id FROM courthouse c WHERE c.courthouse_cd = '"&amp;D7&amp;"'"</f>
        <v>SELECT c.courthouse_id FROM courthouse c WHERE c.courthouse_cd = '1201'</v>
      </c>
      <c r="Q7" s="1" t="s">
        <v>131</v>
      </c>
      <c r="R7" t="str">
        <f t="shared" si="2"/>
        <v>INSERT INTO sheriff (sheriff_id,badge_no,courthouse_id,sheriff_rank_code,userid,first_name,last_name,image_url,created_by,updated_by,created_dtm,updated_dtm,revision_count)</v>
      </c>
      <c r="S7" t="str">
        <f t="shared" si="3"/>
        <v xml:space="preserve"> VALUES </v>
      </c>
      <c r="T7" t="str">
        <f>"("&amp;B7&amp;",'"&amp;C7&amp;"',("&amp;P7&amp;"),'"&amp;E7&amp;"','"&amp;F7&amp;"','"&amp;G7&amp;"','"&amp;H7&amp;"','"&amp;I7&amp;"','"&amp;J7&amp;"','"&amp;K7&amp;"',"&amp;L7&amp;","&amp;M7&amp;","&amp;N7&amp;");"</f>
        <v>(uuid_generate_v4(),'BN10004',(SELECT c.courthouse_id FROM courthouse c WHERE c.courthouse_cd = '1201'),'SERGEANT','userId10004','Betty','Rubble','','test','test',now(),now(),0);</v>
      </c>
    </row>
    <row r="8" spans="1:20" x14ac:dyDescent="0.2">
      <c r="A8">
        <v>6</v>
      </c>
      <c r="B8" t="s">
        <v>8</v>
      </c>
      <c r="C8" t="s">
        <v>159</v>
      </c>
      <c r="D8">
        <v>1201</v>
      </c>
      <c r="E8" t="s">
        <v>924</v>
      </c>
      <c r="F8" t="s">
        <v>154</v>
      </c>
      <c r="G8" t="s">
        <v>143</v>
      </c>
      <c r="H8" t="s">
        <v>145</v>
      </c>
      <c r="J8" t="s">
        <v>10</v>
      </c>
      <c r="K8" t="s">
        <v>10</v>
      </c>
      <c r="L8" t="s">
        <v>11</v>
      </c>
      <c r="M8" t="s">
        <v>11</v>
      </c>
      <c r="N8">
        <f>0</f>
        <v>0</v>
      </c>
      <c r="P8" t="str">
        <f>"SELECT c.courthouse_id FROM courthouse c WHERE c.courthouse_cd = '"&amp;D8&amp;"'"</f>
        <v>SELECT c.courthouse_id FROM courthouse c WHERE c.courthouse_cd = '1201'</v>
      </c>
      <c r="Q8" s="1" t="s">
        <v>131</v>
      </c>
      <c r="R8" t="str">
        <f t="shared" si="2"/>
        <v>INSERT INTO sheriff (sheriff_id,badge_no,courthouse_id,sheriff_rank_code,userid,first_name,last_name,image_url,created_by,updated_by,created_dtm,updated_dtm,revision_count)</v>
      </c>
      <c r="S8" t="str">
        <f t="shared" si="3"/>
        <v xml:space="preserve"> VALUES </v>
      </c>
      <c r="T8" t="str">
        <f>"("&amp;B8&amp;",'"&amp;C8&amp;"',("&amp;P8&amp;"),'"&amp;E8&amp;"','"&amp;F8&amp;"','"&amp;G8&amp;"','"&amp;H8&amp;"','"&amp;I8&amp;"','"&amp;J8&amp;"','"&amp;K8&amp;"',"&amp;L8&amp;","&amp;M8&amp;","&amp;N8&amp;");"</f>
        <v>(uuid_generate_v4(),'BN10005',(SELECT c.courthouse_id FROM courthouse c WHERE c.courthouse_cd = '1201'),'SERGEANT','userId10005','Barney','Rubble','','test','test',now(),now(),0);</v>
      </c>
    </row>
    <row r="9" spans="1:20" x14ac:dyDescent="0.2">
      <c r="A9">
        <v>7</v>
      </c>
      <c r="B9" t="s">
        <v>8</v>
      </c>
      <c r="C9" t="s">
        <v>903</v>
      </c>
      <c r="D9">
        <v>2045</v>
      </c>
      <c r="E9" t="s">
        <v>926</v>
      </c>
      <c r="F9" t="s">
        <v>899</v>
      </c>
      <c r="G9" t="s">
        <v>909</v>
      </c>
      <c r="H9" t="s">
        <v>908</v>
      </c>
      <c r="J9" t="s">
        <v>10</v>
      </c>
      <c r="K9" t="s">
        <v>10</v>
      </c>
      <c r="L9" t="s">
        <v>11</v>
      </c>
      <c r="M9" t="s">
        <v>11</v>
      </c>
      <c r="N9">
        <f>0</f>
        <v>0</v>
      </c>
      <c r="P9" t="str">
        <f>"SELECT c.courthouse_id FROM courthouse c WHERE c.courthouse_cd = '"&amp;D9&amp;"'"</f>
        <v>SELECT c.courthouse_id FROM courthouse c WHERE c.courthouse_cd = '2045'</v>
      </c>
      <c r="Q9" s="1" t="s">
        <v>131</v>
      </c>
      <c r="R9" t="str">
        <f t="shared" si="2"/>
        <v>INSERT INTO sheriff (sheriff_id,badge_no,courthouse_id,sheriff_rank_code,userid,first_name,last_name,image_url,created_by,updated_by,created_dtm,updated_dtm,revision_count)</v>
      </c>
      <c r="S9" t="str">
        <f t="shared" si="3"/>
        <v xml:space="preserve"> VALUES </v>
      </c>
      <c r="T9" t="str">
        <f>"("&amp;B9&amp;",'"&amp;C9&amp;"',("&amp;P9&amp;"),'"&amp;E9&amp;"','"&amp;F9&amp;"','"&amp;G9&amp;"','"&amp;H9&amp;"','"&amp;I9&amp;"','"&amp;J9&amp;"','"&amp;K9&amp;"',"&amp;L9&amp;","&amp;M9&amp;","&amp;N9&amp;");"</f>
        <v>(uuid_generate_v4(),'BN10006',(SELECT c.courthouse_id FROM courthouse c WHERE c.courthouse_cd = '2045'),'DEPUTYSHERIFF','userId10006','Minnie','Mouse','','test','test',now(),now(),0);</v>
      </c>
    </row>
    <row r="10" spans="1:20" x14ac:dyDescent="0.2">
      <c r="A10">
        <v>8</v>
      </c>
      <c r="B10" t="s">
        <v>8</v>
      </c>
      <c r="C10" t="s">
        <v>904</v>
      </c>
      <c r="D10">
        <v>2045</v>
      </c>
      <c r="E10" t="s">
        <v>927</v>
      </c>
      <c r="F10" t="s">
        <v>900</v>
      </c>
      <c r="G10" t="s">
        <v>907</v>
      </c>
      <c r="H10" t="s">
        <v>908</v>
      </c>
      <c r="J10" t="s">
        <v>10</v>
      </c>
      <c r="K10" t="s">
        <v>10</v>
      </c>
      <c r="L10" t="s">
        <v>11</v>
      </c>
      <c r="M10" t="s">
        <v>11</v>
      </c>
      <c r="N10">
        <f>0</f>
        <v>0</v>
      </c>
      <c r="P10" t="str">
        <f>"SELECT c.courthouse_id FROM courthouse c WHERE c.courthouse_cd = '"&amp;D10&amp;"'"</f>
        <v>SELECT c.courthouse_id FROM courthouse c WHERE c.courthouse_cd = '2045'</v>
      </c>
      <c r="Q10" s="1" t="s">
        <v>131</v>
      </c>
      <c r="R10" t="str">
        <f t="shared" si="2"/>
        <v>INSERT INTO sheriff (sheriff_id,badge_no,courthouse_id,sheriff_rank_code,userid,first_name,last_name,image_url,created_by,updated_by,created_dtm,updated_dtm,revision_count)</v>
      </c>
      <c r="S10" t="str">
        <f t="shared" si="3"/>
        <v xml:space="preserve"> VALUES </v>
      </c>
      <c r="T10" t="str">
        <f>"("&amp;B10&amp;",'"&amp;C10&amp;"',("&amp;P10&amp;"),'"&amp;E10&amp;"','"&amp;F10&amp;"','"&amp;G10&amp;"','"&amp;H10&amp;"','"&amp;I10&amp;"','"&amp;J10&amp;"','"&amp;K10&amp;"',"&amp;L10&amp;","&amp;M10&amp;","&amp;N10&amp;");"</f>
        <v>(uuid_generate_v4(),'BN10007',(SELECT c.courthouse_id FROM courthouse c WHERE c.courthouse_cd = '2045'),'STAFFSERGEANT','userId10007','Mickie','Mouse','','test','test',now(),now(),0);</v>
      </c>
    </row>
    <row r="11" spans="1:20" x14ac:dyDescent="0.2">
      <c r="A11">
        <v>9</v>
      </c>
      <c r="B11" t="s">
        <v>8</v>
      </c>
      <c r="C11" t="s">
        <v>905</v>
      </c>
      <c r="D11">
        <v>2045</v>
      </c>
      <c r="E11" t="s">
        <v>924</v>
      </c>
      <c r="F11" t="s">
        <v>901</v>
      </c>
      <c r="G11" t="s">
        <v>910</v>
      </c>
      <c r="H11" t="s">
        <v>911</v>
      </c>
      <c r="J11" t="s">
        <v>10</v>
      </c>
      <c r="K11" t="s">
        <v>10</v>
      </c>
      <c r="L11" t="s">
        <v>11</v>
      </c>
      <c r="M11" t="s">
        <v>11</v>
      </c>
      <c r="N11">
        <f>0</f>
        <v>0</v>
      </c>
      <c r="P11" t="str">
        <f>"SELECT c.courthouse_id FROM courthouse c WHERE c.courthouse_cd = '"&amp;D11&amp;"'"</f>
        <v>SELECT c.courthouse_id FROM courthouse c WHERE c.courthouse_cd = '2045'</v>
      </c>
      <c r="Q11" s="1" t="s">
        <v>131</v>
      </c>
      <c r="R11" t="str">
        <f t="shared" si="2"/>
        <v>INSERT INTO sheriff (sheriff_id,badge_no,courthouse_id,sheriff_rank_code,userid,first_name,last_name,image_url,created_by,updated_by,created_dtm,updated_dtm,revision_count)</v>
      </c>
      <c r="S11" t="str">
        <f t="shared" si="3"/>
        <v xml:space="preserve"> VALUES </v>
      </c>
      <c r="T11" t="str">
        <f t="shared" ref="T11:T17" si="4">"("&amp;B11&amp;",'"&amp;C11&amp;"',("&amp;P11&amp;"),'"&amp;E11&amp;"','"&amp;F11&amp;"','"&amp;G11&amp;"','"&amp;H11&amp;"','"&amp;I11&amp;"','"&amp;J11&amp;"','"&amp;K11&amp;"',"&amp;L11&amp;","&amp;M11&amp;","&amp;N11&amp;");"</f>
        <v>(uuid_generate_v4(),'BN10008',(SELECT c.courthouse_id FROM courthouse c WHERE c.courthouse_cd = '2045'),'SERGEANT','userId10008','Donald','Duck','','test','test',now(),now(),0);</v>
      </c>
    </row>
    <row r="12" spans="1:20" x14ac:dyDescent="0.2">
      <c r="A12">
        <v>10</v>
      </c>
      <c r="B12" t="s">
        <v>8</v>
      </c>
      <c r="C12" t="s">
        <v>906</v>
      </c>
      <c r="D12">
        <v>3521</v>
      </c>
      <c r="E12" t="s">
        <v>926</v>
      </c>
      <c r="F12" t="s">
        <v>902</v>
      </c>
      <c r="G12" t="s">
        <v>912</v>
      </c>
      <c r="H12" t="s">
        <v>913</v>
      </c>
      <c r="J12" t="s">
        <v>10</v>
      </c>
      <c r="K12" t="s">
        <v>10</v>
      </c>
      <c r="L12" t="s">
        <v>11</v>
      </c>
      <c r="M12" t="s">
        <v>11</v>
      </c>
      <c r="N12">
        <f>0</f>
        <v>0</v>
      </c>
      <c r="P12" t="str">
        <f>"SELECT c.courthouse_id FROM courthouse c WHERE c.courthouse_cd = '"&amp;D12&amp;"'"</f>
        <v>SELECT c.courthouse_id FROM courthouse c WHERE c.courthouse_cd = '3521'</v>
      </c>
      <c r="Q12" s="1" t="s">
        <v>131</v>
      </c>
      <c r="R12" t="str">
        <f t="shared" si="2"/>
        <v>INSERT INTO sheriff (sheriff_id,badge_no,courthouse_id,sheriff_rank_code,userid,first_name,last_name,image_url,created_by,updated_by,created_dtm,updated_dtm,revision_count)</v>
      </c>
      <c r="S12" t="str">
        <f t="shared" si="3"/>
        <v xml:space="preserve"> VALUES </v>
      </c>
      <c r="T12" t="str">
        <f t="shared" si="4"/>
        <v>(uuid_generate_v4(),'BN10009',(SELECT c.courthouse_id FROM courthouse c WHERE c.courthouse_cd = '3521'),'DEPUTYSHERIFF','userId10009','Bugs','Bunny','','test','test',now(),now(),0);</v>
      </c>
    </row>
    <row r="13" spans="1:20" x14ac:dyDescent="0.2">
      <c r="A13">
        <v>11</v>
      </c>
      <c r="B13" t="s">
        <v>8</v>
      </c>
      <c r="C13" t="s">
        <v>983</v>
      </c>
      <c r="D13">
        <v>3521</v>
      </c>
      <c r="E13" t="s">
        <v>926</v>
      </c>
      <c r="F13" t="s">
        <v>988</v>
      </c>
      <c r="G13" t="s">
        <v>994</v>
      </c>
      <c r="H13" t="s">
        <v>911</v>
      </c>
      <c r="J13" t="s">
        <v>10</v>
      </c>
      <c r="K13" t="s">
        <v>10</v>
      </c>
      <c r="L13" t="s">
        <v>11</v>
      </c>
      <c r="M13" t="s">
        <v>11</v>
      </c>
      <c r="N13">
        <f>0</f>
        <v>0</v>
      </c>
      <c r="P13" t="str">
        <f>"SELECT c.courthouse_id FROM courthouse c WHERE c.courthouse_cd = '"&amp;D13&amp;"'"</f>
        <v>SELECT c.courthouse_id FROM courthouse c WHERE c.courthouse_cd = '3521'</v>
      </c>
      <c r="Q13" s="1" t="s">
        <v>131</v>
      </c>
      <c r="R13" t="str">
        <f t="shared" si="2"/>
        <v>INSERT INTO sheriff (sheriff_id,badge_no,courthouse_id,sheriff_rank_code,userid,first_name,last_name,image_url,created_by,updated_by,created_dtm,updated_dtm,revision_count)</v>
      </c>
      <c r="S13" t="str">
        <f t="shared" si="3"/>
        <v xml:space="preserve"> VALUES </v>
      </c>
      <c r="T13" t="str">
        <f t="shared" si="4"/>
        <v>(uuid_generate_v4(),'BN10010',(SELECT c.courthouse_id FROM courthouse c WHERE c.courthouse_cd = '3521'),'DEPUTYSHERIFF','userId10010','Daffy','Duck','','test','test',now(),now(),0);</v>
      </c>
    </row>
    <row r="14" spans="1:20" x14ac:dyDescent="0.2">
      <c r="A14">
        <v>12</v>
      </c>
      <c r="B14" t="s">
        <v>8</v>
      </c>
      <c r="C14" t="s">
        <v>984</v>
      </c>
      <c r="D14">
        <v>3521</v>
      </c>
      <c r="E14" t="s">
        <v>924</v>
      </c>
      <c r="F14" t="s">
        <v>989</v>
      </c>
      <c r="G14" t="s">
        <v>993</v>
      </c>
      <c r="H14" t="s">
        <v>995</v>
      </c>
      <c r="J14" t="s">
        <v>10</v>
      </c>
      <c r="K14" t="s">
        <v>10</v>
      </c>
      <c r="L14" t="s">
        <v>11</v>
      </c>
      <c r="M14" t="s">
        <v>11</v>
      </c>
      <c r="N14">
        <f>0</f>
        <v>0</v>
      </c>
      <c r="P14" t="str">
        <f>"SELECT c.courthouse_id FROM courthouse c WHERE c.courthouse_cd = '"&amp;D14&amp;"'"</f>
        <v>SELECT c.courthouse_id FROM courthouse c WHERE c.courthouse_cd = '3521'</v>
      </c>
      <c r="Q14" s="1" t="s">
        <v>131</v>
      </c>
      <c r="R14" t="str">
        <f t="shared" si="2"/>
        <v>INSERT INTO sheriff (sheriff_id,badge_no,courthouse_id,sheriff_rank_code,userid,first_name,last_name,image_url,created_by,updated_by,created_dtm,updated_dtm,revision_count)</v>
      </c>
      <c r="S14" t="str">
        <f t="shared" si="3"/>
        <v xml:space="preserve"> VALUES </v>
      </c>
      <c r="T14" t="str">
        <f t="shared" si="4"/>
        <v>(uuid_generate_v4(),'BN10011',(SELECT c.courthouse_id FROM courthouse c WHERE c.courthouse_cd = '3521'),'SERGEANT','userId10011','Elmer','Fudd','','test','test',now(),now(),0);</v>
      </c>
    </row>
    <row r="15" spans="1:20" x14ac:dyDescent="0.2">
      <c r="A15">
        <v>13</v>
      </c>
      <c r="B15" t="s">
        <v>8</v>
      </c>
      <c r="C15" t="s">
        <v>985</v>
      </c>
      <c r="D15">
        <v>3585</v>
      </c>
      <c r="E15" t="s">
        <v>928</v>
      </c>
      <c r="F15" t="s">
        <v>990</v>
      </c>
      <c r="G15" t="s">
        <v>996</v>
      </c>
      <c r="H15" t="s">
        <v>997</v>
      </c>
      <c r="J15" t="s">
        <v>10</v>
      </c>
      <c r="K15" t="s">
        <v>10</v>
      </c>
      <c r="L15" t="s">
        <v>11</v>
      </c>
      <c r="M15" t="s">
        <v>11</v>
      </c>
      <c r="N15">
        <f>0</f>
        <v>0</v>
      </c>
      <c r="P15" t="str">
        <f>"SELECT c.courthouse_id FROM courthouse c WHERE c.courthouse_cd = '"&amp;D15&amp;"'"</f>
        <v>SELECT c.courthouse_id FROM courthouse c WHERE c.courthouse_cd = '3585'</v>
      </c>
      <c r="Q15" s="1" t="s">
        <v>131</v>
      </c>
      <c r="R15" t="str">
        <f t="shared" si="2"/>
        <v>INSERT INTO sheriff (sheriff_id,badge_no,courthouse_id,sheriff_rank_code,userid,first_name,last_name,image_url,created_by,updated_by,created_dtm,updated_dtm,revision_count)</v>
      </c>
      <c r="S15" t="str">
        <f t="shared" si="3"/>
        <v xml:space="preserve"> VALUES </v>
      </c>
      <c r="T15" t="str">
        <f t="shared" si="4"/>
        <v>(uuid_generate_v4(),'BN10012',(SELECT c.courthouse_id FROM courthouse c WHERE c.courthouse_cd = '3585'),'INSPECTOR','userId10012','Papa','Smurf','','test','test',now(),now(),0);</v>
      </c>
    </row>
    <row r="16" spans="1:20" x14ac:dyDescent="0.2">
      <c r="A16">
        <v>14</v>
      </c>
      <c r="B16" t="s">
        <v>8</v>
      </c>
      <c r="C16" t="s">
        <v>986</v>
      </c>
      <c r="D16">
        <v>3585</v>
      </c>
      <c r="E16" t="s">
        <v>924</v>
      </c>
      <c r="F16" t="s">
        <v>991</v>
      </c>
      <c r="G16" t="s">
        <v>998</v>
      </c>
      <c r="H16" t="s">
        <v>997</v>
      </c>
      <c r="J16" t="s">
        <v>10</v>
      </c>
      <c r="K16" t="s">
        <v>10</v>
      </c>
      <c r="L16" t="s">
        <v>11</v>
      </c>
      <c r="M16" t="s">
        <v>11</v>
      </c>
      <c r="N16">
        <f>0</f>
        <v>0</v>
      </c>
      <c r="P16" t="str">
        <f>"SELECT c.courthouse_id FROM courthouse c WHERE c.courthouse_cd = '"&amp;D16&amp;"'"</f>
        <v>SELECT c.courthouse_id FROM courthouse c WHERE c.courthouse_cd = '3585'</v>
      </c>
      <c r="Q16" s="1" t="s">
        <v>131</v>
      </c>
      <c r="R16" t="str">
        <f t="shared" si="2"/>
        <v>INSERT INTO sheriff (sheriff_id,badge_no,courthouse_id,sheriff_rank_code,userid,first_name,last_name,image_url,created_by,updated_by,created_dtm,updated_dtm,revision_count)</v>
      </c>
      <c r="S16" t="str">
        <f t="shared" si="3"/>
        <v xml:space="preserve"> VALUES </v>
      </c>
      <c r="T16" t="str">
        <f t="shared" si="4"/>
        <v>(uuid_generate_v4(),'BN10013',(SELECT c.courthouse_id FROM courthouse c WHERE c.courthouse_cd = '3585'),'SERGEANT','userId10013','Brainy','Smurf','','test','test',now(),now(),0);</v>
      </c>
    </row>
    <row r="17" spans="1:20" x14ac:dyDescent="0.2">
      <c r="A17">
        <v>15</v>
      </c>
      <c r="B17" t="s">
        <v>8</v>
      </c>
      <c r="C17" t="s">
        <v>987</v>
      </c>
      <c r="D17">
        <v>3585</v>
      </c>
      <c r="E17" t="s">
        <v>926</v>
      </c>
      <c r="F17" t="s">
        <v>992</v>
      </c>
      <c r="G17" t="s">
        <v>999</v>
      </c>
      <c r="H17" t="s">
        <v>997</v>
      </c>
      <c r="J17" t="s">
        <v>10</v>
      </c>
      <c r="K17" t="s">
        <v>10</v>
      </c>
      <c r="L17" t="s">
        <v>11</v>
      </c>
      <c r="M17" t="s">
        <v>11</v>
      </c>
      <c r="N17">
        <f>0</f>
        <v>0</v>
      </c>
      <c r="P17" t="str">
        <f>"SELECT c.courthouse_id FROM courthouse c WHERE c.courthouse_cd = '"&amp;D17&amp;"'"</f>
        <v>SELECT c.courthouse_id FROM courthouse c WHERE c.courthouse_cd = '3585'</v>
      </c>
      <c r="Q17" s="1" t="s">
        <v>131</v>
      </c>
      <c r="R17" t="str">
        <f t="shared" si="2"/>
        <v>INSERT INTO sheriff (sheriff_id,badge_no,courthouse_id,sheriff_rank_code,userid,first_name,last_name,image_url,created_by,updated_by,created_dtm,updated_dtm,revision_count)</v>
      </c>
      <c r="S17" t="str">
        <f t="shared" si="3"/>
        <v xml:space="preserve"> VALUES </v>
      </c>
      <c r="T17" t="str">
        <f t="shared" si="4"/>
        <v>(uuid_generate_v4(),'BN10014',(SELECT c.courthouse_id FROM courthouse c WHERE c.courthouse_cd = '3585'),'DEPUTYSHERIFF','userId10014','Smurfette','Smurf','','test','test',now(),now(),0);</v>
      </c>
    </row>
    <row r="18" spans="1:20" x14ac:dyDescent="0.2">
      <c r="B18" s="9"/>
      <c r="C18" s="9"/>
    </row>
    <row r="19" spans="1:20" x14ac:dyDescent="0.2">
      <c r="B19" s="9"/>
    </row>
    <row r="20" spans="1:20" x14ac:dyDescent="0.2">
      <c r="B20" s="10"/>
    </row>
    <row r="21" spans="1:20" x14ac:dyDescent="0.2">
      <c r="B21" s="10"/>
    </row>
    <row r="22" spans="1:20" x14ac:dyDescent="0.2">
      <c r="B22" s="10"/>
    </row>
    <row r="23" spans="1:20" x14ac:dyDescent="0.2">
      <c r="B23" s="10"/>
    </row>
    <row r="24" spans="1:20" x14ac:dyDescent="0.2">
      <c r="B24" s="10"/>
    </row>
    <row r="25" spans="1:20" x14ac:dyDescent="0.2">
      <c r="B25" s="10"/>
    </row>
    <row r="26" spans="1:20" x14ac:dyDescent="0.2">
      <c r="B26" s="10"/>
    </row>
    <row r="27" spans="1:20" x14ac:dyDescent="0.2">
      <c r="B27" s="10"/>
    </row>
    <row r="28" spans="1:20" x14ac:dyDescent="0.2">
      <c r="B28" s="10"/>
    </row>
    <row r="29" spans="1:20" x14ac:dyDescent="0.2">
      <c r="B29" s="10"/>
    </row>
    <row r="30" spans="1:20" x14ac:dyDescent="0.2">
      <c r="B30" s="10"/>
    </row>
    <row r="31" spans="1:20" x14ac:dyDescent="0.2">
      <c r="B31" s="10"/>
    </row>
    <row r="32" spans="1:20" x14ac:dyDescent="0.2">
      <c r="B32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9AA29-AD9E-054E-9A78-A7BB444F278B}">
  <dimension ref="A1:O7"/>
  <sheetViews>
    <sheetView topLeftCell="K1" workbookViewId="0">
      <selection activeCell="M3" sqref="M3:O7"/>
    </sheetView>
  </sheetViews>
  <sheetFormatPr baseColWidth="10" defaultRowHeight="16" x14ac:dyDescent="0.2"/>
  <cols>
    <col min="1" max="9" width="16.83203125" customWidth="1"/>
    <col min="10" max="10" width="11.83203125" customWidth="1"/>
    <col min="11" max="11" width="16.83203125" customWidth="1"/>
    <col min="12" max="12" width="12.83203125" customWidth="1"/>
    <col min="13" max="13" width="92.5" customWidth="1"/>
    <col min="14" max="14" width="9" customWidth="1"/>
    <col min="15" max="15" width="115.83203125" customWidth="1"/>
  </cols>
  <sheetData>
    <row r="1" spans="1:15" x14ac:dyDescent="0.2">
      <c r="A1" s="6" t="s">
        <v>0</v>
      </c>
      <c r="B1" s="6" t="s">
        <v>960</v>
      </c>
      <c r="C1" s="6"/>
      <c r="D1" s="6"/>
      <c r="E1" s="6"/>
      <c r="F1" s="6"/>
      <c r="G1" s="6"/>
      <c r="H1" s="6"/>
      <c r="I1" s="6"/>
    </row>
    <row r="2" spans="1:15" x14ac:dyDescent="0.2">
      <c r="A2" s="6" t="s">
        <v>12</v>
      </c>
      <c r="B2" s="6" t="s">
        <v>945</v>
      </c>
      <c r="C2" s="6" t="s">
        <v>917</v>
      </c>
      <c r="D2" s="6" t="s">
        <v>921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K2" t="s">
        <v>922</v>
      </c>
    </row>
    <row r="3" spans="1:15" x14ac:dyDescent="0.2">
      <c r="A3" s="6">
        <v>1</v>
      </c>
      <c r="B3" s="6" t="s">
        <v>8</v>
      </c>
      <c r="C3" s="6" t="s">
        <v>961</v>
      </c>
      <c r="D3" s="6">
        <v>1201</v>
      </c>
      <c r="E3" s="6" t="s">
        <v>10</v>
      </c>
      <c r="F3" s="6" t="s">
        <v>10</v>
      </c>
      <c r="G3" s="6" t="s">
        <v>11</v>
      </c>
      <c r="H3" s="6" t="s">
        <v>11</v>
      </c>
      <c r="I3" s="6">
        <f>0</f>
        <v>0</v>
      </c>
      <c r="K3" t="str">
        <f>"SELECT c.courthouse_id FROM courthouse c WHERE c.courthouse_cd = '"&amp;D3&amp;"'"</f>
        <v>SELECT c.courthouse_id FROM courthouse c WHERE c.courthouse_cd = '1201'</v>
      </c>
      <c r="L3" s="1" t="s">
        <v>131</v>
      </c>
      <c r="M3" s="7" t="str">
        <f>"INSERT INTO "&amp;$B$1&amp;" ("&amp;$B$2&amp;","&amp;$C$2&amp;","&amp;$D$2&amp;","&amp;$E$2&amp;","&amp;$F$2&amp;","&amp;$G$2&amp;","&amp;$H$2&amp;","&amp;$I$2&amp;")"</f>
        <v>INSERT INTO run (run_id,title,courthouse_id,created_by,updated_by,created_dtm,updated_dtm,revision_count)</v>
      </c>
      <c r="N3" s="6" t="str">
        <f>" VALUES "</f>
        <v xml:space="preserve"> VALUES </v>
      </c>
      <c r="O3" s="6" t="str">
        <f>"("&amp;B3&amp;",'"&amp;C3&amp;"',("&amp;K3&amp;"),'"&amp;E3&amp;"','"&amp;F3&amp;"',"&amp;G3&amp;","&amp;H3&amp;","&amp;I3&amp;");"</f>
        <v>(uuid_generate_v4(),'Run 1',(SELECT c.courthouse_id FROM courthouse c WHERE c.courthouse_cd = '1201'),'test','test',now(),now(),0);</v>
      </c>
    </row>
    <row r="4" spans="1:15" x14ac:dyDescent="0.2">
      <c r="A4" s="6">
        <v>2</v>
      </c>
      <c r="B4" s="6" t="s">
        <v>8</v>
      </c>
      <c r="C4" s="6" t="s">
        <v>962</v>
      </c>
      <c r="D4" s="6">
        <v>1201</v>
      </c>
      <c r="E4" s="6" t="s">
        <v>10</v>
      </c>
      <c r="F4" s="6" t="s">
        <v>10</v>
      </c>
      <c r="G4" s="6" t="s">
        <v>11</v>
      </c>
      <c r="H4" s="6" t="s">
        <v>11</v>
      </c>
      <c r="I4" s="6">
        <f>0</f>
        <v>0</v>
      </c>
      <c r="K4" t="str">
        <f t="shared" ref="K4:K7" si="0">"SELECT c.courthouse_id FROM courthouse c WHERE c.courthouse_cd = '"&amp;D4&amp;"'"</f>
        <v>SELECT c.courthouse_id FROM courthouse c WHERE c.courthouse_cd = '1201'</v>
      </c>
      <c r="L4" s="1" t="s">
        <v>131</v>
      </c>
      <c r="M4" t="str">
        <f>$M$3</f>
        <v>INSERT INTO run (run_id,title,courthouse_id,created_by,updated_by,created_dtm,updated_dtm,revision_count)</v>
      </c>
      <c r="N4" t="str">
        <f>$N$3</f>
        <v xml:space="preserve"> VALUES </v>
      </c>
      <c r="O4" s="6" t="str">
        <f t="shared" ref="O4:O7" si="1">"("&amp;B4&amp;",'"&amp;C4&amp;"',("&amp;K4&amp;"),'"&amp;E4&amp;"','"&amp;F4&amp;"',"&amp;G4&amp;","&amp;H4&amp;","&amp;I4&amp;");"</f>
        <v>(uuid_generate_v4(),'Run 2',(SELECT c.courthouse_id FROM courthouse c WHERE c.courthouse_cd = '1201'),'test','test',now(),now(),0);</v>
      </c>
    </row>
    <row r="5" spans="1:15" x14ac:dyDescent="0.2">
      <c r="A5" s="6">
        <v>3</v>
      </c>
      <c r="B5" s="6" t="s">
        <v>8</v>
      </c>
      <c r="C5" s="6" t="s">
        <v>963</v>
      </c>
      <c r="D5" s="6">
        <v>1201</v>
      </c>
      <c r="E5" s="6" t="s">
        <v>10</v>
      </c>
      <c r="F5" s="6" t="s">
        <v>10</v>
      </c>
      <c r="G5" s="6" t="s">
        <v>11</v>
      </c>
      <c r="H5" s="6" t="s">
        <v>11</v>
      </c>
      <c r="I5" s="6">
        <f>0</f>
        <v>0</v>
      </c>
      <c r="K5" t="str">
        <f t="shared" si="0"/>
        <v>SELECT c.courthouse_id FROM courthouse c WHERE c.courthouse_cd = '1201'</v>
      </c>
      <c r="L5" s="1" t="s">
        <v>131</v>
      </c>
      <c r="M5" t="str">
        <f t="shared" ref="M5:M7" si="2">$M$3</f>
        <v>INSERT INTO run (run_id,title,courthouse_id,created_by,updated_by,created_dtm,updated_dtm,revision_count)</v>
      </c>
      <c r="N5" t="str">
        <f t="shared" ref="N5:N7" si="3">$N$3</f>
        <v xml:space="preserve"> VALUES </v>
      </c>
      <c r="O5" s="6" t="str">
        <f t="shared" si="1"/>
        <v>(uuid_generate_v4(),'Run 3',(SELECT c.courthouse_id FROM courthouse c WHERE c.courthouse_cd = '1201'),'test','test',now(),now(),0);</v>
      </c>
    </row>
    <row r="6" spans="1:15" x14ac:dyDescent="0.2">
      <c r="A6" s="6">
        <v>4</v>
      </c>
      <c r="B6" s="6" t="s">
        <v>8</v>
      </c>
      <c r="C6" s="6" t="s">
        <v>964</v>
      </c>
      <c r="D6" s="6">
        <v>1201</v>
      </c>
      <c r="E6" s="6" t="s">
        <v>10</v>
      </c>
      <c r="F6" s="6" t="s">
        <v>10</v>
      </c>
      <c r="G6" s="6" t="s">
        <v>11</v>
      </c>
      <c r="H6" s="6" t="s">
        <v>11</v>
      </c>
      <c r="I6" s="6">
        <f>0</f>
        <v>0</v>
      </c>
      <c r="K6" t="str">
        <f t="shared" si="0"/>
        <v>SELECT c.courthouse_id FROM courthouse c WHERE c.courthouse_cd = '1201'</v>
      </c>
      <c r="L6" s="1" t="s">
        <v>131</v>
      </c>
      <c r="M6" t="str">
        <f t="shared" si="2"/>
        <v>INSERT INTO run (run_id,title,courthouse_id,created_by,updated_by,created_dtm,updated_dtm,revision_count)</v>
      </c>
      <c r="N6" t="str">
        <f t="shared" si="3"/>
        <v xml:space="preserve"> VALUES </v>
      </c>
      <c r="O6" s="6" t="str">
        <f t="shared" si="1"/>
        <v>(uuid_generate_v4(),'Run 4',(SELECT c.courthouse_id FROM courthouse c WHERE c.courthouse_cd = '1201'),'test','test',now(),now(),0);</v>
      </c>
    </row>
    <row r="7" spans="1:15" x14ac:dyDescent="0.2">
      <c r="A7" s="6">
        <v>5</v>
      </c>
      <c r="B7" s="6" t="s">
        <v>8</v>
      </c>
      <c r="C7" s="6" t="s">
        <v>965</v>
      </c>
      <c r="D7" s="6">
        <v>1201</v>
      </c>
      <c r="E7" s="6" t="s">
        <v>10</v>
      </c>
      <c r="F7" s="6" t="s">
        <v>10</v>
      </c>
      <c r="G7" s="6" t="s">
        <v>11</v>
      </c>
      <c r="H7" s="6" t="s">
        <v>11</v>
      </c>
      <c r="I7" s="6">
        <f>0</f>
        <v>0</v>
      </c>
      <c r="K7" t="str">
        <f t="shared" si="0"/>
        <v>SELECT c.courthouse_id FROM courthouse c WHERE c.courthouse_cd = '1201'</v>
      </c>
      <c r="L7" s="1" t="s">
        <v>131</v>
      </c>
      <c r="M7" t="str">
        <f t="shared" si="2"/>
        <v>INSERT INTO run (run_id,title,courthouse_id,created_by,updated_by,created_dtm,updated_dtm,revision_count)</v>
      </c>
      <c r="N7" t="str">
        <f t="shared" si="3"/>
        <v xml:space="preserve"> VALUES </v>
      </c>
      <c r="O7" s="6" t="str">
        <f t="shared" si="1"/>
        <v>(uuid_generate_v4(),'Run 5',(SELECT c.courthouse_id FROM courthouse c WHERE c.courthouse_cd = '1201'),'test','test',now(),now(),0);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A3BB5-DDA8-D647-880E-4D8C7D383C47}">
  <dimension ref="A1:X29"/>
  <sheetViews>
    <sheetView topLeftCell="V1" workbookViewId="0">
      <selection activeCell="X3" sqref="X3:X10"/>
    </sheetView>
  </sheetViews>
  <sheetFormatPr baseColWidth="10" defaultRowHeight="16" x14ac:dyDescent="0.2"/>
  <cols>
    <col min="1" max="2" width="16.83203125" customWidth="1"/>
    <col min="3" max="3" width="17.83203125" customWidth="1"/>
    <col min="4" max="4" width="19" customWidth="1"/>
    <col min="5" max="14" width="16.83203125" customWidth="1"/>
    <col min="15" max="15" width="12" customWidth="1"/>
    <col min="16" max="16" width="17.6640625" customWidth="1"/>
    <col min="17" max="19" width="21.33203125" customWidth="1"/>
    <col min="20" max="20" width="15.5" customWidth="1"/>
    <col min="22" max="22" width="168" customWidth="1"/>
    <col min="24" max="24" width="255.6640625" customWidth="1"/>
  </cols>
  <sheetData>
    <row r="1" spans="1:24" x14ac:dyDescent="0.2">
      <c r="A1" t="s">
        <v>0</v>
      </c>
      <c r="B1" t="s">
        <v>941</v>
      </c>
    </row>
    <row r="2" spans="1:24" x14ac:dyDescent="0.2">
      <c r="A2" t="s">
        <v>12</v>
      </c>
      <c r="B2" t="s">
        <v>942</v>
      </c>
      <c r="C2" t="s">
        <v>921</v>
      </c>
      <c r="D2" t="s">
        <v>938</v>
      </c>
      <c r="E2" t="s">
        <v>943</v>
      </c>
      <c r="F2" t="s">
        <v>944</v>
      </c>
      <c r="G2" t="s">
        <v>945</v>
      </c>
      <c r="H2" t="s">
        <v>163</v>
      </c>
      <c r="I2" t="s">
        <v>917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P2" t="s">
        <v>922</v>
      </c>
      <c r="Q2" t="s">
        <v>946</v>
      </c>
      <c r="R2" t="s">
        <v>981</v>
      </c>
      <c r="S2" t="s">
        <v>982</v>
      </c>
      <c r="T2" t="s">
        <v>959</v>
      </c>
    </row>
    <row r="3" spans="1:24" x14ac:dyDescent="0.2">
      <c r="A3">
        <v>1</v>
      </c>
      <c r="B3" t="s">
        <v>8</v>
      </c>
      <c r="C3">
        <v>1201</v>
      </c>
      <c r="D3" t="s">
        <v>507</v>
      </c>
      <c r="H3" t="s">
        <v>169</v>
      </c>
      <c r="I3" t="s">
        <v>947</v>
      </c>
      <c r="J3" t="s">
        <v>10</v>
      </c>
      <c r="K3" t="s">
        <v>10</v>
      </c>
      <c r="L3" t="s">
        <v>11</v>
      </c>
      <c r="M3" t="s">
        <v>11</v>
      </c>
      <c r="N3">
        <f>0</f>
        <v>0</v>
      </c>
      <c r="P3" t="str">
        <f>"SELECT c.courthouse_id FROM courthouse c WHERE c.courthouse_cd = '"&amp;C3&amp;"'"</f>
        <v>SELECT c.courthouse_id FROM courthouse c WHERE c.courthouse_cd = '1201'</v>
      </c>
      <c r="Q3" t="str">
        <f>IF(D3="", "null", "(SELECT c.courtroom_id FROM courtroom c WHERE c.courtroom_cd = '"&amp;D3&amp;"')")</f>
        <v>(SELECT c.courtroom_id FROM courtroom c WHERE c.courtroom_cd = 'VICTORIA101')</v>
      </c>
      <c r="R3" s="1" t="str">
        <f>IF(E3="", "null","'"&amp;E3&amp;"'")</f>
        <v>null</v>
      </c>
      <c r="S3" s="1" t="str">
        <f>IF(F3="", "null", "'"&amp;F3&amp;"'")</f>
        <v>null</v>
      </c>
      <c r="T3" s="1" t="str">
        <f>IF(G3="","null","(SELECT r.run_id FROM run r WHERE r.courthouse_id = ("&amp;P3&amp;") AND r.title = '"&amp;G3&amp;"')")</f>
        <v>null</v>
      </c>
      <c r="U3" s="1" t="s">
        <v>131</v>
      </c>
      <c r="V3" s="1" t="str">
        <f>"INSERT INTO "&amp;$B$1&amp;" ("&amp;$B$2&amp;","&amp;$C$2&amp;","&amp;$D$2&amp;","&amp;$E$2&amp;","&amp;$F$2&amp;","&amp;$G$2&amp;","&amp;$H$2&amp;","&amp;$I$2&amp;","&amp;$J$2&amp;","&amp;$K$2&amp;","&amp;$L$2&amp;","&amp;$M$2&amp;","&amp;$N$2&amp;")"</f>
        <v>INSERT INTO assignment (assignment_id,courthouse_id,courtroom_id,jail_role_code,other_assign_code,run_id,work_section_code,title,created_by,updated_by,created_dtm,updated_dtm,revision_count)</v>
      </c>
      <c r="W3" t="str">
        <f>" VALUES "</f>
        <v xml:space="preserve"> VALUES </v>
      </c>
      <c r="X3" t="str">
        <f>"("&amp;B3&amp;",("&amp;P3&amp;"),"&amp;Q3&amp;","&amp;R3&amp;","&amp;S3&amp;","&amp;T3&amp;",'"&amp;H3&amp;"','"&amp;I3&amp;"','"&amp;J3&amp;"','"&amp;K3&amp;"',"&amp;L3&amp;","&amp;M3&amp;","&amp;N3&amp;");"</f>
        <v>(uuid_generate_v4(),(SELECT c.courthouse_id FROM courthouse c WHERE c.courthouse_cd = '1201'),(SELECT c.courtroom_id FROM courtroom c WHERE c.courtroom_cd = 'VICTORIA101'),null,null,null,'COURTS','Title 1','test','test',now(),now(),0);</v>
      </c>
    </row>
    <row r="4" spans="1:24" x14ac:dyDescent="0.2">
      <c r="A4">
        <v>2</v>
      </c>
      <c r="B4" t="s">
        <v>8</v>
      </c>
      <c r="C4">
        <v>1201</v>
      </c>
      <c r="D4" s="6" t="s">
        <v>508</v>
      </c>
      <c r="H4" t="s">
        <v>169</v>
      </c>
      <c r="I4" t="s">
        <v>948</v>
      </c>
      <c r="J4" t="s">
        <v>10</v>
      </c>
      <c r="K4" t="s">
        <v>10</v>
      </c>
      <c r="L4" t="s">
        <v>11</v>
      </c>
      <c r="M4" t="s">
        <v>11</v>
      </c>
      <c r="N4">
        <f>0</f>
        <v>0</v>
      </c>
      <c r="P4" t="str">
        <f t="shared" ref="P4:P10" si="0">"SELECT c.courthouse_id FROM courthouse c WHERE c.courthouse_cd = '"&amp;C4&amp;"'"</f>
        <v>SELECT c.courthouse_id FROM courthouse c WHERE c.courthouse_cd = '1201'</v>
      </c>
      <c r="Q4" t="str">
        <f t="shared" ref="Q4:Q10" si="1">IF(D4="", "null", "(SELECT c.courtroom_id FROM courtroom c WHERE c.courtroom_cd = '"&amp;D4&amp;"')")</f>
        <v>(SELECT c.courtroom_id FROM courtroom c WHERE c.courtroom_cd = 'VICTORIA301')</v>
      </c>
      <c r="R4" s="1" t="str">
        <f t="shared" ref="R4:R10" si="2">IF(E4="", "null","'"&amp;E4&amp;"'")</f>
        <v>null</v>
      </c>
      <c r="S4" s="1" t="str">
        <f t="shared" ref="S4:S10" si="3">IF(F4="", "null", "'"&amp;F4&amp;"'")</f>
        <v>null</v>
      </c>
      <c r="T4" s="1" t="str">
        <f t="shared" ref="T4:T10" si="4">IF(G4="","null","(SELECT r.run_id FROM run r WHERE r.courthouse_id = ("&amp;P4&amp;") AND r.title = '"&amp;G4&amp;"')")</f>
        <v>null</v>
      </c>
      <c r="U4" s="1" t="s">
        <v>131</v>
      </c>
      <c r="V4" t="str">
        <f>$V$3</f>
        <v>INSERT INTO assignment (assignment_id,courthouse_id,courtroom_id,jail_role_code,other_assign_code,run_id,work_section_code,title,created_by,updated_by,created_dtm,updated_dtm,revision_count)</v>
      </c>
      <c r="W4" t="str">
        <f>$W$3</f>
        <v xml:space="preserve"> VALUES </v>
      </c>
      <c r="X4" t="str">
        <f t="shared" ref="X4:X10" si="5">"("&amp;B4&amp;",("&amp;P4&amp;"),"&amp;Q4&amp;","&amp;R4&amp;","&amp;S4&amp;","&amp;T4&amp;",'"&amp;H4&amp;"','"&amp;I4&amp;"','"&amp;J4&amp;"','"&amp;K4&amp;"',"&amp;L4&amp;","&amp;M4&amp;","&amp;N4&amp;");"</f>
        <v>(uuid_generate_v4(),(SELECT c.courthouse_id FROM courthouse c WHERE c.courthouse_cd = '1201'),(SELECT c.courtroom_id FROM courtroom c WHERE c.courtroom_cd = 'VICTORIA301'),null,null,null,'COURTS','Title 2','test','test',now(),now(),0);</v>
      </c>
    </row>
    <row r="5" spans="1:24" x14ac:dyDescent="0.2">
      <c r="A5">
        <v>3</v>
      </c>
      <c r="B5" t="s">
        <v>8</v>
      </c>
      <c r="C5">
        <v>1201</v>
      </c>
      <c r="D5" s="6"/>
      <c r="E5" t="s">
        <v>924</v>
      </c>
      <c r="H5" t="s">
        <v>895</v>
      </c>
      <c r="I5" t="s">
        <v>949</v>
      </c>
      <c r="J5" t="s">
        <v>10</v>
      </c>
      <c r="K5" t="s">
        <v>10</v>
      </c>
      <c r="L5" t="s">
        <v>11</v>
      </c>
      <c r="M5" t="s">
        <v>11</v>
      </c>
      <c r="N5">
        <f>0</f>
        <v>0</v>
      </c>
      <c r="P5" t="str">
        <f t="shared" si="0"/>
        <v>SELECT c.courthouse_id FROM courthouse c WHERE c.courthouse_cd = '1201'</v>
      </c>
      <c r="Q5" t="str">
        <f t="shared" si="1"/>
        <v>null</v>
      </c>
      <c r="R5" s="1" t="str">
        <f t="shared" si="2"/>
        <v>'SERGEANT'</v>
      </c>
      <c r="S5" s="1" t="str">
        <f t="shared" si="3"/>
        <v>null</v>
      </c>
      <c r="T5" s="1" t="str">
        <f t="shared" si="4"/>
        <v>null</v>
      </c>
      <c r="U5" s="1" t="s">
        <v>131</v>
      </c>
      <c r="V5" t="str">
        <f t="shared" ref="V5:V10" si="6">$V$3</f>
        <v>INSERT INTO assignment (assignment_id,courthouse_id,courtroom_id,jail_role_code,other_assign_code,run_id,work_section_code,title,created_by,updated_by,created_dtm,updated_dtm,revision_count)</v>
      </c>
      <c r="W5" t="str">
        <f t="shared" ref="W5:W10" si="7">$W$3</f>
        <v xml:space="preserve"> VALUES </v>
      </c>
      <c r="X5" t="str">
        <f t="shared" si="5"/>
        <v>(uuid_generate_v4(),(SELECT c.courthouse_id FROM courthouse c WHERE c.courthouse_cd = '1201'),null,'SERGEANT',null,null,'JAIL','Jail 1','test','test',now(),now(),0);</v>
      </c>
    </row>
    <row r="6" spans="1:24" x14ac:dyDescent="0.2">
      <c r="A6">
        <v>4</v>
      </c>
      <c r="B6" t="s">
        <v>8</v>
      </c>
      <c r="C6">
        <v>1201</v>
      </c>
      <c r="D6" s="6"/>
      <c r="E6" t="s">
        <v>925</v>
      </c>
      <c r="H6" t="s">
        <v>895</v>
      </c>
      <c r="I6" t="s">
        <v>950</v>
      </c>
      <c r="J6" t="s">
        <v>10</v>
      </c>
      <c r="K6" t="s">
        <v>10</v>
      </c>
      <c r="L6" t="s">
        <v>11</v>
      </c>
      <c r="M6" t="s">
        <v>11</v>
      </c>
      <c r="N6">
        <f>0</f>
        <v>0</v>
      </c>
      <c r="P6" t="str">
        <f t="shared" si="0"/>
        <v>SELECT c.courthouse_id FROM courthouse c WHERE c.courthouse_cd = '1201'</v>
      </c>
      <c r="Q6" t="str">
        <f t="shared" si="1"/>
        <v>null</v>
      </c>
      <c r="R6" s="1" t="str">
        <f t="shared" si="2"/>
        <v>'DEPUTYSERGEANT'</v>
      </c>
      <c r="S6" s="1" t="str">
        <f t="shared" si="3"/>
        <v>null</v>
      </c>
      <c r="T6" s="1" t="str">
        <f t="shared" si="4"/>
        <v>null</v>
      </c>
      <c r="U6" s="1" t="s">
        <v>131</v>
      </c>
      <c r="V6" t="str">
        <f t="shared" si="6"/>
        <v>INSERT INTO assignment (assignment_id,courthouse_id,courtroom_id,jail_role_code,other_assign_code,run_id,work_section_code,title,created_by,updated_by,created_dtm,updated_dtm,revision_count)</v>
      </c>
      <c r="W6" t="str">
        <f t="shared" si="7"/>
        <v xml:space="preserve"> VALUES </v>
      </c>
      <c r="X6" t="str">
        <f t="shared" si="5"/>
        <v>(uuid_generate_v4(),(SELECT c.courthouse_id FROM courthouse c WHERE c.courthouse_cd = '1201'),null,'DEPUTYSERGEANT',null,null,'JAIL','Jail 2','test','test',now(),now(),0);</v>
      </c>
    </row>
    <row r="7" spans="1:24" x14ac:dyDescent="0.2">
      <c r="A7">
        <v>5</v>
      </c>
      <c r="B7" t="s">
        <v>8</v>
      </c>
      <c r="C7">
        <v>1201</v>
      </c>
      <c r="D7" s="6"/>
      <c r="G7" t="s">
        <v>961</v>
      </c>
      <c r="H7" t="s">
        <v>951</v>
      </c>
      <c r="I7" t="s">
        <v>953</v>
      </c>
      <c r="J7" t="s">
        <v>10</v>
      </c>
      <c r="K7" t="s">
        <v>10</v>
      </c>
      <c r="L7" t="s">
        <v>11</v>
      </c>
      <c r="M7" t="s">
        <v>11</v>
      </c>
      <c r="N7">
        <f>0</f>
        <v>0</v>
      </c>
      <c r="P7" t="str">
        <f t="shared" si="0"/>
        <v>SELECT c.courthouse_id FROM courthouse c WHERE c.courthouse_cd = '1201'</v>
      </c>
      <c r="Q7" t="str">
        <f t="shared" si="1"/>
        <v>null</v>
      </c>
      <c r="R7" s="1" t="str">
        <f t="shared" si="2"/>
        <v>null</v>
      </c>
      <c r="S7" s="1" t="str">
        <f t="shared" si="3"/>
        <v>null</v>
      </c>
      <c r="T7" s="1" t="str">
        <f t="shared" si="4"/>
        <v>(SELECT r.run_id FROM run r WHERE r.courthouse_id = (SELECT c.courthouse_id FROM courthouse c WHERE c.courthouse_cd = '1201') AND r.title = 'Run 1')</v>
      </c>
      <c r="U7" s="1" t="s">
        <v>131</v>
      </c>
      <c r="V7" t="str">
        <f t="shared" si="6"/>
        <v>INSERT INTO assignment (assignment_id,courthouse_id,courtroom_id,jail_role_code,other_assign_code,run_id,work_section_code,title,created_by,updated_by,created_dtm,updated_dtm,revision_count)</v>
      </c>
      <c r="W7" t="str">
        <f t="shared" si="7"/>
        <v xml:space="preserve"> VALUES </v>
      </c>
      <c r="X7" t="str">
        <f t="shared" si="5"/>
        <v>(uuid_generate_v4(),(SELECT c.courthouse_id FROM courthouse c WHERE c.courthouse_cd = '1201'),null,null,null,(SELECT r.run_id FROM run r WHERE r.courthouse_id = (SELECT c.courthouse_id FROM courthouse c WHERE c.courthouse_cd = '1201') AND r.title = 'Run 1'),'ESCORTS','Escort 1','test','test',now(),now(),0);</v>
      </c>
    </row>
    <row r="8" spans="1:24" x14ac:dyDescent="0.2">
      <c r="A8">
        <v>6</v>
      </c>
      <c r="B8" t="s">
        <v>8</v>
      </c>
      <c r="C8">
        <v>1201</v>
      </c>
      <c r="D8" s="6"/>
      <c r="G8" t="s">
        <v>962</v>
      </c>
      <c r="H8" t="s">
        <v>951</v>
      </c>
      <c r="I8" t="s">
        <v>954</v>
      </c>
      <c r="J8" t="s">
        <v>10</v>
      </c>
      <c r="K8" t="s">
        <v>10</v>
      </c>
      <c r="L8" t="s">
        <v>11</v>
      </c>
      <c r="M8" t="s">
        <v>11</v>
      </c>
      <c r="N8">
        <f>0</f>
        <v>0</v>
      </c>
      <c r="P8" t="str">
        <f t="shared" si="0"/>
        <v>SELECT c.courthouse_id FROM courthouse c WHERE c.courthouse_cd = '1201'</v>
      </c>
      <c r="Q8" t="str">
        <f t="shared" si="1"/>
        <v>null</v>
      </c>
      <c r="R8" s="1" t="str">
        <f t="shared" si="2"/>
        <v>null</v>
      </c>
      <c r="S8" s="1" t="str">
        <f t="shared" si="3"/>
        <v>null</v>
      </c>
      <c r="T8" s="1" t="str">
        <f t="shared" si="4"/>
        <v>(SELECT r.run_id FROM run r WHERE r.courthouse_id = (SELECT c.courthouse_id FROM courthouse c WHERE c.courthouse_cd = '1201') AND r.title = 'Run 2')</v>
      </c>
      <c r="U8" s="1" t="s">
        <v>131</v>
      </c>
      <c r="V8" t="str">
        <f t="shared" si="6"/>
        <v>INSERT INTO assignment (assignment_id,courthouse_id,courtroom_id,jail_role_code,other_assign_code,run_id,work_section_code,title,created_by,updated_by,created_dtm,updated_dtm,revision_count)</v>
      </c>
      <c r="W8" t="str">
        <f t="shared" si="7"/>
        <v xml:space="preserve"> VALUES </v>
      </c>
      <c r="X8" t="str">
        <f t="shared" si="5"/>
        <v>(uuid_generate_v4(),(SELECT c.courthouse_id FROM courthouse c WHERE c.courthouse_cd = '1201'),null,null,null,(SELECT r.run_id FROM run r WHERE r.courthouse_id = (SELECT c.courthouse_id FROM courthouse c WHERE c.courthouse_cd = '1201') AND r.title = 'Run 2'),'ESCORTS','Escort 2','test','test',now(),now(),0);</v>
      </c>
    </row>
    <row r="9" spans="1:24" x14ac:dyDescent="0.2">
      <c r="A9">
        <v>7</v>
      </c>
      <c r="B9" t="s">
        <v>8</v>
      </c>
      <c r="C9">
        <v>1201</v>
      </c>
      <c r="D9" s="6"/>
      <c r="F9" t="s">
        <v>957</v>
      </c>
      <c r="H9" t="s">
        <v>952</v>
      </c>
      <c r="I9" t="s">
        <v>955</v>
      </c>
      <c r="J9" t="s">
        <v>10</v>
      </c>
      <c r="K9" t="s">
        <v>10</v>
      </c>
      <c r="L9" t="s">
        <v>11</v>
      </c>
      <c r="M9" t="s">
        <v>11</v>
      </c>
      <c r="N9">
        <f>0</f>
        <v>0</v>
      </c>
      <c r="P9" t="str">
        <f t="shared" si="0"/>
        <v>SELECT c.courthouse_id FROM courthouse c WHERE c.courthouse_cd = '1201'</v>
      </c>
      <c r="Q9" t="str">
        <f t="shared" si="1"/>
        <v>null</v>
      </c>
      <c r="R9" s="1" t="str">
        <f t="shared" si="2"/>
        <v>null</v>
      </c>
      <c r="S9" s="1" t="str">
        <f t="shared" si="3"/>
        <v>'GATE1'</v>
      </c>
      <c r="T9" s="1" t="str">
        <f t="shared" si="4"/>
        <v>null</v>
      </c>
      <c r="U9" s="1" t="s">
        <v>131</v>
      </c>
      <c r="V9" t="str">
        <f t="shared" si="6"/>
        <v>INSERT INTO assignment (assignment_id,courthouse_id,courtroom_id,jail_role_code,other_assign_code,run_id,work_section_code,title,created_by,updated_by,created_dtm,updated_dtm,revision_count)</v>
      </c>
      <c r="W9" t="str">
        <f t="shared" si="7"/>
        <v xml:space="preserve"> VALUES </v>
      </c>
      <c r="X9" t="str">
        <f t="shared" si="5"/>
        <v>(uuid_generate_v4(),(SELECT c.courthouse_id FROM courthouse c WHERE c.courthouse_cd = '1201'),null,null,'GATE1',null,'OTHER','Other 1','test','test',now(),now(),0);</v>
      </c>
    </row>
    <row r="10" spans="1:24" x14ac:dyDescent="0.2">
      <c r="A10">
        <v>8</v>
      </c>
      <c r="B10" t="s">
        <v>8</v>
      </c>
      <c r="C10">
        <v>1201</v>
      </c>
      <c r="D10" s="6"/>
      <c r="F10" t="s">
        <v>958</v>
      </c>
      <c r="H10" t="s">
        <v>952</v>
      </c>
      <c r="I10" t="s">
        <v>956</v>
      </c>
      <c r="J10" t="s">
        <v>10</v>
      </c>
      <c r="K10" t="s">
        <v>10</v>
      </c>
      <c r="L10" t="s">
        <v>11</v>
      </c>
      <c r="M10" t="s">
        <v>11</v>
      </c>
      <c r="N10">
        <f>0</f>
        <v>0</v>
      </c>
      <c r="P10" t="str">
        <f t="shared" si="0"/>
        <v>SELECT c.courthouse_id FROM courthouse c WHERE c.courthouse_cd = '1201'</v>
      </c>
      <c r="Q10" t="str">
        <f t="shared" si="1"/>
        <v>null</v>
      </c>
      <c r="R10" s="1" t="str">
        <f t="shared" si="2"/>
        <v>null</v>
      </c>
      <c r="S10" s="1" t="str">
        <f t="shared" si="3"/>
        <v>'JURYSELECT'</v>
      </c>
      <c r="T10" s="1" t="str">
        <f t="shared" si="4"/>
        <v>null</v>
      </c>
      <c r="U10" s="1" t="s">
        <v>131</v>
      </c>
      <c r="V10" t="str">
        <f t="shared" si="6"/>
        <v>INSERT INTO assignment (assignment_id,courthouse_id,courtroom_id,jail_role_code,other_assign_code,run_id,work_section_code,title,created_by,updated_by,created_dtm,updated_dtm,revision_count)</v>
      </c>
      <c r="W10" t="str">
        <f t="shared" si="7"/>
        <v xml:space="preserve"> VALUES </v>
      </c>
      <c r="X10" t="str">
        <f t="shared" si="5"/>
        <v>(uuid_generate_v4(),(SELECT c.courthouse_id FROM courthouse c WHERE c.courthouse_cd = '1201'),null,null,'JURYSELECT',null,'OTHER','Other 2','test','test',now(),now(),0);</v>
      </c>
    </row>
    <row r="15" spans="1:24" x14ac:dyDescent="0.2">
      <c r="C15" s="9"/>
    </row>
    <row r="16" spans="1:24" x14ac:dyDescent="0.2">
      <c r="C16" s="10"/>
    </row>
    <row r="17" spans="3:3" x14ac:dyDescent="0.2">
      <c r="C17" s="10"/>
    </row>
    <row r="18" spans="3:3" x14ac:dyDescent="0.2">
      <c r="C18" s="10"/>
    </row>
    <row r="19" spans="3:3" x14ac:dyDescent="0.2">
      <c r="C19" s="10"/>
    </row>
    <row r="20" spans="3:3" x14ac:dyDescent="0.2">
      <c r="C20" s="10"/>
    </row>
    <row r="21" spans="3:3" x14ac:dyDescent="0.2">
      <c r="C21" s="10"/>
    </row>
    <row r="22" spans="3:3" x14ac:dyDescent="0.2">
      <c r="C22" s="10"/>
    </row>
    <row r="23" spans="3:3" x14ac:dyDescent="0.2">
      <c r="C23" s="10"/>
    </row>
    <row r="24" spans="3:3" x14ac:dyDescent="0.2">
      <c r="C24" s="10"/>
    </row>
    <row r="25" spans="3:3" x14ac:dyDescent="0.2">
      <c r="C25" s="10"/>
    </row>
    <row r="26" spans="3:3" x14ac:dyDescent="0.2">
      <c r="C26" s="10"/>
    </row>
    <row r="27" spans="3:3" x14ac:dyDescent="0.2">
      <c r="C27" s="10"/>
    </row>
    <row r="28" spans="3:3" x14ac:dyDescent="0.2">
      <c r="C28" s="10"/>
    </row>
    <row r="29" spans="3:3" x14ac:dyDescent="0.2">
      <c r="C29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F2A59-5195-7347-B251-D3A1D94F83FA}">
  <dimension ref="A1:S21"/>
  <sheetViews>
    <sheetView topLeftCell="Q1" workbookViewId="0">
      <selection activeCell="Q15" sqref="Q15"/>
    </sheetView>
  </sheetViews>
  <sheetFormatPr baseColWidth="10" defaultRowHeight="16" x14ac:dyDescent="0.2"/>
  <cols>
    <col min="1" max="13" width="16.83203125" customWidth="1"/>
    <col min="14" max="14" width="11.6640625" customWidth="1"/>
    <col min="15" max="15" width="18.6640625" customWidth="1"/>
    <col min="16" max="16" width="12.6640625" customWidth="1"/>
    <col min="17" max="17" width="153.6640625" customWidth="1"/>
    <col min="18" max="18" width="9" customWidth="1"/>
    <col min="19" max="19" width="244" customWidth="1"/>
  </cols>
  <sheetData>
    <row r="1" spans="1:19" x14ac:dyDescent="0.2">
      <c r="A1" t="s">
        <v>0</v>
      </c>
      <c r="B1" t="s">
        <v>966</v>
      </c>
      <c r="G1" s="11" t="s">
        <v>970</v>
      </c>
    </row>
    <row r="2" spans="1:19" x14ac:dyDescent="0.2">
      <c r="A2" t="s">
        <v>12</v>
      </c>
      <c r="B2" t="s">
        <v>967</v>
      </c>
      <c r="C2" t="s">
        <v>164</v>
      </c>
      <c r="D2" t="s">
        <v>165</v>
      </c>
      <c r="E2" t="s">
        <v>968</v>
      </c>
      <c r="F2" t="s">
        <v>969</v>
      </c>
      <c r="G2" s="11" t="s">
        <v>921</v>
      </c>
      <c r="H2" t="s">
        <v>942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O2" t="s">
        <v>978</v>
      </c>
    </row>
    <row r="3" spans="1:19" x14ac:dyDescent="0.2">
      <c r="A3">
        <v>1</v>
      </c>
      <c r="B3" t="s">
        <v>8</v>
      </c>
      <c r="C3" s="12" t="s">
        <v>979</v>
      </c>
      <c r="D3" s="12" t="s">
        <v>980</v>
      </c>
      <c r="E3">
        <v>31</v>
      </c>
      <c r="F3">
        <v>1</v>
      </c>
      <c r="G3">
        <v>1201</v>
      </c>
      <c r="H3" t="s">
        <v>947</v>
      </c>
      <c r="I3" t="s">
        <v>10</v>
      </c>
      <c r="J3" t="s">
        <v>10</v>
      </c>
      <c r="K3" t="s">
        <v>11</v>
      </c>
      <c r="L3" t="s">
        <v>11</v>
      </c>
      <c r="M3">
        <f>0</f>
        <v>0</v>
      </c>
      <c r="O3" t="str">
        <f>"SELECT a.assignment_id FROM assignment a WHERE a.courthouse_id = (SELECT c.courthouse_id FROM courthouse c WHERE c.courthouse_cd = '"&amp;G3&amp;"') AND a.title = '"&amp;H3&amp;"'"</f>
        <v>SELECT a.assignment_id FROM assignment a WHERE a.courthouse_id = (SELECT c.courthouse_id FROM courthouse c WHERE c.courthouse_cd = '1201') AND a.title = 'Title 1'</v>
      </c>
      <c r="P3" s="1" t="s">
        <v>131</v>
      </c>
      <c r="Q3" s="1" t="str">
        <f>"INSERT INTO "&amp;$B$1&amp;" ("&amp;$B$2&amp;","&amp;$C$2&amp;","&amp;$D$2&amp;","&amp;$E$2&amp;","&amp;$F$2&amp;","&amp;$H$2&amp;","&amp;$I$2&amp;","&amp;$J$2&amp;","&amp;$K$2&amp;","&amp;$L$2&amp;","&amp;$M$2&amp;")"</f>
        <v>INSERT INTO duty_recurrence (duty_recurrence_id,start_time,end_time,days_bitmap,sheriffs_required,assignment_id,created_by,updated_by,created_dtm,updated_dtm,revision_count)</v>
      </c>
      <c r="R3" t="str">
        <f>" VALUES "</f>
        <v xml:space="preserve"> VALUES </v>
      </c>
      <c r="S3" t="str">
        <f>"("&amp;B3&amp;",to_timestamp('"&amp;C3&amp;"','HH24:MI'),to_timestamp('"&amp;D3&amp;"','HH24:MI'),"&amp;E3&amp;","&amp;F3&amp;",("&amp;O3&amp;"),'"&amp;I3&amp;"','"&amp;J3&amp;"',"&amp;K3&amp;","&amp;L3&amp;","&amp;M3&amp;");"</f>
        <v>(uuid_generate_v4(),to_timestamp('09:00','HH24:MI'),to_timestamp('17:00','HH24:MI'),31,1,(SELECT a.assignment_id FROM assignment a WHERE a.courthouse_id = (SELECT c.courthouse_id FROM courthouse c WHERE c.courthouse_cd = '1201') AND a.title = 'Title 1'),'test','test',now(),now(),0);</v>
      </c>
    </row>
    <row r="4" spans="1:19" x14ac:dyDescent="0.2">
      <c r="A4">
        <v>2</v>
      </c>
      <c r="B4" t="s">
        <v>8</v>
      </c>
      <c r="C4" s="12" t="s">
        <v>979</v>
      </c>
      <c r="D4" s="12" t="s">
        <v>980</v>
      </c>
      <c r="E4">
        <v>31</v>
      </c>
      <c r="F4">
        <v>2</v>
      </c>
      <c r="G4">
        <v>1201</v>
      </c>
      <c r="H4" t="s">
        <v>948</v>
      </c>
      <c r="I4" t="s">
        <v>10</v>
      </c>
      <c r="J4" t="s">
        <v>10</v>
      </c>
      <c r="K4" t="s">
        <v>11</v>
      </c>
      <c r="L4" t="s">
        <v>11</v>
      </c>
      <c r="M4">
        <f>0</f>
        <v>0</v>
      </c>
      <c r="O4" t="str">
        <f t="shared" ref="O4:O10" si="0">"SELECT a.assignment_id FROM assignment a WHERE a.courthouse_id = (SELECT c.courthouse_id FROM courthouse c WHERE c.courthouse_cd = '"&amp;G4&amp;"') AND a.title = '"&amp;H4&amp;"'"</f>
        <v>SELECT a.assignment_id FROM assignment a WHERE a.courthouse_id = (SELECT c.courthouse_id FROM courthouse c WHERE c.courthouse_cd = '1201') AND a.title = 'Title 2'</v>
      </c>
      <c r="P4" s="1" t="s">
        <v>131</v>
      </c>
      <c r="Q4" t="str">
        <f>$Q$3</f>
        <v>INSERT INTO duty_recurrence (duty_recurrence_id,start_time,end_time,days_bitmap,sheriffs_required,assignment_id,created_by,updated_by,created_dtm,updated_dtm,revision_count)</v>
      </c>
      <c r="R4" t="str">
        <f>$R$3</f>
        <v xml:space="preserve"> VALUES </v>
      </c>
      <c r="S4" t="str">
        <f t="shared" ref="S4:S10" si="1">"("&amp;B4&amp;",to_timestamp('"&amp;C4&amp;"','HH24:MI'),to_timestamp('"&amp;D4&amp;"','HH24:MI'),"&amp;E4&amp;","&amp;F4&amp;",("&amp;O4&amp;"),'"&amp;I4&amp;"','"&amp;J4&amp;"',"&amp;K4&amp;","&amp;L4&amp;","&amp;M4&amp;");"</f>
        <v>(uuid_generate_v4(),to_timestamp('09:00','HH24:MI'),to_timestamp('17:00','HH24:MI'),31,2,(SELECT a.assignment_id FROM assignment a WHERE a.courthouse_id = (SELECT c.courthouse_id FROM courthouse c WHERE c.courthouse_cd = '1201') AND a.title = 'Title 2'),'test','test',now(),now(),0);</v>
      </c>
    </row>
    <row r="5" spans="1:19" x14ac:dyDescent="0.2">
      <c r="A5">
        <v>3</v>
      </c>
      <c r="B5" t="s">
        <v>8</v>
      </c>
      <c r="C5" s="12" t="s">
        <v>979</v>
      </c>
      <c r="D5" s="12" t="s">
        <v>980</v>
      </c>
      <c r="E5">
        <v>23</v>
      </c>
      <c r="F5">
        <v>1</v>
      </c>
      <c r="G5">
        <v>1201</v>
      </c>
      <c r="H5" t="s">
        <v>949</v>
      </c>
      <c r="I5" t="s">
        <v>10</v>
      </c>
      <c r="J5" t="s">
        <v>10</v>
      </c>
      <c r="K5" t="s">
        <v>11</v>
      </c>
      <c r="L5" t="s">
        <v>11</v>
      </c>
      <c r="M5">
        <f>0</f>
        <v>0</v>
      </c>
      <c r="O5" t="str">
        <f t="shared" si="0"/>
        <v>SELECT a.assignment_id FROM assignment a WHERE a.courthouse_id = (SELECT c.courthouse_id FROM courthouse c WHERE c.courthouse_cd = '1201') AND a.title = 'Jail 1'</v>
      </c>
      <c r="P5" s="1" t="s">
        <v>131</v>
      </c>
      <c r="Q5" t="str">
        <f t="shared" ref="Q5:Q10" si="2">$Q$3</f>
        <v>INSERT INTO duty_recurrence (duty_recurrence_id,start_time,end_time,days_bitmap,sheriffs_required,assignment_id,created_by,updated_by,created_dtm,updated_dtm,revision_count)</v>
      </c>
      <c r="R5" t="str">
        <f t="shared" ref="R5:R10" si="3">$R$3</f>
        <v xml:space="preserve"> VALUES </v>
      </c>
      <c r="S5" t="str">
        <f t="shared" si="1"/>
        <v>(uuid_generate_v4(),to_timestamp('09:00','HH24:MI'),to_timestamp('17:00','HH24:MI'),23,1,(SELECT a.assignment_id FROM assignment a WHERE a.courthouse_id = (SELECT c.courthouse_id FROM courthouse c WHERE c.courthouse_cd = '1201') AND a.title = 'Jail 1'),'test','test',now(),now(),0);</v>
      </c>
    </row>
    <row r="6" spans="1:19" x14ac:dyDescent="0.2">
      <c r="A6">
        <v>4</v>
      </c>
      <c r="B6" t="s">
        <v>8</v>
      </c>
      <c r="C6" s="12" t="s">
        <v>979</v>
      </c>
      <c r="D6" s="12" t="s">
        <v>980</v>
      </c>
      <c r="E6">
        <v>23</v>
      </c>
      <c r="F6">
        <v>2</v>
      </c>
      <c r="G6">
        <v>1201</v>
      </c>
      <c r="H6" t="s">
        <v>950</v>
      </c>
      <c r="I6" t="s">
        <v>10</v>
      </c>
      <c r="J6" t="s">
        <v>10</v>
      </c>
      <c r="K6" t="s">
        <v>11</v>
      </c>
      <c r="L6" t="s">
        <v>11</v>
      </c>
      <c r="M6">
        <f>0</f>
        <v>0</v>
      </c>
      <c r="O6" t="str">
        <f t="shared" si="0"/>
        <v>SELECT a.assignment_id FROM assignment a WHERE a.courthouse_id = (SELECT c.courthouse_id FROM courthouse c WHERE c.courthouse_cd = '1201') AND a.title = 'Jail 2'</v>
      </c>
      <c r="P6" s="1" t="s">
        <v>131</v>
      </c>
      <c r="Q6" t="str">
        <f t="shared" si="2"/>
        <v>INSERT INTO duty_recurrence (duty_recurrence_id,start_time,end_time,days_bitmap,sheriffs_required,assignment_id,created_by,updated_by,created_dtm,updated_dtm,revision_count)</v>
      </c>
      <c r="R6" t="str">
        <f t="shared" si="3"/>
        <v xml:space="preserve"> VALUES </v>
      </c>
      <c r="S6" t="str">
        <f t="shared" si="1"/>
        <v>(uuid_generate_v4(),to_timestamp('09:00','HH24:MI'),to_timestamp('17:00','HH24:MI'),23,2,(SELECT a.assignment_id FROM assignment a WHERE a.courthouse_id = (SELECT c.courthouse_id FROM courthouse c WHERE c.courthouse_cd = '1201') AND a.title = 'Jail 2'),'test','test',now(),now(),0);</v>
      </c>
    </row>
    <row r="7" spans="1:19" x14ac:dyDescent="0.2">
      <c r="A7">
        <v>5</v>
      </c>
      <c r="B7" t="s">
        <v>8</v>
      </c>
      <c r="C7" s="12" t="s">
        <v>979</v>
      </c>
      <c r="D7" s="12" t="s">
        <v>980</v>
      </c>
      <c r="E7">
        <v>7</v>
      </c>
      <c r="F7">
        <v>1</v>
      </c>
      <c r="G7">
        <v>1201</v>
      </c>
      <c r="H7" t="s">
        <v>953</v>
      </c>
      <c r="I7" t="s">
        <v>10</v>
      </c>
      <c r="J7" t="s">
        <v>10</v>
      </c>
      <c r="K7" t="s">
        <v>11</v>
      </c>
      <c r="L7" t="s">
        <v>11</v>
      </c>
      <c r="M7">
        <f>0</f>
        <v>0</v>
      </c>
      <c r="O7" t="str">
        <f t="shared" si="0"/>
        <v>SELECT a.assignment_id FROM assignment a WHERE a.courthouse_id = (SELECT c.courthouse_id FROM courthouse c WHERE c.courthouse_cd = '1201') AND a.title = 'Escort 1'</v>
      </c>
      <c r="P7" s="1" t="s">
        <v>131</v>
      </c>
      <c r="Q7" t="str">
        <f t="shared" si="2"/>
        <v>INSERT INTO duty_recurrence (duty_recurrence_id,start_time,end_time,days_bitmap,sheriffs_required,assignment_id,created_by,updated_by,created_dtm,updated_dtm,revision_count)</v>
      </c>
      <c r="R7" t="str">
        <f t="shared" si="3"/>
        <v xml:space="preserve"> VALUES </v>
      </c>
      <c r="S7" t="str">
        <f t="shared" si="1"/>
        <v>(uuid_generate_v4(),to_timestamp('09:00','HH24:MI'),to_timestamp('17:00','HH24:MI'),7,1,(SELECT a.assignment_id FROM assignment a WHERE a.courthouse_id = (SELECT c.courthouse_id FROM courthouse c WHERE c.courthouse_cd = '1201') AND a.title = 'Escort 1'),'test','test',now(),now(),0);</v>
      </c>
    </row>
    <row r="8" spans="1:19" x14ac:dyDescent="0.2">
      <c r="A8">
        <v>6</v>
      </c>
      <c r="B8" t="s">
        <v>8</v>
      </c>
      <c r="C8" s="12" t="s">
        <v>979</v>
      </c>
      <c r="D8" s="12" t="s">
        <v>980</v>
      </c>
      <c r="E8">
        <v>7</v>
      </c>
      <c r="F8">
        <v>2</v>
      </c>
      <c r="G8">
        <v>1201</v>
      </c>
      <c r="H8" t="s">
        <v>954</v>
      </c>
      <c r="I8" t="s">
        <v>10</v>
      </c>
      <c r="J8" t="s">
        <v>10</v>
      </c>
      <c r="K8" t="s">
        <v>11</v>
      </c>
      <c r="L8" t="s">
        <v>11</v>
      </c>
      <c r="M8">
        <f>0</f>
        <v>0</v>
      </c>
      <c r="O8" t="str">
        <f t="shared" si="0"/>
        <v>SELECT a.assignment_id FROM assignment a WHERE a.courthouse_id = (SELECT c.courthouse_id FROM courthouse c WHERE c.courthouse_cd = '1201') AND a.title = 'Escort 2'</v>
      </c>
      <c r="P8" s="1" t="s">
        <v>131</v>
      </c>
      <c r="Q8" t="str">
        <f t="shared" si="2"/>
        <v>INSERT INTO duty_recurrence (duty_recurrence_id,start_time,end_time,days_bitmap,sheriffs_required,assignment_id,created_by,updated_by,created_dtm,updated_dtm,revision_count)</v>
      </c>
      <c r="R8" t="str">
        <f t="shared" si="3"/>
        <v xml:space="preserve"> VALUES </v>
      </c>
      <c r="S8" t="str">
        <f t="shared" si="1"/>
        <v>(uuid_generate_v4(),to_timestamp('09:00','HH24:MI'),to_timestamp('17:00','HH24:MI'),7,2,(SELECT a.assignment_id FROM assignment a WHERE a.courthouse_id = (SELECT c.courthouse_id FROM courthouse c WHERE c.courthouse_cd = '1201') AND a.title = 'Escort 2'),'test','test',now(),now(),0);</v>
      </c>
    </row>
    <row r="9" spans="1:19" x14ac:dyDescent="0.2">
      <c r="A9">
        <v>7</v>
      </c>
      <c r="B9" t="s">
        <v>8</v>
      </c>
      <c r="C9" s="12" t="s">
        <v>979</v>
      </c>
      <c r="D9" s="12" t="s">
        <v>980</v>
      </c>
      <c r="E9">
        <v>26</v>
      </c>
      <c r="F9">
        <v>1</v>
      </c>
      <c r="G9">
        <v>1201</v>
      </c>
      <c r="H9" t="s">
        <v>955</v>
      </c>
      <c r="I9" t="s">
        <v>10</v>
      </c>
      <c r="J9" t="s">
        <v>10</v>
      </c>
      <c r="K9" t="s">
        <v>11</v>
      </c>
      <c r="L9" t="s">
        <v>11</v>
      </c>
      <c r="M9">
        <f>0</f>
        <v>0</v>
      </c>
      <c r="O9" t="str">
        <f t="shared" si="0"/>
        <v>SELECT a.assignment_id FROM assignment a WHERE a.courthouse_id = (SELECT c.courthouse_id FROM courthouse c WHERE c.courthouse_cd = '1201') AND a.title = 'Other 1'</v>
      </c>
      <c r="P9" s="1" t="s">
        <v>131</v>
      </c>
      <c r="Q9" t="str">
        <f t="shared" si="2"/>
        <v>INSERT INTO duty_recurrence (duty_recurrence_id,start_time,end_time,days_bitmap,sheriffs_required,assignment_id,created_by,updated_by,created_dtm,updated_dtm,revision_count)</v>
      </c>
      <c r="R9" t="str">
        <f t="shared" si="3"/>
        <v xml:space="preserve"> VALUES </v>
      </c>
      <c r="S9" t="str">
        <f>"("&amp;B9&amp;",to_timestamp('"&amp;C9&amp;"','HH24:MI'),to_timestamp('"&amp;D9&amp;"','HH24:MI'),"&amp;E9&amp;","&amp;F9&amp;",("&amp;O9&amp;"),'"&amp;I9&amp;"','"&amp;J9&amp;"',"&amp;K9&amp;","&amp;L9&amp;","&amp;M9&amp;");"</f>
        <v>(uuid_generate_v4(),to_timestamp('09:00','HH24:MI'),to_timestamp('17:00','HH24:MI'),26,1,(SELECT a.assignment_id FROM assignment a WHERE a.courthouse_id = (SELECT c.courthouse_id FROM courthouse c WHERE c.courthouse_cd = '1201') AND a.title = 'Other 1'),'test','test',now(),now(),0);</v>
      </c>
    </row>
    <row r="10" spans="1:19" x14ac:dyDescent="0.2">
      <c r="A10">
        <v>8</v>
      </c>
      <c r="B10" t="s">
        <v>8</v>
      </c>
      <c r="C10" s="12" t="s">
        <v>979</v>
      </c>
      <c r="D10" s="12" t="s">
        <v>980</v>
      </c>
      <c r="E10">
        <v>26</v>
      </c>
      <c r="F10">
        <v>2</v>
      </c>
      <c r="G10">
        <v>1201</v>
      </c>
      <c r="H10" t="s">
        <v>956</v>
      </c>
      <c r="I10" t="s">
        <v>10</v>
      </c>
      <c r="J10" t="s">
        <v>10</v>
      </c>
      <c r="K10" t="s">
        <v>11</v>
      </c>
      <c r="L10" t="s">
        <v>11</v>
      </c>
      <c r="M10">
        <f>0</f>
        <v>0</v>
      </c>
      <c r="O10" t="str">
        <f t="shared" si="0"/>
        <v>SELECT a.assignment_id FROM assignment a WHERE a.courthouse_id = (SELECT c.courthouse_id FROM courthouse c WHERE c.courthouse_cd = '1201') AND a.title = 'Other 2'</v>
      </c>
      <c r="P10" s="1" t="s">
        <v>131</v>
      </c>
      <c r="Q10" t="str">
        <f t="shared" si="2"/>
        <v>INSERT INTO duty_recurrence (duty_recurrence_id,start_time,end_time,days_bitmap,sheriffs_required,assignment_id,created_by,updated_by,created_dtm,updated_dtm,revision_count)</v>
      </c>
      <c r="R10" t="str">
        <f t="shared" si="3"/>
        <v xml:space="preserve"> VALUES </v>
      </c>
      <c r="S10" t="str">
        <f t="shared" si="1"/>
        <v>(uuid_generate_v4(),to_timestamp('09:00','HH24:MI'),to_timestamp('17:00','HH24:MI'),26,2,(SELECT a.assignment_id FROM assignment a WHERE a.courthouse_id = (SELECT c.courthouse_id FROM courthouse c WHERE c.courthouse_cd = '1201') AND a.title = 'Other 2'),'test','test',now(),now(),0);</v>
      </c>
    </row>
    <row r="20" spans="5:11" x14ac:dyDescent="0.2">
      <c r="E20" t="s">
        <v>971</v>
      </c>
      <c r="F20" t="s">
        <v>972</v>
      </c>
      <c r="G20" t="s">
        <v>973</v>
      </c>
      <c r="H20" t="s">
        <v>974</v>
      </c>
      <c r="I20" t="s">
        <v>975</v>
      </c>
      <c r="J20" t="s">
        <v>976</v>
      </c>
      <c r="K20" t="s">
        <v>977</v>
      </c>
    </row>
    <row r="21" spans="5:11" x14ac:dyDescent="0.2">
      <c r="E21">
        <v>1</v>
      </c>
      <c r="F21">
        <v>2</v>
      </c>
      <c r="G21">
        <v>4</v>
      </c>
      <c r="H21">
        <v>8</v>
      </c>
      <c r="I21">
        <v>16</v>
      </c>
      <c r="J21">
        <v>32</v>
      </c>
      <c r="K21">
        <v>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B5FAB-2770-0D4D-A97D-5A279FA0CC90}">
  <dimension ref="A1:V4"/>
  <sheetViews>
    <sheetView topLeftCell="S1" workbookViewId="0">
      <selection activeCell="T3" sqref="T3:V3"/>
    </sheetView>
  </sheetViews>
  <sheetFormatPr baseColWidth="10" defaultRowHeight="16" x14ac:dyDescent="0.2"/>
  <cols>
    <col min="1" max="15" width="16.83203125" customWidth="1"/>
    <col min="16" max="18" width="19.1640625" customWidth="1"/>
    <col min="19" max="19" width="16.83203125" customWidth="1"/>
    <col min="20" max="20" width="156.1640625" customWidth="1"/>
    <col min="21" max="21" width="8.83203125" customWidth="1"/>
    <col min="22" max="22" width="255.6640625" customWidth="1"/>
  </cols>
  <sheetData>
    <row r="1" spans="1:22" x14ac:dyDescent="0.2">
      <c r="A1" t="s">
        <v>0</v>
      </c>
      <c r="B1" t="s">
        <v>160</v>
      </c>
    </row>
    <row r="2" spans="1:22" x14ac:dyDescent="0.2">
      <c r="A2" t="s">
        <v>12</v>
      </c>
      <c r="B2" t="s">
        <v>161</v>
      </c>
      <c r="C2" t="s">
        <v>2</v>
      </c>
      <c r="D2" t="s">
        <v>162</v>
      </c>
      <c r="E2" t="s">
        <v>133</v>
      </c>
      <c r="F2" t="s">
        <v>163</v>
      </c>
      <c r="G2" t="s">
        <v>164</v>
      </c>
      <c r="H2" t="s">
        <v>165</v>
      </c>
      <c r="I2" t="s">
        <v>166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P2" t="s">
        <v>130</v>
      </c>
      <c r="Q2" t="s">
        <v>168</v>
      </c>
      <c r="R2" t="s">
        <v>167</v>
      </c>
    </row>
    <row r="3" spans="1:22" x14ac:dyDescent="0.2">
      <c r="A3">
        <v>1</v>
      </c>
      <c r="B3" t="s">
        <v>8</v>
      </c>
      <c r="C3" t="s">
        <v>112</v>
      </c>
      <c r="D3" t="s">
        <v>9</v>
      </c>
      <c r="E3" t="s">
        <v>139</v>
      </c>
      <c r="F3" t="s">
        <v>169</v>
      </c>
      <c r="G3" t="str">
        <f>"2018-02-09 09:00"</f>
        <v>2018-02-09 09:00</v>
      </c>
      <c r="H3" t="str">
        <f>"2018-02-09 17:00"</f>
        <v>2018-02-09 17:00</v>
      </c>
      <c r="J3" t="s">
        <v>10</v>
      </c>
      <c r="K3" t="s">
        <v>10</v>
      </c>
      <c r="L3" t="s">
        <v>11</v>
      </c>
      <c r="M3" t="s">
        <v>11</v>
      </c>
      <c r="N3">
        <f>0</f>
        <v>0</v>
      </c>
      <c r="P3" t="str">
        <f>"SELECT L.location_id FROM location L WHERE L.location_name='"&amp;C3&amp;"'"</f>
        <v>SELECT L.location_id FROM location L WHERE L.location_name='ROBSONSQUARE'</v>
      </c>
      <c r="Q3" s="1" t="str">
        <f>D3</f>
        <v>null</v>
      </c>
      <c r="R3" t="str">
        <f>"SELECT s.sheriff_id FROM sheriff s WHERE s.badge_no ='" &amp;E3&amp; "'"</f>
        <v>SELECT s.sheriff_id FROM sheriff s WHERE s.badge_no ='BN10000'</v>
      </c>
      <c r="S3" s="1" t="s">
        <v>131</v>
      </c>
      <c r="T3" s="1" t="str">
        <f>"INSERT INTO "&amp;$B$1&amp;" ("&amp;$B$2&amp;","&amp;$C$2&amp;","&amp;$D$2&amp;","&amp;$E$2&amp;","&amp;$F$2&amp;","&amp;$G$2&amp;","&amp;$H$2&amp;","&amp;$I$2&amp;","&amp;$J$2&amp;","&amp;$K$2&amp;","&amp;$L$2&amp;","&amp;$M$2&amp;","&amp;$N$2&amp;")"</f>
        <v>INSERT INTO shift (shift_id,location_id,shift_template_id,sheriff_id,work_section_code,start_time,end_time,shift_status,created_by,updated_by,created_dtm,updated_dtm,revision_count)</v>
      </c>
      <c r="U3" t="str">
        <f>" VALUES "</f>
        <v xml:space="preserve"> VALUES </v>
      </c>
      <c r="V3" t="str">
        <f>"("&amp;B3&amp;",("&amp;P3&amp;"),"&amp;D3&amp;",("&amp;R3&amp;"),'"&amp;F3&amp;"',to_timestamp('"&amp;G3&amp;"','yyyy-MM-dd HH24:MI'),to_timestamp('"&amp;H3&amp;"','yyyy-MM-dd HH24:MI'),'"&amp;I3&amp;"','"&amp;J3&amp;"','"&amp;K3&amp;"',"&amp;L3&amp;","&amp;M3&amp;","&amp;N3&amp;");"</f>
        <v>(uuid_generate_v4(),(SELECT L.location_id FROM location L WHERE L.location_name='ROBSONSQUARE'),null,(SELECT s.sheriff_id FROM sheriff s WHERE s.badge_no ='BN10000'),'COURTS',to_timestamp('2018-02-09 09:00','yyyy-MM-dd HH24:MI'),to_timestamp('2018-02-09 17:00','yyyy-MM-dd HH24:MI'),'','test','test',now(),now(),0);</v>
      </c>
    </row>
    <row r="4" spans="1:22" x14ac:dyDescent="0.2">
      <c r="T4" t="str">
        <f>$T$3</f>
        <v>INSERT INTO shift (shift_id,location_id,shift_template_id,sheriff_id,work_section_code,start_time,end_time,shift_status,created_by,updated_by,created_dtm,updated_dtm,revision_count)</v>
      </c>
      <c r="U4" t="str">
        <f>$U$3</f>
        <v xml:space="preserve"> VALUES </v>
      </c>
      <c r="V4" t="str">
        <f>"("&amp;B4&amp;",("&amp;P4&amp;"),"&amp;D4&amp;",("&amp;R4&amp;"),'"&amp;F4&amp;"',to_timestamp('"&amp;G4&amp;"','yyyy-MM-dd HH24:MI'),to_timestamp('"&amp;H4&amp;"','yyyy-MM-dd HH24:MI'),'"&amp;I4&amp;"','"&amp;J4&amp;"','"&amp;K4&amp;"',"&amp;L4&amp;","&amp;M4&amp;","&amp;N4&amp;");"</f>
        <v>(,(),,(),'',to_timestamp('','yyyy-MM-dd HH24:MI'),to_timestamp('','yyyy-MM-dd HH24:MI'),'','','',,,);</v>
      </c>
    </row>
  </sheetData>
  <dataValidations count="1">
    <dataValidation type="list" allowBlank="1" showInputMessage="1" showErrorMessage="1" sqref="C3" xr:uid="{2110A409-5A10-754A-AB1A-2D9A23A9D023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689358C-4B31-FD45-BED2-6E041D961284}">
          <x14:formula1>
            <xm:f>sheriff!$C3:$C10</xm:f>
          </x14:formula1>
          <xm:sqref>E3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region</vt:lpstr>
      <vt:lpstr>courthouse</vt:lpstr>
      <vt:lpstr>courtroom</vt:lpstr>
      <vt:lpstr>sheriff</vt:lpstr>
      <vt:lpstr>run</vt:lpstr>
      <vt:lpstr>assignment</vt:lpstr>
      <vt:lpstr>duty_recurrence</vt:lpstr>
      <vt:lpstr>shift_old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2018-03-13T13:11:56Z</dcterms:created>
  <dcterms:modified xsi:type="dcterms:W3CDTF">2018-03-31T21:47:09Z</dcterms:modified>
</cp:coreProperties>
</file>