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L Homework\"/>
    </mc:Choice>
  </mc:AlternateContent>
  <xr:revisionPtr revIDLastSave="0" documentId="13_ncr:1_{4689A003-39A6-419B-85FB-16C7961F42B4}" xr6:coauthVersionLast="47" xr6:coauthVersionMax="47" xr10:uidLastSave="{00000000-0000-0000-0000-000000000000}"/>
  <bookViews>
    <workbookView xWindow="28680" yWindow="-120" windowWidth="29040" windowHeight="15840" xr2:uid="{9F19B71F-D769-49C0-8936-3E7F0CBBC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B37" i="1"/>
  <c r="B38" i="1"/>
  <c r="B39" i="1"/>
  <c r="B40" i="1"/>
  <c r="B36" i="1"/>
  <c r="AA6" i="1"/>
  <c r="AA7" i="1"/>
  <c r="AA8" i="1"/>
  <c r="AA5" i="1"/>
  <c r="Z6" i="1"/>
  <c r="Z7" i="1"/>
  <c r="Z8" i="1"/>
  <c r="Z5" i="1"/>
  <c r="M16" i="1"/>
  <c r="M15" i="1"/>
  <c r="M6" i="1"/>
  <c r="M7" i="1"/>
  <c r="M8" i="1"/>
  <c r="M9" i="1"/>
  <c r="M10" i="1"/>
  <c r="M11" i="1"/>
  <c r="M12" i="1"/>
  <c r="M13" i="1"/>
  <c r="M14" i="1"/>
  <c r="M5" i="1"/>
  <c r="Q16" i="1"/>
  <c r="P16" i="1"/>
  <c r="Y14" i="1"/>
  <c r="X14" i="1"/>
  <c r="T14" i="1"/>
  <c r="S14" i="1"/>
  <c r="R14" i="1"/>
  <c r="V14" i="1" s="1"/>
  <c r="Y13" i="1"/>
  <c r="X13" i="1"/>
  <c r="T13" i="1"/>
  <c r="S13" i="1"/>
  <c r="R13" i="1"/>
  <c r="U13" i="1" s="1"/>
  <c r="Y12" i="1"/>
  <c r="X12" i="1"/>
  <c r="T12" i="1"/>
  <c r="S12" i="1"/>
  <c r="R12" i="1"/>
  <c r="U12" i="1" s="1"/>
  <c r="Y11" i="1"/>
  <c r="X11" i="1"/>
  <c r="T11" i="1"/>
  <c r="S11" i="1"/>
  <c r="R11" i="1"/>
  <c r="V11" i="1" s="1"/>
  <c r="Y10" i="1"/>
  <c r="X10" i="1"/>
  <c r="T10" i="1"/>
  <c r="S10" i="1"/>
  <c r="R10" i="1"/>
  <c r="V10" i="1" s="1"/>
  <c r="Y9" i="1"/>
  <c r="AA9" i="1" s="1"/>
  <c r="AA10" i="1" s="1"/>
  <c r="AA15" i="1" s="1"/>
  <c r="X9" i="1"/>
  <c r="Z9" i="1" s="1"/>
  <c r="Z10" i="1" s="1"/>
  <c r="Z15" i="1" s="1"/>
  <c r="T9" i="1"/>
  <c r="S9" i="1"/>
  <c r="R9" i="1"/>
  <c r="V9" i="1" s="1"/>
  <c r="Y8" i="1"/>
  <c r="X8" i="1"/>
  <c r="T8" i="1"/>
  <c r="S8" i="1"/>
  <c r="R8" i="1"/>
  <c r="V8" i="1" s="1"/>
  <c r="Y7" i="1"/>
  <c r="X7" i="1"/>
  <c r="T7" i="1"/>
  <c r="S7" i="1"/>
  <c r="R7" i="1"/>
  <c r="V7" i="1" s="1"/>
  <c r="Y6" i="1"/>
  <c r="X6" i="1"/>
  <c r="T6" i="1"/>
  <c r="S6" i="1"/>
  <c r="R6" i="1"/>
  <c r="V6" i="1" s="1"/>
  <c r="Y5" i="1"/>
  <c r="X5" i="1"/>
  <c r="T5" i="1"/>
  <c r="S5" i="1"/>
  <c r="R5" i="1"/>
  <c r="K6" i="1"/>
  <c r="K7" i="1"/>
  <c r="K8" i="1"/>
  <c r="K9" i="1"/>
  <c r="K10" i="1"/>
  <c r="K11" i="1"/>
  <c r="K12" i="1"/>
  <c r="K13" i="1"/>
  <c r="K14" i="1"/>
  <c r="K5" i="1"/>
  <c r="U8" i="1" l="1"/>
  <c r="V13" i="1"/>
  <c r="T16" i="1"/>
  <c r="U7" i="1"/>
  <c r="R16" i="1"/>
  <c r="U6" i="1"/>
  <c r="U14" i="1"/>
  <c r="U10" i="1"/>
  <c r="S16" i="1"/>
  <c r="V5" i="1"/>
  <c r="U5" i="1"/>
  <c r="U11" i="1"/>
  <c r="V12" i="1"/>
  <c r="U9" i="1"/>
  <c r="H8" i="1"/>
  <c r="H10" i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5" i="1"/>
  <c r="L5" i="1" s="1"/>
  <c r="D5" i="1"/>
  <c r="G5" i="1" s="1"/>
  <c r="E5" i="1"/>
  <c r="F5" i="1"/>
  <c r="D6" i="1"/>
  <c r="G6" i="1" s="1"/>
  <c r="E6" i="1"/>
  <c r="F6" i="1"/>
  <c r="D7" i="1"/>
  <c r="G7" i="1" s="1"/>
  <c r="E7" i="1"/>
  <c r="F7" i="1"/>
  <c r="D8" i="1"/>
  <c r="G8" i="1" s="1"/>
  <c r="E8" i="1"/>
  <c r="F8" i="1"/>
  <c r="D9" i="1"/>
  <c r="G9" i="1" s="1"/>
  <c r="E9" i="1"/>
  <c r="F9" i="1"/>
  <c r="D10" i="1"/>
  <c r="G10" i="1" s="1"/>
  <c r="E10" i="1"/>
  <c r="F10" i="1"/>
  <c r="D11" i="1"/>
  <c r="G11" i="1" s="1"/>
  <c r="E11" i="1"/>
  <c r="F11" i="1"/>
  <c r="D12" i="1"/>
  <c r="G12" i="1" s="1"/>
  <c r="E12" i="1"/>
  <c r="F12" i="1"/>
  <c r="D13" i="1"/>
  <c r="G13" i="1" s="1"/>
  <c r="E13" i="1"/>
  <c r="F13" i="1"/>
  <c r="D14" i="1"/>
  <c r="G14" i="1" s="1"/>
  <c r="E14" i="1"/>
  <c r="F14" i="1"/>
  <c r="B16" i="1"/>
  <c r="C16" i="1"/>
  <c r="L15" i="1" l="1"/>
  <c r="L16" i="1" s="1"/>
  <c r="H14" i="1"/>
  <c r="H6" i="1"/>
  <c r="H7" i="1"/>
  <c r="H13" i="1"/>
  <c r="H12" i="1"/>
  <c r="H5" i="1"/>
  <c r="H11" i="1"/>
  <c r="H9" i="1"/>
  <c r="P18" i="1"/>
  <c r="P19" i="1" s="1"/>
  <c r="P26" i="1"/>
  <c r="V16" i="1"/>
  <c r="U16" i="1"/>
  <c r="G16" i="1"/>
  <c r="F16" i="1"/>
  <c r="E16" i="1"/>
  <c r="D16" i="1"/>
  <c r="B26" i="1" s="1"/>
  <c r="H16" i="1" l="1"/>
  <c r="B25" i="1" s="1"/>
  <c r="P25" i="1"/>
  <c r="B18" i="1"/>
  <c r="B19" i="1" s="1"/>
</calcChain>
</file>

<file path=xl/sharedStrings.xml><?xml version="1.0" encoding="utf-8"?>
<sst xmlns="http://schemas.openxmlformats.org/spreadsheetml/2006/main" count="91" uniqueCount="29">
  <si>
    <t>X</t>
  </si>
  <si>
    <t>Y</t>
  </si>
  <si>
    <t>X^2</t>
  </si>
  <si>
    <t>Y^2</t>
  </si>
  <si>
    <t>XY</t>
  </si>
  <si>
    <t xml:space="preserve">Sum </t>
  </si>
  <si>
    <r>
      <t>Slope(b) = (NΣXY - (ΣX)(ΣY)) / (NΣX</t>
    </r>
    <r>
      <rPr>
        <vertAlign val="superscript"/>
        <sz val="10"/>
        <color rgb="FFFF0000"/>
        <rFont val="Arial Unicode MS"/>
      </rPr>
      <t>2</t>
    </r>
    <r>
      <rPr>
        <sz val="10"/>
        <color rgb="FFFF0000"/>
        <rFont val="Arial Unicode MS"/>
      </rPr>
      <t xml:space="preserve"> - (ΣX)</t>
    </r>
    <r>
      <rPr>
        <vertAlign val="superscript"/>
        <sz val="10"/>
        <color rgb="FFFF0000"/>
        <rFont val="Arial Unicode MS"/>
      </rPr>
      <t>2</t>
    </r>
    <r>
      <rPr>
        <sz val="10"/>
        <color rgb="FFFF0000"/>
        <rFont val="Arial Unicode MS"/>
      </rPr>
      <t>)</t>
    </r>
  </si>
  <si>
    <t xml:space="preserve">Intercept(a) = (ΣY - b(ΣX)) / N </t>
  </si>
  <si>
    <t>ŷ=a1 + b1 * x</t>
  </si>
  <si>
    <r>
      <t>ŷ=a2 + b2 * x</t>
    </r>
    <r>
      <rPr>
        <b/>
        <vertAlign val="superscript"/>
        <sz val="12"/>
        <color theme="1"/>
        <rFont val="Times New Roman"/>
        <family val="1"/>
      </rPr>
      <t>2</t>
    </r>
  </si>
  <si>
    <r>
      <t>Slope(b) = (NΣ</t>
    </r>
    <r>
      <rPr>
        <u/>
        <sz val="10"/>
        <color theme="1"/>
        <rFont val="Arial Unicode MS"/>
      </rPr>
      <t>P</t>
    </r>
    <r>
      <rPr>
        <sz val="10"/>
        <color theme="1"/>
        <rFont val="Arial Unicode MS"/>
      </rPr>
      <t>Y - (Σ</t>
    </r>
    <r>
      <rPr>
        <u/>
        <sz val="10"/>
        <color theme="1"/>
        <rFont val="Arial Unicode MS"/>
      </rPr>
      <t>P</t>
    </r>
    <r>
      <rPr>
        <sz val="10"/>
        <color theme="1"/>
        <rFont val="Arial Unicode MS"/>
      </rPr>
      <t>)(ΣY)) / (NΣ</t>
    </r>
    <r>
      <rPr>
        <u/>
        <sz val="10"/>
        <color theme="1"/>
        <rFont val="Arial Unicode MS"/>
      </rPr>
      <t>P</t>
    </r>
    <r>
      <rPr>
        <vertAlign val="superscript"/>
        <sz val="10"/>
        <color theme="1"/>
        <rFont val="Arial Unicode MS"/>
      </rPr>
      <t>2</t>
    </r>
    <r>
      <rPr>
        <sz val="10"/>
        <color theme="1"/>
        <rFont val="Arial Unicode MS"/>
      </rPr>
      <t xml:space="preserve"> - (Σ</t>
    </r>
    <r>
      <rPr>
        <u/>
        <sz val="10"/>
        <color theme="1"/>
        <rFont val="Arial Unicode MS"/>
      </rPr>
      <t>P</t>
    </r>
    <r>
      <rPr>
        <sz val="10"/>
        <color theme="1"/>
        <rFont val="Arial Unicode MS"/>
      </rPr>
      <t>)</t>
    </r>
    <r>
      <rPr>
        <vertAlign val="superscript"/>
        <sz val="10"/>
        <color theme="1"/>
        <rFont val="Arial Unicode MS"/>
      </rPr>
      <t>2</t>
    </r>
    <r>
      <rPr>
        <sz val="10"/>
        <color theme="1"/>
        <rFont val="Arial Unicode MS"/>
      </rPr>
      <t>)</t>
    </r>
  </si>
  <si>
    <r>
      <t>Intercept(a) = (ΣY - b(Σ</t>
    </r>
    <r>
      <rPr>
        <u/>
        <sz val="10"/>
        <color theme="1"/>
        <rFont val="Arial Unicode MS"/>
      </rPr>
      <t>P</t>
    </r>
    <r>
      <rPr>
        <sz val="10"/>
        <color theme="1"/>
        <rFont val="Arial Unicode MS"/>
      </rPr>
      <t xml:space="preserve">)) / N </t>
    </r>
  </si>
  <si>
    <r>
      <t xml:space="preserve">Where </t>
    </r>
    <r>
      <rPr>
        <u/>
        <sz val="10"/>
        <color rgb="FFFF0000"/>
        <rFont val="Arial Unicode MS"/>
      </rPr>
      <t>P</t>
    </r>
    <r>
      <rPr>
        <sz val="10"/>
        <color rgb="FFFF0000"/>
        <rFont val="Arial Unicode MS"/>
      </rPr>
      <t xml:space="preserve"> = X * X</t>
    </r>
  </si>
  <si>
    <t>Slope(b1)</t>
  </si>
  <si>
    <t>Intercept(a1)</t>
  </si>
  <si>
    <t>Slope(b2)</t>
  </si>
  <si>
    <t>Intercept(a2)</t>
  </si>
  <si>
    <t>XXY</t>
  </si>
  <si>
    <t>P*P</t>
  </si>
  <si>
    <t>MSE</t>
  </si>
  <si>
    <t>Model 1</t>
  </si>
  <si>
    <t>x</t>
  </si>
  <si>
    <t>y</t>
  </si>
  <si>
    <t>Training Phase</t>
  </si>
  <si>
    <t>Validation Phase</t>
  </si>
  <si>
    <t>Test Phase</t>
  </si>
  <si>
    <t>Answer</t>
  </si>
  <si>
    <t>y - ŷ Model 1</t>
  </si>
  <si>
    <t>y - ŷ 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</si>
</sst>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 Unicode MS"/>
    </font>
    <font>
      <sz val="10"/>
      <color rgb="FFFF0000"/>
      <name val="Arial Unicode MS"/>
    </font>
    <font>
      <vertAlign val="superscript"/>
      <sz val="10"/>
      <color rgb="FFFF0000"/>
      <name val="Arial Unicode MS"/>
    </font>
    <font>
      <b/>
      <vertAlign val="superscript"/>
      <sz val="12"/>
      <color theme="1"/>
      <name val="Times New Roman"/>
      <family val="1"/>
    </font>
    <font>
      <u/>
      <sz val="10"/>
      <color theme="1"/>
      <name val="Arial Unicode MS"/>
    </font>
    <font>
      <vertAlign val="superscript"/>
      <sz val="10"/>
      <color theme="1"/>
      <name val="Arial Unicode MS"/>
    </font>
    <font>
      <u/>
      <sz val="10"/>
      <color rgb="FFFF0000"/>
      <name val="Arial Unicode MS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vertical="center"/>
    </xf>
    <xf numFmtId="0" fontId="2" fillId="0" borderId="0" xfId="0" applyFont="1"/>
    <xf numFmtId="0" fontId="12" fillId="0" borderId="0" xfId="0" applyFont="1" applyAlignment="1">
      <alignment vertical="center"/>
    </xf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13" fillId="0" borderId="0" xfId="0" applyFont="1"/>
    <xf numFmtId="0" fontId="1" fillId="0" borderId="1" xfId="0" applyFont="1" applyBorder="1"/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2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right" vertical="center" wrapText="1"/>
    </xf>
    <xf numFmtId="0" fontId="14" fillId="0" borderId="4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right" vertical="center"/>
    </xf>
    <xf numFmtId="0" fontId="14" fillId="0" borderId="9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right" vertical="center" wrapText="1"/>
    </xf>
    <xf numFmtId="0" fontId="2" fillId="0" borderId="1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178849</xdr:colOff>
      <xdr:row>8</xdr:row>
      <xdr:rowOff>8816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80601" y="48201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178849</xdr:colOff>
      <xdr:row>8</xdr:row>
      <xdr:rowOff>8816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065071" y="15610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178849</xdr:colOff>
      <xdr:row>50</xdr:row>
      <xdr:rowOff>8816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98049" y="14718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2</xdr:col>
      <xdr:colOff>167640</xdr:colOff>
      <xdr:row>50</xdr:row>
      <xdr:rowOff>7620</xdr:rowOff>
    </xdr:from>
    <xdr:to>
      <xdr:col>2</xdr:col>
      <xdr:colOff>171515</xdr:colOff>
      <xdr:row>50</xdr:row>
      <xdr:rowOff>170322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86840" y="1470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twoCellAnchor>
  <xdr:twoCellAnchor editAs="oneCell">
    <xdr:from>
      <xdr:col>6</xdr:col>
      <xdr:colOff>182880</xdr:colOff>
      <xdr:row>50</xdr:row>
      <xdr:rowOff>7620</xdr:rowOff>
    </xdr:from>
    <xdr:to>
      <xdr:col>6</xdr:col>
      <xdr:colOff>181040</xdr:colOff>
      <xdr:row>50</xdr:row>
      <xdr:rowOff>170322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251960" y="1470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8233-3739-4E1C-B662-C5712DCAAECF}">
  <dimension ref="A2:AA56"/>
  <sheetViews>
    <sheetView tabSelected="1" zoomScale="85" zoomScaleNormal="85" workbookViewId="0">
      <selection activeCell="A2" sqref="A2"/>
    </sheetView>
  </sheetViews>
  <sheetFormatPr defaultRowHeight="14.4"/>
  <cols>
    <col min="1" max="1" width="12.6640625" customWidth="1"/>
    <col min="2" max="4" width="11.33203125" customWidth="1"/>
    <col min="5" max="5" width="11.44140625" customWidth="1"/>
    <col min="6" max="8" width="11.109375" customWidth="1"/>
    <col min="10" max="10" width="13.5546875" customWidth="1"/>
    <col min="11" max="13" width="14.5546875" customWidth="1"/>
    <col min="15" max="15" width="12.77734375" customWidth="1"/>
    <col min="24" max="24" width="13.5546875" customWidth="1"/>
    <col min="25" max="25" width="15.5546875" customWidth="1"/>
    <col min="26" max="26" width="15" customWidth="1"/>
    <col min="27" max="27" width="14.21875" customWidth="1"/>
  </cols>
  <sheetData>
    <row r="2" spans="1:27">
      <c r="C2" s="38" t="s">
        <v>23</v>
      </c>
      <c r="D2" s="38"/>
      <c r="E2" s="38"/>
      <c r="Q2" s="38" t="s">
        <v>24</v>
      </c>
      <c r="R2" s="39"/>
      <c r="S2" s="39"/>
    </row>
    <row r="4" spans="1:27" ht="18">
      <c r="A4" s="2"/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17</v>
      </c>
      <c r="H4" s="6" t="s">
        <v>18</v>
      </c>
      <c r="J4" s="8" t="s">
        <v>8</v>
      </c>
      <c r="K4" s="8" t="s">
        <v>9</v>
      </c>
      <c r="L4" s="8" t="s">
        <v>27</v>
      </c>
      <c r="M4" s="8" t="s">
        <v>28</v>
      </c>
      <c r="O4" s="2"/>
      <c r="P4" s="6" t="s">
        <v>0</v>
      </c>
      <c r="Q4" s="6" t="s">
        <v>1</v>
      </c>
      <c r="R4" s="6" t="s">
        <v>2</v>
      </c>
      <c r="S4" s="6" t="s">
        <v>3</v>
      </c>
      <c r="T4" s="6" t="s">
        <v>4</v>
      </c>
      <c r="U4" s="6" t="s">
        <v>17</v>
      </c>
      <c r="V4" s="6" t="s">
        <v>18</v>
      </c>
      <c r="X4" s="8" t="s">
        <v>8</v>
      </c>
      <c r="Y4" s="8" t="s">
        <v>9</v>
      </c>
      <c r="Z4" s="16" t="s">
        <v>27</v>
      </c>
      <c r="AA4" s="16" t="s">
        <v>28</v>
      </c>
    </row>
    <row r="5" spans="1:27" ht="15.6">
      <c r="A5" s="2"/>
      <c r="B5" s="4">
        <v>1</v>
      </c>
      <c r="C5" s="4">
        <v>1.8</v>
      </c>
      <c r="D5" s="5">
        <f>B5*B5</f>
        <v>1</v>
      </c>
      <c r="E5" s="5">
        <f>C5*C5</f>
        <v>3.24</v>
      </c>
      <c r="F5" s="5">
        <f>B5*C5</f>
        <v>1.8</v>
      </c>
      <c r="G5" s="5">
        <f>D5*C5</f>
        <v>1.8</v>
      </c>
      <c r="H5" s="5">
        <f>D5*D5</f>
        <v>1</v>
      </c>
      <c r="J5" s="9">
        <f>0.50509+0.86317*B5</f>
        <v>1.36826</v>
      </c>
      <c r="K5" s="9">
        <f>1.617249+0.13456*B5*B5</f>
        <v>1.7518089999999999</v>
      </c>
      <c r="L5" s="9">
        <f>(J5-C5)^2</f>
        <v>0.1863994276</v>
      </c>
      <c r="M5" s="9">
        <f>(K5-C5)^2</f>
        <v>2.322372481000009E-3</v>
      </c>
      <c r="O5" s="2"/>
      <c r="P5" s="4">
        <v>1.5</v>
      </c>
      <c r="Q5" s="4">
        <v>1.7</v>
      </c>
      <c r="R5" s="5">
        <f>P5*P5</f>
        <v>2.25</v>
      </c>
      <c r="S5" s="5">
        <f>Q5*Q5</f>
        <v>2.8899999999999997</v>
      </c>
      <c r="T5" s="5">
        <f>P5*Q5</f>
        <v>2.5499999999999998</v>
      </c>
      <c r="U5" s="5">
        <f>R5*Q5</f>
        <v>3.8249999999999997</v>
      </c>
      <c r="V5" s="5">
        <f>R5*R5</f>
        <v>5.0625</v>
      </c>
      <c r="X5" s="9">
        <f>0.50509+0.86317*P5</f>
        <v>1.7998449999999999</v>
      </c>
      <c r="Y5" s="9">
        <f>1.617249+0.13456*P5*P5</f>
        <v>1.9200089999999999</v>
      </c>
      <c r="Z5" s="17">
        <f>(X5-Q5)^2</f>
        <v>9.9690240249999916E-3</v>
      </c>
      <c r="AA5" s="17">
        <f>(Y5-Q5)^2</f>
        <v>4.8403960080999953E-2</v>
      </c>
    </row>
    <row r="6" spans="1:27" ht="15.6">
      <c r="A6" s="2"/>
      <c r="B6" s="4">
        <v>2</v>
      </c>
      <c r="C6" s="4">
        <v>2.4</v>
      </c>
      <c r="D6" s="5">
        <f t="shared" ref="D6:D14" si="0">B6*B6</f>
        <v>4</v>
      </c>
      <c r="E6" s="5">
        <f t="shared" ref="E6:E14" si="1">C6*C6</f>
        <v>5.76</v>
      </c>
      <c r="F6" s="5">
        <f t="shared" ref="F6:F14" si="2">B6*C6</f>
        <v>4.8</v>
      </c>
      <c r="G6" s="5">
        <f t="shared" ref="G6:G14" si="3">D6*C6</f>
        <v>9.6</v>
      </c>
      <c r="H6" s="5">
        <f t="shared" ref="H6:H14" si="4">D6*D6</f>
        <v>16</v>
      </c>
      <c r="J6" s="9">
        <f t="shared" ref="J6:J14" si="5">0.50509+0.86317*B6</f>
        <v>2.23143</v>
      </c>
      <c r="K6" s="9">
        <f t="shared" ref="K6:K14" si="6">1.617249+0.13456*B6*B6</f>
        <v>2.1554890000000002</v>
      </c>
      <c r="L6" s="9">
        <f t="shared" ref="L6:L14" si="7">(J6-C6)^2</f>
        <v>2.8415844899999963E-2</v>
      </c>
      <c r="M6" s="9">
        <f t="shared" ref="M6:M14" si="8">(K6-C6)^2</f>
        <v>5.9785629120999856E-2</v>
      </c>
      <c r="O6" s="2"/>
      <c r="P6" s="4">
        <v>2.9</v>
      </c>
      <c r="Q6" s="4">
        <v>2.7</v>
      </c>
      <c r="R6" s="5">
        <f t="shared" ref="R6:R14" si="9">P6*P6</f>
        <v>8.41</v>
      </c>
      <c r="S6" s="5">
        <f t="shared" ref="S6:S14" si="10">Q6*Q6</f>
        <v>7.2900000000000009</v>
      </c>
      <c r="T6" s="5">
        <f t="shared" ref="T6:T14" si="11">P6*Q6</f>
        <v>7.83</v>
      </c>
      <c r="U6" s="5">
        <f t="shared" ref="U6:U14" si="12">R6*Q6</f>
        <v>22.707000000000001</v>
      </c>
      <c r="V6" s="5">
        <f t="shared" ref="V6:V14" si="13">R6*R6</f>
        <v>70.728099999999998</v>
      </c>
      <c r="X6" s="9">
        <f t="shared" ref="X6:X14" si="14">0.50509+0.86317*P6</f>
        <v>3.008283</v>
      </c>
      <c r="Y6" s="9">
        <f t="shared" ref="Y6:Y14" si="15">1.617249+0.13456*P6*P6</f>
        <v>2.7488986</v>
      </c>
      <c r="Z6" s="17">
        <f t="shared" ref="Z6:Z9" si="16">(X6-Q6)^2</f>
        <v>9.5038408088999909E-2</v>
      </c>
      <c r="AA6" s="17">
        <f t="shared" ref="AA6:AA9" si="17">(Y6-Q6)^2</f>
        <v>2.3910730819599797E-3</v>
      </c>
    </row>
    <row r="7" spans="1:27" ht="15.6">
      <c r="A7" s="2"/>
      <c r="B7" s="4">
        <v>3.3</v>
      </c>
      <c r="C7" s="4">
        <v>2.2999999999999998</v>
      </c>
      <c r="D7" s="5">
        <f t="shared" si="0"/>
        <v>10.889999999999999</v>
      </c>
      <c r="E7" s="5">
        <f t="shared" si="1"/>
        <v>5.2899999999999991</v>
      </c>
      <c r="F7" s="5">
        <f t="shared" si="2"/>
        <v>7.589999999999999</v>
      </c>
      <c r="G7" s="5">
        <f t="shared" si="3"/>
        <v>25.046999999999997</v>
      </c>
      <c r="H7" s="5">
        <f t="shared" si="4"/>
        <v>118.59209999999997</v>
      </c>
      <c r="J7" s="9">
        <f t="shared" si="5"/>
        <v>3.3535509999999999</v>
      </c>
      <c r="K7" s="9">
        <f t="shared" si="6"/>
        <v>3.0826073999999997</v>
      </c>
      <c r="L7" s="9">
        <f t="shared" si="7"/>
        <v>1.1099697096010002</v>
      </c>
      <c r="M7" s="9">
        <f t="shared" si="8"/>
        <v>0.61247434253475974</v>
      </c>
      <c r="O7" s="2"/>
      <c r="P7" s="4">
        <v>3.7</v>
      </c>
      <c r="Q7" s="4">
        <v>2.5</v>
      </c>
      <c r="R7" s="5">
        <f t="shared" si="9"/>
        <v>13.690000000000001</v>
      </c>
      <c r="S7" s="5">
        <f t="shared" si="10"/>
        <v>6.25</v>
      </c>
      <c r="T7" s="5">
        <f t="shared" si="11"/>
        <v>9.25</v>
      </c>
      <c r="U7" s="5">
        <f t="shared" si="12"/>
        <v>34.225000000000001</v>
      </c>
      <c r="V7" s="5">
        <f t="shared" si="13"/>
        <v>187.41610000000003</v>
      </c>
      <c r="X7" s="9">
        <f t="shared" si="14"/>
        <v>3.6988190000000003</v>
      </c>
      <c r="Y7" s="9">
        <f t="shared" si="15"/>
        <v>3.4593754000000003</v>
      </c>
      <c r="Z7" s="17">
        <f t="shared" si="16"/>
        <v>1.4371669947610006</v>
      </c>
      <c r="AA7" s="17">
        <f t="shared" si="17"/>
        <v>0.92040115812516066</v>
      </c>
    </row>
    <row r="8" spans="1:27" ht="15.6">
      <c r="A8" s="2"/>
      <c r="B8" s="4">
        <v>4.3</v>
      </c>
      <c r="C8" s="4">
        <v>3.8</v>
      </c>
      <c r="D8" s="5">
        <f t="shared" si="0"/>
        <v>18.489999999999998</v>
      </c>
      <c r="E8" s="5">
        <f t="shared" si="1"/>
        <v>14.44</v>
      </c>
      <c r="F8" s="5">
        <f t="shared" si="2"/>
        <v>16.34</v>
      </c>
      <c r="G8" s="5">
        <f t="shared" si="3"/>
        <v>70.261999999999986</v>
      </c>
      <c r="H8" s="5">
        <f t="shared" si="4"/>
        <v>341.88009999999997</v>
      </c>
      <c r="J8" s="9">
        <f t="shared" si="5"/>
        <v>4.2167209999999997</v>
      </c>
      <c r="K8" s="9">
        <f t="shared" si="6"/>
        <v>4.1052634000000001</v>
      </c>
      <c r="L8" s="9">
        <f t="shared" si="7"/>
        <v>0.1736563918409999</v>
      </c>
      <c r="M8" s="9">
        <f t="shared" si="8"/>
        <v>9.3185743379560176E-2</v>
      </c>
      <c r="O8" s="2"/>
      <c r="P8" s="4">
        <v>4.7</v>
      </c>
      <c r="Q8" s="4">
        <v>2.8</v>
      </c>
      <c r="R8" s="5">
        <f t="shared" si="9"/>
        <v>22.090000000000003</v>
      </c>
      <c r="S8" s="5">
        <f t="shared" si="10"/>
        <v>7.839999999999999</v>
      </c>
      <c r="T8" s="5">
        <f t="shared" si="11"/>
        <v>13.16</v>
      </c>
      <c r="U8" s="5">
        <f t="shared" si="12"/>
        <v>61.852000000000004</v>
      </c>
      <c r="V8" s="5">
        <f t="shared" si="13"/>
        <v>487.96810000000016</v>
      </c>
      <c r="X8" s="9">
        <f t="shared" si="14"/>
        <v>4.5619890000000005</v>
      </c>
      <c r="Y8" s="9">
        <f t="shared" si="15"/>
        <v>4.5896794000000005</v>
      </c>
      <c r="Z8" s="17">
        <f t="shared" si="16"/>
        <v>3.1046052361210026</v>
      </c>
      <c r="AA8" s="17">
        <f t="shared" si="17"/>
        <v>3.2029523547843626</v>
      </c>
    </row>
    <row r="9" spans="1:27" ht="15.6">
      <c r="A9" s="2"/>
      <c r="B9" s="4">
        <v>5.3</v>
      </c>
      <c r="C9" s="4">
        <v>5.3</v>
      </c>
      <c r="D9" s="5">
        <f t="shared" si="0"/>
        <v>28.09</v>
      </c>
      <c r="E9" s="5">
        <f t="shared" si="1"/>
        <v>28.09</v>
      </c>
      <c r="F9" s="5">
        <f t="shared" si="2"/>
        <v>28.09</v>
      </c>
      <c r="G9" s="5">
        <f t="shared" si="3"/>
        <v>148.87699999999998</v>
      </c>
      <c r="H9" s="5">
        <f t="shared" si="4"/>
        <v>789.04809999999998</v>
      </c>
      <c r="J9" s="9">
        <f t="shared" si="5"/>
        <v>5.0798909999999999</v>
      </c>
      <c r="K9" s="9">
        <f t="shared" si="6"/>
        <v>5.3970393999999997</v>
      </c>
      <c r="L9" s="9">
        <f t="shared" si="7"/>
        <v>4.8447971880999953E-2</v>
      </c>
      <c r="M9" s="9">
        <f t="shared" si="8"/>
        <v>9.4166451523599783E-3</v>
      </c>
      <c r="O9" s="2"/>
      <c r="P9" s="4">
        <v>5.0999999999999996</v>
      </c>
      <c r="Q9" s="4">
        <v>5.5</v>
      </c>
      <c r="R9" s="5">
        <f t="shared" si="9"/>
        <v>26.009999999999998</v>
      </c>
      <c r="S9" s="5">
        <f t="shared" si="10"/>
        <v>30.25</v>
      </c>
      <c r="T9" s="5">
        <f t="shared" si="11"/>
        <v>28.049999999999997</v>
      </c>
      <c r="U9" s="5">
        <f t="shared" si="12"/>
        <v>143.05499999999998</v>
      </c>
      <c r="V9" s="5">
        <f t="shared" si="13"/>
        <v>676.52009999999984</v>
      </c>
      <c r="X9" s="9">
        <f t="shared" si="14"/>
        <v>4.9072569999999995</v>
      </c>
      <c r="Y9" s="9">
        <f t="shared" si="15"/>
        <v>5.1171545999999992</v>
      </c>
      <c r="Z9" s="17">
        <f t="shared" si="16"/>
        <v>0.35134426404900054</v>
      </c>
      <c r="AA9" s="17">
        <f t="shared" si="17"/>
        <v>0.14657060030116059</v>
      </c>
    </row>
    <row r="10" spans="1:27" ht="15.6">
      <c r="A10" s="2"/>
      <c r="B10" s="4">
        <v>1.4</v>
      </c>
      <c r="C10" s="4">
        <v>1.5</v>
      </c>
      <c r="D10" s="5">
        <f t="shared" si="0"/>
        <v>1.9599999999999997</v>
      </c>
      <c r="E10" s="5">
        <f t="shared" si="1"/>
        <v>2.25</v>
      </c>
      <c r="F10" s="5">
        <f t="shared" si="2"/>
        <v>2.0999999999999996</v>
      </c>
      <c r="G10" s="5">
        <f t="shared" si="3"/>
        <v>2.9399999999999995</v>
      </c>
      <c r="H10" s="5">
        <f t="shared" si="4"/>
        <v>3.8415999999999988</v>
      </c>
      <c r="J10" s="9">
        <f t="shared" si="5"/>
        <v>1.7135279999999999</v>
      </c>
      <c r="K10" s="9">
        <f t="shared" si="6"/>
        <v>1.8809866</v>
      </c>
      <c r="L10" s="9">
        <f t="shared" si="7"/>
        <v>4.5594206783999974E-2</v>
      </c>
      <c r="M10" s="9">
        <f t="shared" si="8"/>
        <v>0.14515078937955997</v>
      </c>
      <c r="O10" s="2"/>
      <c r="P10" s="4"/>
      <c r="Q10" s="4"/>
      <c r="R10" s="5">
        <f t="shared" si="9"/>
        <v>0</v>
      </c>
      <c r="S10" s="5">
        <f t="shared" si="10"/>
        <v>0</v>
      </c>
      <c r="T10" s="5">
        <f t="shared" si="11"/>
        <v>0</v>
      </c>
      <c r="U10" s="5">
        <f t="shared" si="12"/>
        <v>0</v>
      </c>
      <c r="V10" s="5">
        <f t="shared" si="13"/>
        <v>0</v>
      </c>
      <c r="X10" s="9">
        <f t="shared" si="14"/>
        <v>0.50509000000000004</v>
      </c>
      <c r="Y10" s="9">
        <f t="shared" si="15"/>
        <v>1.6172489999999999</v>
      </c>
      <c r="Z10" s="18">
        <f>SUM(Z5:Z9)</f>
        <v>4.998123927045004</v>
      </c>
      <c r="AA10" s="18">
        <f>SUM(AA5:AA9)</f>
        <v>4.3207191463736434</v>
      </c>
    </row>
    <row r="11" spans="1:27" ht="15.6">
      <c r="A11" s="2"/>
      <c r="B11" s="4">
        <v>2.5</v>
      </c>
      <c r="C11" s="4">
        <v>2.2000000000000002</v>
      </c>
      <c r="D11" s="5">
        <f t="shared" si="0"/>
        <v>6.25</v>
      </c>
      <c r="E11" s="5">
        <f t="shared" si="1"/>
        <v>4.8400000000000007</v>
      </c>
      <c r="F11" s="5">
        <f t="shared" si="2"/>
        <v>5.5</v>
      </c>
      <c r="G11" s="5">
        <f t="shared" si="3"/>
        <v>13.750000000000002</v>
      </c>
      <c r="H11" s="5">
        <f t="shared" si="4"/>
        <v>39.0625</v>
      </c>
      <c r="J11" s="9">
        <f t="shared" si="5"/>
        <v>2.6630150000000001</v>
      </c>
      <c r="K11" s="9">
        <f t="shared" si="6"/>
        <v>2.4582489999999999</v>
      </c>
      <c r="L11" s="9">
        <f t="shared" si="7"/>
        <v>0.21438289022499996</v>
      </c>
      <c r="M11" s="9">
        <f t="shared" si="8"/>
        <v>6.6692546000999858E-2</v>
      </c>
      <c r="O11" s="2"/>
      <c r="P11" s="4"/>
      <c r="Q11" s="4"/>
      <c r="R11" s="5">
        <f t="shared" si="9"/>
        <v>0</v>
      </c>
      <c r="S11" s="5">
        <f t="shared" si="10"/>
        <v>0</v>
      </c>
      <c r="T11" s="5">
        <f t="shared" si="11"/>
        <v>0</v>
      </c>
      <c r="U11" s="5">
        <f t="shared" si="12"/>
        <v>0</v>
      </c>
      <c r="V11" s="5">
        <f t="shared" si="13"/>
        <v>0</v>
      </c>
      <c r="X11" s="9">
        <f t="shared" si="14"/>
        <v>0.50509000000000004</v>
      </c>
      <c r="Y11" s="9">
        <f t="shared" si="15"/>
        <v>1.6172489999999999</v>
      </c>
    </row>
    <row r="12" spans="1:27" ht="15.6">
      <c r="A12" s="2"/>
      <c r="B12" s="4">
        <v>2.8</v>
      </c>
      <c r="C12" s="4">
        <v>3.8</v>
      </c>
      <c r="D12" s="5">
        <f t="shared" si="0"/>
        <v>7.839999999999999</v>
      </c>
      <c r="E12" s="5">
        <f t="shared" si="1"/>
        <v>14.44</v>
      </c>
      <c r="F12" s="5">
        <f t="shared" si="2"/>
        <v>10.639999999999999</v>
      </c>
      <c r="G12" s="5">
        <f t="shared" si="3"/>
        <v>29.791999999999994</v>
      </c>
      <c r="H12" s="5">
        <f t="shared" si="4"/>
        <v>61.465599999999981</v>
      </c>
      <c r="J12" s="9">
        <f t="shared" si="5"/>
        <v>2.9219659999999998</v>
      </c>
      <c r="K12" s="9">
        <f t="shared" si="6"/>
        <v>2.6721993999999998</v>
      </c>
      <c r="L12" s="9">
        <f t="shared" si="7"/>
        <v>0.77094370515599997</v>
      </c>
      <c r="M12" s="9">
        <f t="shared" si="8"/>
        <v>1.2719341933603601</v>
      </c>
      <c r="O12" s="2"/>
      <c r="P12" s="4"/>
      <c r="Q12" s="4"/>
      <c r="R12" s="5">
        <f t="shared" si="9"/>
        <v>0</v>
      </c>
      <c r="S12" s="5">
        <f t="shared" si="10"/>
        <v>0</v>
      </c>
      <c r="T12" s="5">
        <f t="shared" si="11"/>
        <v>0</v>
      </c>
      <c r="U12" s="5">
        <f t="shared" si="12"/>
        <v>0</v>
      </c>
      <c r="V12" s="5">
        <f t="shared" si="13"/>
        <v>0</v>
      </c>
      <c r="X12" s="9">
        <f t="shared" si="14"/>
        <v>0.50509000000000004</v>
      </c>
      <c r="Y12" s="9">
        <f t="shared" si="15"/>
        <v>1.6172489999999999</v>
      </c>
    </row>
    <row r="13" spans="1:27" ht="15.6">
      <c r="A13" s="2"/>
      <c r="B13" s="4">
        <v>4.0999999999999996</v>
      </c>
      <c r="C13" s="4">
        <v>4</v>
      </c>
      <c r="D13" s="5">
        <f t="shared" si="0"/>
        <v>16.809999999999999</v>
      </c>
      <c r="E13" s="5">
        <f t="shared" si="1"/>
        <v>16</v>
      </c>
      <c r="F13" s="5">
        <f t="shared" si="2"/>
        <v>16.399999999999999</v>
      </c>
      <c r="G13" s="5">
        <f t="shared" si="3"/>
        <v>67.239999999999995</v>
      </c>
      <c r="H13" s="5">
        <f t="shared" si="4"/>
        <v>282.57609999999994</v>
      </c>
      <c r="J13" s="9">
        <f t="shared" si="5"/>
        <v>4.0440869999999993</v>
      </c>
      <c r="K13" s="9">
        <f t="shared" si="6"/>
        <v>3.8792025999999993</v>
      </c>
      <c r="L13" s="9">
        <f t="shared" si="7"/>
        <v>1.9436635689999403E-3</v>
      </c>
      <c r="M13" s="9">
        <f t="shared" si="8"/>
        <v>1.4592011846760174E-2</v>
      </c>
      <c r="O13" s="2"/>
      <c r="P13" s="4"/>
      <c r="Q13" s="4"/>
      <c r="R13" s="5">
        <f t="shared" si="9"/>
        <v>0</v>
      </c>
      <c r="S13" s="5">
        <f t="shared" si="10"/>
        <v>0</v>
      </c>
      <c r="T13" s="5">
        <f t="shared" si="11"/>
        <v>0</v>
      </c>
      <c r="U13" s="5">
        <f t="shared" si="12"/>
        <v>0</v>
      </c>
      <c r="V13" s="5">
        <f t="shared" si="13"/>
        <v>0</v>
      </c>
      <c r="X13" s="9">
        <f t="shared" si="14"/>
        <v>0.50509000000000004</v>
      </c>
      <c r="Y13" s="9">
        <f t="shared" si="15"/>
        <v>1.6172489999999999</v>
      </c>
    </row>
    <row r="14" spans="1:27" ht="15.6">
      <c r="A14" s="2"/>
      <c r="B14" s="4">
        <v>5.0999999999999996</v>
      </c>
      <c r="C14" s="4">
        <v>5.4</v>
      </c>
      <c r="D14" s="5">
        <f t="shared" si="0"/>
        <v>26.009999999999998</v>
      </c>
      <c r="E14" s="5">
        <f t="shared" si="1"/>
        <v>29.160000000000004</v>
      </c>
      <c r="F14" s="5">
        <f t="shared" si="2"/>
        <v>27.54</v>
      </c>
      <c r="G14" s="5">
        <f t="shared" si="3"/>
        <v>140.45400000000001</v>
      </c>
      <c r="H14" s="5">
        <f t="shared" si="4"/>
        <v>676.52009999999984</v>
      </c>
      <c r="J14" s="9">
        <f t="shared" si="5"/>
        <v>4.9072569999999995</v>
      </c>
      <c r="K14" s="9">
        <f t="shared" si="6"/>
        <v>5.1171545999999992</v>
      </c>
      <c r="L14" s="9">
        <f t="shared" si="7"/>
        <v>0.2427956640490008</v>
      </c>
      <c r="M14" s="9">
        <f t="shared" si="8"/>
        <v>8.0001520301160645E-2</v>
      </c>
      <c r="O14" s="2"/>
      <c r="P14" s="4"/>
      <c r="Q14" s="4"/>
      <c r="R14" s="5">
        <f t="shared" si="9"/>
        <v>0</v>
      </c>
      <c r="S14" s="5">
        <f t="shared" si="10"/>
        <v>0</v>
      </c>
      <c r="T14" s="5">
        <f t="shared" si="11"/>
        <v>0</v>
      </c>
      <c r="U14" s="5">
        <f t="shared" si="12"/>
        <v>0</v>
      </c>
      <c r="V14" s="5">
        <f t="shared" si="13"/>
        <v>0</v>
      </c>
      <c r="X14" s="9">
        <f t="shared" si="14"/>
        <v>0.50509000000000004</v>
      </c>
      <c r="Y14" s="9">
        <f t="shared" si="15"/>
        <v>1.6172489999999999</v>
      </c>
    </row>
    <row r="15" spans="1:27" ht="15.6">
      <c r="A15" s="2"/>
      <c r="B15" s="4"/>
      <c r="C15" s="4"/>
      <c r="D15" s="5"/>
      <c r="E15" s="5"/>
      <c r="F15" s="5"/>
      <c r="G15" s="5"/>
      <c r="H15" s="5"/>
      <c r="L15" s="13">
        <f>SUM(L5:L14)</f>
        <v>2.8225494756060008</v>
      </c>
      <c r="M15" s="13">
        <f>SUM(M5:M14)</f>
        <v>2.35555579355752</v>
      </c>
      <c r="O15" s="2"/>
      <c r="P15" s="4"/>
      <c r="Q15" s="4"/>
      <c r="R15" s="5"/>
      <c r="S15" s="5"/>
      <c r="T15" s="5"/>
      <c r="U15" s="5"/>
      <c r="V15" s="5"/>
      <c r="Y15" s="1" t="s">
        <v>19</v>
      </c>
      <c r="Z15" s="19">
        <f>Z10/5</f>
        <v>0.99962478540900079</v>
      </c>
      <c r="AA15" s="19">
        <f>AA10/5</f>
        <v>0.86414382927472866</v>
      </c>
    </row>
    <row r="16" spans="1:27" ht="15.6">
      <c r="A16" s="3" t="s">
        <v>5</v>
      </c>
      <c r="B16" s="2">
        <f>SUM(B5:B14)</f>
        <v>31.799999999999997</v>
      </c>
      <c r="C16" s="2">
        <f>SUM(C5:C14)</f>
        <v>32.5</v>
      </c>
      <c r="D16" s="2">
        <f>SUM(D5:D14)</f>
        <v>121.34</v>
      </c>
      <c r="E16" s="2">
        <f>SUM(E5:E14)</f>
        <v>123.50999999999999</v>
      </c>
      <c r="F16" s="2">
        <f>SUM(F5:F14)</f>
        <v>120.79999999999998</v>
      </c>
      <c r="G16" s="2">
        <f>SUM(G5:G15)</f>
        <v>509.76199999999994</v>
      </c>
      <c r="H16" s="2">
        <f>SUM(H5:H15)</f>
        <v>2329.9861999999998</v>
      </c>
      <c r="K16" s="14" t="s">
        <v>19</v>
      </c>
      <c r="L16" s="15">
        <f>L15/10</f>
        <v>0.2822549475606001</v>
      </c>
      <c r="M16" s="15">
        <f>M15/10</f>
        <v>0.235555579355752</v>
      </c>
      <c r="O16" s="3" t="s">
        <v>5</v>
      </c>
      <c r="P16" s="2">
        <f>SUM(P5:P14)</f>
        <v>17.899999999999999</v>
      </c>
      <c r="Q16" s="2">
        <f>SUM(Q5:Q14)</f>
        <v>15.2</v>
      </c>
      <c r="R16" s="2">
        <f>SUM(R5:R14)</f>
        <v>72.45</v>
      </c>
      <c r="S16" s="2">
        <f>SUM(S5:S14)</f>
        <v>54.519999999999996</v>
      </c>
      <c r="T16" s="2">
        <f>SUM(T5:T14)</f>
        <v>60.839999999999996</v>
      </c>
      <c r="U16" s="2">
        <f>SUM(U5:U15)</f>
        <v>265.66399999999999</v>
      </c>
      <c r="V16" s="2">
        <f>SUM(V5:V15)</f>
        <v>1427.6949</v>
      </c>
    </row>
    <row r="18" spans="1:16" ht="15.6">
      <c r="A18" s="11" t="s">
        <v>13</v>
      </c>
      <c r="B18" s="12">
        <f>(10 * F16 - (B16 *C16))/ (10 * D16 - B16*B16)</f>
        <v>0.8631776810447146</v>
      </c>
      <c r="O18" s="11" t="s">
        <v>13</v>
      </c>
      <c r="P18" s="12">
        <f>(10 * T16 - (P16 *Q16))/ (10 * R16 - P16*P16)</f>
        <v>0.83228983642257903</v>
      </c>
    </row>
    <row r="19" spans="1:16" ht="15.6">
      <c r="A19" s="11" t="s">
        <v>14</v>
      </c>
      <c r="B19" s="12">
        <f>(C16 - B18 *B16)/10</f>
        <v>0.50509497427780803</v>
      </c>
      <c r="O19" s="11" t="s">
        <v>14</v>
      </c>
      <c r="P19" s="12">
        <f>(Q16 - P18 *P16)/10</f>
        <v>3.020119280358351E-2</v>
      </c>
    </row>
    <row r="21" spans="1:16" ht="15.6">
      <c r="A21" s="7" t="s">
        <v>6</v>
      </c>
      <c r="O21" s="7" t="s">
        <v>6</v>
      </c>
    </row>
    <row r="22" spans="1:16">
      <c r="A22" s="7" t="s">
        <v>7</v>
      </c>
      <c r="O22" s="7" t="s">
        <v>7</v>
      </c>
    </row>
    <row r="25" spans="1:16" ht="15.6">
      <c r="A25" s="11" t="s">
        <v>15</v>
      </c>
      <c r="B25" s="12">
        <f>(10 * G16 - D16 *C16)/(10 * H16 - D16 * D16)</f>
        <v>0.13456241139124608</v>
      </c>
      <c r="O25" s="11" t="s">
        <v>15</v>
      </c>
      <c r="P25" s="12">
        <f>(10 * U16 - R16 *Q16)/(10 * V16 - R16 * R16)</f>
        <v>0.17228724162244424</v>
      </c>
    </row>
    <row r="26" spans="1:16" ht="15.6">
      <c r="A26" s="11" t="s">
        <v>16</v>
      </c>
      <c r="B26" s="12">
        <f>(C16 - 0.13456 * D16)/10</f>
        <v>1.61724896</v>
      </c>
      <c r="O26" s="11" t="s">
        <v>16</v>
      </c>
      <c r="P26" s="12">
        <f>(Q16 - 0.13456 * R16)/10</f>
        <v>0.54511279999999973</v>
      </c>
    </row>
    <row r="28" spans="1:16" ht="15.6">
      <c r="A28" s="10" t="s">
        <v>10</v>
      </c>
      <c r="O28" s="10" t="s">
        <v>10</v>
      </c>
    </row>
    <row r="29" spans="1:16">
      <c r="A29" s="10" t="s">
        <v>11</v>
      </c>
      <c r="O29" s="10" t="s">
        <v>11</v>
      </c>
    </row>
    <row r="30" spans="1:16">
      <c r="A30" s="7" t="s">
        <v>12</v>
      </c>
      <c r="O30" s="7" t="s">
        <v>12</v>
      </c>
    </row>
    <row r="33" spans="1:10">
      <c r="A33" s="40" t="s">
        <v>25</v>
      </c>
      <c r="B33" s="40"/>
    </row>
    <row r="34" spans="1:10">
      <c r="A34" s="20"/>
      <c r="B34" s="34" t="s">
        <v>20</v>
      </c>
    </row>
    <row r="35" spans="1:10">
      <c r="A35" s="21" t="s">
        <v>0</v>
      </c>
      <c r="B35" s="22" t="s">
        <v>8</v>
      </c>
    </row>
    <row r="36" spans="1:10">
      <c r="A36" s="20">
        <v>1.4</v>
      </c>
      <c r="B36" s="20">
        <f>0.505095+(0.8631777*A36)</f>
        <v>1.7135437799999997</v>
      </c>
    </row>
    <row r="37" spans="1:10">
      <c r="A37" s="20">
        <v>2.5</v>
      </c>
      <c r="B37" s="20">
        <f t="shared" ref="B37:B40" si="18">0.505095+(0.8631777*A37)</f>
        <v>2.6630392499999997</v>
      </c>
    </row>
    <row r="38" spans="1:10">
      <c r="A38" s="20">
        <v>3.6</v>
      </c>
      <c r="B38" s="20">
        <f t="shared" si="18"/>
        <v>3.6125347200000002</v>
      </c>
    </row>
    <row r="39" spans="1:10">
      <c r="A39" s="20">
        <v>4.5</v>
      </c>
      <c r="B39" s="20">
        <f t="shared" si="18"/>
        <v>4.3893946499999998</v>
      </c>
    </row>
    <row r="40" spans="1:10">
      <c r="A40" s="20">
        <v>5.4</v>
      </c>
      <c r="B40" s="20">
        <f t="shared" si="18"/>
        <v>5.1662545800000004</v>
      </c>
    </row>
    <row r="42" spans="1:10">
      <c r="E42" s="38" t="s">
        <v>26</v>
      </c>
      <c r="F42" s="38"/>
    </row>
    <row r="44" spans="1:10">
      <c r="A44" s="35" t="s">
        <v>21</v>
      </c>
      <c r="B44" s="35" t="s">
        <v>22</v>
      </c>
      <c r="C44" s="35" t="s">
        <v>8</v>
      </c>
      <c r="D44" s="35" t="s">
        <v>9</v>
      </c>
      <c r="E44" s="35" t="s">
        <v>21</v>
      </c>
      <c r="F44" s="35" t="s">
        <v>22</v>
      </c>
      <c r="G44" s="35" t="s">
        <v>8</v>
      </c>
      <c r="H44" s="35" t="s">
        <v>9</v>
      </c>
      <c r="I44" s="35" t="s">
        <v>21</v>
      </c>
      <c r="J44" s="35" t="s">
        <v>8</v>
      </c>
    </row>
    <row r="45" spans="1:10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 spans="1:10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>
      <c r="A47" s="23">
        <v>1</v>
      </c>
      <c r="B47" s="23">
        <v>1.8</v>
      </c>
      <c r="C47" s="24">
        <v>1.36826</v>
      </c>
      <c r="D47" s="24">
        <v>1.7518089999999999</v>
      </c>
      <c r="E47" s="23">
        <v>1.5</v>
      </c>
      <c r="F47" s="23">
        <v>1.7</v>
      </c>
      <c r="G47" s="24">
        <v>1.7998449999999999</v>
      </c>
      <c r="H47" s="24">
        <v>1.9200090000000001</v>
      </c>
      <c r="I47" s="23">
        <v>1.4</v>
      </c>
      <c r="J47" s="20">
        <f>0.505095+(0.8631777*I47)</f>
        <v>1.7135437799999997</v>
      </c>
    </row>
    <row r="48" spans="1:10">
      <c r="A48" s="23">
        <v>2</v>
      </c>
      <c r="B48" s="23">
        <v>2.4</v>
      </c>
      <c r="C48" s="24">
        <v>2.23143</v>
      </c>
      <c r="D48" s="24">
        <v>2.1554890000000002</v>
      </c>
      <c r="E48" s="23">
        <v>2.9</v>
      </c>
      <c r="F48" s="23">
        <v>2.7</v>
      </c>
      <c r="G48" s="24">
        <v>3.008283</v>
      </c>
      <c r="H48" s="24">
        <v>2.7488986</v>
      </c>
      <c r="I48" s="23">
        <v>2.5</v>
      </c>
      <c r="J48" s="20">
        <f t="shared" ref="J48:J51" si="19">0.505095+(0.8631777*I48)</f>
        <v>2.6630392499999997</v>
      </c>
    </row>
    <row r="49" spans="1:10">
      <c r="A49" s="23">
        <v>3.3</v>
      </c>
      <c r="B49" s="23">
        <v>2.2999999999999998</v>
      </c>
      <c r="C49" s="24">
        <v>3.3535509999999999</v>
      </c>
      <c r="D49" s="24">
        <v>3.0826074000000001</v>
      </c>
      <c r="E49" s="23">
        <v>3.7</v>
      </c>
      <c r="F49" s="23">
        <v>2.5</v>
      </c>
      <c r="G49" s="24">
        <v>3.6988189999999999</v>
      </c>
      <c r="H49" s="24">
        <v>3.4593753999999999</v>
      </c>
      <c r="I49" s="23">
        <v>3.6</v>
      </c>
      <c r="J49" s="20">
        <f t="shared" si="19"/>
        <v>3.6125347200000002</v>
      </c>
    </row>
    <row r="50" spans="1:10">
      <c r="A50" s="23">
        <v>4.3</v>
      </c>
      <c r="B50" s="23">
        <v>3.8</v>
      </c>
      <c r="C50" s="27">
        <v>4.2167209999999997</v>
      </c>
      <c r="D50" s="24">
        <v>4.1052634000000001</v>
      </c>
      <c r="E50" s="23">
        <v>4.7</v>
      </c>
      <c r="F50" s="23">
        <v>2.8</v>
      </c>
      <c r="G50" s="24">
        <v>4.5619889999999996</v>
      </c>
      <c r="H50" s="27">
        <v>4.5896793999999996</v>
      </c>
      <c r="I50" s="23">
        <v>4.5</v>
      </c>
      <c r="J50" s="20">
        <f t="shared" si="19"/>
        <v>4.3893946499999998</v>
      </c>
    </row>
    <row r="51" spans="1:10">
      <c r="A51" s="23">
        <v>5.3</v>
      </c>
      <c r="B51" s="25">
        <v>5.3</v>
      </c>
      <c r="C51" s="29">
        <v>5.0798909999999999</v>
      </c>
      <c r="D51" s="26">
        <v>5.3970393999999997</v>
      </c>
      <c r="E51" s="23">
        <v>5.0999999999999996</v>
      </c>
      <c r="F51" s="23">
        <v>5.5</v>
      </c>
      <c r="G51" s="30">
        <v>4.9072570000000004</v>
      </c>
      <c r="H51" s="33">
        <v>5.1171546000000001</v>
      </c>
      <c r="I51" s="31">
        <v>5.4</v>
      </c>
      <c r="J51" s="20">
        <f t="shared" si="19"/>
        <v>5.1662545800000004</v>
      </c>
    </row>
    <row r="52" spans="1:10">
      <c r="A52" s="23">
        <v>1.4</v>
      </c>
      <c r="B52" s="23">
        <v>1.5</v>
      </c>
      <c r="C52" s="28">
        <v>1.7135279999999999</v>
      </c>
      <c r="D52" s="24">
        <v>1.8809866</v>
      </c>
      <c r="E52" s="23" t="s">
        <v>0</v>
      </c>
      <c r="F52" s="23" t="s">
        <v>0</v>
      </c>
      <c r="G52" s="23" t="s">
        <v>0</v>
      </c>
      <c r="H52" s="32" t="s">
        <v>0</v>
      </c>
      <c r="I52" s="23" t="s">
        <v>0</v>
      </c>
      <c r="J52" s="23" t="s">
        <v>0</v>
      </c>
    </row>
    <row r="53" spans="1:10">
      <c r="A53" s="23">
        <v>2.5</v>
      </c>
      <c r="B53" s="23">
        <v>2.2000000000000002</v>
      </c>
      <c r="C53" s="24">
        <v>2.6630150000000001</v>
      </c>
      <c r="D53" s="24">
        <v>2.4582489999999999</v>
      </c>
      <c r="E53" s="23" t="s">
        <v>0</v>
      </c>
      <c r="F53" s="23" t="s">
        <v>0</v>
      </c>
      <c r="G53" s="23" t="s">
        <v>0</v>
      </c>
      <c r="H53" s="23" t="s">
        <v>0</v>
      </c>
      <c r="I53" s="23" t="s">
        <v>0</v>
      </c>
      <c r="J53" s="23" t="s">
        <v>0</v>
      </c>
    </row>
    <row r="54" spans="1:10">
      <c r="A54" s="23">
        <v>2.8</v>
      </c>
      <c r="B54" s="23">
        <v>3.8</v>
      </c>
      <c r="C54" s="24">
        <v>2.9219659999999998</v>
      </c>
      <c r="D54" s="24">
        <v>2.6721993999999998</v>
      </c>
      <c r="E54" s="23" t="s">
        <v>0</v>
      </c>
      <c r="F54" s="23" t="s">
        <v>0</v>
      </c>
      <c r="G54" s="23" t="s">
        <v>0</v>
      </c>
      <c r="H54" s="23" t="s">
        <v>0</v>
      </c>
      <c r="I54" s="23" t="s">
        <v>0</v>
      </c>
      <c r="J54" s="23" t="s">
        <v>0</v>
      </c>
    </row>
    <row r="55" spans="1:10">
      <c r="A55" s="23">
        <v>4.0999999999999996</v>
      </c>
      <c r="B55" s="23">
        <v>4</v>
      </c>
      <c r="C55" s="24">
        <v>4.0440870000000002</v>
      </c>
      <c r="D55" s="24">
        <v>3.8792026000000002</v>
      </c>
      <c r="E55" s="23" t="s">
        <v>0</v>
      </c>
      <c r="F55" s="23" t="s">
        <v>0</v>
      </c>
      <c r="G55" s="23" t="s">
        <v>0</v>
      </c>
      <c r="H55" s="23" t="s">
        <v>0</v>
      </c>
      <c r="I55" s="23" t="s">
        <v>0</v>
      </c>
      <c r="J55" s="23" t="s">
        <v>0</v>
      </c>
    </row>
    <row r="56" spans="1:10">
      <c r="A56" s="23">
        <v>5.0999999999999996</v>
      </c>
      <c r="B56" s="23">
        <v>5.4</v>
      </c>
      <c r="C56" s="24">
        <v>4.9072570000000004</v>
      </c>
      <c r="D56" s="24">
        <v>5.1171546000000001</v>
      </c>
      <c r="E56" s="23" t="s">
        <v>0</v>
      </c>
      <c r="F56" s="23" t="s">
        <v>0</v>
      </c>
      <c r="G56" s="23" t="s">
        <v>0</v>
      </c>
      <c r="H56" s="23" t="s">
        <v>0</v>
      </c>
      <c r="I56" s="23" t="s">
        <v>0</v>
      </c>
      <c r="J56" s="23" t="s">
        <v>0</v>
      </c>
    </row>
  </sheetData>
  <mergeCells count="14">
    <mergeCell ref="Q2:S2"/>
    <mergeCell ref="A33:B3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E42:F42"/>
    <mergeCell ref="C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2023-01-27T00:08:09Z</dcterms:created>
  <dcterms:modified xsi:type="dcterms:W3CDTF">2023-01-30T21:55:54Z</dcterms:modified>
</cp:coreProperties>
</file>