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Практические\"/>
    </mc:Choice>
  </mc:AlternateContent>
  <bookViews>
    <workbookView xWindow="0" yWindow="0" windowWidth="15345" windowHeight="4635" activeTab="1"/>
  </bookViews>
  <sheets>
    <sheet name="Лист1" sheetId="3" r:id="rId1"/>
    <sheet name="Лист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30" i="4" s="1"/>
  <c r="B29" i="4" l="1"/>
  <c r="B21" i="4"/>
  <c r="C19" i="4"/>
  <c r="C20" i="4" s="1"/>
  <c r="B19" i="4"/>
  <c r="B9" i="4"/>
  <c r="B32" i="4" s="1"/>
  <c r="D19" i="4"/>
  <c r="D20" i="4" s="1"/>
  <c r="B6" i="4"/>
  <c r="B33" i="4" s="1"/>
  <c r="D4" i="4"/>
  <c r="C4" i="4"/>
  <c r="B4" i="4"/>
  <c r="B20" i="4" l="1"/>
  <c r="B15" i="4" s="1"/>
  <c r="B22" i="4" s="1"/>
  <c r="B25" i="4" s="1"/>
  <c r="C15" i="4"/>
  <c r="C22" i="4" s="1"/>
  <c r="D15" i="4"/>
  <c r="D22" i="4" s="1"/>
</calcChain>
</file>

<file path=xl/sharedStrings.xml><?xml version="1.0" encoding="utf-8"?>
<sst xmlns="http://schemas.openxmlformats.org/spreadsheetml/2006/main" count="43" uniqueCount="43">
  <si>
    <t>17-26 стр</t>
  </si>
  <si>
    <t>методика</t>
  </si>
  <si>
    <t>лекция</t>
  </si>
  <si>
    <t>k1</t>
  </si>
  <si>
    <t>k2</t>
  </si>
  <si>
    <t>k3</t>
  </si>
  <si>
    <t>Соляная кислота</t>
  </si>
  <si>
    <t>Хлор</t>
  </si>
  <si>
    <t xml:space="preserve">Аммиак </t>
  </si>
  <si>
    <t>тип</t>
  </si>
  <si>
    <t>под давлением газ, сжиженный</t>
  </si>
  <si>
    <t>сжатый газ</t>
  </si>
  <si>
    <t>жидкость</t>
  </si>
  <si>
    <t>Емкость</t>
  </si>
  <si>
    <t>без обваловки</t>
  </si>
  <si>
    <t>Вариант</t>
  </si>
  <si>
    <t>инверсия</t>
  </si>
  <si>
    <t>метеорологические условия</t>
  </si>
  <si>
    <t>V ветра м/c</t>
  </si>
  <si>
    <t>Расстояние v</t>
  </si>
  <si>
    <t>m т</t>
  </si>
  <si>
    <t>k4</t>
  </si>
  <si>
    <t>k5</t>
  </si>
  <si>
    <t>k6</t>
  </si>
  <si>
    <t>k7</t>
  </si>
  <si>
    <t>h</t>
  </si>
  <si>
    <t>d</t>
  </si>
  <si>
    <t>N время c</t>
  </si>
  <si>
    <t>T^0.8</t>
  </si>
  <si>
    <t>N^0.8</t>
  </si>
  <si>
    <t>T c, поражающего действия</t>
  </si>
  <si>
    <t>для Qэ</t>
  </si>
  <si>
    <t>тонн</t>
  </si>
  <si>
    <t>эквив содержание СДЯВ</t>
  </si>
  <si>
    <t>Гз зоны заражения км</t>
  </si>
  <si>
    <t>y</t>
  </si>
  <si>
    <t>Гпр глубина переноса воздушных масс</t>
  </si>
  <si>
    <t>S возможного заражения км</t>
  </si>
  <si>
    <t>S фактического заражения</t>
  </si>
  <si>
    <t>kв</t>
  </si>
  <si>
    <t>t ч время подхода зараженного воздуха к городу</t>
  </si>
  <si>
    <t>Qэ т общее</t>
  </si>
  <si>
    <t xml:space="preserve">Так как при  авариии на ХОО через 1 часс после начала аварии масштаб заражения характеризиуется глубиной Г=20 км и фактической площадью заражения S=365 кв. км. И при этом время действия источника заражения примем по максимальноему T=1&lt;15 То мероприятия по защите рекомендуются следующие: 1) оповестить население 2) укрыть население в защитных сооружениях 3) провести ликвидацию последствий аварии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</si>
</sst>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133104</xdr:colOff>
      <xdr:row>1</xdr:row>
      <xdr:rowOff>150775</xdr:rowOff>
    </xdr:from>
    <xdr:ext cx="1235565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181104" y="150775"/>
              <a:ext cx="1235565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вещество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h𝑑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181104" y="150775"/>
              <a:ext cx="1235565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</a:t>
              </a:r>
              <a:r>
                <a:rPr lang="ru-RU" sz="1100" b="0" i="0">
                  <a:latin typeface="Cambria Math" panose="02040503050406030204" pitchFamily="18" charset="0"/>
                </a:rPr>
                <a:t>вещество</a:t>
              </a:r>
              <a:r>
                <a:rPr lang="en-US" sz="1100" b="0" i="0">
                  <a:latin typeface="Cambria Math" panose="02040503050406030204" pitchFamily="18" charset="0"/>
                </a:rPr>
                <a:t>=ℎ𝑑/(𝑘_2 𝑘_4 𝑘_7 )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1003753</xdr:colOff>
      <xdr:row>4</xdr:row>
      <xdr:rowOff>76450</xdr:rowOff>
    </xdr:from>
    <xdr:ext cx="2859950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28003" y="841852"/>
              <a:ext cx="28599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=20∗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28003" y="841852"/>
              <a:ext cx="28599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𝑄_</a:t>
              </a:r>
              <a:r>
                <a:rPr lang="ru-RU" sz="1100" b="0" i="0">
                  <a:latin typeface="Cambria Math" panose="02040503050406030204" pitchFamily="18" charset="0"/>
                </a:rPr>
                <a:t>э=20∗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4∗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∗∑24_𝑖^𝑛▒〖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2𝑖∗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3𝑖∗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7𝑖∗𝑄_𝑖/𝑑_𝑖 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7" sqref="D7"/>
    </sheetView>
  </sheetViews>
  <sheetFormatPr defaultRowHeight="15" x14ac:dyDescent="0.25"/>
  <sheetData>
    <row r="1" spans="1:12" x14ac:dyDescent="0.25">
      <c r="A1" t="s">
        <v>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>
        <v>40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8" zoomScale="150" zoomScaleNormal="150" workbookViewId="0">
      <selection activeCell="E40" sqref="E40"/>
    </sheetView>
  </sheetViews>
  <sheetFormatPr defaultRowHeight="12" x14ac:dyDescent="0.25"/>
  <cols>
    <col min="1" max="1" width="20.7109375" style="2" customWidth="1"/>
    <col min="2" max="2" width="16.85546875" style="2" customWidth="1"/>
    <col min="3" max="3" width="15.28515625" style="2" customWidth="1"/>
    <col min="4" max="4" width="17" style="2" customWidth="1"/>
    <col min="5" max="16384" width="9.140625" style="2"/>
  </cols>
  <sheetData>
    <row r="1" spans="1:4" x14ac:dyDescent="0.25">
      <c r="A1" s="2" t="s">
        <v>15</v>
      </c>
      <c r="B1" s="2">
        <v>8</v>
      </c>
    </row>
    <row r="2" spans="1:4" x14ac:dyDescent="0.25">
      <c r="B2" s="3" t="s">
        <v>8</v>
      </c>
      <c r="C2" s="2" t="s">
        <v>7</v>
      </c>
      <c r="D2" s="2" t="s">
        <v>6</v>
      </c>
    </row>
    <row r="3" spans="1:4" ht="24" x14ac:dyDescent="0.25">
      <c r="A3" s="3" t="s">
        <v>9</v>
      </c>
      <c r="B3" s="3" t="s">
        <v>10</v>
      </c>
      <c r="C3" s="2" t="s">
        <v>11</v>
      </c>
      <c r="D3" s="2" t="s">
        <v>12</v>
      </c>
    </row>
    <row r="4" spans="1:4" x14ac:dyDescent="0.25">
      <c r="A4" s="4" t="s">
        <v>20</v>
      </c>
      <c r="B4" s="4">
        <f>100+$B$1</f>
        <v>108</v>
      </c>
      <c r="C4" s="4">
        <f>50+$B$1</f>
        <v>58</v>
      </c>
      <c r="D4" s="4">
        <f>10+$B$1</f>
        <v>18</v>
      </c>
    </row>
    <row r="5" spans="1:4" x14ac:dyDescent="0.25">
      <c r="A5" s="2" t="s">
        <v>13</v>
      </c>
      <c r="B5" s="7" t="s">
        <v>14</v>
      </c>
      <c r="C5" s="7"/>
      <c r="D5" s="7"/>
    </row>
    <row r="6" spans="1:4" x14ac:dyDescent="0.25">
      <c r="A6" s="2" t="s">
        <v>19</v>
      </c>
      <c r="B6" s="7">
        <f>5+$B$1</f>
        <v>13</v>
      </c>
      <c r="C6" s="7"/>
      <c r="D6" s="7"/>
    </row>
    <row r="7" spans="1:4" x14ac:dyDescent="0.25">
      <c r="A7" s="2" t="s">
        <v>18</v>
      </c>
      <c r="B7" s="7">
        <v>1</v>
      </c>
      <c r="C7" s="7"/>
      <c r="D7" s="7"/>
    </row>
    <row r="8" spans="1:4" x14ac:dyDescent="0.25">
      <c r="A8" s="2" t="s">
        <v>17</v>
      </c>
      <c r="B8" s="7" t="s">
        <v>16</v>
      </c>
      <c r="C8" s="7"/>
      <c r="D8" s="7"/>
    </row>
    <row r="9" spans="1:4" x14ac:dyDescent="0.25">
      <c r="A9" s="2" t="s">
        <v>27</v>
      </c>
      <c r="B9" s="7">
        <f>4</f>
        <v>4</v>
      </c>
      <c r="C9" s="7"/>
      <c r="D9" s="7"/>
    </row>
    <row r="10" spans="1:4" x14ac:dyDescent="0.25">
      <c r="A10" s="2" t="s">
        <v>3</v>
      </c>
      <c r="B10" s="2">
        <v>0.18</v>
      </c>
      <c r="C10" s="2">
        <v>0</v>
      </c>
      <c r="D10" s="2">
        <v>0.18</v>
      </c>
    </row>
    <row r="11" spans="1:4" x14ac:dyDescent="0.25">
      <c r="A11" s="2" t="s">
        <v>4</v>
      </c>
      <c r="B11" s="2">
        <v>2.5000000000000001E-2</v>
      </c>
      <c r="C11" s="2">
        <v>2.1000000000000001E-2</v>
      </c>
      <c r="D11" s="2">
        <v>5.1999999999999998E-2</v>
      </c>
    </row>
    <row r="12" spans="1:4" x14ac:dyDescent="0.25">
      <c r="A12" s="2" t="s">
        <v>5</v>
      </c>
      <c r="B12" s="2">
        <v>0.04</v>
      </c>
      <c r="C12" s="2">
        <v>0.3</v>
      </c>
      <c r="D12" s="2">
        <v>1</v>
      </c>
    </row>
    <row r="13" spans="1:4" x14ac:dyDescent="0.25">
      <c r="A13" s="2" t="s">
        <v>21</v>
      </c>
      <c r="B13" s="2">
        <v>1</v>
      </c>
      <c r="C13" s="2">
        <v>1</v>
      </c>
      <c r="D13" s="2">
        <v>1</v>
      </c>
    </row>
    <row r="14" spans="1:4" x14ac:dyDescent="0.25">
      <c r="A14" s="2" t="s">
        <v>22</v>
      </c>
      <c r="B14" s="8">
        <v>1</v>
      </c>
      <c r="C14" s="8">
        <v>1</v>
      </c>
      <c r="D14" s="8">
        <v>1</v>
      </c>
    </row>
    <row r="15" spans="1:4" x14ac:dyDescent="0.25">
      <c r="A15" s="2" t="s">
        <v>23</v>
      </c>
      <c r="B15" s="2">
        <f>IF(B19&lt;$B$9,B$20,$B$21)</f>
        <v>5.7982373094215625E-3</v>
      </c>
      <c r="C15" s="2">
        <f t="shared" ref="C15:D15" si="0">IF(C19&lt;$B$9,C$20,$B$21)</f>
        <v>2.0207870511524069E-2</v>
      </c>
      <c r="D15" s="2">
        <f t="shared" si="0"/>
        <v>1.1197956678373644</v>
      </c>
    </row>
    <row r="16" spans="1:4" x14ac:dyDescent="0.25">
      <c r="A16" s="2" t="s">
        <v>24</v>
      </c>
      <c r="B16" s="2">
        <v>1</v>
      </c>
      <c r="C16" s="2">
        <v>1</v>
      </c>
      <c r="D16" s="2">
        <v>1</v>
      </c>
    </row>
    <row r="17" spans="1:9" x14ac:dyDescent="0.25">
      <c r="A17" s="2" t="s">
        <v>25</v>
      </c>
      <c r="B17" s="2">
        <v>0.05</v>
      </c>
      <c r="C17" s="2">
        <v>0.05</v>
      </c>
      <c r="D17" s="2">
        <v>0.05</v>
      </c>
    </row>
    <row r="18" spans="1:9" x14ac:dyDescent="0.25">
      <c r="A18" s="2" t="s">
        <v>26</v>
      </c>
      <c r="B18" s="2">
        <v>8.0000000000000004E-4</v>
      </c>
      <c r="C18" s="2">
        <v>3.2000000000000002E-3</v>
      </c>
      <c r="D18" s="2">
        <v>1.198</v>
      </c>
    </row>
    <row r="19" spans="1:9" x14ac:dyDescent="0.25">
      <c r="A19" s="6" t="s">
        <v>30</v>
      </c>
      <c r="B19" s="6">
        <f>(B17*B18)/(B11*B13*B16)</f>
        <v>1.6000000000000001E-3</v>
      </c>
      <c r="C19" s="6">
        <f>(C17*C18)/(C11*C13*C16)</f>
        <v>7.619047619047619E-3</v>
      </c>
      <c r="D19" s="6">
        <f t="shared" ref="D19" si="1">(D17*D18)/(D11*D13*D16)</f>
        <v>1.151923076923077</v>
      </c>
    </row>
    <row r="20" spans="1:9" x14ac:dyDescent="0.25">
      <c r="A20" s="2" t="s">
        <v>28</v>
      </c>
      <c r="B20" s="2">
        <f>B19^0.8</f>
        <v>5.7982373094215625E-3</v>
      </c>
      <c r="C20" s="2">
        <f t="shared" ref="C20:D20" si="2">C19^0.8</f>
        <v>2.0207870511524069E-2</v>
      </c>
      <c r="D20" s="2">
        <f t="shared" si="2"/>
        <v>1.1197956678373644</v>
      </c>
    </row>
    <row r="21" spans="1:9" x14ac:dyDescent="0.25">
      <c r="A21" s="2" t="s">
        <v>29</v>
      </c>
      <c r="B21" s="2">
        <f>(B9)^0.8</f>
        <v>3.031433133020796</v>
      </c>
    </row>
    <row r="22" spans="1:9" x14ac:dyDescent="0.25">
      <c r="A22" s="2" t="s">
        <v>31</v>
      </c>
      <c r="B22" s="2">
        <f>B$11*B$12*B$15*B$16*(B$4/B$18)</f>
        <v>0.78276203677191092</v>
      </c>
      <c r="C22" s="2">
        <f>C$11*C$12*C$15*C$16*(C$4/C$18)</f>
        <v>2.3074862140346544</v>
      </c>
      <c r="D22" s="2">
        <f>D$11*D$12*D$15*D$16*(D$4/D$18)</f>
        <v>0.87489878555573708</v>
      </c>
    </row>
    <row r="23" spans="1:9" x14ac:dyDescent="0.25">
      <c r="A23" s="2" t="s">
        <v>32</v>
      </c>
      <c r="B23" s="2">
        <v>10</v>
      </c>
      <c r="C23" s="2">
        <v>20</v>
      </c>
      <c r="D23" s="2">
        <v>30</v>
      </c>
      <c r="E23" s="2">
        <v>50</v>
      </c>
      <c r="F23" s="2">
        <v>100</v>
      </c>
      <c r="G23" s="2">
        <v>300</v>
      </c>
      <c r="H23" s="2">
        <v>500</v>
      </c>
      <c r="I23" s="2">
        <v>1000</v>
      </c>
    </row>
    <row r="24" spans="1:9" x14ac:dyDescent="0.25">
      <c r="A24" s="2" t="s">
        <v>33</v>
      </c>
      <c r="B24" s="2">
        <v>19.2</v>
      </c>
      <c r="C24" s="2">
        <v>20.56</v>
      </c>
      <c r="D24" s="2">
        <v>38.130000000000003</v>
      </c>
      <c r="E24" s="2">
        <v>52.67</v>
      </c>
      <c r="F24" s="2">
        <v>81.91</v>
      </c>
      <c r="G24" s="2">
        <v>166</v>
      </c>
      <c r="H24" s="2">
        <v>231</v>
      </c>
      <c r="I24" s="2">
        <v>363</v>
      </c>
    </row>
    <row r="25" spans="1:9" x14ac:dyDescent="0.25">
      <c r="A25" s="6" t="s">
        <v>41</v>
      </c>
      <c r="B25" s="6">
        <f>20*B28*B14*(B22+C22+D22)</f>
        <v>396.51470363623025</v>
      </c>
    </row>
    <row r="26" spans="1:9" x14ac:dyDescent="0.25">
      <c r="A26" s="6" t="s">
        <v>34</v>
      </c>
      <c r="B26" s="6">
        <f>E24+((F24-E24)/(F23-E23)*10)</f>
        <v>58.518000000000001</v>
      </c>
    </row>
    <row r="27" spans="1:9" x14ac:dyDescent="0.25">
      <c r="B27" s="9"/>
      <c r="C27" s="9"/>
      <c r="D27" s="9"/>
    </row>
    <row r="28" spans="1:9" x14ac:dyDescent="0.25">
      <c r="A28" s="2" t="s">
        <v>35</v>
      </c>
      <c r="B28" s="2">
        <v>5</v>
      </c>
    </row>
    <row r="29" spans="1:9" ht="24" x14ac:dyDescent="0.25">
      <c r="A29" s="5" t="s">
        <v>36</v>
      </c>
      <c r="B29" s="6">
        <f>B28*B9</f>
        <v>20</v>
      </c>
    </row>
    <row r="30" spans="1:9" x14ac:dyDescent="0.25">
      <c r="A30" s="6" t="s">
        <v>37</v>
      </c>
      <c r="B30" s="6">
        <f>8.27*10^(-3)*B26*180</f>
        <v>87.109894800000006</v>
      </c>
    </row>
    <row r="31" spans="1:9" x14ac:dyDescent="0.25">
      <c r="A31" s="2" t="s">
        <v>39</v>
      </c>
      <c r="B31" s="2">
        <v>8.1000000000000003E-2</v>
      </c>
      <c r="C31" s="2">
        <v>8.1000000000000003E-2</v>
      </c>
      <c r="D31" s="2">
        <v>8.1000000000000003E-2</v>
      </c>
    </row>
    <row r="32" spans="1:9" x14ac:dyDescent="0.25">
      <c r="A32" s="6" t="s">
        <v>38</v>
      </c>
      <c r="B32" s="6">
        <f>B31*B26^2*B9^(0.2)</f>
        <v>365.99568596467822</v>
      </c>
    </row>
    <row r="33" spans="1:4" ht="36" x14ac:dyDescent="0.25">
      <c r="A33" s="3" t="s">
        <v>40</v>
      </c>
      <c r="B33" s="2">
        <f>B6/5</f>
        <v>2.6</v>
      </c>
    </row>
    <row r="34" spans="1:4" ht="12" customHeight="1" x14ac:dyDescent="0.25">
      <c r="B34" s="10" t="s">
        <v>42</v>
      </c>
      <c r="C34" s="10"/>
      <c r="D34" s="10"/>
    </row>
    <row r="35" spans="1:4" x14ac:dyDescent="0.25">
      <c r="B35" s="10"/>
      <c r="C35" s="10"/>
      <c r="D35" s="10"/>
    </row>
    <row r="36" spans="1:4" x14ac:dyDescent="0.25">
      <c r="B36" s="10"/>
      <c r="C36" s="10"/>
      <c r="D36" s="10"/>
    </row>
    <row r="37" spans="1:4" x14ac:dyDescent="0.25">
      <c r="B37" s="10"/>
      <c r="C37" s="10"/>
      <c r="D37" s="10"/>
    </row>
    <row r="38" spans="1:4" x14ac:dyDescent="0.25">
      <c r="B38" s="10"/>
      <c r="C38" s="10"/>
      <c r="D38" s="10"/>
    </row>
    <row r="39" spans="1:4" x14ac:dyDescent="0.25">
      <c r="B39" s="10"/>
      <c r="C39" s="10"/>
      <c r="D39" s="10"/>
    </row>
    <row r="40" spans="1:4" x14ac:dyDescent="0.25">
      <c r="B40" s="10"/>
      <c r="C40" s="10"/>
      <c r="D40" s="10"/>
    </row>
    <row r="41" spans="1:4" x14ac:dyDescent="0.25">
      <c r="B41" s="10"/>
      <c r="C41" s="10"/>
      <c r="D41" s="10"/>
    </row>
  </sheetData>
  <mergeCells count="6">
    <mergeCell ref="B34:D41"/>
    <mergeCell ref="B5:D5"/>
    <mergeCell ref="B6:D6"/>
    <mergeCell ref="B7:D7"/>
    <mergeCell ref="B8:D8"/>
    <mergeCell ref="B9:D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2021-10-30T19:46:31Z</dcterms:modified>
</cp:coreProperties>
</file>