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ИО\LW_4\"/>
    </mc:Choice>
  </mc:AlternateContent>
  <bookViews>
    <workbookView xWindow="0" yWindow="0" windowWidth="20070" windowHeight="7680"/>
  </bookViews>
  <sheets>
    <sheet name="Sheet1" sheetId="1" r:id="rId1"/>
  </sheets>
  <calcPr calcId="152511" fullCalcOnLoad="1"/>
</workbook>
</file>

<file path=xl/calcChain.xml><?xml version="1.0" encoding="utf-8"?>
<calcChain xmlns="http://schemas.openxmlformats.org/spreadsheetml/2006/main">
  <c r="C25" i="1" l="1"/>
  <c r="B25" i="1"/>
  <c r="B24" i="1"/>
  <c r="C23" i="1"/>
  <c r="B23" i="1"/>
  <c r="C22" i="1"/>
  <c r="B22" i="1"/>
  <c r="C21" i="1"/>
  <c r="B21" i="1"/>
  <c r="B13" i="1"/>
  <c r="B14" i="1"/>
  <c r="B15" i="1"/>
  <c r="B16" i="1"/>
  <c r="B12" i="1"/>
  <c r="C20" i="1"/>
  <c r="B20" i="1"/>
  <c r="B19" i="1"/>
  <c r="B18" i="1"/>
  <c r="B17" i="1"/>
  <c r="B11" i="1"/>
  <c r="C8" i="1" l="1"/>
  <c r="C10" i="1" s="1"/>
  <c r="C11" i="1" s="1"/>
  <c r="B8" i="1"/>
  <c r="B10" i="1" s="1"/>
  <c r="C15" i="1" l="1"/>
  <c r="C13" i="1"/>
  <c r="C16" i="1"/>
  <c r="C17" i="1" s="1"/>
  <c r="C18" i="1" s="1"/>
  <c r="C19" i="1" s="1"/>
  <c r="C24" i="1" s="1"/>
  <c r="C14" i="1"/>
  <c r="C12" i="1"/>
</calcChain>
</file>

<file path=xl/sharedStrings.xml><?xml version="1.0" encoding="utf-8"?>
<sst xmlns="http://schemas.openxmlformats.org/spreadsheetml/2006/main" count="26" uniqueCount="26">
  <si>
    <t>Зарядная станция на солнечных батареях</t>
  </si>
  <si>
    <t>Зарядная станция на ископаемом топливе</t>
  </si>
  <si>
    <t>Стоимость зарядки электромобиля, $/кВт*ч</t>
  </si>
  <si>
    <t>Затраты на получение электричества, $/кВт*ч</t>
  </si>
  <si>
    <t>Среднее время зарядки электромобиля, ч</t>
  </si>
  <si>
    <t>Стоимость обслуживания станции, $</t>
  </si>
  <si>
    <t>Интенсивность поступления заявок (λ), электромобилей/день</t>
  </si>
  <si>
    <t>Интенсивность потока обслуживания (μ), электромобилей/день</t>
  </si>
  <si>
    <t>Длина очереди (m), электромобилей</t>
  </si>
  <si>
    <t>Трафик интенсивности (ρ)</t>
  </si>
  <si>
    <t>P0</t>
  </si>
  <si>
    <t>P1</t>
  </si>
  <si>
    <t>P2</t>
  </si>
  <si>
    <t>P3</t>
  </si>
  <si>
    <t>P4</t>
  </si>
  <si>
    <t>P5</t>
  </si>
  <si>
    <t>Вероятность отказа (Pотк)</t>
  </si>
  <si>
    <t>Относительная пропускная способность (Q)</t>
  </si>
  <si>
    <t>Абсолютная пропускная способность (A), электромобилей/день</t>
  </si>
  <si>
    <t>Средняя длина очереди (r)</t>
  </si>
  <si>
    <t>Среднее число заявок в системе (l)</t>
  </si>
  <si>
    <t>Средняя продолжительность пребывания заявки в очереди (Tочереди), час</t>
  </si>
  <si>
    <t>Среднее время пребывания заявки в системе (Tсист), час</t>
  </si>
  <si>
    <t>Средний объём работы, выполняемый системой ежемесячно W</t>
  </si>
  <si>
    <t>СНВОС</t>
  </si>
  <si>
    <t>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</si>
</sst>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>
    <font>
      <sz val="11"/>
      <color theme="1"/>
      <name val="Liberation Sans"/>
      <charset val="204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sz val="11"/>
      <color rgb="FF000000"/>
      <name val="Calibri"/>
      <family val="2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DAE3F3"/>
        <bgColor rgb="FFDAE3F3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7" borderId="0"/>
    <xf numFmtId="0" fontId="7" fillId="0" borderId="0"/>
    <xf numFmtId="0" fontId="8" fillId="8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9" borderId="0"/>
    <xf numFmtId="0" fontId="14" fillId="9" borderId="1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15" fillId="0" borderId="2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0" xfId="0" applyFont="1"/>
    <xf numFmtId="0" fontId="17" fillId="0" borderId="2" xfId="0" applyFont="1" applyBorder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7" applyFont="1" applyFill="1" applyBorder="1" applyAlignment="1" applyProtection="1">
      <alignment horizontal="center" wrapText="1"/>
    </xf>
    <xf numFmtId="0" fontId="16" fillId="0" borderId="0" xfId="0" applyFont="1" applyAlignment="1">
      <alignment horizontal="center" wrapText="1"/>
    </xf>
    <xf numFmtId="1" fontId="16" fillId="0" borderId="2" xfId="0" applyNumberFormat="1" applyFont="1" applyBorder="1" applyAlignment="1">
      <alignment horizontal="center" wrapText="1"/>
    </xf>
    <xf numFmtId="164" fontId="16" fillId="0" borderId="2" xfId="0" applyNumberFormat="1" applyFont="1" applyBorder="1" applyAlignment="1">
      <alignment horizontal="center" wrapText="1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20% - Accent1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te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"/>
  <sheetViews>
    <sheetView tabSelected="1" topLeftCell="A11" workbookViewId="0">
      <selection sqref="A1:C25"/>
    </sheetView>
  </sheetViews>
  <sheetFormatPr defaultRowHeight="15.75"/>
  <cols>
    <col min="1" max="1" width="36" style="2" customWidth="1"/>
    <col min="2" max="2" width="29.125" style="8" customWidth="1"/>
    <col min="3" max="3" width="24.125" style="8" customWidth="1"/>
    <col min="4" max="1024" width="46.5" style="8" customWidth="1"/>
    <col min="1025" max="16384" width="9" style="4"/>
  </cols>
  <sheetData>
    <row r="1" spans="1:3" s="2" customFormat="1" ht="31.5" customHeight="1">
      <c r="A1" s="1"/>
      <c r="B1" s="1" t="s">
        <v>0</v>
      </c>
      <c r="C1" s="1" t="s">
        <v>1</v>
      </c>
    </row>
    <row r="2" spans="1:3" s="4" customFormat="1">
      <c r="A2" s="1" t="s">
        <v>2</v>
      </c>
      <c r="B2" s="3">
        <v>0.2</v>
      </c>
      <c r="C2" s="3">
        <v>0.3</v>
      </c>
    </row>
    <row r="3" spans="1:3" s="4" customFormat="1">
      <c r="A3" s="1" t="s">
        <v>3</v>
      </c>
      <c r="B3" s="3">
        <v>0</v>
      </c>
      <c r="C3" s="3">
        <v>0.15</v>
      </c>
    </row>
    <row r="4" spans="1:3" s="4" customFormat="1">
      <c r="A4" s="1" t="s">
        <v>4</v>
      </c>
      <c r="B4" s="3">
        <v>0.75</v>
      </c>
      <c r="C4" s="3">
        <v>0.5</v>
      </c>
    </row>
    <row r="5" spans="1:3" s="4" customFormat="1">
      <c r="A5" s="1" t="s">
        <v>5</v>
      </c>
      <c r="B5" s="3">
        <v>0</v>
      </c>
      <c r="C5" s="3">
        <v>350</v>
      </c>
    </row>
    <row r="6" spans="1:3" s="4" customFormat="1">
      <c r="A6" s="1" t="s">
        <v>24</v>
      </c>
      <c r="B6" s="3">
        <v>0</v>
      </c>
      <c r="C6" s="3">
        <v>0.09</v>
      </c>
    </row>
    <row r="7" spans="1:3" s="4" customFormat="1" ht="31.5">
      <c r="A7" s="5" t="s">
        <v>6</v>
      </c>
      <c r="B7" s="6">
        <v>100</v>
      </c>
      <c r="C7" s="6"/>
    </row>
    <row r="8" spans="1:3" s="4" customFormat="1" ht="31.5">
      <c r="A8" s="5" t="s">
        <v>7</v>
      </c>
      <c r="B8" s="3">
        <f>24/B4</f>
        <v>32</v>
      </c>
      <c r="C8" s="3">
        <f>24/C4</f>
        <v>48</v>
      </c>
    </row>
    <row r="9" spans="1:3" s="4" customFormat="1">
      <c r="A9" s="7" t="s">
        <v>8</v>
      </c>
      <c r="B9" s="6">
        <v>4</v>
      </c>
      <c r="C9" s="6"/>
    </row>
    <row r="10" spans="1:3" s="4" customFormat="1">
      <c r="A10" s="1" t="s">
        <v>9</v>
      </c>
      <c r="B10" s="9">
        <f>$B$7/B8</f>
        <v>3.125</v>
      </c>
      <c r="C10" s="9">
        <f>$B$7/C8</f>
        <v>2.0833333333333335</v>
      </c>
    </row>
    <row r="11" spans="1:3" s="4" customFormat="1">
      <c r="A11" s="1" t="s">
        <v>10</v>
      </c>
      <c r="B11" s="10">
        <f>(1-B10)/(1-B10^(B9+2))</f>
        <v>2.2841539676475187E-3</v>
      </c>
      <c r="C11" s="10">
        <f>1/(1+C10+C10^2+C10^3+C10^4+C10^5)</f>
        <v>1.3413865835573944E-2</v>
      </c>
    </row>
    <row r="12" spans="1:3" s="4" customFormat="1">
      <c r="A12" s="1" t="s">
        <v>11</v>
      </c>
      <c r="B12" s="10">
        <f>B$11*B10</f>
        <v>7.1379811488984958E-3</v>
      </c>
      <c r="C12" s="10">
        <f>C11*C10</f>
        <v>2.7945553824112384E-2</v>
      </c>
    </row>
    <row r="13" spans="1:3" s="4" customFormat="1">
      <c r="A13" s="1" t="s">
        <v>12</v>
      </c>
      <c r="B13" s="10">
        <f>B11*B10^2</f>
        <v>2.2306191090307799E-2</v>
      </c>
      <c r="C13" s="10">
        <f>C11*C10^2</f>
        <v>5.8219903800234139E-2</v>
      </c>
    </row>
    <row r="14" spans="1:3" s="4" customFormat="1">
      <c r="A14" s="1" t="s">
        <v>13</v>
      </c>
      <c r="B14" s="10">
        <f>B11*B10^3</f>
        <v>6.9706847157211871E-2</v>
      </c>
      <c r="C14" s="10">
        <f>C11*C10^3</f>
        <v>0.1212914662504878</v>
      </c>
    </row>
    <row r="15" spans="1:3" s="4" customFormat="1">
      <c r="A15" s="1" t="s">
        <v>14</v>
      </c>
      <c r="B15" s="10">
        <f>B11*B10^4</f>
        <v>0.21783389736628711</v>
      </c>
      <c r="C15" s="10">
        <f>C11*C10^4</f>
        <v>0.25269055468851626</v>
      </c>
    </row>
    <row r="16" spans="1:3" s="4" customFormat="1">
      <c r="A16" s="1" t="s">
        <v>15</v>
      </c>
      <c r="B16" s="10">
        <f>B11*B10^5</f>
        <v>0.68073092926964718</v>
      </c>
      <c r="C16" s="10">
        <f>C11*C10^5</f>
        <v>0.52643865560107561</v>
      </c>
    </row>
    <row r="17" spans="1:3" s="4" customFormat="1">
      <c r="A17" s="1" t="s">
        <v>16</v>
      </c>
      <c r="B17" s="10">
        <f>(B10^(B9+1))*B11</f>
        <v>0.68073092926964718</v>
      </c>
      <c r="C17" s="10">
        <f>C16</f>
        <v>0.52643865560107561</v>
      </c>
    </row>
    <row r="18" spans="1:3" s="4" customFormat="1" ht="31.5">
      <c r="A18" s="1" t="s">
        <v>17</v>
      </c>
      <c r="B18" s="10">
        <f>1-B17</f>
        <v>0.31926907073035282</v>
      </c>
      <c r="C18" s="10">
        <f>1-C17</f>
        <v>0.47356134439892439</v>
      </c>
    </row>
    <row r="19" spans="1:3" s="4" customFormat="1" ht="31.5">
      <c r="A19" s="1" t="s">
        <v>18</v>
      </c>
      <c r="B19" s="9">
        <f>B18*B7</f>
        <v>31.926907073035281</v>
      </c>
      <c r="C19" s="9">
        <f>C18*B7</f>
        <v>47.356134439892436</v>
      </c>
    </row>
    <row r="20" spans="1:3" s="4" customFormat="1">
      <c r="A20" s="1" t="s">
        <v>19</v>
      </c>
      <c r="B20" s="9">
        <f>((B10^2)*(1-($B$9+1-$B$9*B10)*(B10^$B$9)))/((1-B10)*(1-B10^($B$9+2)))</f>
        <v>3.5381452945821819</v>
      </c>
      <c r="C20" s="9">
        <f>((C10^2)*(1-($B$9+1-$B$9*C10)*(C10^$B$9)))/((1-C10)*(1-C10^($B$9+2)))</f>
        <v>3.164629122771061</v>
      </c>
    </row>
    <row r="21" spans="1:3" s="4" customFormat="1">
      <c r="A21" s="1" t="s">
        <v>20</v>
      </c>
      <c r="B21" s="9">
        <f>B20+((B10-B10^($B$9+2))/(1-B10^($B$9+2)))</f>
        <v>4.5358611406145339</v>
      </c>
      <c r="C21" s="9">
        <f>C20+((C10-C10^($B$9+2))/(1-C10^($B$9+2)))</f>
        <v>4.1512152569354868</v>
      </c>
    </row>
    <row r="22" spans="1:3" s="4" customFormat="1" ht="47.25">
      <c r="A22" s="1" t="s">
        <v>21</v>
      </c>
      <c r="B22" s="10">
        <f>(B10/B8)*B20</f>
        <v>0.34552200142404121</v>
      </c>
      <c r="C22" s="10">
        <f>(C10/C8)*C20</f>
        <v>0.13735369456471622</v>
      </c>
    </row>
    <row r="23" spans="1:3" s="4" customFormat="1" ht="31.5">
      <c r="A23" s="1" t="s">
        <v>22</v>
      </c>
      <c r="B23" s="10">
        <f>B22+B18/B8</f>
        <v>0.35549915988436476</v>
      </c>
      <c r="C23" s="10">
        <f>C22+C18/C8</f>
        <v>0.14721955590636049</v>
      </c>
    </row>
    <row r="24" spans="1:3" s="4" customFormat="1" ht="31.5">
      <c r="A24" s="1" t="s">
        <v>23</v>
      </c>
      <c r="B24" s="3">
        <f>30*B19</f>
        <v>957.8072121910584</v>
      </c>
      <c r="C24" s="3">
        <f>30*C19</f>
        <v>1420.684033196773</v>
      </c>
    </row>
    <row r="25" spans="1:3" s="4" customFormat="1">
      <c r="A25" s="1" t="s">
        <v>25</v>
      </c>
      <c r="B25" s="3">
        <f>B24*60*B2-B24*60*B3-B24*B6-B5</f>
        <v>11493.686546292702</v>
      </c>
      <c r="C25" s="3">
        <f>C24*60*C2-C24*60*C3-C24*C6-C5</f>
        <v>12308.294735783247</v>
      </c>
    </row>
  </sheetData>
  <mergeCells count="2">
    <mergeCell ref="B7:C7"/>
    <mergeCell ref="B9:C9"/>
  </mergeCells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cp:revision>12</cp:revision>
  <dcterms:created xsi:type="dcterms:W3CDTF">2020-11-09T09:13:30Z</dcterms:created>
  <dcterms:modified xsi:type="dcterms:W3CDTF">2021-12-12T12:22:35Z</dcterms:modified>
</cp:coreProperties>
</file>