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 activeTab="1"/>
  </bookViews>
  <sheets>
    <sheet name="Задание" sheetId="5" r:id="rId1"/>
    <sheet name="Расчет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6" l="1"/>
  <c r="H39" i="6"/>
  <c r="I39" i="6"/>
  <c r="J39" i="6"/>
  <c r="K39" i="6"/>
  <c r="L39" i="6"/>
  <c r="M39" i="6"/>
  <c r="F39" i="6"/>
  <c r="G33" i="6"/>
  <c r="H33" i="6"/>
  <c r="I33" i="6"/>
  <c r="J33" i="6"/>
  <c r="K33" i="6"/>
  <c r="L33" i="6"/>
  <c r="M33" i="6"/>
  <c r="F33" i="6"/>
  <c r="G31" i="6"/>
  <c r="H31" i="6"/>
  <c r="I31" i="6"/>
  <c r="J31" i="6"/>
  <c r="K31" i="6"/>
  <c r="L31" i="6"/>
  <c r="M31" i="6"/>
  <c r="F31" i="6"/>
  <c r="G29" i="6"/>
  <c r="H29" i="6"/>
  <c r="I29" i="6"/>
  <c r="J29" i="6"/>
  <c r="K29" i="6"/>
  <c r="L29" i="6"/>
  <c r="M29" i="6"/>
  <c r="F29" i="6"/>
  <c r="G27" i="6"/>
  <c r="H27" i="6"/>
  <c r="I27" i="6"/>
  <c r="J27" i="6"/>
  <c r="K27" i="6"/>
  <c r="L27" i="6"/>
  <c r="M27" i="6"/>
  <c r="F27" i="6"/>
  <c r="G22" i="6" l="1"/>
  <c r="H22" i="6"/>
  <c r="I22" i="6"/>
  <c r="J22" i="6"/>
  <c r="K22" i="6"/>
  <c r="L22" i="6"/>
  <c r="M22" i="6"/>
  <c r="F22" i="6"/>
  <c r="C11" i="6"/>
  <c r="C10" i="6"/>
  <c r="G20" i="6"/>
  <c r="H20" i="6"/>
  <c r="I20" i="6"/>
  <c r="J20" i="6"/>
  <c r="K20" i="6"/>
  <c r="L20" i="6"/>
  <c r="M20" i="6"/>
  <c r="F20" i="6"/>
  <c r="F18" i="6"/>
  <c r="F16" i="6"/>
  <c r="G12" i="6"/>
  <c r="H12" i="6"/>
  <c r="I12" i="6"/>
  <c r="J12" i="6"/>
  <c r="K12" i="6"/>
  <c r="L12" i="6"/>
  <c r="M12" i="6"/>
  <c r="F12" i="6"/>
  <c r="G10" i="6"/>
  <c r="H10" i="6"/>
  <c r="I10" i="6"/>
  <c r="J10" i="6"/>
  <c r="K10" i="6"/>
  <c r="L10" i="6"/>
  <c r="M10" i="6"/>
  <c r="F10" i="6"/>
  <c r="B6" i="6"/>
  <c r="F5" i="6"/>
  <c r="G5" i="6"/>
  <c r="H5" i="6"/>
  <c r="I5" i="6"/>
  <c r="J5" i="6"/>
  <c r="K5" i="6"/>
  <c r="L5" i="6"/>
  <c r="M5" i="6"/>
  <c r="B8" i="6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п9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п10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
п11 после облицовки</t>
        </r>
      </text>
    </comment>
  </commentList>
</comments>
</file>

<file path=xl/sharedStrings.xml><?xml version="1.0" encoding="utf-8"?>
<sst xmlns="http://schemas.openxmlformats.org/spreadsheetml/2006/main" count="31" uniqueCount="29">
  <si>
    <t xml:space="preserve">В производственном помещении с постоянными рабочими
местами, имеющем размеры a×b×h м, находится оборудование с
повышенным уровнем звука на рабочем месте. Обеспечить снижение
шума с помощью применения звукопоглощающих облицовок.
Определить эффективность применения выбранного облицовочного материала путем сопоставления с допустимыми уровнями звукового
давления (см. табл.2.1). Данные для расчета по вариантам приведены в
табл.5.6.
</t>
  </si>
  <si>
    <t>Вариант</t>
  </si>
  <si>
    <t>Уровень звукового давления на рабочем месте</t>
  </si>
  <si>
    <t>a</t>
  </si>
  <si>
    <t>b</t>
  </si>
  <si>
    <t>h</t>
  </si>
  <si>
    <t>Размеры помещения м</t>
  </si>
  <si>
    <t>V помещения</t>
  </si>
  <si>
    <t xml:space="preserve">Значение частотного множителя для V объема помещения </t>
  </si>
  <si>
    <t>Помещение с постоянными рабочими местами</t>
  </si>
  <si>
    <t>L(на рм)</t>
  </si>
  <si>
    <t>L(доп)</t>
  </si>
  <si>
    <t>В1000</t>
  </si>
  <si>
    <t>S</t>
  </si>
  <si>
    <t>Впост</t>
  </si>
  <si>
    <t>А</t>
  </si>
  <si>
    <t>n источников шума</t>
  </si>
  <si>
    <t>B8000</t>
  </si>
  <si>
    <t>rпред</t>
  </si>
  <si>
    <t>альфа</t>
  </si>
  <si>
    <t>S0</t>
  </si>
  <si>
    <t>А1</t>
  </si>
  <si>
    <t>Коэффициенты звукопоглощения материала а0</t>
  </si>
  <si>
    <t>a0</t>
  </si>
  <si>
    <t>detA</t>
  </si>
  <si>
    <t>альфа 1</t>
  </si>
  <si>
    <t>В'</t>
  </si>
  <si>
    <t>detL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</si>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</sst>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0</xdr:row>
      <xdr:rowOff>155914</xdr:rowOff>
    </xdr:from>
    <xdr:to>
      <xdr:col>19</xdr:col>
      <xdr:colOff>589682</xdr:colOff>
      <xdr:row>9</xdr:row>
      <xdr:rowOff>47258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155914"/>
          <a:ext cx="4161557" cy="1758244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10</xdr:row>
      <xdr:rowOff>85725</xdr:rowOff>
    </xdr:from>
    <xdr:to>
      <xdr:col>25</xdr:col>
      <xdr:colOff>84807</xdr:colOff>
      <xdr:row>17</xdr:row>
      <xdr:rowOff>85475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2152650"/>
          <a:ext cx="7342857" cy="2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413808</xdr:colOff>
      <xdr:row>20</xdr:row>
      <xdr:rowOff>15875</xdr:rowOff>
    </xdr:from>
    <xdr:to>
      <xdr:col>24</xdr:col>
      <xdr:colOff>574876</xdr:colOff>
      <xdr:row>25</xdr:row>
      <xdr:rowOff>197761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5725" y="4704292"/>
          <a:ext cx="6913234" cy="1187302"/>
        </a:xfrm>
        <a:prstGeom prst="rect">
          <a:avLst/>
        </a:prstGeom>
      </xdr:spPr>
    </xdr:pic>
    <xdr:clientData/>
  </xdr:twoCellAnchor>
  <xdr:twoCellAnchor editAs="oneCell">
    <xdr:from>
      <xdr:col>14</xdr:col>
      <xdr:colOff>426508</xdr:colOff>
      <xdr:row>27</xdr:row>
      <xdr:rowOff>20108</xdr:rowOff>
    </xdr:from>
    <xdr:to>
      <xdr:col>27</xdr:col>
      <xdr:colOff>149327</xdr:colOff>
      <xdr:row>35</xdr:row>
      <xdr:rowOff>134194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02258" y="6116108"/>
          <a:ext cx="7702652" cy="1722753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36</xdr:row>
      <xdr:rowOff>179917</xdr:rowOff>
    </xdr:from>
    <xdr:to>
      <xdr:col>25</xdr:col>
      <xdr:colOff>285750</xdr:colOff>
      <xdr:row>64</xdr:row>
      <xdr:rowOff>83609</xdr:rowOff>
    </xdr:to>
    <xdr:pic>
      <xdr:nvPicPr>
        <xdr:cNvPr id="6" name="Рисунок 5" descr="https://sun9-22.userapi.com/impg/lPi3eA1AN7C3lT2hoGvVI52mKT3Yit_9fTa-4g/E_o7sLkOgcs.jpg?size=670x578&amp;quality=96&amp;sign=7fb7382dd38ff481c56e6461f78a2dfb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9584" y="8085667"/>
          <a:ext cx="6424083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defaultRowHeight="15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A1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tabSelected="1" topLeftCell="A28" zoomScale="90" zoomScaleNormal="90" workbookViewId="0">
      <selection activeCell="H41" sqref="H41"/>
    </sheetView>
  </sheetViews>
  <sheetFormatPr defaultRowHeight="15.75" x14ac:dyDescent="0.25"/>
  <cols>
    <col min="1" max="1" width="17.85546875" style="3" customWidth="1"/>
    <col min="2" max="16384" width="9.140625" style="3"/>
  </cols>
  <sheetData>
    <row r="1" spans="1:13" x14ac:dyDescent="0.25">
      <c r="A1" s="2" t="s">
        <v>1</v>
      </c>
      <c r="B1" s="2" t="s">
        <v>6</v>
      </c>
      <c r="C1" s="2"/>
      <c r="D1" s="2"/>
      <c r="F1" s="2" t="s">
        <v>2</v>
      </c>
      <c r="G1" s="2"/>
      <c r="H1" s="2"/>
      <c r="I1" s="2"/>
      <c r="J1" s="2"/>
      <c r="K1" s="2"/>
      <c r="L1" s="2"/>
      <c r="M1" s="2"/>
    </row>
    <row r="2" spans="1:13" x14ac:dyDescent="0.25">
      <c r="A2" s="2"/>
      <c r="B2" s="3" t="s">
        <v>3</v>
      </c>
      <c r="C2" s="3" t="s">
        <v>4</v>
      </c>
      <c r="D2" s="3" t="s">
        <v>5</v>
      </c>
      <c r="F2" s="4">
        <v>63</v>
      </c>
      <c r="G2" s="4">
        <v>125</v>
      </c>
      <c r="H2" s="4">
        <v>250</v>
      </c>
      <c r="I2" s="4">
        <v>500</v>
      </c>
      <c r="J2" s="4">
        <v>1000</v>
      </c>
      <c r="K2" s="4">
        <v>2000</v>
      </c>
      <c r="L2" s="4">
        <v>4000</v>
      </c>
      <c r="M2" s="4">
        <v>8000</v>
      </c>
    </row>
    <row r="3" spans="1:13" x14ac:dyDescent="0.25">
      <c r="A3" s="3">
        <v>8</v>
      </c>
      <c r="B3" s="3">
        <v>4</v>
      </c>
      <c r="C3" s="3">
        <v>10</v>
      </c>
      <c r="D3" s="3">
        <v>6</v>
      </c>
      <c r="E3" s="3" t="s">
        <v>10</v>
      </c>
      <c r="F3" s="3">
        <v>68</v>
      </c>
      <c r="G3" s="3">
        <v>67</v>
      </c>
      <c r="H3" s="3">
        <v>70</v>
      </c>
      <c r="I3" s="3">
        <v>64</v>
      </c>
      <c r="J3" s="3">
        <v>63</v>
      </c>
      <c r="K3" s="3">
        <v>63</v>
      </c>
      <c r="L3" s="3">
        <v>64</v>
      </c>
      <c r="M3" s="3">
        <v>62</v>
      </c>
    </row>
    <row r="4" spans="1:13" x14ac:dyDescent="0.25">
      <c r="E4" s="3" t="s">
        <v>11</v>
      </c>
      <c r="F4" s="3">
        <v>0</v>
      </c>
      <c r="G4" s="3">
        <v>92</v>
      </c>
      <c r="H4" s="3">
        <v>86</v>
      </c>
      <c r="I4" s="3">
        <v>83</v>
      </c>
      <c r="J4" s="3">
        <v>80</v>
      </c>
      <c r="K4" s="3">
        <v>78</v>
      </c>
      <c r="L4" s="3">
        <v>76</v>
      </c>
      <c r="M4" s="3">
        <v>74</v>
      </c>
    </row>
    <row r="5" spans="1:13" x14ac:dyDescent="0.25">
      <c r="F5" s="3">
        <f>F3-F4</f>
        <v>68</v>
      </c>
      <c r="G5" s="3">
        <f t="shared" ref="G5:M5" si="0">G3-G4</f>
        <v>-25</v>
      </c>
      <c r="H5" s="3">
        <f t="shared" si="0"/>
        <v>-16</v>
      </c>
      <c r="I5" s="3">
        <f t="shared" si="0"/>
        <v>-19</v>
      </c>
      <c r="J5" s="3">
        <f t="shared" si="0"/>
        <v>-17</v>
      </c>
      <c r="K5" s="3">
        <f t="shared" si="0"/>
        <v>-15</v>
      </c>
      <c r="L5" s="3">
        <f t="shared" si="0"/>
        <v>-12</v>
      </c>
      <c r="M5" s="3">
        <f t="shared" si="0"/>
        <v>-12</v>
      </c>
    </row>
    <row r="6" spans="1:13" x14ac:dyDescent="0.25">
      <c r="A6" s="3" t="s">
        <v>12</v>
      </c>
      <c r="B6" s="3">
        <f>B8/C6</f>
        <v>24</v>
      </c>
      <c r="C6" s="3">
        <v>10</v>
      </c>
    </row>
    <row r="7" spans="1:13" x14ac:dyDescent="0.25">
      <c r="F7" s="2" t="s">
        <v>8</v>
      </c>
      <c r="G7" s="2"/>
      <c r="H7" s="2"/>
      <c r="I7" s="2"/>
      <c r="J7" s="2"/>
      <c r="K7" s="2"/>
      <c r="L7" s="2"/>
      <c r="M7" s="2"/>
    </row>
    <row r="8" spans="1:13" ht="21" customHeight="1" x14ac:dyDescent="0.25">
      <c r="A8" s="5" t="s">
        <v>7</v>
      </c>
      <c r="B8" s="3">
        <f>B3*C3*D3</f>
        <v>240</v>
      </c>
      <c r="F8" s="3">
        <v>0.65</v>
      </c>
      <c r="G8" s="3">
        <v>0.62</v>
      </c>
      <c r="H8" s="3">
        <v>0.64</v>
      </c>
      <c r="I8" s="3">
        <v>0.75</v>
      </c>
      <c r="J8" s="3">
        <v>1</v>
      </c>
      <c r="K8" s="3">
        <v>1.5</v>
      </c>
      <c r="L8" s="3">
        <v>2.4</v>
      </c>
      <c r="M8" s="3">
        <v>4.2</v>
      </c>
    </row>
    <row r="10" spans="1:13" x14ac:dyDescent="0.25">
      <c r="A10" s="7" t="s">
        <v>9</v>
      </c>
      <c r="B10" s="3" t="s">
        <v>13</v>
      </c>
      <c r="C10" s="3">
        <f>2*(B3*C3+B3*D3+C3*D3)</f>
        <v>248</v>
      </c>
      <c r="E10" s="3" t="s">
        <v>14</v>
      </c>
      <c r="F10" s="3">
        <f>F8*$B$6</f>
        <v>15.600000000000001</v>
      </c>
      <c r="G10" s="3">
        <f t="shared" ref="G10:M10" si="1">G8*$B$6</f>
        <v>14.879999999999999</v>
      </c>
      <c r="H10" s="3">
        <f t="shared" si="1"/>
        <v>15.36</v>
      </c>
      <c r="I10" s="3">
        <f t="shared" si="1"/>
        <v>18</v>
      </c>
      <c r="J10" s="3">
        <f t="shared" si="1"/>
        <v>24</v>
      </c>
      <c r="K10" s="3">
        <f t="shared" si="1"/>
        <v>36</v>
      </c>
      <c r="L10" s="3">
        <f t="shared" si="1"/>
        <v>57.599999999999994</v>
      </c>
      <c r="M10" s="3">
        <f t="shared" si="1"/>
        <v>100.80000000000001</v>
      </c>
    </row>
    <row r="11" spans="1:13" x14ac:dyDescent="0.25">
      <c r="A11" s="7"/>
      <c r="B11" s="3" t="s">
        <v>20</v>
      </c>
      <c r="C11" s="3">
        <f>C10-B3*C3</f>
        <v>208</v>
      </c>
    </row>
    <row r="12" spans="1:13" x14ac:dyDescent="0.25">
      <c r="A12" s="7"/>
      <c r="E12" s="3" t="s">
        <v>15</v>
      </c>
      <c r="F12" s="6">
        <f>(F10*$C$10)/(F10+$C$10)</f>
        <v>14.676783004552352</v>
      </c>
      <c r="G12" s="6">
        <f t="shared" ref="G12:M12" si="2">(G10*$C$10)/(G10+$C$10)</f>
        <v>14.037735849056602</v>
      </c>
      <c r="H12" s="6">
        <f t="shared" si="2"/>
        <v>14.464155528554068</v>
      </c>
      <c r="I12" s="6">
        <f t="shared" si="2"/>
        <v>16.781954887218046</v>
      </c>
      <c r="J12" s="6">
        <f t="shared" si="2"/>
        <v>21.882352941176471</v>
      </c>
      <c r="K12" s="6">
        <f t="shared" si="2"/>
        <v>31.43661971830986</v>
      </c>
      <c r="L12" s="6">
        <f t="shared" si="2"/>
        <v>46.743455497382193</v>
      </c>
      <c r="M12" s="6">
        <f t="shared" si="2"/>
        <v>71.669724770642205</v>
      </c>
    </row>
    <row r="13" spans="1:13" x14ac:dyDescent="0.25">
      <c r="A13" s="7"/>
    </row>
    <row r="14" spans="1:13" ht="63" x14ac:dyDescent="0.25">
      <c r="A14" s="7"/>
      <c r="E14" s="5" t="s">
        <v>16</v>
      </c>
      <c r="F14" s="3">
        <v>4</v>
      </c>
    </row>
    <row r="16" spans="1:13" x14ac:dyDescent="0.25">
      <c r="E16" s="3" t="s">
        <v>17</v>
      </c>
      <c r="F16" s="3">
        <f>B6*M8</f>
        <v>100.80000000000001</v>
      </c>
    </row>
    <row r="18" spans="5:13" x14ac:dyDescent="0.25">
      <c r="E18" s="3" t="s">
        <v>18</v>
      </c>
      <c r="F18" s="3">
        <f>0.2*SQRT(F16/F14)</f>
        <v>1.0039920318408908</v>
      </c>
    </row>
    <row r="20" spans="5:13" x14ac:dyDescent="0.25">
      <c r="E20" s="3" t="s">
        <v>19</v>
      </c>
      <c r="F20" s="3">
        <f>F10/(F10+$C$10)</f>
        <v>5.9180576631259488E-2</v>
      </c>
      <c r="G20" s="3">
        <f t="shared" ref="G20:M20" si="3">G10/(G10+$C$10)</f>
        <v>5.6603773584905655E-2</v>
      </c>
      <c r="H20" s="3">
        <f t="shared" si="3"/>
        <v>5.8323207776427695E-2</v>
      </c>
      <c r="I20" s="3">
        <f t="shared" si="3"/>
        <v>6.7669172932330823E-2</v>
      </c>
      <c r="J20" s="3">
        <f t="shared" si="3"/>
        <v>8.8235294117647065E-2</v>
      </c>
      <c r="K20" s="3">
        <f t="shared" si="3"/>
        <v>0.12676056338028169</v>
      </c>
      <c r="L20" s="3">
        <f t="shared" si="3"/>
        <v>0.18848167539267013</v>
      </c>
      <c r="M20" s="3">
        <f t="shared" si="3"/>
        <v>0.28899082568807344</v>
      </c>
    </row>
    <row r="22" spans="5:13" x14ac:dyDescent="0.25">
      <c r="E22" s="3" t="s">
        <v>21</v>
      </c>
      <c r="F22" s="3">
        <f>F20*($C$10-$C$11)</f>
        <v>2.3672230652503794</v>
      </c>
      <c r="G22" s="3">
        <f t="shared" ref="G22:M22" si="4">G20*($C$10-$C$11)</f>
        <v>2.2641509433962264</v>
      </c>
      <c r="H22" s="3">
        <f t="shared" si="4"/>
        <v>2.332928311057108</v>
      </c>
      <c r="I22" s="3">
        <f t="shared" si="4"/>
        <v>2.7067669172932329</v>
      </c>
      <c r="J22" s="3">
        <f t="shared" si="4"/>
        <v>3.5294117647058827</v>
      </c>
      <c r="K22" s="3">
        <f t="shared" si="4"/>
        <v>5.070422535211268</v>
      </c>
      <c r="L22" s="3">
        <f t="shared" si="4"/>
        <v>7.5392670157068054</v>
      </c>
      <c r="M22" s="3">
        <f t="shared" si="4"/>
        <v>11.559633027522938</v>
      </c>
    </row>
    <row r="24" spans="5:13" x14ac:dyDescent="0.25">
      <c r="E24" s="2" t="s">
        <v>22</v>
      </c>
      <c r="F24" s="2"/>
      <c r="G24" s="2"/>
      <c r="H24" s="2"/>
      <c r="I24" s="2"/>
      <c r="J24" s="2"/>
      <c r="K24" s="2"/>
      <c r="L24" s="2"/>
      <c r="M24" s="2"/>
    </row>
    <row r="25" spans="5:13" x14ac:dyDescent="0.25">
      <c r="E25" s="3" t="s">
        <v>23</v>
      </c>
      <c r="F25" s="3">
        <v>0.21</v>
      </c>
      <c r="G25" s="3">
        <v>0.52</v>
      </c>
      <c r="H25" s="3">
        <v>0.54</v>
      </c>
      <c r="I25" s="3">
        <v>0.54</v>
      </c>
      <c r="J25" s="3">
        <v>0.5</v>
      </c>
      <c r="K25" s="3">
        <v>0.41</v>
      </c>
      <c r="L25" s="3">
        <v>0.33</v>
      </c>
      <c r="M25" s="3">
        <v>0.32</v>
      </c>
    </row>
    <row r="27" spans="5:13" x14ac:dyDescent="0.25">
      <c r="E27" s="3" t="s">
        <v>24</v>
      </c>
      <c r="F27" s="3">
        <f>F25*$C$11</f>
        <v>43.68</v>
      </c>
      <c r="G27" s="3">
        <f t="shared" ref="G27:M27" si="5">G25*$C$11</f>
        <v>108.16</v>
      </c>
      <c r="H27" s="3">
        <f t="shared" si="5"/>
        <v>112.32000000000001</v>
      </c>
      <c r="I27" s="3">
        <f t="shared" si="5"/>
        <v>112.32000000000001</v>
      </c>
      <c r="J27" s="3">
        <f t="shared" si="5"/>
        <v>104</v>
      </c>
      <c r="K27" s="3">
        <f t="shared" si="5"/>
        <v>85.28</v>
      </c>
      <c r="L27" s="3">
        <f t="shared" si="5"/>
        <v>68.64</v>
      </c>
      <c r="M27" s="3">
        <f t="shared" si="5"/>
        <v>66.56</v>
      </c>
    </row>
    <row r="29" spans="5:13" x14ac:dyDescent="0.25">
      <c r="E29" s="3" t="s">
        <v>25</v>
      </c>
      <c r="F29" s="3">
        <f>(F22+F27)/$C$10</f>
        <v>0.18567428655342894</v>
      </c>
      <c r="G29" s="3">
        <f t="shared" ref="G29:M29" si="6">(G22+G27)/$C$10</f>
        <v>0.44525867315885576</v>
      </c>
      <c r="H29" s="3">
        <f t="shared" si="6"/>
        <v>0.46231019480264962</v>
      </c>
      <c r="I29" s="3">
        <f t="shared" si="6"/>
        <v>0.46381760853747278</v>
      </c>
      <c r="J29" s="3">
        <f t="shared" si="6"/>
        <v>0.43358633776091082</v>
      </c>
      <c r="K29" s="3">
        <f t="shared" si="6"/>
        <v>0.36431621990004542</v>
      </c>
      <c r="L29" s="3">
        <f t="shared" si="6"/>
        <v>0.30717446377301133</v>
      </c>
      <c r="M29" s="3">
        <f t="shared" si="6"/>
        <v>0.31499852027226993</v>
      </c>
    </row>
    <row r="31" spans="5:13" x14ac:dyDescent="0.25">
      <c r="E31" s="3" t="s">
        <v>26</v>
      </c>
      <c r="F31" s="3">
        <f>(F22+F27)/(1-F29)</f>
        <v>56.546443646436067</v>
      </c>
      <c r="G31" s="3">
        <f>(G22+G27)/(1-G29)</f>
        <v>199.05520933906783</v>
      </c>
      <c r="H31" s="3">
        <f t="shared" ref="G31:M31" si="7">(H22+H27)/(1-H29)</f>
        <v>213.23247568172803</v>
      </c>
      <c r="I31" s="3">
        <f t="shared" si="7"/>
        <v>214.52917654296419</v>
      </c>
      <c r="J31" s="3">
        <f t="shared" si="7"/>
        <v>189.84254606365161</v>
      </c>
      <c r="K31" s="3">
        <f t="shared" si="7"/>
        <v>142.13108052089137</v>
      </c>
      <c r="L31" s="3">
        <f t="shared" si="7"/>
        <v>109.95447343145908</v>
      </c>
      <c r="M31" s="3">
        <f t="shared" si="7"/>
        <v>114.04301354001953</v>
      </c>
    </row>
    <row r="33" spans="5:18" x14ac:dyDescent="0.25">
      <c r="E33" s="3" t="s">
        <v>27</v>
      </c>
      <c r="F33" s="3">
        <f>10*LOG(F31/F10)</f>
        <v>5.5928069785137211</v>
      </c>
      <c r="G33" s="3">
        <f t="shared" ref="G33:M33" si="8">10*LOG(G31/G10)</f>
        <v>11.263706164857281</v>
      </c>
      <c r="H33" s="3">
        <f t="shared" si="8"/>
        <v>11.424621335112144</v>
      </c>
      <c r="I33" s="3">
        <f t="shared" si="8"/>
        <v>10.762138606477956</v>
      </c>
      <c r="J33" s="3">
        <f t="shared" si="8"/>
        <v>8.9818230805509138</v>
      </c>
      <c r="K33" s="3">
        <f t="shared" si="8"/>
        <v>5.963865569121988</v>
      </c>
      <c r="L33" s="3">
        <f t="shared" si="8"/>
        <v>2.807904196421898</v>
      </c>
      <c r="M33" s="3">
        <f t="shared" si="8"/>
        <v>0.53608152733716896</v>
      </c>
    </row>
    <row r="36" spans="5:18" x14ac:dyDescent="0.25">
      <c r="F36" s="4">
        <v>63</v>
      </c>
      <c r="G36" s="4">
        <v>125</v>
      </c>
      <c r="H36" s="4">
        <v>250</v>
      </c>
      <c r="I36" s="4">
        <v>500</v>
      </c>
      <c r="J36" s="4">
        <v>1000</v>
      </c>
      <c r="K36" s="4">
        <v>2000</v>
      </c>
      <c r="L36" s="4">
        <v>4000</v>
      </c>
      <c r="M36" s="4">
        <v>8000</v>
      </c>
    </row>
    <row r="37" spans="5:18" x14ac:dyDescent="0.25">
      <c r="E37" s="3" t="s">
        <v>10</v>
      </c>
      <c r="F37" s="3">
        <v>68</v>
      </c>
      <c r="G37" s="3">
        <v>67</v>
      </c>
      <c r="H37" s="3">
        <v>70</v>
      </c>
      <c r="I37" s="3">
        <v>64</v>
      </c>
      <c r="J37" s="3">
        <v>63</v>
      </c>
      <c r="K37" s="3">
        <v>63</v>
      </c>
      <c r="L37" s="3">
        <v>64</v>
      </c>
      <c r="M37" s="3">
        <v>62</v>
      </c>
    </row>
    <row r="38" spans="5:18" x14ac:dyDescent="0.25">
      <c r="E38" s="3" t="s">
        <v>11</v>
      </c>
      <c r="F38" s="3">
        <v>0</v>
      </c>
      <c r="G38" s="3">
        <v>92</v>
      </c>
      <c r="H38" s="3">
        <v>86</v>
      </c>
      <c r="I38" s="3">
        <v>83</v>
      </c>
      <c r="J38" s="3">
        <v>80</v>
      </c>
      <c r="K38" s="3">
        <v>78</v>
      </c>
      <c r="L38" s="3">
        <v>76</v>
      </c>
      <c r="M38" s="3">
        <v>74</v>
      </c>
    </row>
    <row r="39" spans="5:18" x14ac:dyDescent="0.25">
      <c r="E39" s="3" t="s">
        <v>28</v>
      </c>
      <c r="F39" s="3">
        <f>F37-F33</f>
        <v>62.407193021486279</v>
      </c>
      <c r="G39" s="3">
        <f t="shared" ref="G39:M39" si="9">G37-G33</f>
        <v>55.736293835142718</v>
      </c>
      <c r="H39" s="3">
        <f t="shared" si="9"/>
        <v>58.575378664887857</v>
      </c>
      <c r="I39" s="3">
        <f t="shared" si="9"/>
        <v>53.237861393522046</v>
      </c>
      <c r="J39" s="3">
        <f t="shared" si="9"/>
        <v>54.01817691944909</v>
      </c>
      <c r="K39" s="3">
        <f t="shared" si="9"/>
        <v>57.036134430878015</v>
      </c>
      <c r="L39" s="3">
        <f t="shared" si="9"/>
        <v>61.192095803578098</v>
      </c>
      <c r="M39" s="3">
        <f t="shared" si="9"/>
        <v>61.463918472662833</v>
      </c>
    </row>
    <row r="46" spans="5:18" x14ac:dyDescent="0.25">
      <c r="R46"/>
    </row>
  </sheetData>
  <mergeCells count="6">
    <mergeCell ref="E24:M24"/>
    <mergeCell ref="B1:D1"/>
    <mergeCell ref="F1:M1"/>
    <mergeCell ref="A1:A2"/>
    <mergeCell ref="F7:M7"/>
    <mergeCell ref="A10:A1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Расчет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2021-11-23T09:03:13Z</dcterms:modified>
</cp:coreProperties>
</file>