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990" tabRatio="679" activeTab="8"/>
  </bookViews>
  <sheets>
    <sheet name="1. C. CADRE-CFA" sheetId="2" r:id="rId1"/>
    <sheet name="2. C. CADRE-CFO" sheetId="13" r:id="rId2"/>
    <sheet name="3. Remodeling" sheetId="4" r:id="rId3"/>
    <sheet name="4. SAV = BC" sheetId="1" r:id="rId4"/>
    <sheet name="5. SAV = CM" sheetId="5" r:id="rId5"/>
    <sheet name="6. Retenue de garantie" sheetId="9" r:id="rId6"/>
    <sheet name="7. Marché CFA" sheetId="10" r:id="rId7"/>
    <sheet name="8. Marché CFO" sheetId="12" r:id="rId8"/>
    <sheet name="RECAP" sheetId="6" r:id="rId9"/>
  </sheets>
  <definedNames>
    <definedName name="_xlnm._FilterDatabase" localSheetId="0" hidden="1">'1. C. CADRE-CFA'!$D$5:$J$15</definedName>
    <definedName name="_xlnm._FilterDatabase" localSheetId="1" hidden="1">'2. C. CADRE-CFO'!$D$5:$J$5</definedName>
    <definedName name="_xlnm._FilterDatabase" localSheetId="2" hidden="1">'3. Remodeling'!#REF!</definedName>
    <definedName name="_xlnm._FilterDatabase" localSheetId="3" hidden="1">'4. SAV = BC'!$C$5:$I$67</definedName>
    <definedName name="_xlnm._FilterDatabase" localSheetId="4" hidden="1">'5. SAV = CM'!$C$5:$I$5</definedName>
    <definedName name="_xlnm._FilterDatabase" localSheetId="5" hidden="1">'6. Retenue de garantie'!$D$5:$J$16</definedName>
    <definedName name="_xlnm._FilterDatabase" localSheetId="6" hidden="1">'7. Marché CFA'!$D$5:$J$21</definedName>
    <definedName name="_xlnm._FilterDatabase" localSheetId="7" hidden="1">'8. Marché CFO'!$D$5:$J$5</definedName>
  </definedNames>
  <calcPr calcId="124519"/>
</workbook>
</file>

<file path=xl/calcChain.xml><?xml version="1.0" encoding="utf-8"?>
<calcChain xmlns="http://schemas.openxmlformats.org/spreadsheetml/2006/main">
  <c r="C12" i="6"/>
  <c r="C11"/>
  <c r="C10"/>
  <c r="C9"/>
  <c r="C8"/>
  <c r="C7"/>
  <c r="C6"/>
  <c r="C13" s="1"/>
  <c r="C5"/>
  <c r="J39" i="9"/>
  <c r="I39"/>
  <c r="J37"/>
  <c r="J35"/>
  <c r="I37"/>
  <c r="I35"/>
  <c r="I82" i="1"/>
  <c r="H82"/>
  <c r="I26" i="9"/>
  <c r="J26"/>
  <c r="J23" i="13"/>
  <c r="I23"/>
  <c r="J17" i="2"/>
  <c r="I17"/>
  <c r="J21" i="13"/>
  <c r="I21"/>
  <c r="J16" i="12"/>
  <c r="I16"/>
  <c r="J23" i="10"/>
  <c r="I23"/>
  <c r="J14" i="12"/>
  <c r="I14"/>
  <c r="J9"/>
  <c r="I9"/>
  <c r="J21" i="10"/>
  <c r="I21"/>
  <c r="J15"/>
  <c r="I15"/>
  <c r="J33" i="9"/>
  <c r="I33"/>
  <c r="J22"/>
  <c r="I22"/>
  <c r="J17"/>
  <c r="I17"/>
  <c r="B21" i="5" l="1"/>
  <c r="B76" i="1"/>
  <c r="B71"/>
  <c r="B68"/>
  <c r="B24" i="4" l="1"/>
  <c r="B22"/>
  <c r="B10"/>
  <c r="B8"/>
  <c r="I23" i="5" l="1"/>
  <c r="H23"/>
  <c r="I21"/>
  <c r="H21"/>
  <c r="I29" i="4"/>
  <c r="H29"/>
  <c r="I18"/>
  <c r="H18"/>
  <c r="H25"/>
  <c r="H11"/>
  <c r="J15" i="2"/>
  <c r="I15"/>
  <c r="I24" i="4"/>
  <c r="I22"/>
  <c r="I10"/>
  <c r="I8"/>
  <c r="I25" l="1"/>
  <c r="I33" s="1"/>
  <c r="H33"/>
  <c r="I11"/>
  <c r="I31" s="1"/>
  <c r="I35" s="1"/>
  <c r="H31"/>
  <c r="I76" i="1"/>
  <c r="H76"/>
  <c r="H68"/>
  <c r="H78" s="1"/>
  <c r="H71"/>
  <c r="H80" s="1"/>
  <c r="I71"/>
  <c r="I80" s="1"/>
  <c r="I68"/>
  <c r="H35" i="4" l="1"/>
  <c r="I78" i="1"/>
</calcChain>
</file>

<file path=xl/sharedStrings.xml><?xml version="1.0" encoding="utf-8"?>
<sst xmlns="http://schemas.openxmlformats.org/spreadsheetml/2006/main" count="876" uniqueCount="383">
  <si>
    <t>N° fact.</t>
  </si>
  <si>
    <t>Date</t>
  </si>
  <si>
    <t>Nom</t>
  </si>
  <si>
    <t>Sujet</t>
  </si>
  <si>
    <t>Total HT</t>
  </si>
  <si>
    <t>Total TTC</t>
  </si>
  <si>
    <t>220012</t>
  </si>
  <si>
    <t>LABEL' VIE S.A</t>
  </si>
  <si>
    <t>SUPECO 11 JANVIER</t>
  </si>
  <si>
    <t>BC: SONORISATION</t>
  </si>
  <si>
    <t>220013</t>
  </si>
  <si>
    <t>CARREFOUR MARKET GAUTHIER</t>
  </si>
  <si>
    <t>BC: CONTROLE D'ACCES</t>
  </si>
  <si>
    <t>220039</t>
  </si>
  <si>
    <t>CARREFOUR MARKET ANFA PLACE</t>
  </si>
  <si>
    <t>BC: DETECTION INCENDIE</t>
  </si>
  <si>
    <t>220046</t>
  </si>
  <si>
    <t>CARREFOUR MARKET WILAYA CENTER TETOUANE</t>
  </si>
  <si>
    <t>220045</t>
  </si>
  <si>
    <t>CARREFOUR MARKET MALABATA TANGER</t>
  </si>
  <si>
    <t>220048</t>
  </si>
  <si>
    <t>DATA CENTER LABEL VIE TEMARA</t>
  </si>
  <si>
    <t>CM : 1ere VISITE</t>
  </si>
  <si>
    <t>220054</t>
  </si>
  <si>
    <t>PLATE FORME LOGISTIQUE AGADIR</t>
  </si>
  <si>
    <t>CM: 1ERE VISITE</t>
  </si>
  <si>
    <t>220058</t>
  </si>
  <si>
    <t>LOT: VIDEOSURVEILLANCE</t>
  </si>
  <si>
    <t>220062</t>
  </si>
  <si>
    <t>PLATE FORME SKHIRAT 3</t>
  </si>
  <si>
    <t>CM: COURANT FAIBLE</t>
  </si>
  <si>
    <t>220064</t>
  </si>
  <si>
    <t>CARREFOUR MARKET AGADIR 2</t>
  </si>
  <si>
    <t>220061</t>
  </si>
  <si>
    <t>PLATE FORME SKHIRAT 2</t>
  </si>
  <si>
    <t>220063</t>
  </si>
  <si>
    <t>PLATE FORME SKHIRAT 1</t>
  </si>
  <si>
    <t>220070</t>
  </si>
  <si>
    <t>CARREFOUR MARKET MOHAMED V</t>
  </si>
  <si>
    <t>BC: COURANT FAIBLE</t>
  </si>
  <si>
    <t>220087</t>
  </si>
  <si>
    <t>ENS MAGASIN</t>
  </si>
  <si>
    <t>220089</t>
  </si>
  <si>
    <t>CARREFOUR MARKET SETTAT</t>
  </si>
  <si>
    <t>BC: GESTION DE PARKING</t>
  </si>
  <si>
    <t>220101</t>
  </si>
  <si>
    <t>CARREFOUR MARKET PALMIER</t>
  </si>
  <si>
    <t>BC: TICKET</t>
  </si>
  <si>
    <t>220106</t>
  </si>
  <si>
    <t>220112</t>
  </si>
  <si>
    <t>CARREFOUR MARKET ZAER</t>
  </si>
  <si>
    <t>220111</t>
  </si>
  <si>
    <t>220117</t>
  </si>
  <si>
    <t>CARREFOUR MARKET AL WIFAK TEMARA</t>
  </si>
  <si>
    <t>220123</t>
  </si>
  <si>
    <t>CARREFOUR MARKET OULFA</t>
  </si>
  <si>
    <t>220122</t>
  </si>
  <si>
    <t>CARREFOUR HAY RIAD</t>
  </si>
  <si>
    <t>BC: VIDEOSURVEILLANCE</t>
  </si>
  <si>
    <t>220129</t>
  </si>
  <si>
    <t>CARREFOUR MARKET KASBAH</t>
  </si>
  <si>
    <t>BC: DETECTION INTRUSION</t>
  </si>
  <si>
    <t>220134</t>
  </si>
  <si>
    <t>CARREFOUR MARKET SOUISSI</t>
  </si>
  <si>
    <t>BC: DETECTION INCENDIE, INTRUSION</t>
  </si>
  <si>
    <t>220141</t>
  </si>
  <si>
    <t>BC: COURANT FORT</t>
  </si>
  <si>
    <t>220143</t>
  </si>
  <si>
    <t>CARREFOUR MARKET MANSOURIA</t>
  </si>
  <si>
    <t>220144</t>
  </si>
  <si>
    <t>CARREFOUR MARKET MANAL</t>
  </si>
  <si>
    <t>220145</t>
  </si>
  <si>
    <t>CARREFOUR MARKET KENITRA 1</t>
  </si>
  <si>
    <t>220153</t>
  </si>
  <si>
    <t>CARREFOUR MARKET GAUTHIER 2</t>
  </si>
  <si>
    <t>220158</t>
  </si>
  <si>
    <t>CARREFOUR MARKET WILAYA CENTER TETOUAN</t>
  </si>
  <si>
    <t>DETECTION INCENDIE &amp; INTRUSION</t>
  </si>
  <si>
    <t>220155</t>
  </si>
  <si>
    <t>CARREFOUR MARKET IBERIA</t>
  </si>
  <si>
    <t>SONORISATION &amp; DETECTION INTRUSION</t>
  </si>
  <si>
    <t>220156</t>
  </si>
  <si>
    <t>CARREFOUR MARKET VOLUBILIS</t>
  </si>
  <si>
    <t>COURANT FAIBLE</t>
  </si>
  <si>
    <t>220157</t>
  </si>
  <si>
    <t>CARREFOUR MARKET OASIS</t>
  </si>
  <si>
    <t>VIDEOSURVEILLANCE &amp; DETECTION INTRUSION</t>
  </si>
  <si>
    <t>220162</t>
  </si>
  <si>
    <t>CARREFOUR MARKET BOUSKOURA</t>
  </si>
  <si>
    <t>Lot : COURANT FAIBLE</t>
  </si>
  <si>
    <t>220163</t>
  </si>
  <si>
    <t>CARREFOUR MARKET BIRANZARANE</t>
  </si>
  <si>
    <t>Détection intrusion &amp; Vidéosurveillance</t>
  </si>
  <si>
    <t>220167</t>
  </si>
  <si>
    <t>CARREFOUR MARKET BETTANA SALE</t>
  </si>
  <si>
    <t>Lot: COURANT FAIBLE</t>
  </si>
  <si>
    <t>220168</t>
  </si>
  <si>
    <t>CARREFOUR MARKET ALIA</t>
  </si>
  <si>
    <t>220169</t>
  </si>
  <si>
    <t>CARREFOUR MARKET KAMAL PARC</t>
  </si>
  <si>
    <t>220170</t>
  </si>
  <si>
    <t>CARREFOUR MARKET MEKNES HAMRIA</t>
  </si>
  <si>
    <t>BC: DETECTION INCENDIE &amp; VIDEOSURVEILLANCE</t>
  </si>
  <si>
    <t>220166</t>
  </si>
  <si>
    <t>CARREFOUR MARKET SHEMS</t>
  </si>
  <si>
    <t>220175</t>
  </si>
  <si>
    <t>CARREFOUR MARKET NADOR</t>
  </si>
  <si>
    <t>220176</t>
  </si>
  <si>
    <t>CARREFOUR MARKET BERKANE</t>
  </si>
  <si>
    <t>220183</t>
  </si>
  <si>
    <t>CARREFOUR MARKET DESCARTE</t>
  </si>
  <si>
    <t>220185</t>
  </si>
  <si>
    <t>CARREFOUR MARKET PANORAMIQUE</t>
  </si>
  <si>
    <t>220189</t>
  </si>
  <si>
    <t>CARREFOUR MARKET MAARIF</t>
  </si>
  <si>
    <t>220196</t>
  </si>
  <si>
    <t>CARREFOUR MARKET VELODROME</t>
  </si>
  <si>
    <t>220219</t>
  </si>
  <si>
    <t>CARREFOUR MARKET FES AIN CHEKEF</t>
  </si>
  <si>
    <t>220218</t>
  </si>
  <si>
    <t>CARREFOUR MARKET FES IMOUZER</t>
  </si>
  <si>
    <t>220216</t>
  </si>
  <si>
    <t>CARREFOUR MARKET MEKNES MLY ISMAIL</t>
  </si>
  <si>
    <t>220217</t>
  </si>
  <si>
    <t>CARREFOUR MARKET ATLAS FES</t>
  </si>
  <si>
    <t>220215</t>
  </si>
  <si>
    <t>CARREFOUR MARKET LA RESISTANCE</t>
  </si>
  <si>
    <t>220226</t>
  </si>
  <si>
    <t>220228</t>
  </si>
  <si>
    <t>CARREFOUR MARKET SIDI SLIMANE</t>
  </si>
  <si>
    <t>220229</t>
  </si>
  <si>
    <t>220236</t>
  </si>
  <si>
    <t>220235</t>
  </si>
  <si>
    <t>220243</t>
  </si>
  <si>
    <t>CARREFOUR MARKET KHENIFRA</t>
  </si>
  <si>
    <t>220244</t>
  </si>
  <si>
    <t>CARREFOUR MARKET BENIMELLAL</t>
  </si>
  <si>
    <t>220242</t>
  </si>
  <si>
    <t>220247</t>
  </si>
  <si>
    <t>CARREFOUR MARKET VAL FLEURI</t>
  </si>
  <si>
    <t>220248</t>
  </si>
  <si>
    <t>CARREFOUR MARKET ZIRAOUI</t>
  </si>
  <si>
    <t>220257</t>
  </si>
  <si>
    <t>CARREFOUR MARKET  BOURGOGNE</t>
  </si>
  <si>
    <t>220258</t>
  </si>
  <si>
    <t>CARREFOUR MARKET AGADIR 1</t>
  </si>
  <si>
    <t>220256</t>
  </si>
  <si>
    <t>CARREFOUR MARKET BELLE RIVE</t>
  </si>
  <si>
    <t>220260</t>
  </si>
  <si>
    <t>220259</t>
  </si>
  <si>
    <t>CARREFOUR MARKET SALAJADIDA</t>
  </si>
  <si>
    <t>220262</t>
  </si>
  <si>
    <t>CARREFOUR MARKET EL JADIDA</t>
  </si>
  <si>
    <t>220266</t>
  </si>
  <si>
    <t>220279</t>
  </si>
  <si>
    <t>220280</t>
  </si>
  <si>
    <t>CARREFOUR MARKET OUARZAZATE</t>
  </si>
  <si>
    <t>220293</t>
  </si>
  <si>
    <t>220283</t>
  </si>
  <si>
    <t>CARREFOUR MARKET RIAD</t>
  </si>
  <si>
    <t>220284</t>
  </si>
  <si>
    <t>220285</t>
  </si>
  <si>
    <t>220286</t>
  </si>
  <si>
    <t>220282</t>
  </si>
  <si>
    <t>CARREFOUR MARKET ESSAOUIRA</t>
  </si>
  <si>
    <t>220109</t>
  </si>
  <si>
    <t>HYPER MARCHE LV SAS</t>
  </si>
  <si>
    <t>CARREFOUR TEMARA</t>
  </si>
  <si>
    <t>220232</t>
  </si>
  <si>
    <t>CARREFOUR HYPER AGADIR</t>
  </si>
  <si>
    <t>BC: COURANT FAIBLE ET FORT</t>
  </si>
  <si>
    <t>220231</t>
  </si>
  <si>
    <t>220009</t>
  </si>
  <si>
    <t>CARREFOUR VILLE VERTE - CFA</t>
  </si>
  <si>
    <t>220010</t>
  </si>
  <si>
    <t>CARREFOUR PREMIUM VILLE VERTE - BOUSKOURA</t>
  </si>
  <si>
    <t>COURANT FORT</t>
  </si>
  <si>
    <t>220014</t>
  </si>
  <si>
    <t>CARREFOUR MARKET BEAUSEJOUR</t>
  </si>
  <si>
    <t>LOT : COURANT FORT</t>
  </si>
  <si>
    <t>220015</t>
  </si>
  <si>
    <t>LOT: COURANT FAIBLE</t>
  </si>
  <si>
    <t>220016</t>
  </si>
  <si>
    <t>CARREFOUR MARKET LA VILLETTE</t>
  </si>
  <si>
    <t>220017</t>
  </si>
  <si>
    <t>220020</t>
  </si>
  <si>
    <t>CARREFOUR HASSAN 2 MOHAMMEDIA</t>
  </si>
  <si>
    <t>220023</t>
  </si>
  <si>
    <t>CARREFOUR AL MAZAR À MARRAKECH</t>
  </si>
  <si>
    <t>220036</t>
  </si>
  <si>
    <t>CARREFOUR IMMOUZER FES</t>
  </si>
  <si>
    <t>LOT: COURANT FORT</t>
  </si>
  <si>
    <t>220040</t>
  </si>
  <si>
    <t>220060</t>
  </si>
  <si>
    <t>220068</t>
  </si>
  <si>
    <t>220072</t>
  </si>
  <si>
    <t>EXTENSION PHASE II - PLATE FORME SKHIRATE</t>
  </si>
  <si>
    <t>RETENUE DE GARANTIE</t>
  </si>
  <si>
    <t>220078</t>
  </si>
  <si>
    <t>CARREFOUR TANGER 1</t>
  </si>
  <si>
    <t>220079</t>
  </si>
  <si>
    <t>220081</t>
  </si>
  <si>
    <t>CARREFOUR TANGER 2</t>
  </si>
  <si>
    <t>220080</t>
  </si>
  <si>
    <t>220082</t>
  </si>
  <si>
    <t>220085</t>
  </si>
  <si>
    <t>CARREFOUR GOURMET ZAERS</t>
  </si>
  <si>
    <t>220090</t>
  </si>
  <si>
    <t>CARREFOUR PREMIUM VILLE VERTE -
BOUSKOURA</t>
  </si>
  <si>
    <t>220125</t>
  </si>
  <si>
    <t>CARREFOUR CARRE EDEN - CFA</t>
  </si>
  <si>
    <t>220126</t>
  </si>
  <si>
    <t>CARREFOUR CARRE EDEN - MARRAKECH - CFO</t>
  </si>
  <si>
    <t>220127</t>
  </si>
  <si>
    <t>220137</t>
  </si>
  <si>
    <t>Carrefour Market Premium Plus Meknès Hamria</t>
  </si>
  <si>
    <t>220136</t>
  </si>
  <si>
    <t>HYPER CARREFOUR BERRECHID</t>
  </si>
  <si>
    <t>220140</t>
  </si>
  <si>
    <t>LABEL VIE SKHIRAT - PLATEAUX DE BUREAU-CFA - AUTOMATIQUE SYSTEME</t>
  </si>
  <si>
    <t>220139</t>
  </si>
  <si>
    <t>220148</t>
  </si>
  <si>
    <t>CARREFOUR CADI AYYAD AGADIR</t>
  </si>
  <si>
    <t>Lot : COURANT FORT</t>
  </si>
  <si>
    <t>220147</t>
  </si>
  <si>
    <t>220152</t>
  </si>
  <si>
    <t>PROJET BATIMENT PRISM - CFA</t>
  </si>
  <si>
    <t>220173</t>
  </si>
  <si>
    <t>CARREFOUR MARKET AGADIR LE BARREAU-CFO</t>
  </si>
  <si>
    <t>220172</t>
  </si>
  <si>
    <t>CARREFOUR MARKET LE BARREAU - AGADIR / CFA</t>
  </si>
  <si>
    <t>220177</t>
  </si>
  <si>
    <t>220197</t>
  </si>
  <si>
    <t>220204</t>
  </si>
  <si>
    <t>CARREFOUR LA VILLE VERTE CFO : Travaux supplémentaires</t>
  </si>
  <si>
    <t>220203</t>
  </si>
  <si>
    <t>220207</t>
  </si>
  <si>
    <t>220209</t>
  </si>
  <si>
    <t>220220</t>
  </si>
  <si>
    <t>220223</t>
  </si>
  <si>
    <t>Plateau bureaux LBV Aradei</t>
  </si>
  <si>
    <t>LOT: PRECABLAGE INFORMATIQUE ET TELEPHONIQUE</t>
  </si>
  <si>
    <t>220222</t>
  </si>
  <si>
    <t>220249</t>
  </si>
  <si>
    <t>220253</t>
  </si>
  <si>
    <t>REMODELING CRF PREMIUM PLUS LA FONTAINE</t>
  </si>
  <si>
    <t>220255</t>
  </si>
  <si>
    <t>220254</t>
  </si>
  <si>
    <t>220270</t>
  </si>
  <si>
    <t>CARREFOUR MARKET HAD SOUALEM -CFA</t>
  </si>
  <si>
    <t>220274</t>
  </si>
  <si>
    <t>CARREFOUR MARKET PROXI – BNI MAKADA - TANGER-CFA</t>
  </si>
  <si>
    <t>220272</t>
  </si>
  <si>
    <t>CARREFOUR MARKET PROXI BNI MAKADA -TANGER -CFO</t>
  </si>
  <si>
    <t>220275</t>
  </si>
  <si>
    <t>CARREFOUR MARKET CLASSIQUE HAD SOUALEM - CFO</t>
  </si>
  <si>
    <t>220277</t>
  </si>
  <si>
    <t>CARREFOUR MARKET PROXI URBAIN AIN CHKAF 2- FES CFA</t>
  </si>
  <si>
    <t>220276</t>
  </si>
  <si>
    <t>CARREFOUR MARKET PROXI URBAIN AIN CHKAF 2- FES - CFO</t>
  </si>
  <si>
    <t>220281</t>
  </si>
  <si>
    <t xml:space="preserve"> CARREFOUR MARKET HASSAN 2</t>
  </si>
  <si>
    <t>220288</t>
  </si>
  <si>
    <t>AMENAGEMENT CRF EXPRESS MOULAY YOUSSEF TANGER 1</t>
  </si>
  <si>
    <t>220287</t>
  </si>
  <si>
    <t>220290</t>
  </si>
  <si>
    <t>AMENAGEMENT CRF CLASSIQUE RIM TANGER 2</t>
  </si>
  <si>
    <t>220289</t>
  </si>
  <si>
    <t>Sous Total LABEL VIE = Courant Faible</t>
  </si>
  <si>
    <t>Sous Total LABEL VIE = Contrat de Maintenance</t>
  </si>
  <si>
    <t>Sous Total LABEL VIE = Courant Fort</t>
  </si>
  <si>
    <t>Lot</t>
  </si>
  <si>
    <t>Aménagement Réception Marchandise CFA</t>
  </si>
  <si>
    <t>220038</t>
  </si>
  <si>
    <t>HYPERMARCHE CARREFOUR AGADIR</t>
  </si>
  <si>
    <t>RETENUE DE GARANTIE-CFA</t>
  </si>
  <si>
    <t>220057</t>
  </si>
  <si>
    <t>HYPERMARCHE CRF TEMARA RETAIL PARK</t>
  </si>
  <si>
    <t>220019</t>
  </si>
  <si>
    <t>REMODELING MEZZANINE CARREFOUR SALE</t>
  </si>
  <si>
    <t>LOT:  COURANT FAIBLE</t>
  </si>
  <si>
    <t>220119</t>
  </si>
  <si>
    <t>REMODELING CARREFOUR OUJDA_LOT CFO</t>
  </si>
  <si>
    <t>220124</t>
  </si>
  <si>
    <t>REMODELING CARREFOUR OUJDA_LOT CFA</t>
  </si>
  <si>
    <t>220195</t>
  </si>
  <si>
    <t>220194</t>
  </si>
  <si>
    <t>220052</t>
  </si>
  <si>
    <t>REMODELING CARREFOUR BORJ FES</t>
  </si>
  <si>
    <t>220099</t>
  </si>
  <si>
    <t>REMODELING CARREFOUR HYPER SALE</t>
  </si>
  <si>
    <t>220135</t>
  </si>
  <si>
    <t>RG COURANT FAIBLE</t>
  </si>
  <si>
    <t>REMODELING</t>
  </si>
  <si>
    <t>RETENUE DE GARANTIE-CFO</t>
  </si>
  <si>
    <t>Sous Total LABEL VIE = Remodeling: Courant Fort</t>
  </si>
  <si>
    <t>Sous Total LABEL VIE = Retenue de garantie: Courant Fort</t>
  </si>
  <si>
    <t>Sous Total HLV = Remodeling: Courant Fort</t>
  </si>
  <si>
    <t>Sous Total HLV = Remodeling: Courant Faible</t>
  </si>
  <si>
    <t>Remodeling: Courant Fort</t>
  </si>
  <si>
    <t>Sous Total LABEL VIE = Remodeling: Courant Faible</t>
  </si>
  <si>
    <t>Remodeling: Courant Faible</t>
  </si>
  <si>
    <t>Retenue de garantie: Courant Faible</t>
  </si>
  <si>
    <t>Retenue de garantie: Courant Fort</t>
  </si>
  <si>
    <t>Courant Fort</t>
  </si>
  <si>
    <t>Courant Faible</t>
  </si>
  <si>
    <t>Sous Total LABEL VIE = Retenue de garantie: Courant Faible</t>
  </si>
  <si>
    <t>Sous Total HLV = Retenue de garantie: Courant Faible</t>
  </si>
  <si>
    <t>HLV = Retenue de garantie: Courant Faible</t>
  </si>
  <si>
    <t>HLV = Remodeling: Courant Faible</t>
  </si>
  <si>
    <t>HLV = Remodeling: Courant Fort</t>
  </si>
  <si>
    <t>HLV = Remodeling: Retenue de garantie: Courant Faible</t>
  </si>
  <si>
    <t>LABEL VIE = Bon de commande: Courant Faible</t>
  </si>
  <si>
    <t>LABEL VIE = Bon de commande: Courant Fort</t>
  </si>
  <si>
    <t>LABEL VIE = Contrat de maintenance: Courant Faible</t>
  </si>
  <si>
    <t>HLV = Bon de commande Courant Faible</t>
  </si>
  <si>
    <t>Groupe Label Vie</t>
  </si>
  <si>
    <t>Sous Total HLV = Courant Faible</t>
  </si>
  <si>
    <t>Total BC = Courant Faible</t>
  </si>
  <si>
    <t>Total BC = Courant Fort</t>
  </si>
  <si>
    <t>Total CM = Courant Faible</t>
  </si>
  <si>
    <t>Total Remodeling = Courant Faible</t>
  </si>
  <si>
    <t>Total Remodeling = Courant Fort</t>
  </si>
  <si>
    <t>Sous Total HLV = Remodeling: Courant Faible = Retenue de garantie</t>
  </si>
  <si>
    <t>BC</t>
  </si>
  <si>
    <t>Montant HT</t>
  </si>
  <si>
    <t>TOTAL HT</t>
  </si>
  <si>
    <t>Type</t>
  </si>
  <si>
    <t>220022</t>
  </si>
  <si>
    <t>MAXI LV</t>
  </si>
  <si>
    <t>ATACADAO OQBA</t>
  </si>
  <si>
    <t>220044</t>
  </si>
  <si>
    <t>220050</t>
  </si>
  <si>
    <t>Salle de reunion MAXI LV OQBA</t>
  </si>
  <si>
    <t>Lot : VIDEOPROJECTION</t>
  </si>
  <si>
    <t>220088</t>
  </si>
  <si>
    <t>220021</t>
  </si>
  <si>
    <t>220051</t>
  </si>
  <si>
    <t>220171</t>
  </si>
  <si>
    <t>MAXI LV: Courant Faible</t>
  </si>
  <si>
    <t>MAXI LV:  Courant Fort</t>
  </si>
  <si>
    <t>Sous Total MAXI LV = Courant Faible</t>
  </si>
  <si>
    <t>Sous Total MAXI LV = Courant Fort</t>
  </si>
  <si>
    <t>TABLEAU RECAPITULATIF - Année 2022</t>
  </si>
  <si>
    <t>Date BC</t>
  </si>
  <si>
    <t>Marché mai 2022</t>
  </si>
  <si>
    <t>Toujours bloqué chez BET</t>
  </si>
  <si>
    <t>Marché 02/07/2021</t>
  </si>
  <si>
    <t>Marché le 06/05/2022</t>
  </si>
  <si>
    <t>Marché janvier 2020</t>
  </si>
  <si>
    <t>Marché 17/11/2020</t>
  </si>
  <si>
    <t>Date Encaissement</t>
  </si>
  <si>
    <t>0201/2023</t>
  </si>
  <si>
    <t>CADRE</t>
  </si>
  <si>
    <t>MARCHE</t>
  </si>
  <si>
    <t>14-0-2020</t>
  </si>
  <si>
    <t>Bon de commande</t>
  </si>
  <si>
    <t>Facture</t>
  </si>
  <si>
    <t>Total Retenue de garantie = Courant Faible</t>
  </si>
  <si>
    <t>Total Retenue de garantie = Courant Fort</t>
  </si>
  <si>
    <t>Total Marché = Courant Faible</t>
  </si>
  <si>
    <t>Total Marché = Courant Fort</t>
  </si>
  <si>
    <t>LBV: Courant Fort</t>
  </si>
  <si>
    <t>LBV: Courant Faible</t>
  </si>
  <si>
    <t>Total Contrat cadre = Courant Faible</t>
  </si>
  <si>
    <t>Total Contrat cadre = Courant Fort</t>
  </si>
  <si>
    <t>Contrat Cadre - CFA = Année 2022</t>
  </si>
  <si>
    <t>Contrat Cadre - CFO = Année 2022</t>
  </si>
  <si>
    <t>REMODELING = Année 2022</t>
  </si>
  <si>
    <t>Bon de Commande - SAV = Année 2022</t>
  </si>
  <si>
    <t>Contrat de Maintenance - SAV = Année 2022</t>
  </si>
  <si>
    <t>Retenue de Garantie = Année 2022</t>
  </si>
  <si>
    <t>Marché - CFA = Année 2022</t>
  </si>
  <si>
    <t>Marché - CFO = Année 2022</t>
  </si>
  <si>
    <t>Total Remodeling = CFA + CFO</t>
  </si>
  <si>
    <t>Total BC = CFA + CFO</t>
  </si>
  <si>
    <t>Total RG = CFA + CFO</t>
  </si>
  <si>
    <t>CONTRAT CADRE CFA</t>
  </si>
  <si>
    <t>CONTRAT CADRE CFO</t>
  </si>
  <si>
    <t>SAV BC</t>
  </si>
  <si>
    <t>SAV CONTRAT</t>
  </si>
  <si>
    <t>MARCHE CFA</t>
  </si>
  <si>
    <t>MARCHE CFO</t>
  </si>
</sst>
</file>

<file path=xl/styles.xml><?xml version="1.0" encoding="utf-8"?>
<styleSheet xmlns="http://schemas.openxmlformats.org/spreadsheetml/2006/main">
  <numFmts count="2"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12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i/>
      <sz val="10"/>
      <color rgb="FF0070C0"/>
      <name val="Arial"/>
      <family val="2"/>
    </font>
    <font>
      <b/>
      <i/>
      <sz val="10"/>
      <color rgb="FFC00000"/>
      <name val="Arial"/>
      <family val="2"/>
    </font>
    <font>
      <b/>
      <sz val="12"/>
      <color rgb="FFC00000"/>
      <name val="Arial"/>
      <family val="2"/>
    </font>
    <font>
      <sz val="10"/>
      <color rgb="FFC00000"/>
      <name val="Arial"/>
      <family val="2"/>
    </font>
    <font>
      <sz val="10"/>
      <name val="Arial"/>
      <charset val="1"/>
    </font>
    <font>
      <sz val="10"/>
      <color theme="3"/>
      <name val="Calibri"/>
      <family val="2"/>
      <scheme val="minor"/>
    </font>
    <font>
      <sz val="1"/>
      <color theme="3"/>
      <name val="Calibri"/>
      <family val="2"/>
      <scheme val="minor"/>
    </font>
    <font>
      <b/>
      <i/>
      <sz val="10"/>
      <name val="Arial"/>
      <family val="2"/>
    </font>
    <font>
      <b/>
      <u/>
      <sz val="10"/>
      <color rgb="FFC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29">
    <xf numFmtId="0" fontId="6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43" fontId="20" fillId="0" borderId="0" applyFont="0" applyFill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0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6" borderId="0" applyNumberFormat="0" applyBorder="0" applyAlignment="0" applyProtection="0"/>
    <xf numFmtId="0" fontId="0" fillId="36" borderId="0" applyNumberFormat="0" applyBorder="0" applyAlignment="0" applyProtection="0"/>
    <xf numFmtId="0" fontId="0" fillId="36" borderId="0" applyNumberFormat="0" applyBorder="0" applyAlignment="0" applyProtection="0"/>
    <xf numFmtId="0" fontId="0" fillId="36" borderId="0" applyNumberFormat="0" applyBorder="0" applyAlignment="0" applyProtection="0"/>
    <xf numFmtId="0" fontId="0" fillId="40" borderId="0" applyNumberFormat="0" applyBorder="0" applyAlignment="0" applyProtection="0"/>
    <xf numFmtId="0" fontId="0" fillId="40" borderId="0" applyNumberFormat="0" applyBorder="0" applyAlignment="0" applyProtection="0"/>
    <xf numFmtId="0" fontId="0" fillId="40" borderId="0" applyNumberFormat="0" applyBorder="0" applyAlignment="0" applyProtection="0"/>
    <xf numFmtId="0" fontId="0" fillId="40" borderId="0" applyNumberFormat="0" applyBorder="0" applyAlignment="0" applyProtection="0"/>
    <xf numFmtId="0" fontId="0" fillId="19" borderId="0" applyNumberFormat="0" applyFont="0" applyAlignment="0" applyProtection="0"/>
    <xf numFmtId="0" fontId="0" fillId="19" borderId="0" applyNumberFormat="0" applyFont="0" applyAlignment="0" applyProtection="0"/>
    <xf numFmtId="0" fontId="0" fillId="19" borderId="0" applyNumberFormat="0" applyFont="0" applyAlignment="0" applyProtection="0"/>
    <xf numFmtId="0" fontId="0" fillId="19" borderId="0" applyNumberFormat="0" applyFont="0" applyAlignment="0" applyProtection="0"/>
    <xf numFmtId="0" fontId="0" fillId="19" borderId="0" applyNumberFormat="0" applyFont="0" applyAlignment="0" applyProtection="0"/>
    <xf numFmtId="0" fontId="0" fillId="19" borderId="0" applyNumberFormat="0" applyFont="0" applyAlignment="0" applyProtection="0"/>
    <xf numFmtId="0" fontId="0" fillId="19" borderId="0" applyNumberFormat="0" applyFont="0" applyAlignment="0" applyProtection="0"/>
    <xf numFmtId="0" fontId="0" fillId="19" borderId="0" applyNumberFormat="0" applyFont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20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0" fillId="20" borderId="0" applyNumberFormat="0" applyBorder="0" applyAlignment="0" applyProtection="0"/>
    <xf numFmtId="0" fontId="0" fillId="24" borderId="0" applyNumberFormat="0" applyBorder="0" applyAlignment="0" applyProtection="0"/>
    <xf numFmtId="0" fontId="0" fillId="24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6" borderId="0" applyNumberFormat="0" applyBorder="0" applyAlignment="0" applyProtection="0"/>
    <xf numFmtId="0" fontId="0" fillId="36" borderId="0" applyNumberFormat="0" applyBorder="0" applyAlignment="0" applyProtection="0"/>
    <xf numFmtId="0" fontId="0" fillId="40" borderId="0" applyNumberFormat="0" applyBorder="0" applyAlignment="0" applyProtection="0"/>
    <xf numFmtId="0" fontId="0" fillId="40" borderId="0" applyNumberFormat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</cellStyleXfs>
  <cellXfs count="101">
    <xf numFmtId="0" fontId="6" fillId="0" borderId="0" xfId="3035"/>
    <xf numFmtId="0" fontId="9" fillId="2" borderId="1" xfId="3035" applyFont="1" applyFill="1" applyBorder="1" applyAlignment="1">
      <alignment horizontal="center" vertical="center" wrapText="1"/>
    </xf>
    <xf numFmtId="0" fontId="6" fillId="0" borderId="1" xfId="3035" applyNumberFormat="1" applyFont="1" applyFill="1" applyBorder="1" applyAlignment="1" applyProtection="1">
      <alignment horizontal="center" vertical="center"/>
    </xf>
    <xf numFmtId="14" fontId="6" fillId="0" borderId="1" xfId="3035" applyNumberFormat="1" applyFont="1" applyFill="1" applyBorder="1" applyAlignment="1" applyProtection="1">
      <alignment horizontal="center" vertical="center"/>
    </xf>
    <xf numFmtId="0" fontId="6" fillId="0" borderId="1" xfId="3035" applyNumberFormat="1" applyFont="1" applyFill="1" applyBorder="1" applyAlignment="1" applyProtection="1">
      <alignment horizontal="left" vertical="center"/>
    </xf>
    <xf numFmtId="4" fontId="6" fillId="0" borderId="1" xfId="3035" applyNumberFormat="1" applyFont="1" applyFill="1" applyBorder="1" applyAlignment="1" applyProtection="1">
      <alignment horizontal="right" vertical="center"/>
    </xf>
    <xf numFmtId="0" fontId="10" fillId="0" borderId="1" xfId="3035" applyNumberFormat="1" applyFont="1" applyFill="1" applyBorder="1" applyAlignment="1" applyProtection="1">
      <alignment horizontal="left" vertical="center"/>
    </xf>
    <xf numFmtId="0" fontId="11" fillId="6" borderId="1" xfId="3035" applyNumberFormat="1" applyFont="1" applyFill="1" applyBorder="1" applyAlignment="1" applyProtection="1">
      <alignment horizontal="left" vertical="center"/>
    </xf>
    <xf numFmtId="4" fontId="11" fillId="6" borderId="1" xfId="3035" applyNumberFormat="1" applyFont="1" applyFill="1" applyBorder="1" applyAlignment="1" applyProtection="1">
      <alignment horizontal="right" vertical="center"/>
    </xf>
    <xf numFmtId="0" fontId="15" fillId="2" borderId="1" xfId="3035" applyFont="1" applyFill="1" applyBorder="1" applyAlignment="1">
      <alignment horizontal="center" vertical="center" wrapText="1"/>
    </xf>
    <xf numFmtId="4" fontId="15" fillId="2" borderId="1" xfId="3035" applyNumberFormat="1" applyFont="1" applyFill="1" applyBorder="1" applyAlignment="1" applyProtection="1">
      <alignment horizontal="right" vertical="center"/>
    </xf>
    <xf numFmtId="0" fontId="6" fillId="0" borderId="0" xfId="3035" applyAlignment="1">
      <alignment horizontal="center" vertical="center"/>
    </xf>
    <xf numFmtId="0" fontId="6" fillId="0" borderId="0" xfId="3035" applyAlignment="1">
      <alignment vertical="center"/>
    </xf>
    <xf numFmtId="0" fontId="9" fillId="0" borderId="0" xfId="3035" applyFont="1" applyAlignment="1">
      <alignment vertical="center"/>
    </xf>
    <xf numFmtId="0" fontId="10" fillId="0" borderId="0" xfId="3050" applyFill="1" applyAlignment="1">
      <alignment vertical="center"/>
    </xf>
    <xf numFmtId="0" fontId="6" fillId="0" borderId="0" xfId="3035" applyFill="1" applyAlignment="1">
      <alignment vertical="center"/>
    </xf>
    <xf numFmtId="0" fontId="10" fillId="0" borderId="1" xfId="3050" applyNumberFormat="1" applyFont="1" applyFill="1" applyBorder="1" applyAlignment="1" applyProtection="1">
      <alignment horizontal="left" vertical="center"/>
    </xf>
    <xf numFmtId="4" fontId="10" fillId="0" borderId="1" xfId="3050" applyNumberFormat="1" applyFont="1" applyFill="1" applyBorder="1" applyAlignment="1" applyProtection="1">
      <alignment horizontal="right" vertical="center"/>
    </xf>
    <xf numFmtId="0" fontId="17" fillId="0" borderId="1" xfId="3035" applyNumberFormat="1" applyFont="1" applyFill="1" applyBorder="1" applyAlignment="1" applyProtection="1">
      <alignment horizontal="left" vertical="center"/>
    </xf>
    <xf numFmtId="0" fontId="6" fillId="0" borderId="0" xfId="3035" applyFill="1" applyAlignment="1">
      <alignment horizontal="center" vertical="center"/>
    </xf>
    <xf numFmtId="0" fontId="11" fillId="8" borderId="1" xfId="3035" applyNumberFormat="1" applyFont="1" applyFill="1" applyBorder="1" applyAlignment="1" applyProtection="1">
      <alignment horizontal="left" vertical="center"/>
    </xf>
    <xf numFmtId="0" fontId="11" fillId="9" borderId="1" xfId="3035" applyNumberFormat="1" applyFont="1" applyFill="1" applyBorder="1" applyAlignment="1" applyProtection="1">
      <alignment horizontal="left" vertical="center"/>
    </xf>
    <xf numFmtId="0" fontId="11" fillId="11" borderId="1" xfId="3035" applyNumberFormat="1" applyFont="1" applyFill="1" applyBorder="1" applyAlignment="1" applyProtection="1">
      <alignment horizontal="left" vertical="center"/>
    </xf>
    <xf numFmtId="4" fontId="11" fillId="9" borderId="1" xfId="3035" applyNumberFormat="1" applyFont="1" applyFill="1" applyBorder="1" applyAlignment="1" applyProtection="1">
      <alignment horizontal="right" vertical="center"/>
    </xf>
    <xf numFmtId="0" fontId="11" fillId="8" borderId="1" xfId="3035" applyFont="1" applyFill="1" applyBorder="1" applyAlignment="1">
      <alignment horizontal="center" vertical="center" wrapText="1"/>
    </xf>
    <xf numFmtId="0" fontId="11" fillId="0" borderId="0" xfId="3035" applyFont="1" applyAlignment="1">
      <alignment vertical="center"/>
    </xf>
    <xf numFmtId="0" fontId="16" fillId="0" borderId="4" xfId="3035" applyFont="1" applyFill="1" applyBorder="1" applyAlignment="1">
      <alignment horizontal="center" vertical="center" wrapText="1"/>
    </xf>
    <xf numFmtId="0" fontId="16" fillId="0" borderId="5" xfId="3035" applyFont="1" applyFill="1" applyBorder="1" applyAlignment="1">
      <alignment horizontal="center" vertical="center" wrapText="1"/>
    </xf>
    <xf numFmtId="0" fontId="11" fillId="11" borderId="1" xfId="3035" applyNumberFormat="1" applyFont="1" applyFill="1" applyBorder="1" applyAlignment="1" applyProtection="1">
      <alignment horizontal="center" vertical="center"/>
    </xf>
    <xf numFmtId="0" fontId="11" fillId="9" borderId="1" xfId="3035" applyNumberFormat="1" applyFont="1" applyFill="1" applyBorder="1" applyAlignment="1" applyProtection="1">
      <alignment horizontal="center" vertical="center"/>
    </xf>
    <xf numFmtId="14" fontId="10" fillId="0" borderId="1" xfId="3050" applyNumberFormat="1" applyFont="1" applyFill="1" applyBorder="1" applyAlignment="1" applyProtection="1">
      <alignment horizontal="center" vertical="center"/>
    </xf>
    <xf numFmtId="0" fontId="10" fillId="0" borderId="0" xfId="3050" applyFill="1" applyAlignment="1">
      <alignment horizontal="center" vertical="center"/>
    </xf>
    <xf numFmtId="0" fontId="6" fillId="0" borderId="0" xfId="3035" applyFill="1" applyAlignment="1">
      <alignment horizontal="left" vertical="center"/>
    </xf>
    <xf numFmtId="0" fontId="10" fillId="0" borderId="0" xfId="3050" applyFill="1" applyAlignment="1">
      <alignment horizontal="left" vertical="center"/>
    </xf>
    <xf numFmtId="0" fontId="11" fillId="6" borderId="1" xfId="3035" applyNumberFormat="1" applyFont="1" applyFill="1" applyBorder="1" applyAlignment="1" applyProtection="1">
      <alignment horizontal="center" vertical="center"/>
    </xf>
    <xf numFmtId="14" fontId="11" fillId="8" borderId="1" xfId="3035" applyNumberFormat="1" applyFont="1" applyFill="1" applyBorder="1" applyAlignment="1">
      <alignment horizontal="center" vertical="center" wrapText="1"/>
    </xf>
    <xf numFmtId="14" fontId="10" fillId="0" borderId="1" xfId="65535" applyNumberFormat="1" applyFont="1" applyFill="1" applyBorder="1" applyAlignment="1" applyProtection="1">
      <alignment horizontal="center" vertical="center"/>
    </xf>
    <xf numFmtId="14" fontId="10" fillId="0" borderId="1" xfId="65535" applyNumberFormat="1" applyFont="1" applyFill="1" applyBorder="1" applyAlignment="1" applyProtection="1">
      <alignment horizontal="center" vertical="center"/>
    </xf>
    <xf numFmtId="0" fontId="10" fillId="0" borderId="0" xfId="65535" applyFill="1" applyAlignment="1">
      <alignment horizontal="center" vertical="center"/>
    </xf>
    <xf numFmtId="0" fontId="10" fillId="0" borderId="0" xfId="65535" applyFill="1" applyAlignment="1">
      <alignment horizontal="left" vertical="center"/>
    </xf>
    <xf numFmtId="4" fontId="10" fillId="0" borderId="0" xfId="65535" applyNumberFormat="1" applyAlignment="1">
      <alignment vertical="center"/>
    </xf>
    <xf numFmtId="14" fontId="10" fillId="0" borderId="1" xfId="65535" applyNumberFormat="1" applyFont="1" applyFill="1" applyBorder="1" applyAlignment="1" applyProtection="1">
      <alignment horizontal="center" vertical="center"/>
    </xf>
    <xf numFmtId="14" fontId="10" fillId="0" borderId="3" xfId="65535" applyNumberFormat="1" applyFont="1" applyFill="1" applyBorder="1" applyAlignment="1" applyProtection="1">
      <alignment horizontal="center" vertical="center" wrapText="1"/>
    </xf>
    <xf numFmtId="14" fontId="6" fillId="0" borderId="1" xfId="3035" applyNumberFormat="1" applyFont="1" applyFill="1" applyBorder="1" applyAlignment="1" applyProtection="1">
      <alignment horizontal="center" vertical="center"/>
    </xf>
    <xf numFmtId="14" fontId="6" fillId="0" borderId="1" xfId="3035" applyNumberFormat="1" applyFont="1" applyFill="1" applyBorder="1" applyAlignment="1" applyProtection="1">
      <alignment horizontal="left" vertical="center"/>
    </xf>
    <xf numFmtId="4" fontId="6" fillId="0" borderId="1" xfId="3035" applyNumberFormat="1" applyFont="1" applyFill="1" applyBorder="1" applyAlignment="1" applyProtection="1">
      <alignment horizontal="left" vertical="center"/>
    </xf>
    <xf numFmtId="14" fontId="6" fillId="0" borderId="2" xfId="3035" applyNumberFormat="1" applyFont="1" applyFill="1" applyBorder="1" applyAlignment="1" applyProtection="1">
      <alignment horizontal="center" vertical="center" wrapText="1"/>
    </xf>
    <xf numFmtId="14" fontId="6" fillId="0" borderId="3" xfId="3035" applyNumberFormat="1" applyFont="1" applyFill="1" applyBorder="1" applyAlignment="1" applyProtection="1">
      <alignment horizontal="center" vertical="center" wrapText="1"/>
    </xf>
    <xf numFmtId="14" fontId="10" fillId="0" borderId="2" xfId="3050" applyNumberFormat="1" applyFont="1" applyFill="1" applyBorder="1" applyAlignment="1" applyProtection="1">
      <alignment horizontal="center" vertical="center" wrapText="1"/>
    </xf>
    <xf numFmtId="14" fontId="10" fillId="0" borderId="3" xfId="3050" applyNumberFormat="1" applyFont="1" applyFill="1" applyBorder="1" applyAlignment="1" applyProtection="1">
      <alignment horizontal="center" vertical="center" wrapText="1"/>
    </xf>
    <xf numFmtId="4" fontId="6" fillId="0" borderId="2" xfId="3035" applyNumberFormat="1" applyFont="1" applyFill="1" applyBorder="1" applyAlignment="1" applyProtection="1">
      <alignment horizontal="right" vertical="center"/>
    </xf>
    <xf numFmtId="4" fontId="6" fillId="0" borderId="3" xfId="3035" applyNumberFormat="1" applyFont="1" applyFill="1" applyBorder="1" applyAlignment="1" applyProtection="1">
      <alignment horizontal="right" vertical="center"/>
    </xf>
    <xf numFmtId="4" fontId="10" fillId="0" borderId="2" xfId="3050" applyNumberFormat="1" applyFont="1" applyFill="1" applyBorder="1" applyAlignment="1" applyProtection="1">
      <alignment horizontal="right" vertical="center"/>
    </xf>
    <xf numFmtId="4" fontId="10" fillId="0" borderId="3" xfId="3050" applyNumberFormat="1" applyFont="1" applyFill="1" applyBorder="1" applyAlignment="1" applyProtection="1">
      <alignment horizontal="right" vertical="center"/>
    </xf>
    <xf numFmtId="14" fontId="6" fillId="0" borderId="1" xfId="3035" applyNumberFormat="1" applyBorder="1" applyAlignment="1">
      <alignment vertical="center"/>
    </xf>
    <xf numFmtId="4" fontId="6" fillId="0" borderId="0" xfId="3035" applyNumberFormat="1" applyFont="1" applyFill="1" applyBorder="1" applyAlignment="1" applyProtection="1">
      <alignment horizontal="right" vertical="center"/>
    </xf>
    <xf numFmtId="14" fontId="6" fillId="0" borderId="1" xfId="3035" applyNumberFormat="1" applyFill="1" applyBorder="1" applyAlignment="1">
      <alignment vertical="center"/>
    </xf>
    <xf numFmtId="14" fontId="10" fillId="0" borderId="1" xfId="3050" applyNumberFormat="1" applyFill="1" applyBorder="1" applyAlignment="1">
      <alignment vertical="center"/>
    </xf>
    <xf numFmtId="4" fontId="11" fillId="6" borderId="0" xfId="3035" applyNumberFormat="1" applyFont="1" applyFill="1" applyBorder="1" applyAlignment="1" applyProtection="1">
      <alignment horizontal="right" vertical="center"/>
    </xf>
    <xf numFmtId="0" fontId="6" fillId="0" borderId="1" xfId="3035" applyBorder="1" applyAlignment="1">
      <alignment horizontal="center" vertical="center"/>
    </xf>
    <xf numFmtId="43" fontId="6" fillId="0" borderId="0" xfId="65535" applyFont="1" applyFill="1" applyAlignment="1">
      <alignment horizontal="center" vertical="center"/>
    </xf>
    <xf numFmtId="43" fontId="9" fillId="2" borderId="1" xfId="65535" applyFont="1" applyFill="1" applyBorder="1" applyAlignment="1">
      <alignment horizontal="center" vertical="center" wrapText="1"/>
    </xf>
    <xf numFmtId="43" fontId="11" fillId="11" borderId="1" xfId="65535" applyFont="1" applyFill="1" applyBorder="1" applyAlignment="1" applyProtection="1">
      <alignment horizontal="center" vertical="center"/>
    </xf>
    <xf numFmtId="43" fontId="6" fillId="0" borderId="1" xfId="65535" applyFont="1" applyFill="1" applyBorder="1" applyAlignment="1" applyProtection="1">
      <alignment horizontal="center" vertical="center"/>
    </xf>
    <xf numFmtId="0" fontId="6" fillId="0" borderId="1" xfId="3035" applyNumberFormat="1" applyFill="1" applyBorder="1" applyAlignment="1" applyProtection="1">
      <alignment horizontal="center" vertical="center"/>
    </xf>
    <xf numFmtId="43" fontId="11" fillId="9" borderId="1" xfId="65535" applyFont="1" applyFill="1" applyBorder="1" applyAlignment="1" applyProtection="1">
      <alignment horizontal="center" vertical="center"/>
    </xf>
    <xf numFmtId="14" fontId="6" fillId="0" borderId="2" xfId="3035" applyNumberFormat="1" applyFont="1" applyFill="1" applyBorder="1" applyAlignment="1" applyProtection="1">
      <alignment horizontal="center" vertical="center"/>
    </xf>
    <xf numFmtId="43" fontId="6" fillId="0" borderId="2" xfId="65535" applyFont="1" applyFill="1" applyBorder="1" applyAlignment="1" applyProtection="1">
      <alignment horizontal="center" vertical="center"/>
    </xf>
    <xf numFmtId="0" fontId="6" fillId="0" borderId="2" xfId="3035" applyNumberFormat="1" applyFill="1" applyBorder="1" applyAlignment="1" applyProtection="1">
      <alignment horizontal="center" vertical="center"/>
    </xf>
    <xf numFmtId="43" fontId="10" fillId="0" borderId="1" xfId="65535" applyFont="1" applyFill="1" applyBorder="1" applyAlignment="1" applyProtection="1">
      <alignment horizontal="center" vertical="center"/>
    </xf>
    <xf numFmtId="0" fontId="10" fillId="0" borderId="1" xfId="3050" applyNumberFormat="1" applyFont="1" applyFill="1" applyBorder="1" applyAlignment="1" applyProtection="1">
      <alignment horizontal="center" vertical="center"/>
    </xf>
    <xf numFmtId="0" fontId="6" fillId="0" borderId="0" xfId="3035" applyAlignment="1">
      <alignment horizontal="center"/>
    </xf>
    <xf numFmtId="43" fontId="6" fillId="0" borderId="0" xfId="65535" applyFont="1" applyAlignment="1">
      <alignment horizontal="center"/>
    </xf>
    <xf numFmtId="0" fontId="0" fillId="2" borderId="15" xfId="65535" applyNumberFormat="1" applyFont="1" applyFill="1" applyBorder="1" applyAlignment="1" applyProtection="1">
      <alignment horizontal="center" vertical="center"/>
    </xf>
    <xf numFmtId="0" fontId="0" fillId="2" borderId="0" xfId="65535" applyNumberFormat="1" applyFont="1" applyFill="1" applyBorder="1" applyAlignment="1" applyProtection="1">
      <alignment horizontal="center" vertical="center"/>
    </xf>
    <xf numFmtId="14" fontId="6" fillId="0" borderId="0" xfId="3035" applyNumberFormat="1" applyAlignment="1">
      <alignment horizontal="center" vertical="center"/>
    </xf>
    <xf numFmtId="0" fontId="9" fillId="2" borderId="15" xfId="3035" applyFont="1" applyFill="1" applyBorder="1" applyAlignment="1">
      <alignment horizontal="center" vertical="center" wrapText="1"/>
    </xf>
    <xf numFmtId="0" fontId="0" fillId="2" borderId="1" xfId="65535" applyFont="1" applyFill="1" applyBorder="1" applyAlignment="1">
      <alignment horizontal="center" vertical="center"/>
    </xf>
    <xf numFmtId="0" fontId="0" fillId="2" borderId="22" xfId="65535" applyNumberFormat="1" applyFont="1" applyFill="1" applyBorder="1" applyAlignment="1" applyProtection="1">
      <alignment horizontal="center" vertical="center"/>
    </xf>
    <xf numFmtId="0" fontId="0" fillId="2" borderId="1" xfId="65535" applyNumberFormat="1" applyFont="1" applyFill="1" applyBorder="1" applyAlignment="1" applyProtection="1">
      <alignment horizontal="center" vertical="center"/>
    </xf>
    <xf numFmtId="14" fontId="10" fillId="0" borderId="1" xfId="65535" applyNumberFormat="1" applyFill="1" applyBorder="1" applyAlignment="1">
      <alignment horizontal="center" vertical="center"/>
    </xf>
    <xf numFmtId="14" fontId="10" fillId="0" borderId="1" xfId="65535" applyNumberFormat="1" applyBorder="1" applyAlignment="1">
      <alignment horizontal="center" vertical="center"/>
    </xf>
    <xf numFmtId="4" fontId="10" fillId="0" borderId="1" xfId="65535" applyNumberFormat="1" applyFont="1" applyFill="1" applyBorder="1" applyAlignment="1" applyProtection="1">
      <alignment horizontal="center" vertical="center"/>
    </xf>
    <xf numFmtId="4" fontId="10" fillId="0" borderId="0" xfId="65535" applyNumberFormat="1" applyAlignment="1">
      <alignment horizontal="center" vertical="center"/>
    </xf>
    <xf numFmtId="14" fontId="6" fillId="0" borderId="1" xfId="3035" applyNumberFormat="1" applyBorder="1" applyAlignment="1">
      <alignment horizontal="center" vertical="center"/>
    </xf>
    <xf numFmtId="14" fontId="6" fillId="0" borderId="1" xfId="3035" applyNumberFormat="1" applyFill="1" applyBorder="1" applyAlignment="1">
      <alignment horizontal="center" vertical="center"/>
    </xf>
    <xf numFmtId="4" fontId="10" fillId="0" borderId="1" xfId="65535" applyNumberFormat="1" applyBorder="1" applyAlignment="1">
      <alignment horizontal="center" vertical="center"/>
    </xf>
    <xf numFmtId="14" fontId="6" fillId="0" borderId="1" xfId="3035" applyNumberFormat="1" applyFont="1" applyFill="1" applyBorder="1" applyAlignment="1" applyProtection="1">
      <alignment horizontal="center" vertical="center"/>
    </xf>
    <xf numFmtId="0" fontId="0" fillId="2" borderId="21" xfId="65535" applyNumberFormat="1" applyFont="1" applyFill="1" applyBorder="1" applyAlignment="1" applyProtection="1">
      <alignment horizontal="center" vertical="center"/>
    </xf>
    <xf numFmtId="0" fontId="6" fillId="0" borderId="1" xfId="3035" applyBorder="1" applyAlignment="1">
      <alignment horizontal="center" vertical="center"/>
    </xf>
    <xf numFmtId="14" fontId="6" fillId="0" borderId="1" xfId="3035" applyNumberFormat="1" applyFill="1" applyBorder="1" applyAlignment="1">
      <alignment horizontal="center" vertical="center"/>
    </xf>
    <xf numFmtId="14" fontId="10" fillId="0" borderId="1" xfId="3035" applyNumberFormat="1" applyFont="1" applyFill="1" applyBorder="1" applyAlignment="1" applyProtection="1">
      <alignment horizontal="center" vertical="center"/>
    </xf>
    <xf numFmtId="14" fontId="11" fillId="6" borderId="1" xfId="3035" applyNumberFormat="1" applyFont="1" applyFill="1" applyBorder="1" applyAlignment="1" applyProtection="1">
      <alignment horizontal="center" vertical="center"/>
    </xf>
    <xf numFmtId="4" fontId="9" fillId="0" borderId="1" xfId="65535" applyNumberFormat="1" applyFont="1" applyFill="1" applyBorder="1" applyAlignment="1">
      <alignment horizontal="right" vertical="center"/>
    </xf>
    <xf numFmtId="0" fontId="9" fillId="0" borderId="1" xfId="65535" applyFont="1" applyFill="1" applyBorder="1" applyAlignment="1">
      <alignment horizontal="center" vertical="center"/>
    </xf>
    <xf numFmtId="0" fontId="9" fillId="53" borderId="1" xfId="3035" applyFont="1" applyFill="1" applyBorder="1" applyAlignment="1">
      <alignment horizontal="left" vertical="center"/>
    </xf>
    <xf numFmtId="0" fontId="9" fillId="2" borderId="1" xfId="3035" applyFont="1" applyFill="1" applyBorder="1" applyAlignment="1">
      <alignment horizontal="center" vertical="center"/>
    </xf>
    <xf numFmtId="0" fontId="0" fillId="10" borderId="1" xfId="3035" applyFont="1" applyFill="1" applyBorder="1" applyAlignment="1">
      <alignment horizontal="center" vertical="center"/>
    </xf>
    <xf numFmtId="4" fontId="9" fillId="0" borderId="1" xfId="3035" applyNumberFormat="1" applyFont="1" applyBorder="1" applyAlignment="1">
      <alignment horizontal="right" vertical="center"/>
    </xf>
    <xf numFmtId="0" fontId="16" fillId="2" borderId="1" xfId="3035" applyFont="1" applyFill="1" applyBorder="1" applyAlignment="1">
      <alignment horizontal="center" vertical="center"/>
    </xf>
    <xf numFmtId="4" fontId="16" fillId="2" borderId="1" xfId="3035" applyNumberFormat="1" applyFont="1" applyFill="1" applyBorder="1" applyAlignment="1">
      <alignment horizontal="right" vertical="center"/>
    </xf>
  </cellXfs>
  <cellStyles count="1127">
    <cellStyle name="Accent1 2" xfId="65535" customBuiltin="1"/>
    <cellStyle name="Accent1 2 2" xfId="65535"/>
    <cellStyle name="Accent1 2 3" xfId="65535"/>
    <cellStyle name="Accent1 3" xfId="65535"/>
    <cellStyle name="Accent1 4" xfId="65535"/>
    <cellStyle name="Accent1 5" xfId="65535" customBuiltin="1"/>
    <cellStyle name="Accent2 2" xfId="65535" customBuiltin="1"/>
    <cellStyle name="Accent2 2 2" xfId="65535"/>
    <cellStyle name="Accent2 2 3" xfId="65535"/>
    <cellStyle name="Accent2 3" xfId="65535"/>
    <cellStyle name="Accent2 4" xfId="65535"/>
    <cellStyle name="Accent2 5" xfId="65535" customBuiltin="1"/>
    <cellStyle name="Accent3 2" xfId="65535" customBuiltin="1"/>
    <cellStyle name="Accent3 2 2" xfId="65535"/>
    <cellStyle name="Accent3 2 3" xfId="65535"/>
    <cellStyle name="Accent3 3" xfId="65535"/>
    <cellStyle name="Accent3 4" xfId="65535"/>
    <cellStyle name="Accent3 5" xfId="65535" customBuiltin="1"/>
    <cellStyle name="Accent4 2" xfId="65535" customBuiltin="1"/>
    <cellStyle name="Accent4 2 2" xfId="65535"/>
    <cellStyle name="Accent4 2 3" xfId="65535"/>
    <cellStyle name="Accent4 3" xfId="65535"/>
    <cellStyle name="Accent4 4" xfId="65535"/>
    <cellStyle name="Accent4 5" xfId="65535" customBuiltin="1"/>
    <cellStyle name="Accent5 2" xfId="65535" customBuiltin="1"/>
    <cellStyle name="Accent5 2 2" xfId="65535"/>
    <cellStyle name="Accent5 2 3" xfId="65535"/>
    <cellStyle name="Accent5 3" xfId="65535"/>
    <cellStyle name="Accent5 4" xfId="65535"/>
    <cellStyle name="Accent5 5" xfId="65535" customBuiltin="1"/>
    <cellStyle name="Accent6 2" xfId="65535" customBuiltin="1"/>
    <cellStyle name="Accent6 2 2" xfId="65535"/>
    <cellStyle name="Accent6 2 3" xfId="65535"/>
    <cellStyle name="Accent6 3" xfId="65535"/>
    <cellStyle name="Accent6 4" xfId="65535"/>
    <cellStyle name="Accent6 5" xfId="65535" customBuiltin="1"/>
    <cellStyle name="Commentaire 2" xfId="65535"/>
    <cellStyle name="Commentaire 2 2" xfId="65535"/>
    <cellStyle name="Commentaire 2 2 2" xfId="65535"/>
    <cellStyle name="Commentaire 2 2 3" xfId="65535"/>
    <cellStyle name="Commentaire 2 2 4" xfId="65535"/>
    <cellStyle name="Commentaire 2 3" xfId="65535"/>
    <cellStyle name="Commentaire 2 4" xfId="65535"/>
    <cellStyle name="Commentaire 2 5" xfId="65535"/>
    <cellStyle name="Euro" xfId="65535"/>
    <cellStyle name="Euro 2" xfId="65535"/>
    <cellStyle name="Euro 3" xfId="65535"/>
    <cellStyle name="Euro 4" xfId="65535"/>
    <cellStyle name="Milliers" xfId="65535" builtinId="3"/>
    <cellStyle name="Milliers 2 2" xfId="65535"/>
    <cellStyle name="Milliers 2 2 2" xfId="65535"/>
    <cellStyle name="Milliers 2 2 3" xfId="65535"/>
    <cellStyle name="Milliers 2 3" xfId="65535"/>
    <cellStyle name="Milliers 2 4" xfId="65535"/>
    <cellStyle name="Milliers 2 5" xfId="65535"/>
    <cellStyle name="Milliers 3" xfId="65535"/>
    <cellStyle name="Milliers 3 2" xfId="65535"/>
    <cellStyle name="Milliers 3 2 2" xfId="65535"/>
    <cellStyle name="Milliers 3 2 3" xfId="65535"/>
    <cellStyle name="Milliers 3 2 4" xfId="65535"/>
    <cellStyle name="Milliers 3 3" xfId="65535"/>
    <cellStyle name="Milliers 3 4" xfId="65535"/>
    <cellStyle name="Milliers 3 5" xfId="65535"/>
    <cellStyle name="Milliers 4" xfId="65535"/>
    <cellStyle name="Milliers 4 2" xfId="65535"/>
    <cellStyle name="Milliers 4 2 2" xfId="65535"/>
    <cellStyle name="Milliers 4 2 2 2" xfId="65535"/>
    <cellStyle name="Milliers 4 2 2 3" xfId="65535"/>
    <cellStyle name="Milliers 4 2 2 4" xfId="65535"/>
    <cellStyle name="Milliers 4 2 3" xfId="65535"/>
    <cellStyle name="Milliers 4 2 4" xfId="65535"/>
    <cellStyle name="Milliers 4 2 5" xfId="65535"/>
    <cellStyle name="Milliers 4 3" xfId="65535"/>
    <cellStyle name="Milliers 4 4" xfId="65535"/>
    <cellStyle name="Milliers 4 5" xfId="65535"/>
    <cellStyle name="Milliers 5" xfId="65535"/>
    <cellStyle name="Milliers 5 2" xfId="65535"/>
    <cellStyle name="Milliers 5 3" xfId="65535"/>
    <cellStyle name="Milliers 5 4" xfId="65535"/>
    <cellStyle name="Milliers 6" xfId="65535"/>
    <cellStyle name="Milliers 6 2" xfId="65535"/>
    <cellStyle name="Milliers 6 3" xfId="65535"/>
    <cellStyle name="Milliers 6 4" xfId="65535"/>
    <cellStyle name="Normal" xfId="3033" builtinId="0"/>
    <cellStyle name="Normal 10" xfId="65535"/>
    <cellStyle name="Normal 10 2" xfId="65535"/>
    <cellStyle name="Normal 10 3" xfId="65535"/>
    <cellStyle name="Normal 10 4" xfId="65535"/>
    <cellStyle name="Normal 100" xfId="65535"/>
    <cellStyle name="Normal 100 2" xfId="65535"/>
    <cellStyle name="Normal 100 3" xfId="65535"/>
    <cellStyle name="Normal 100 4" xfId="65535"/>
    <cellStyle name="Normal 101" xfId="65535"/>
    <cellStyle name="Normal 101 2" xfId="65535"/>
    <cellStyle name="Normal 101 3" xfId="65535"/>
    <cellStyle name="Normal 101 4" xfId="65535"/>
    <cellStyle name="Normal 102" xfId="65535"/>
    <cellStyle name="Normal 102 2" xfId="65535"/>
    <cellStyle name="Normal 102 3" xfId="65535"/>
    <cellStyle name="Normal 102 4" xfId="65535"/>
    <cellStyle name="Normal 103" xfId="65535"/>
    <cellStyle name="Normal 103 2" xfId="65535"/>
    <cellStyle name="Normal 103 3" xfId="65535"/>
    <cellStyle name="Normal 103 4" xfId="65535"/>
    <cellStyle name="Normal 104" xfId="65535"/>
    <cellStyle name="Normal 104 2" xfId="65535"/>
    <cellStyle name="Normal 104 3" xfId="65535"/>
    <cellStyle name="Normal 104 4" xfId="65535"/>
    <cellStyle name="Normal 105" xfId="65535"/>
    <cellStyle name="Normal 105 2" xfId="65535"/>
    <cellStyle name="Normal 105 3" xfId="65535"/>
    <cellStyle name="Normal 105 4" xfId="65535"/>
    <cellStyle name="Normal 106" xfId="65535"/>
    <cellStyle name="Normal 106 2" xfId="65535"/>
    <cellStyle name="Normal 106 3" xfId="65535"/>
    <cellStyle name="Normal 106 4" xfId="65535"/>
    <cellStyle name="Normal 107" xfId="65535"/>
    <cellStyle name="Normal 107 2" xfId="65535"/>
    <cellStyle name="Normal 107 3" xfId="65535"/>
    <cellStyle name="Normal 107 4" xfId="65535"/>
    <cellStyle name="Normal 108" xfId="65535"/>
    <cellStyle name="Normal 108 2" xfId="65535"/>
    <cellStyle name="Normal 108 3" xfId="65535"/>
    <cellStyle name="Normal 108 4" xfId="65535"/>
    <cellStyle name="Normal 109" xfId="65535"/>
    <cellStyle name="Normal 109 2" xfId="65535"/>
    <cellStyle name="Normal 109 3" xfId="65535"/>
    <cellStyle name="Normal 109 4" xfId="65535"/>
    <cellStyle name="Normal 11" xfId="65535"/>
    <cellStyle name="Normal 11 2" xfId="65535"/>
    <cellStyle name="Normal 11 3" xfId="65535"/>
    <cellStyle name="Normal 11 4" xfId="65535"/>
    <cellStyle name="Normal 110" xfId="65535"/>
    <cellStyle name="Normal 110 2" xfId="65535"/>
    <cellStyle name="Normal 110 3" xfId="65535"/>
    <cellStyle name="Normal 110 4" xfId="65535"/>
    <cellStyle name="Normal 111" xfId="65535"/>
    <cellStyle name="Normal 111 2" xfId="65535"/>
    <cellStyle name="Normal 111 3" xfId="65535"/>
    <cellStyle name="Normal 111 4" xfId="65535"/>
    <cellStyle name="Normal 112" xfId="65535"/>
    <cellStyle name="Normal 112 2" xfId="65535"/>
    <cellStyle name="Normal 112 3" xfId="65535"/>
    <cellStyle name="Normal 112 4" xfId="65535"/>
    <cellStyle name="Normal 113" xfId="65535"/>
    <cellStyle name="Normal 113 2" xfId="65535"/>
    <cellStyle name="Normal 113 3" xfId="65535"/>
    <cellStyle name="Normal 113 4" xfId="65535"/>
    <cellStyle name="Normal 114" xfId="65535"/>
    <cellStyle name="Normal 114 2" xfId="65535"/>
    <cellStyle name="Normal 114 3" xfId="65535"/>
    <cellStyle name="Normal 114 4" xfId="65535"/>
    <cellStyle name="Normal 115" xfId="65535"/>
    <cellStyle name="Normal 115 2" xfId="65535"/>
    <cellStyle name="Normal 115 3" xfId="65535"/>
    <cellStyle name="Normal 115 4" xfId="65535"/>
    <cellStyle name="Normal 116" xfId="65535"/>
    <cellStyle name="Normal 116 2" xfId="65535"/>
    <cellStyle name="Normal 116 3" xfId="65535"/>
    <cellStyle name="Normal 116 4" xfId="65535"/>
    <cellStyle name="Normal 117" xfId="65535"/>
    <cellStyle name="Normal 117 2" xfId="65535"/>
    <cellStyle name="Normal 117 3" xfId="65535"/>
    <cellStyle name="Normal 117 4" xfId="65535"/>
    <cellStyle name="Normal 118" xfId="65535"/>
    <cellStyle name="Normal 118 2" xfId="65535"/>
    <cellStyle name="Normal 118 3" xfId="65535"/>
    <cellStyle name="Normal 118 4" xfId="65535"/>
    <cellStyle name="Normal 119" xfId="65535"/>
    <cellStyle name="Normal 119 2" xfId="65535"/>
    <cellStyle name="Normal 119 3" xfId="65535"/>
    <cellStyle name="Normal 119 4" xfId="65535"/>
    <cellStyle name="Normal 12" xfId="65535"/>
    <cellStyle name="Normal 12 2" xfId="65535"/>
    <cellStyle name="Normal 12 3" xfId="65535"/>
    <cellStyle name="Normal 12 4" xfId="65535"/>
    <cellStyle name="Normal 120" xfId="65535"/>
    <cellStyle name="Normal 120 2" xfId="65535"/>
    <cellStyle name="Normal 120 3" xfId="65535"/>
    <cellStyle name="Normal 120 4" xfId="65535"/>
    <cellStyle name="Normal 121" xfId="65535"/>
    <cellStyle name="Normal 121 2" xfId="65535"/>
    <cellStyle name="Normal 121 3" xfId="65535"/>
    <cellStyle name="Normal 121 4" xfId="65535"/>
    <cellStyle name="Normal 122" xfId="65535"/>
    <cellStyle name="Normal 122 2" xfId="65535"/>
    <cellStyle name="Normal 122 3" xfId="65535"/>
    <cellStyle name="Normal 122 4" xfId="65535"/>
    <cellStyle name="Normal 123" xfId="65535"/>
    <cellStyle name="Normal 123 2" xfId="65535"/>
    <cellStyle name="Normal 123 3" xfId="65535"/>
    <cellStyle name="Normal 123 4" xfId="65535"/>
    <cellStyle name="Normal 124" xfId="65535"/>
    <cellStyle name="Normal 124 2" xfId="65535"/>
    <cellStyle name="Normal 124 3" xfId="65535"/>
    <cellStyle name="Normal 124 4" xfId="65535"/>
    <cellStyle name="Normal 125" xfId="65535"/>
    <cellStyle name="Normal 125 2" xfId="65535"/>
    <cellStyle name="Normal 125 3" xfId="65535"/>
    <cellStyle name="Normal 125 4" xfId="65535"/>
    <cellStyle name="Normal 126" xfId="65535"/>
    <cellStyle name="Normal 126 2" xfId="65535"/>
    <cellStyle name="Normal 126 3" xfId="65535"/>
    <cellStyle name="Normal 126 4" xfId="65535"/>
    <cellStyle name="Normal 127" xfId="65535"/>
    <cellStyle name="Normal 127 2" xfId="65535"/>
    <cellStyle name="Normal 127 3" xfId="65535"/>
    <cellStyle name="Normal 127 4" xfId="65535"/>
    <cellStyle name="Normal 128" xfId="65535"/>
    <cellStyle name="Normal 128 2" xfId="65535"/>
    <cellStyle name="Normal 128 3" xfId="65535"/>
    <cellStyle name="Normal 128 4" xfId="65535"/>
    <cellStyle name="Normal 129" xfId="65535"/>
    <cellStyle name="Normal 129 2" xfId="65535"/>
    <cellStyle name="Normal 129 3" xfId="65535"/>
    <cellStyle name="Normal 129 4" xfId="65535"/>
    <cellStyle name="Normal 13" xfId="65535"/>
    <cellStyle name="Normal 13 2" xfId="65535"/>
    <cellStyle name="Normal 13 3" xfId="65535"/>
    <cellStyle name="Normal 13 4" xfId="65535"/>
    <cellStyle name="Normal 130" xfId="65535"/>
    <cellStyle name="Normal 130 2" xfId="65535"/>
    <cellStyle name="Normal 130 3" xfId="65535"/>
    <cellStyle name="Normal 130 4" xfId="65535"/>
    <cellStyle name="Normal 131" xfId="65535"/>
    <cellStyle name="Normal 131 2" xfId="65535"/>
    <cellStyle name="Normal 131 3" xfId="65535"/>
    <cellStyle name="Normal 131 4" xfId="65535"/>
    <cellStyle name="Normal 132" xfId="65535"/>
    <cellStyle name="Normal 132 2" xfId="65535"/>
    <cellStyle name="Normal 132 3" xfId="65535"/>
    <cellStyle name="Normal 132 4" xfId="65535"/>
    <cellStyle name="Normal 133" xfId="65535"/>
    <cellStyle name="Normal 133 2" xfId="65535"/>
    <cellStyle name="Normal 133 3" xfId="65535"/>
    <cellStyle name="Normal 133 4" xfId="65535"/>
    <cellStyle name="Normal 134" xfId="65535"/>
    <cellStyle name="Normal 134 2" xfId="65535"/>
    <cellStyle name="Normal 134 3" xfId="65535"/>
    <cellStyle name="Normal 134 4" xfId="65535"/>
    <cellStyle name="Normal 135" xfId="65535"/>
    <cellStyle name="Normal 135 2" xfId="65535"/>
    <cellStyle name="Normal 135 3" xfId="65535"/>
    <cellStyle name="Normal 135 4" xfId="65535"/>
    <cellStyle name="Normal 136" xfId="65535"/>
    <cellStyle name="Normal 136 2" xfId="65535"/>
    <cellStyle name="Normal 136 3" xfId="65535"/>
    <cellStyle name="Normal 136 4" xfId="65535"/>
    <cellStyle name="Normal 137" xfId="65535"/>
    <cellStyle name="Normal 137 2" xfId="65535"/>
    <cellStyle name="Normal 137 3" xfId="65535"/>
    <cellStyle name="Normal 137 4" xfId="65535"/>
    <cellStyle name="Normal 138" xfId="65535"/>
    <cellStyle name="Normal 138 2" xfId="65535"/>
    <cellStyle name="Normal 138 3" xfId="65535"/>
    <cellStyle name="Normal 138 4" xfId="65535"/>
    <cellStyle name="Normal 139" xfId="65535"/>
    <cellStyle name="Normal 139 2" xfId="65535"/>
    <cellStyle name="Normal 139 3" xfId="65535"/>
    <cellStyle name="Normal 139 4" xfId="65535"/>
    <cellStyle name="Normal 14" xfId="65535"/>
    <cellStyle name="Normal 14 2" xfId="65535"/>
    <cellStyle name="Normal 14 3" xfId="65535"/>
    <cellStyle name="Normal 14 4" xfId="65535"/>
    <cellStyle name="Normal 140" xfId="65535"/>
    <cellStyle name="Normal 140 2" xfId="65535"/>
    <cellStyle name="Normal 140 3" xfId="65535"/>
    <cellStyle name="Normal 140 4" xfId="65535"/>
    <cellStyle name="Normal 141" xfId="65535"/>
    <cellStyle name="Normal 141 2" xfId="65535"/>
    <cellStyle name="Normal 141 3" xfId="65535"/>
    <cellStyle name="Normal 141 4" xfId="65535"/>
    <cellStyle name="Normal 142" xfId="65535"/>
    <cellStyle name="Normal 142 2" xfId="65535"/>
    <cellStyle name="Normal 142 3" xfId="65535"/>
    <cellStyle name="Normal 142 4" xfId="65535"/>
    <cellStyle name="Normal 143" xfId="65535"/>
    <cellStyle name="Normal 143 2" xfId="65535"/>
    <cellStyle name="Normal 143 3" xfId="65535"/>
    <cellStyle name="Normal 143 4" xfId="65535"/>
    <cellStyle name="Normal 144" xfId="65535"/>
    <cellStyle name="Normal 144 2" xfId="65535"/>
    <cellStyle name="Normal 144 3" xfId="65535"/>
    <cellStyle name="Normal 144 4" xfId="65535"/>
    <cellStyle name="Normal 145" xfId="65535"/>
    <cellStyle name="Normal 145 2" xfId="65535"/>
    <cellStyle name="Normal 145 3" xfId="65535"/>
    <cellStyle name="Normal 145 4" xfId="65535"/>
    <cellStyle name="Normal 146" xfId="65535"/>
    <cellStyle name="Normal 146 2" xfId="65535"/>
    <cellStyle name="Normal 146 3" xfId="65535"/>
    <cellStyle name="Normal 146 4" xfId="65535"/>
    <cellStyle name="Normal 147" xfId="65535"/>
    <cellStyle name="Normal 147 2" xfId="65535"/>
    <cellStyle name="Normal 147 3" xfId="65535"/>
    <cellStyle name="Normal 147 4" xfId="65535"/>
    <cellStyle name="Normal 148" xfId="65535"/>
    <cellStyle name="Normal 148 2" xfId="65535"/>
    <cellStyle name="Normal 148 3" xfId="65535"/>
    <cellStyle name="Normal 148 4" xfId="65535"/>
    <cellStyle name="Normal 149" xfId="65535"/>
    <cellStyle name="Normal 149 2" xfId="65535"/>
    <cellStyle name="Normal 149 3" xfId="65535"/>
    <cellStyle name="Normal 149 4" xfId="65535"/>
    <cellStyle name="Normal 15" xfId="65535"/>
    <cellStyle name="Normal 15 2" xfId="65535"/>
    <cellStyle name="Normal 15 3" xfId="65535"/>
    <cellStyle name="Normal 15 4" xfId="65535"/>
    <cellStyle name="Normal 150" xfId="65535"/>
    <cellStyle name="Normal 150 2" xfId="65535"/>
    <cellStyle name="Normal 150 3" xfId="65535"/>
    <cellStyle name="Normal 150 4" xfId="65535"/>
    <cellStyle name="Normal 151" xfId="65535"/>
    <cellStyle name="Normal 151 2" xfId="65535"/>
    <cellStyle name="Normal 151 3" xfId="65535"/>
    <cellStyle name="Normal 151 4" xfId="65535"/>
    <cellStyle name="Normal 152" xfId="65535"/>
    <cellStyle name="Normal 152 2" xfId="65535"/>
    <cellStyle name="Normal 152 3" xfId="65535"/>
    <cellStyle name="Normal 152 4" xfId="65535"/>
    <cellStyle name="Normal 153" xfId="65535"/>
    <cellStyle name="Normal 153 2" xfId="65535"/>
    <cellStyle name="Normal 153 3" xfId="65535"/>
    <cellStyle name="Normal 153 4" xfId="65535"/>
    <cellStyle name="Normal 154" xfId="65535"/>
    <cellStyle name="Normal 154 2" xfId="65535"/>
    <cellStyle name="Normal 154 3" xfId="65535"/>
    <cellStyle name="Normal 154 4" xfId="65535"/>
    <cellStyle name="Normal 155" xfId="65535"/>
    <cellStyle name="Normal 155 2" xfId="65535"/>
    <cellStyle name="Normal 155 3" xfId="65535"/>
    <cellStyle name="Normal 155 4" xfId="65535"/>
    <cellStyle name="Normal 156" xfId="65535"/>
    <cellStyle name="Normal 156 2" xfId="65535"/>
    <cellStyle name="Normal 156 3" xfId="65535"/>
    <cellStyle name="Normal 156 4" xfId="65535"/>
    <cellStyle name="Normal 157" xfId="65535"/>
    <cellStyle name="Normal 157 2" xfId="65535"/>
    <cellStyle name="Normal 157 3" xfId="65535"/>
    <cellStyle name="Normal 157 4" xfId="65535"/>
    <cellStyle name="Normal 158" xfId="65535"/>
    <cellStyle name="Normal 158 2" xfId="65535"/>
    <cellStyle name="Normal 158 3" xfId="65535"/>
    <cellStyle name="Normal 158 4" xfId="65535"/>
    <cellStyle name="Normal 159" xfId="65535"/>
    <cellStyle name="Normal 159 2" xfId="65535"/>
    <cellStyle name="Normal 159 3" xfId="65535"/>
    <cellStyle name="Normal 159 4" xfId="65535"/>
    <cellStyle name="Normal 16" xfId="65535"/>
    <cellStyle name="Normal 16 2" xfId="65535"/>
    <cellStyle name="Normal 16 3" xfId="65535"/>
    <cellStyle name="Normal 16 4" xfId="65535"/>
    <cellStyle name="Normal 160" xfId="65535"/>
    <cellStyle name="Normal 160 2" xfId="65535"/>
    <cellStyle name="Normal 160 3" xfId="65535"/>
    <cellStyle name="Normal 160 4" xfId="65535"/>
    <cellStyle name="Normal 161" xfId="65535"/>
    <cellStyle name="Normal 161 2" xfId="65535"/>
    <cellStyle name="Normal 161 3" xfId="65535"/>
    <cellStyle name="Normal 161 4" xfId="65535"/>
    <cellStyle name="Normal 162" xfId="65535"/>
    <cellStyle name="Normal 162 2" xfId="65535"/>
    <cellStyle name="Normal 162 3" xfId="65535"/>
    <cellStyle name="Normal 162 4" xfId="65535"/>
    <cellStyle name="Normal 163" xfId="65535"/>
    <cellStyle name="Normal 163 2" xfId="65535"/>
    <cellStyle name="Normal 163 3" xfId="65535"/>
    <cellStyle name="Normal 163 4" xfId="65535"/>
    <cellStyle name="Normal 164" xfId="65535"/>
    <cellStyle name="Normal 164 2" xfId="65535"/>
    <cellStyle name="Normal 164 3" xfId="65535"/>
    <cellStyle name="Normal 164 4" xfId="65535"/>
    <cellStyle name="Normal 165" xfId="65535"/>
    <cellStyle name="Normal 165 2" xfId="65535"/>
    <cellStyle name="Normal 165 3" xfId="65535"/>
    <cellStyle name="Normal 165 4" xfId="65535"/>
    <cellStyle name="Normal 166" xfId="65535"/>
    <cellStyle name="Normal 166 2" xfId="65535"/>
    <cellStyle name="Normal 166 3" xfId="65535"/>
    <cellStyle name="Normal 166 4" xfId="65535"/>
    <cellStyle name="Normal 167" xfId="65535"/>
    <cellStyle name="Normal 167 2" xfId="65535"/>
    <cellStyle name="Normal 167 3" xfId="65535"/>
    <cellStyle name="Normal 167 4" xfId="65535"/>
    <cellStyle name="Normal 168" xfId="65535"/>
    <cellStyle name="Normal 168 2" xfId="65535"/>
    <cellStyle name="Normal 168 3" xfId="65535"/>
    <cellStyle name="Normal 168 4" xfId="65535"/>
    <cellStyle name="Normal 169" xfId="65535"/>
    <cellStyle name="Normal 169 2" xfId="65535"/>
    <cellStyle name="Normal 169 3" xfId="65535"/>
    <cellStyle name="Normal 169 4" xfId="65535"/>
    <cellStyle name="Normal 17" xfId="65535"/>
    <cellStyle name="Normal 17 2" xfId="65535"/>
    <cellStyle name="Normal 17 3" xfId="65535"/>
    <cellStyle name="Normal 17 4" xfId="65535"/>
    <cellStyle name="Normal 170" xfId="65535"/>
    <cellStyle name="Normal 170 2" xfId="65535"/>
    <cellStyle name="Normal 170 3" xfId="65535"/>
    <cellStyle name="Normal 170 4" xfId="65535"/>
    <cellStyle name="Normal 171" xfId="65535"/>
    <cellStyle name="Normal 171 2" xfId="65535"/>
    <cellStyle name="Normal 171 3" xfId="65535"/>
    <cellStyle name="Normal 171 4" xfId="65535"/>
    <cellStyle name="Normal 172" xfId="65535"/>
    <cellStyle name="Normal 172 2" xfId="65535"/>
    <cellStyle name="Normal 172 3" xfId="65535"/>
    <cellStyle name="Normal 172 4" xfId="65535"/>
    <cellStyle name="Normal 173" xfId="65535"/>
    <cellStyle name="Normal 173 2" xfId="65535"/>
    <cellStyle name="Normal 173 3" xfId="65535"/>
    <cellStyle name="Normal 173 4" xfId="65535"/>
    <cellStyle name="Normal 174" xfId="65535"/>
    <cellStyle name="Normal 174 2" xfId="65535"/>
    <cellStyle name="Normal 174 3" xfId="65535"/>
    <cellStyle name="Normal 174 4" xfId="65535"/>
    <cellStyle name="Normal 175" xfId="65535"/>
    <cellStyle name="Normal 175 2" xfId="65535"/>
    <cellStyle name="Normal 175 3" xfId="65535"/>
    <cellStyle name="Normal 175 4" xfId="65535"/>
    <cellStyle name="Normal 176" xfId="65535"/>
    <cellStyle name="Normal 176 2" xfId="65535"/>
    <cellStyle name="Normal 176 3" xfId="65535"/>
    <cellStyle name="Normal 176 4" xfId="65535"/>
    <cellStyle name="Normal 177" xfId="65535"/>
    <cellStyle name="Normal 177 2" xfId="65535"/>
    <cellStyle name="Normal 177 3" xfId="65535"/>
    <cellStyle name="Normal 177 4" xfId="65535"/>
    <cellStyle name="Normal 178" xfId="65535"/>
    <cellStyle name="Normal 178 2" xfId="65535"/>
    <cellStyle name="Normal 178 3" xfId="65535"/>
    <cellStyle name="Normal 178 4" xfId="65535"/>
    <cellStyle name="Normal 179" xfId="65535"/>
    <cellStyle name="Normal 179 2" xfId="65535"/>
    <cellStyle name="Normal 179 3" xfId="65535"/>
    <cellStyle name="Normal 179 4" xfId="65535"/>
    <cellStyle name="Normal 18" xfId="65535"/>
    <cellStyle name="Normal 18 2" xfId="65535"/>
    <cellStyle name="Normal 18 3" xfId="65535"/>
    <cellStyle name="Normal 18 4" xfId="65535"/>
    <cellStyle name="Normal 180" xfId="65535"/>
    <cellStyle name="Normal 180 2" xfId="65535"/>
    <cellStyle name="Normal 180 3" xfId="65535"/>
    <cellStyle name="Normal 180 4" xfId="65535"/>
    <cellStyle name="Normal 181" xfId="65535"/>
    <cellStyle name="Normal 181 2" xfId="65535"/>
    <cellStyle name="Normal 181 3" xfId="65535"/>
    <cellStyle name="Normal 181 4" xfId="65535"/>
    <cellStyle name="Normal 182" xfId="65535"/>
    <cellStyle name="Normal 182 2" xfId="65535"/>
    <cellStyle name="Normal 182 3" xfId="65535"/>
    <cellStyle name="Normal 182 4" xfId="65535"/>
    <cellStyle name="Normal 183" xfId="65535"/>
    <cellStyle name="Normal 183 2" xfId="65535"/>
    <cellStyle name="Normal 183 3" xfId="65535"/>
    <cellStyle name="Normal 183 4" xfId="65535"/>
    <cellStyle name="Normal 184" xfId="65535"/>
    <cellStyle name="Normal 184 2" xfId="65535"/>
    <cellStyle name="Normal 184 3" xfId="65535"/>
    <cellStyle name="Normal 184 4" xfId="65535"/>
    <cellStyle name="Normal 185" xfId="65535"/>
    <cellStyle name="Normal 185 2" xfId="65535"/>
    <cellStyle name="Normal 185 3" xfId="65535"/>
    <cellStyle name="Normal 185 4" xfId="65535"/>
    <cellStyle name="Normal 186" xfId="65535"/>
    <cellStyle name="Normal 186 2" xfId="65535"/>
    <cellStyle name="Normal 186 3" xfId="65535"/>
    <cellStyle name="Normal 186 4" xfId="65535"/>
    <cellStyle name="Normal 187" xfId="65535"/>
    <cellStyle name="Normal 187 2" xfId="65535"/>
    <cellStyle name="Normal 187 3" xfId="65535"/>
    <cellStyle name="Normal 187 4" xfId="65535"/>
    <cellStyle name="Normal 188" xfId="65535"/>
    <cellStyle name="Normal 188 2" xfId="65535"/>
    <cellStyle name="Normal 188 3" xfId="65535"/>
    <cellStyle name="Normal 188 4" xfId="65535"/>
    <cellStyle name="Normal 189" xfId="65535"/>
    <cellStyle name="Normal 189 2" xfId="65535"/>
    <cellStyle name="Normal 189 3" xfId="65535"/>
    <cellStyle name="Normal 189 4" xfId="65535"/>
    <cellStyle name="Normal 19" xfId="65535"/>
    <cellStyle name="Normal 19 2" xfId="65535"/>
    <cellStyle name="Normal 19 3" xfId="65535"/>
    <cellStyle name="Normal 19 4" xfId="65535"/>
    <cellStyle name="Normal 190" xfId="65535"/>
    <cellStyle name="Normal 190 2" xfId="65535"/>
    <cellStyle name="Normal 190 3" xfId="65535"/>
    <cellStyle name="Normal 190 4" xfId="65535"/>
    <cellStyle name="Normal 191" xfId="65535"/>
    <cellStyle name="Normal 191 2" xfId="65535"/>
    <cellStyle name="Normal 191 3" xfId="65535"/>
    <cellStyle name="Normal 191 4" xfId="65535"/>
    <cellStyle name="Normal 192" xfId="65535"/>
    <cellStyle name="Normal 192 2" xfId="65535"/>
    <cellStyle name="Normal 192 3" xfId="65535"/>
    <cellStyle name="Normal 192 4" xfId="65535"/>
    <cellStyle name="Normal 193" xfId="65535"/>
    <cellStyle name="Normal 193 2" xfId="65535"/>
    <cellStyle name="Normal 193 3" xfId="65535"/>
    <cellStyle name="Normal 193 4" xfId="65535"/>
    <cellStyle name="Normal 194" xfId="65535"/>
    <cellStyle name="Normal 194 2" xfId="65535"/>
    <cellStyle name="Normal 194 3" xfId="65535"/>
    <cellStyle name="Normal 194 4" xfId="65535"/>
    <cellStyle name="Normal 195" xfId="65535"/>
    <cellStyle name="Normal 195 2" xfId="65535"/>
    <cellStyle name="Normal 195 3" xfId="65535"/>
    <cellStyle name="Normal 195 4" xfId="65535"/>
    <cellStyle name="Normal 196" xfId="65535"/>
    <cellStyle name="Normal 196 2" xfId="65535"/>
    <cellStyle name="Normal 196 3" xfId="65535"/>
    <cellStyle name="Normal 196 4" xfId="65535"/>
    <cellStyle name="Normal 197" xfId="65535"/>
    <cellStyle name="Normal 197 2" xfId="65535"/>
    <cellStyle name="Normal 197 3" xfId="65535"/>
    <cellStyle name="Normal 197 4" xfId="65535"/>
    <cellStyle name="Normal 198" xfId="65535"/>
    <cellStyle name="Normal 198 2" xfId="65535"/>
    <cellStyle name="Normal 198 3" xfId="65535"/>
    <cellStyle name="Normal 198 4" xfId="65535"/>
    <cellStyle name="Normal 199" xfId="65535"/>
    <cellStyle name="Normal 199 2" xfId="65535"/>
    <cellStyle name="Normal 199 3" xfId="65535"/>
    <cellStyle name="Normal 199 4" xfId="65535"/>
    <cellStyle name="Normal 2" xfId="65535"/>
    <cellStyle name="Normal 2 2" xfId="65535"/>
    <cellStyle name="Normal 2 2 2" xfId="65535"/>
    <cellStyle name="Normal 2 2 3" xfId="65535"/>
    <cellStyle name="Normal 2 2 4" xfId="65535"/>
    <cellStyle name="Normal 2 3" xfId="65535"/>
    <cellStyle name="Normal 2 3 2" xfId="65535"/>
    <cellStyle name="Normal 2 3 3" xfId="65535"/>
    <cellStyle name="Normal 2 3 4" xfId="65535"/>
    <cellStyle name="Normal 2 4" xfId="65535"/>
    <cellStyle name="Normal 2 5" xfId="65535"/>
    <cellStyle name="Normal 2 6" xfId="65535"/>
    <cellStyle name="Normal 20" xfId="65535"/>
    <cellStyle name="Normal 20 2" xfId="65535"/>
    <cellStyle name="Normal 20 3" xfId="65535"/>
    <cellStyle name="Normal 20 4" xfId="65535"/>
    <cellStyle name="Normal 200" xfId="65535"/>
    <cellStyle name="Normal 200 2" xfId="65535"/>
    <cellStyle name="Normal 200 3" xfId="65535"/>
    <cellStyle name="Normal 200 4" xfId="65535"/>
    <cellStyle name="Normal 201" xfId="65535"/>
    <cellStyle name="Normal 201 2" xfId="65535"/>
    <cellStyle name="Normal 201 3" xfId="65535"/>
    <cellStyle name="Normal 201 4" xfId="65535"/>
    <cellStyle name="Normal 202" xfId="65535"/>
    <cellStyle name="Normal 202 2" xfId="65535"/>
    <cellStyle name="Normal 202 3" xfId="65535"/>
    <cellStyle name="Normal 202 4" xfId="65535"/>
    <cellStyle name="Normal 203" xfId="65535"/>
    <cellStyle name="Normal 203 2" xfId="65535"/>
    <cellStyle name="Normal 203 3" xfId="65535"/>
    <cellStyle name="Normal 203 4" xfId="65535"/>
    <cellStyle name="Normal 204" xfId="65535"/>
    <cellStyle name="Normal 204 2" xfId="65535"/>
    <cellStyle name="Normal 204 3" xfId="65535"/>
    <cellStyle name="Normal 204 4" xfId="65535"/>
    <cellStyle name="Normal 205" xfId="65535"/>
    <cellStyle name="Normal 205 2" xfId="65535"/>
    <cellStyle name="Normal 205 3" xfId="65535"/>
    <cellStyle name="Normal 205 4" xfId="65535"/>
    <cellStyle name="Normal 206" xfId="65535"/>
    <cellStyle name="Normal 206 2" xfId="65535"/>
    <cellStyle name="Normal 206 3" xfId="65535"/>
    <cellStyle name="Normal 206 4" xfId="65535"/>
    <cellStyle name="Normal 207" xfId="65535"/>
    <cellStyle name="Normal 207 2" xfId="65535"/>
    <cellStyle name="Normal 207 3" xfId="65535"/>
    <cellStyle name="Normal 207 4" xfId="65535"/>
    <cellStyle name="Normal 208" xfId="65535"/>
    <cellStyle name="Normal 208 2" xfId="65535"/>
    <cellStyle name="Normal 208 3" xfId="65535"/>
    <cellStyle name="Normal 208 4" xfId="65535"/>
    <cellStyle name="Normal 209" xfId="65535"/>
    <cellStyle name="Normal 209 2" xfId="65535"/>
    <cellStyle name="Normal 209 3" xfId="65535"/>
    <cellStyle name="Normal 209 4" xfId="65535"/>
    <cellStyle name="Normal 21" xfId="65535"/>
    <cellStyle name="Normal 21 2" xfId="65535"/>
    <cellStyle name="Normal 21 3" xfId="65535"/>
    <cellStyle name="Normal 21 4" xfId="65535"/>
    <cellStyle name="Normal 210" xfId="65535"/>
    <cellStyle name="Normal 210 2" xfId="65535"/>
    <cellStyle name="Normal 210 3" xfId="65535"/>
    <cellStyle name="Normal 210 4" xfId="65535"/>
    <cellStyle name="Normal 211" xfId="65535"/>
    <cellStyle name="Normal 211 2" xfId="65535"/>
    <cellStyle name="Normal 211 3" xfId="65535"/>
    <cellStyle name="Normal 211 4" xfId="65535"/>
    <cellStyle name="Normal 212" xfId="65535"/>
    <cellStyle name="Normal 212 2" xfId="65535"/>
    <cellStyle name="Normal 212 3" xfId="65535"/>
    <cellStyle name="Normal 212 4" xfId="65535"/>
    <cellStyle name="Normal 213" xfId="65535"/>
    <cellStyle name="Normal 213 2" xfId="65535"/>
    <cellStyle name="Normal 213 3" xfId="65535"/>
    <cellStyle name="Normal 213 4" xfId="65535"/>
    <cellStyle name="Normal 214" xfId="65535"/>
    <cellStyle name="Normal 214 2" xfId="65535"/>
    <cellStyle name="Normal 214 3" xfId="65535"/>
    <cellStyle name="Normal 214 4" xfId="65535"/>
    <cellStyle name="Normal 215" xfId="65535"/>
    <cellStyle name="Normal 215 2" xfId="65535"/>
    <cellStyle name="Normal 215 3" xfId="65535"/>
    <cellStyle name="Normal 215 4" xfId="65535"/>
    <cellStyle name="Normal 216" xfId="65535"/>
    <cellStyle name="Normal 216 2" xfId="65535"/>
    <cellStyle name="Normal 216 3" xfId="65535"/>
    <cellStyle name="Normal 216 4" xfId="65535"/>
    <cellStyle name="Normal 217" xfId="65535"/>
    <cellStyle name="Normal 217 2" xfId="65535"/>
    <cellStyle name="Normal 217 3" xfId="65535"/>
    <cellStyle name="Normal 217 4" xfId="65535"/>
    <cellStyle name="Normal 218" xfId="65535"/>
    <cellStyle name="Normal 218 2" xfId="65535"/>
    <cellStyle name="Normal 218 3" xfId="65535"/>
    <cellStyle name="Normal 218 4" xfId="65535"/>
    <cellStyle name="Normal 219" xfId="65535"/>
    <cellStyle name="Normal 219 2" xfId="65535"/>
    <cellStyle name="Normal 219 3" xfId="65535"/>
    <cellStyle name="Normal 219 4" xfId="65535"/>
    <cellStyle name="Normal 22" xfId="65535"/>
    <cellStyle name="Normal 22 2" xfId="65535"/>
    <cellStyle name="Normal 22 3" xfId="65535"/>
    <cellStyle name="Normal 22 4" xfId="65535"/>
    <cellStyle name="Normal 220" xfId="65535"/>
    <cellStyle name="Normal 220 2" xfId="65535"/>
    <cellStyle name="Normal 220 3" xfId="65535"/>
    <cellStyle name="Normal 220 4" xfId="65535"/>
    <cellStyle name="Normal 221" xfId="65535"/>
    <cellStyle name="Normal 221 2" xfId="65535"/>
    <cellStyle name="Normal 221 3" xfId="65535"/>
    <cellStyle name="Normal 221 4" xfId="65535"/>
    <cellStyle name="Normal 222" xfId="65535"/>
    <cellStyle name="Normal 222 2" xfId="65535"/>
    <cellStyle name="Normal 222 3" xfId="65535"/>
    <cellStyle name="Normal 222 4" xfId="65535"/>
    <cellStyle name="Normal 223" xfId="65535"/>
    <cellStyle name="Normal 223 2" xfId="65535"/>
    <cellStyle name="Normal 223 3" xfId="65535"/>
    <cellStyle name="Normal 223 4" xfId="65535"/>
    <cellStyle name="Normal 224" xfId="65535"/>
    <cellStyle name="Normal 224 2" xfId="65535"/>
    <cellStyle name="Normal 224 3" xfId="65535"/>
    <cellStyle name="Normal 224 4" xfId="65535"/>
    <cellStyle name="Normal 225" xfId="65535"/>
    <cellStyle name="Normal 225 2" xfId="65535"/>
    <cellStyle name="Normal 225 3" xfId="65535"/>
    <cellStyle name="Normal 225 4" xfId="65535"/>
    <cellStyle name="Normal 226" xfId="65535"/>
    <cellStyle name="Normal 226 2" xfId="65535"/>
    <cellStyle name="Normal 226 3" xfId="65535"/>
    <cellStyle name="Normal 226 4" xfId="65535"/>
    <cellStyle name="Normal 227" xfId="65535"/>
    <cellStyle name="Normal 227 2" xfId="65535"/>
    <cellStyle name="Normal 227 3" xfId="65535"/>
    <cellStyle name="Normal 227 4" xfId="65535"/>
    <cellStyle name="Normal 228" xfId="65535"/>
    <cellStyle name="Normal 228 2" xfId="65535"/>
    <cellStyle name="Normal 228 3" xfId="65535"/>
    <cellStyle name="Normal 228 4" xfId="65535"/>
    <cellStyle name="Normal 229" xfId="65535"/>
    <cellStyle name="Normal 229 2" xfId="65535"/>
    <cellStyle name="Normal 229 3" xfId="65535"/>
    <cellStyle name="Normal 229 4" xfId="65535"/>
    <cellStyle name="Normal 23" xfId="65535"/>
    <cellStyle name="Normal 23 2" xfId="65535"/>
    <cellStyle name="Normal 23 3" xfId="65535"/>
    <cellStyle name="Normal 23 4" xfId="65535"/>
    <cellStyle name="Normal 230" xfId="65535"/>
    <cellStyle name="Normal 230 2" xfId="65535"/>
    <cellStyle name="Normal 230 3" xfId="65535"/>
    <cellStyle name="Normal 230 4" xfId="65535"/>
    <cellStyle name="Normal 231" xfId="65535"/>
    <cellStyle name="Normal 231 2" xfId="65535"/>
    <cellStyle name="Normal 231 3" xfId="65535"/>
    <cellStyle name="Normal 231 4" xfId="65535"/>
    <cellStyle name="Normal 232" xfId="65535"/>
    <cellStyle name="Normal 232 2" xfId="65535"/>
    <cellStyle name="Normal 232 3" xfId="65535"/>
    <cellStyle name="Normal 232 4" xfId="65535"/>
    <cellStyle name="Normal 233" xfId="65535"/>
    <cellStyle name="Normal 233 2" xfId="65535"/>
    <cellStyle name="Normal 233 3" xfId="65535"/>
    <cellStyle name="Normal 233 4" xfId="65535"/>
    <cellStyle name="Normal 234" xfId="65535"/>
    <cellStyle name="Normal 234 2" xfId="65535"/>
    <cellStyle name="Normal 234 3" xfId="65535"/>
    <cellStyle name="Normal 234 4" xfId="65535"/>
    <cellStyle name="Normal 235" xfId="65535"/>
    <cellStyle name="Normal 235 2" xfId="65535"/>
    <cellStyle name="Normal 235 3" xfId="65535"/>
    <cellStyle name="Normal 235 4" xfId="65535"/>
    <cellStyle name="Normal 236" xfId="65535"/>
    <cellStyle name="Normal 236 2" xfId="65535"/>
    <cellStyle name="Normal 236 3" xfId="65535"/>
    <cellStyle name="Normal 236 4" xfId="65535"/>
    <cellStyle name="Normal 237" xfId="65535"/>
    <cellStyle name="Normal 237 2" xfId="65535"/>
    <cellStyle name="Normal 237 3" xfId="65535"/>
    <cellStyle name="Normal 237 4" xfId="65535"/>
    <cellStyle name="Normal 238" xfId="65535"/>
    <cellStyle name="Normal 238 2" xfId="65535"/>
    <cellStyle name="Normal 238 3" xfId="65535"/>
    <cellStyle name="Normal 238 4" xfId="65535"/>
    <cellStyle name="Normal 239" xfId="65535"/>
    <cellStyle name="Normal 239 2" xfId="65535"/>
    <cellStyle name="Normal 239 3" xfId="65535"/>
    <cellStyle name="Normal 239 4" xfId="65535"/>
    <cellStyle name="Normal 24" xfId="65535"/>
    <cellStyle name="Normal 24 2" xfId="65535"/>
    <cellStyle name="Normal 24 3" xfId="65535"/>
    <cellStyle name="Normal 24 4" xfId="65535"/>
    <cellStyle name="Normal 240" xfId="65535"/>
    <cellStyle name="Normal 240 2" xfId="65535"/>
    <cellStyle name="Normal 240 3" xfId="65535"/>
    <cellStyle name="Normal 240 4" xfId="65535"/>
    <cellStyle name="Normal 241" xfId="65535"/>
    <cellStyle name="Normal 241 2" xfId="65535"/>
    <cellStyle name="Normal 241 3" xfId="65535"/>
    <cellStyle name="Normal 241 4" xfId="65535"/>
    <cellStyle name="Normal 242" xfId="65535"/>
    <cellStyle name="Normal 242 2" xfId="65535"/>
    <cellStyle name="Normal 242 3" xfId="65535"/>
    <cellStyle name="Normal 242 4" xfId="65535"/>
    <cellStyle name="Normal 243" xfId="65535"/>
    <cellStyle name="Normal 243 2" xfId="65535"/>
    <cellStyle name="Normal 243 3" xfId="65535"/>
    <cellStyle name="Normal 243 4" xfId="65535"/>
    <cellStyle name="Normal 244" xfId="65535"/>
    <cellStyle name="Normal 244 2" xfId="65535"/>
    <cellStyle name="Normal 244 3" xfId="65535"/>
    <cellStyle name="Normal 244 4" xfId="65535"/>
    <cellStyle name="Normal 245" xfId="65535"/>
    <cellStyle name="Normal 245 2" xfId="65535"/>
    <cellStyle name="Normal 245 3" xfId="65535"/>
    <cellStyle name="Normal 245 4" xfId="65535"/>
    <cellStyle name="Normal 246" xfId="65535"/>
    <cellStyle name="Normal 246 2" xfId="65535"/>
    <cellStyle name="Normal 246 3" xfId="65535"/>
    <cellStyle name="Normal 246 4" xfId="65535"/>
    <cellStyle name="Normal 247" xfId="65535"/>
    <cellStyle name="Normal 247 2" xfId="65535"/>
    <cellStyle name="Normal 247 3" xfId="65535"/>
    <cellStyle name="Normal 247 4" xfId="65535"/>
    <cellStyle name="Normal 248" xfId="65535"/>
    <cellStyle name="Normal 248 2" xfId="65535"/>
    <cellStyle name="Normal 248 3" xfId="65535"/>
    <cellStyle name="Normal 248 4" xfId="65535"/>
    <cellStyle name="Normal 249" xfId="65535"/>
    <cellStyle name="Normal 249 2" xfId="65535"/>
    <cellStyle name="Normal 249 3" xfId="65535"/>
    <cellStyle name="Normal 249 4" xfId="65535"/>
    <cellStyle name="Normal 25" xfId="65535"/>
    <cellStyle name="Normal 25 2" xfId="65535"/>
    <cellStyle name="Normal 25 3" xfId="65535"/>
    <cellStyle name="Normal 25 4" xfId="65535"/>
    <cellStyle name="Normal 250" xfId="65535"/>
    <cellStyle name="Normal 250 2" xfId="65535"/>
    <cellStyle name="Normal 250 3" xfId="65535"/>
    <cellStyle name="Normal 250 4" xfId="65535"/>
    <cellStyle name="Normal 251" xfId="65535"/>
    <cellStyle name="Normal 251 2" xfId="65535"/>
    <cellStyle name="Normal 251 3" xfId="65535"/>
    <cellStyle name="Normal 251 4" xfId="65535"/>
    <cellStyle name="Normal 252" xfId="65535"/>
    <cellStyle name="Normal 252 2" xfId="65535"/>
    <cellStyle name="Normal 252 3" xfId="65535"/>
    <cellStyle name="Normal 252 4" xfId="65535"/>
    <cellStyle name="Normal 253" xfId="65535"/>
    <cellStyle name="Normal 253 2" xfId="65535"/>
    <cellStyle name="Normal 253 3" xfId="65535"/>
    <cellStyle name="Normal 253 4" xfId="65535"/>
    <cellStyle name="Normal 254" xfId="65535"/>
    <cellStyle name="Normal 254 2" xfId="65535"/>
    <cellStyle name="Normal 254 3" xfId="65535"/>
    <cellStyle name="Normal 254 4" xfId="65535"/>
    <cellStyle name="Normal 255" xfId="65535"/>
    <cellStyle name="Normal 255 2" xfId="65535"/>
    <cellStyle name="Normal 255 3" xfId="65535"/>
    <cellStyle name="Normal 255 4" xfId="65535"/>
    <cellStyle name="Normal 26" xfId="65535"/>
    <cellStyle name="Normal 26 2" xfId="65535"/>
    <cellStyle name="Normal 26 3" xfId="65535"/>
    <cellStyle name="Normal 26 4" xfId="65535"/>
    <cellStyle name="Normal 27" xfId="65535"/>
    <cellStyle name="Normal 27 2" xfId="65535"/>
    <cellStyle name="Normal 27 3" xfId="65535"/>
    <cellStyle name="Normal 27 4" xfId="65535"/>
    <cellStyle name="Normal 28" xfId="65535"/>
    <cellStyle name="Normal 28 2" xfId="65535"/>
    <cellStyle name="Normal 28 3" xfId="65535"/>
    <cellStyle name="Normal 28 4" xfId="65535"/>
    <cellStyle name="Normal 29" xfId="65535"/>
    <cellStyle name="Normal 29 2" xfId="65535"/>
    <cellStyle name="Normal 29 3" xfId="65535"/>
    <cellStyle name="Normal 29 4" xfId="65535"/>
    <cellStyle name="Normal 3 2" xfId="65535"/>
    <cellStyle name="Normal 3 2 2" xfId="65535"/>
    <cellStyle name="Normal 3 2 3" xfId="65535"/>
    <cellStyle name="Normal 3 2 4" xfId="65535"/>
    <cellStyle name="Normal 3 3" xfId="65535"/>
    <cellStyle name="Normal 3 4" xfId="65535"/>
    <cellStyle name="Normal 3 5" xfId="65535"/>
    <cellStyle name="Normal 30" xfId="65535"/>
    <cellStyle name="Normal 30 2" xfId="65535"/>
    <cellStyle name="Normal 30 3" xfId="65535"/>
    <cellStyle name="Normal 30 4" xfId="65535"/>
    <cellStyle name="Normal 31" xfId="65535"/>
    <cellStyle name="Normal 31 2" xfId="65535"/>
    <cellStyle name="Normal 31 3" xfId="65535"/>
    <cellStyle name="Normal 31 4" xfId="65535"/>
    <cellStyle name="Normal 32" xfId="65535"/>
    <cellStyle name="Normal 32 2" xfId="65535"/>
    <cellStyle name="Normal 32 3" xfId="65535"/>
    <cellStyle name="Normal 32 4" xfId="65535"/>
    <cellStyle name="Normal 33" xfId="65535"/>
    <cellStyle name="Normal 33 2" xfId="65535"/>
    <cellStyle name="Normal 33 3" xfId="65535"/>
    <cellStyle name="Normal 33 4" xfId="65535"/>
    <cellStyle name="Normal 34" xfId="65535"/>
    <cellStyle name="Normal 34 2" xfId="65535"/>
    <cellStyle name="Normal 34 3" xfId="65535"/>
    <cellStyle name="Normal 34 4" xfId="65535"/>
    <cellStyle name="Normal 35" xfId="65535"/>
    <cellStyle name="Normal 35 2" xfId="65535"/>
    <cellStyle name="Normal 35 3" xfId="65535"/>
    <cellStyle name="Normal 35 4" xfId="65535"/>
    <cellStyle name="Normal 36" xfId="65535"/>
    <cellStyle name="Normal 36 2" xfId="65535"/>
    <cellStyle name="Normal 36 3" xfId="65535"/>
    <cellStyle name="Normal 36 4" xfId="65535"/>
    <cellStyle name="Normal 37" xfId="65535"/>
    <cellStyle name="Normal 37 2" xfId="65535"/>
    <cellStyle name="Normal 37 3" xfId="65535"/>
    <cellStyle name="Normal 37 4" xfId="65535"/>
    <cellStyle name="Normal 38" xfId="65535"/>
    <cellStyle name="Normal 38 2" xfId="65535"/>
    <cellStyle name="Normal 38 3" xfId="65535"/>
    <cellStyle name="Normal 38 4" xfId="65535"/>
    <cellStyle name="Normal 39" xfId="65535"/>
    <cellStyle name="Normal 39 2" xfId="65535"/>
    <cellStyle name="Normal 39 3" xfId="65535"/>
    <cellStyle name="Normal 39 4" xfId="65535"/>
    <cellStyle name="Normal 4" xfId="65535"/>
    <cellStyle name="Normal 4 2" xfId="65535"/>
    <cellStyle name="Normal 4 2 2" xfId="65535"/>
    <cellStyle name="Normal 4 2 3" xfId="65535"/>
    <cellStyle name="Normal 4 2 4" xfId="65535"/>
    <cellStyle name="Normal 4 3" xfId="65535"/>
    <cellStyle name="Normal 4 4" xfId="65535"/>
    <cellStyle name="Normal 4 5" xfId="65535"/>
    <cellStyle name="Normal 40" xfId="65535"/>
    <cellStyle name="Normal 40 2" xfId="65535"/>
    <cellStyle name="Normal 40 3" xfId="65535"/>
    <cellStyle name="Normal 40 4" xfId="65535"/>
    <cellStyle name="Normal 41" xfId="65535"/>
    <cellStyle name="Normal 41 2" xfId="65535"/>
    <cellStyle name="Normal 41 3" xfId="65535"/>
    <cellStyle name="Normal 41 4" xfId="65535"/>
    <cellStyle name="Normal 42" xfId="65535"/>
    <cellStyle name="Normal 42 2" xfId="65535"/>
    <cellStyle name="Normal 42 3" xfId="65535"/>
    <cellStyle name="Normal 42 4" xfId="65535"/>
    <cellStyle name="Normal 43" xfId="65535"/>
    <cellStyle name="Normal 43 2" xfId="65535"/>
    <cellStyle name="Normal 43 3" xfId="65535"/>
    <cellStyle name="Normal 43 4" xfId="65535"/>
    <cellStyle name="Normal 44" xfId="65535"/>
    <cellStyle name="Normal 44 2" xfId="65535"/>
    <cellStyle name="Normal 44 3" xfId="65535"/>
    <cellStyle name="Normal 44 4" xfId="65535"/>
    <cellStyle name="Normal 45" xfId="65535"/>
    <cellStyle name="Normal 45 2" xfId="65535"/>
    <cellStyle name="Normal 45 3" xfId="65535"/>
    <cellStyle name="Normal 45 4" xfId="65535"/>
    <cellStyle name="Normal 46" xfId="65535"/>
    <cellStyle name="Normal 46 2" xfId="65535"/>
    <cellStyle name="Normal 46 3" xfId="65535"/>
    <cellStyle name="Normal 46 4" xfId="65535"/>
    <cellStyle name="Normal 47" xfId="65535"/>
    <cellStyle name="Normal 47 2" xfId="65535"/>
    <cellStyle name="Normal 47 3" xfId="65535"/>
    <cellStyle name="Normal 47 4" xfId="65535"/>
    <cellStyle name="Normal 48" xfId="65535"/>
    <cellStyle name="Normal 48 2" xfId="65535"/>
    <cellStyle name="Normal 48 3" xfId="65535"/>
    <cellStyle name="Normal 48 4" xfId="65535"/>
    <cellStyle name="Normal 49" xfId="65535"/>
    <cellStyle name="Normal 49 2" xfId="65535"/>
    <cellStyle name="Normal 49 3" xfId="65535"/>
    <cellStyle name="Normal 49 4" xfId="65535"/>
    <cellStyle name="Normal 5" xfId="65535"/>
    <cellStyle name="Normal 5 2" xfId="65535"/>
    <cellStyle name="Normal 5 3" xfId="65535"/>
    <cellStyle name="Normal 5 4" xfId="65535"/>
    <cellStyle name="Normal 50" xfId="65535"/>
    <cellStyle name="Normal 50 2" xfId="65535"/>
    <cellStyle name="Normal 50 3" xfId="65535"/>
    <cellStyle name="Normal 50 4" xfId="65535"/>
    <cellStyle name="Normal 51" xfId="65535"/>
    <cellStyle name="Normal 51 2" xfId="65535"/>
    <cellStyle name="Normal 51 3" xfId="65535"/>
    <cellStyle name="Normal 51 4" xfId="65535"/>
    <cellStyle name="Normal 52" xfId="65535"/>
    <cellStyle name="Normal 52 2" xfId="65535"/>
    <cellStyle name="Normal 52 3" xfId="65535"/>
    <cellStyle name="Normal 52 4" xfId="65535"/>
    <cellStyle name="Normal 53" xfId="65535"/>
    <cellStyle name="Normal 53 2" xfId="65535"/>
    <cellStyle name="Normal 53 3" xfId="65535"/>
    <cellStyle name="Normal 53 4" xfId="65535"/>
    <cellStyle name="Normal 54" xfId="65535"/>
    <cellStyle name="Normal 54 2" xfId="65535"/>
    <cellStyle name="Normal 54 3" xfId="65535"/>
    <cellStyle name="Normal 54 4" xfId="65535"/>
    <cellStyle name="Normal 55" xfId="65535"/>
    <cellStyle name="Normal 55 2" xfId="65535"/>
    <cellStyle name="Normal 55 3" xfId="65535"/>
    <cellStyle name="Normal 55 4" xfId="65535"/>
    <cellStyle name="Normal 56" xfId="65535"/>
    <cellStyle name="Normal 56 2" xfId="65535"/>
    <cellStyle name="Normal 56 3" xfId="65535"/>
    <cellStyle name="Normal 56 4" xfId="65535"/>
    <cellStyle name="Normal 57" xfId="65535"/>
    <cellStyle name="Normal 57 2" xfId="65535"/>
    <cellStyle name="Normal 57 3" xfId="65535"/>
    <cellStyle name="Normal 57 4" xfId="65535"/>
    <cellStyle name="Normal 58" xfId="65535"/>
    <cellStyle name="Normal 58 2" xfId="65535"/>
    <cellStyle name="Normal 58 3" xfId="65535"/>
    <cellStyle name="Normal 58 4" xfId="65535"/>
    <cellStyle name="Normal 59" xfId="65535"/>
    <cellStyle name="Normal 59 2" xfId="65535"/>
    <cellStyle name="Normal 59 3" xfId="65535"/>
    <cellStyle name="Normal 59 4" xfId="65535"/>
    <cellStyle name="Normal 6" xfId="65535"/>
    <cellStyle name="Normal 6 2" xfId="65535"/>
    <cellStyle name="Normal 6 3" xfId="65535"/>
    <cellStyle name="Normal 6 4" xfId="65535"/>
    <cellStyle name="Normal 60" xfId="65535"/>
    <cellStyle name="Normal 60 2" xfId="65535"/>
    <cellStyle name="Normal 60 3" xfId="65535"/>
    <cellStyle name="Normal 60 4" xfId="65535"/>
    <cellStyle name="Normal 61" xfId="65535"/>
    <cellStyle name="Normal 61 2" xfId="65535"/>
    <cellStyle name="Normal 61 3" xfId="65535"/>
    <cellStyle name="Normal 61 4" xfId="65535"/>
    <cellStyle name="Normal 62" xfId="65535"/>
    <cellStyle name="Normal 62 2" xfId="65535"/>
    <cellStyle name="Normal 62 3" xfId="65535"/>
    <cellStyle name="Normal 62 4" xfId="65535"/>
    <cellStyle name="Normal 63" xfId="65535"/>
    <cellStyle name="Normal 63 2" xfId="65535"/>
    <cellStyle name="Normal 63 3" xfId="65535"/>
    <cellStyle name="Normal 63 4" xfId="65535"/>
    <cellStyle name="Normal 64" xfId="65535"/>
    <cellStyle name="Normal 64 2" xfId="65535"/>
    <cellStyle name="Normal 64 3" xfId="65535"/>
    <cellStyle name="Normal 64 4" xfId="65535"/>
    <cellStyle name="Normal 65" xfId="65535"/>
    <cellStyle name="Normal 65 2" xfId="65535"/>
    <cellStyle name="Normal 65 3" xfId="65535"/>
    <cellStyle name="Normal 65 4" xfId="65535"/>
    <cellStyle name="Normal 66" xfId="65535"/>
    <cellStyle name="Normal 66 2" xfId="65535"/>
    <cellStyle name="Normal 66 3" xfId="65535"/>
    <cellStyle name="Normal 66 4" xfId="65535"/>
    <cellStyle name="Normal 67" xfId="65535"/>
    <cellStyle name="Normal 67 2" xfId="65535"/>
    <cellStyle name="Normal 67 3" xfId="65535"/>
    <cellStyle name="Normal 67 4" xfId="65535"/>
    <cellStyle name="Normal 68" xfId="65535"/>
    <cellStyle name="Normal 68 2" xfId="65535"/>
    <cellStyle name="Normal 68 3" xfId="65535"/>
    <cellStyle name="Normal 68 4" xfId="65535"/>
    <cellStyle name="Normal 69" xfId="65535"/>
    <cellStyle name="Normal 69 2" xfId="65535"/>
    <cellStyle name="Normal 69 3" xfId="65535"/>
    <cellStyle name="Normal 69 4" xfId="65535"/>
    <cellStyle name="Normal 7" xfId="65535"/>
    <cellStyle name="Normal 7 2" xfId="65535"/>
    <cellStyle name="Normal 7 3" xfId="65535"/>
    <cellStyle name="Normal 7 4" xfId="65535"/>
    <cellStyle name="Normal 70" xfId="65535"/>
    <cellStyle name="Normal 70 2" xfId="65535"/>
    <cellStyle name="Normal 70 3" xfId="65535"/>
    <cellStyle name="Normal 70 4" xfId="65535"/>
    <cellStyle name="Normal 71" xfId="65535"/>
    <cellStyle name="Normal 71 2" xfId="65535"/>
    <cellStyle name="Normal 71 3" xfId="65535"/>
    <cellStyle name="Normal 71 4" xfId="65535"/>
    <cellStyle name="Normal 72" xfId="65535"/>
    <cellStyle name="Normal 72 2" xfId="65535"/>
    <cellStyle name="Normal 72 3" xfId="65535"/>
    <cellStyle name="Normal 72 4" xfId="65535"/>
    <cellStyle name="Normal 73" xfId="65535"/>
    <cellStyle name="Normal 73 2" xfId="65535"/>
    <cellStyle name="Normal 73 3" xfId="65535"/>
    <cellStyle name="Normal 73 4" xfId="65535"/>
    <cellStyle name="Normal 74" xfId="65535"/>
    <cellStyle name="Normal 74 2" xfId="65535"/>
    <cellStyle name="Normal 74 3" xfId="65535"/>
    <cellStyle name="Normal 74 4" xfId="65535"/>
    <cellStyle name="Normal 75" xfId="65535"/>
    <cellStyle name="Normal 75 2" xfId="65535"/>
    <cellStyle name="Normal 75 3" xfId="65535"/>
    <cellStyle name="Normal 75 4" xfId="65535"/>
    <cellStyle name="Normal 76" xfId="65535"/>
    <cellStyle name="Normal 76 2" xfId="65535"/>
    <cellStyle name="Normal 76 3" xfId="65535"/>
    <cellStyle name="Normal 76 4" xfId="65535"/>
    <cellStyle name="Normal 77" xfId="65535"/>
    <cellStyle name="Normal 77 2" xfId="65535"/>
    <cellStyle name="Normal 77 3" xfId="65535"/>
    <cellStyle name="Normal 77 4" xfId="65535"/>
    <cellStyle name="Normal 78" xfId="65535"/>
    <cellStyle name="Normal 78 2" xfId="65535"/>
    <cellStyle name="Normal 78 3" xfId="65535"/>
    <cellStyle name="Normal 78 4" xfId="65535"/>
    <cellStyle name="Normal 79" xfId="65535"/>
    <cellStyle name="Normal 79 2" xfId="65535"/>
    <cellStyle name="Normal 79 3" xfId="65535"/>
    <cellStyle name="Normal 79 4" xfId="65535"/>
    <cellStyle name="Normal 8" xfId="65535"/>
    <cellStyle name="Normal 8 2" xfId="65535"/>
    <cellStyle name="Normal 8 3" xfId="65535"/>
    <cellStyle name="Normal 8 4" xfId="65535"/>
    <cellStyle name="Normal 80" xfId="65535"/>
    <cellStyle name="Normal 80 2" xfId="65535"/>
    <cellStyle name="Normal 80 3" xfId="65535"/>
    <cellStyle name="Normal 80 4" xfId="65535"/>
    <cellStyle name="Normal 81" xfId="65535"/>
    <cellStyle name="Normal 81 2" xfId="65535"/>
    <cellStyle name="Normal 81 3" xfId="65535"/>
    <cellStyle name="Normal 81 4" xfId="65535"/>
    <cellStyle name="Normal 82" xfId="65535"/>
    <cellStyle name="Normal 82 2" xfId="65535"/>
    <cellStyle name="Normal 82 3" xfId="65535"/>
    <cellStyle name="Normal 82 4" xfId="65535"/>
    <cellStyle name="Normal 83" xfId="65535"/>
    <cellStyle name="Normal 83 2" xfId="65535"/>
    <cellStyle name="Normal 83 3" xfId="65535"/>
    <cellStyle name="Normal 83 4" xfId="65535"/>
    <cellStyle name="Normal 84" xfId="65535"/>
    <cellStyle name="Normal 84 2" xfId="65535"/>
    <cellStyle name="Normal 84 3" xfId="65535"/>
    <cellStyle name="Normal 84 4" xfId="65535"/>
    <cellStyle name="Normal 85" xfId="65535"/>
    <cellStyle name="Normal 85 2" xfId="65535"/>
    <cellStyle name="Normal 85 3" xfId="65535"/>
    <cellStyle name="Normal 85 4" xfId="65535"/>
    <cellStyle name="Normal 86" xfId="65535"/>
    <cellStyle name="Normal 86 2" xfId="65535"/>
    <cellStyle name="Normal 86 3" xfId="65535"/>
    <cellStyle name="Normal 86 4" xfId="65535"/>
    <cellStyle name="Normal 87" xfId="65535"/>
    <cellStyle name="Normal 87 2" xfId="65535"/>
    <cellStyle name="Normal 87 3" xfId="65535"/>
    <cellStyle name="Normal 87 4" xfId="65535"/>
    <cellStyle name="Normal 88" xfId="65535"/>
    <cellStyle name="Normal 88 2" xfId="65535"/>
    <cellStyle name="Normal 88 3" xfId="65535"/>
    <cellStyle name="Normal 88 4" xfId="65535"/>
    <cellStyle name="Normal 89" xfId="65535"/>
    <cellStyle name="Normal 89 2" xfId="65535"/>
    <cellStyle name="Normal 89 3" xfId="65535"/>
    <cellStyle name="Normal 89 4" xfId="65535"/>
    <cellStyle name="Normal 9" xfId="65535"/>
    <cellStyle name="Normal 9 2" xfId="65535"/>
    <cellStyle name="Normal 9 3" xfId="65535"/>
    <cellStyle name="Normal 9 4" xfId="65535"/>
    <cellStyle name="Normal 90" xfId="65535"/>
    <cellStyle name="Normal 90 2" xfId="65535"/>
    <cellStyle name="Normal 90 3" xfId="65535"/>
    <cellStyle name="Normal 90 4" xfId="65535"/>
    <cellStyle name="Normal 91" xfId="65535"/>
    <cellStyle name="Normal 91 2" xfId="65535"/>
    <cellStyle name="Normal 91 3" xfId="65535"/>
    <cellStyle name="Normal 91 4" xfId="65535"/>
    <cellStyle name="Normal 92" xfId="65535"/>
    <cellStyle name="Normal 92 2" xfId="65535"/>
    <cellStyle name="Normal 92 3" xfId="65535"/>
    <cellStyle name="Normal 92 4" xfId="65535"/>
    <cellStyle name="Normal 93" xfId="65535"/>
    <cellStyle name="Normal 93 2" xfId="65535"/>
    <cellStyle name="Normal 93 3" xfId="65535"/>
    <cellStyle name="Normal 93 4" xfId="65535"/>
    <cellStyle name="Normal 94" xfId="65535"/>
    <cellStyle name="Normal 94 2" xfId="65535"/>
    <cellStyle name="Normal 94 3" xfId="65535"/>
    <cellStyle name="Normal 94 4" xfId="65535"/>
    <cellStyle name="Normal 95" xfId="65535"/>
    <cellStyle name="Normal 95 2" xfId="65535"/>
    <cellStyle name="Normal 95 3" xfId="65535"/>
    <cellStyle name="Normal 95 4" xfId="65535"/>
    <cellStyle name="Normal 96" xfId="65535"/>
    <cellStyle name="Normal 96 2" xfId="65535"/>
    <cellStyle name="Normal 96 3" xfId="65535"/>
    <cellStyle name="Normal 96 4" xfId="65535"/>
    <cellStyle name="Normal 97" xfId="65535"/>
    <cellStyle name="Normal 97 2" xfId="65535"/>
    <cellStyle name="Normal 97 3" xfId="65535"/>
    <cellStyle name="Normal 97 4" xfId="65535"/>
    <cellStyle name="Normal 98" xfId="65535"/>
    <cellStyle name="Normal 98 2" xfId="65535"/>
    <cellStyle name="Normal 98 3" xfId="65535"/>
    <cellStyle name="Normal 98 4" xfId="65535"/>
    <cellStyle name="Normal 99" xfId="65535"/>
    <cellStyle name="Normal 99 2" xfId="65535"/>
    <cellStyle name="Normal 99 3" xfId="65535"/>
    <cellStyle name="Normal 99 4" xfId="65535"/>
    <cellStyle name="Pourcentage 2" xfId="65535"/>
    <cellStyle name="Pourcentage 2 2" xfId="65535"/>
    <cellStyle name="Pourcentage 2 3" xfId="65535"/>
    <cellStyle name="Pourcentage 2 4" xfId="65535"/>
    <cellStyle name="Pourcentage 3" xfId="65535"/>
    <cellStyle name="Pourcentage 3 2" xfId="65535"/>
    <cellStyle name="Pourcentage 3 3" xfId="65535"/>
    <cellStyle name="Pourcentage 3 4" xfId="65535"/>
    <cellStyle name="Total 2" xfId="65535" customBuiltin="1"/>
    <cellStyle name="Total 2 2" xfId="65535"/>
    <cellStyle name="Total 3" xfId="65535"/>
    <cellStyle name="Total 4" xfId="655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zoomScale="80" zoomScaleNormal="80" workbookViewId="0">
      <selection activeCell="H21" sqref="H21"/>
    </sheetView>
  </sheetViews>
  <sheetFormatPr baseColWidth="10" defaultRowHeight="15" customHeight="1"/>
  <cols>
    <col min="1" max="1" width="14" style="3069" customWidth="1"/>
    <col min="2" max="2" width="13.85546875" style="65535" bestFit="1" customWidth="1"/>
    <col min="3" max="3" width="14" style="3069" customWidth="1"/>
    <col min="4" max="4" width="11.5703125" style="3065" customWidth="1"/>
    <col min="5" max="5" width="11.7109375" style="3061" customWidth="1"/>
    <col min="6" max="6" width="23.5703125" style="3062" customWidth="1"/>
    <col min="7" max="7" width="71.85546875" style="3062" customWidth="1"/>
    <col min="8" max="8" width="49" style="3062" customWidth="1"/>
    <col min="9" max="9" width="15" style="3062" customWidth="1"/>
    <col min="10" max="10" width="20.5703125" style="3062" customWidth="1"/>
    <col min="11" max="11" width="20.28515625" style="65535" bestFit="1" customWidth="1"/>
    <col min="12" max="16384" width="11.42578125" style="3062"/>
  </cols>
  <sheetData>
    <row r="1" spans="1:11" s="3049" ht="15" customHeight="1">
      <c r="D1" s="3069"/>
      <c r="G1" s="3076" t="s">
        <v>366</v>
      </c>
    </row>
    <row r="2" spans="1:11" s="3049" ht="17.25" customHeight="1" thickBot="1">
      <c r="D2" s="3069"/>
      <c r="G2" s="65535" t="s">
        <v>316</v>
      </c>
    </row>
    <row r="3" spans="1:11" s="3049" ht="15" customHeight="1">
      <c r="D3" s="3069"/>
    </row>
    <row r="4" spans="1:11" s="3049" ht="23.25" customHeight="1">
      <c r="A4" s="65535" t="s">
        <v>356</v>
      </c>
      <c r="B4" s="65535"/>
      <c r="C4" s="65535"/>
      <c r="D4" s="65535" t="s">
        <v>357</v>
      </c>
      <c r="E4" s="65535"/>
      <c r="F4" s="65535"/>
      <c r="G4" s="65535"/>
      <c r="H4" s="65535"/>
      <c r="I4" s="65535"/>
      <c r="J4" s="65535"/>
      <c r="K4" s="65535" t="s">
        <v>351</v>
      </c>
    </row>
    <row r="5" spans="1:11" s="3063" customFormat="1" ht="23.25" customHeight="1">
      <c r="A5" s="3051" t="s">
        <v>344</v>
      </c>
      <c r="B5" s="65535" t="s">
        <v>4</v>
      </c>
      <c r="C5" s="3051" t="s">
        <v>327</v>
      </c>
      <c r="D5" s="3051" t="s">
        <v>0</v>
      </c>
      <c r="E5" s="3051" t="s">
        <v>1</v>
      </c>
      <c r="F5" s="3051" t="s">
        <v>2</v>
      </c>
      <c r="G5" s="3051" t="s">
        <v>3</v>
      </c>
      <c r="H5" s="3051" t="s">
        <v>271</v>
      </c>
      <c r="I5" s="3051" t="s">
        <v>4</v>
      </c>
      <c r="J5" s="3051" t="s">
        <v>5</v>
      </c>
      <c r="K5" s="65535"/>
    </row>
    <row r="6" spans="1:11" s="3049" ht="23.25" customHeight="1">
      <c r="A6" s="65535"/>
      <c r="B6" s="65535"/>
      <c r="C6" s="65535"/>
      <c r="D6" s="3072"/>
      <c r="E6" s="65535"/>
      <c r="F6" s="3072"/>
      <c r="G6" s="3072" t="s">
        <v>305</v>
      </c>
      <c r="H6" s="3072"/>
      <c r="I6" s="3072"/>
      <c r="J6" s="3072"/>
      <c r="K6" s="3072"/>
    </row>
    <row r="7" spans="1:11" s="3049" ht="23.25" customHeight="1">
      <c r="A7" s="3053">
        <v>44483</v>
      </c>
      <c r="B7" s="65535">
        <v>512249.64</v>
      </c>
      <c r="C7" s="65535" t="s">
        <v>353</v>
      </c>
      <c r="D7" s="3054" t="s">
        <v>172</v>
      </c>
      <c r="E7" s="3053">
        <v>44582</v>
      </c>
      <c r="F7" s="3054" t="s">
        <v>7</v>
      </c>
      <c r="G7" s="3054" t="s">
        <v>173</v>
      </c>
      <c r="H7" s="3054" t="s">
        <v>83</v>
      </c>
      <c r="I7" s="3055">
        <v>275981.20021799998</v>
      </c>
      <c r="J7" s="3055">
        <v>331177.44</v>
      </c>
      <c r="K7" s="65535">
        <v>44634</v>
      </c>
    </row>
    <row r="8" spans="1:11" s="3049" ht="23.25" customHeight="1">
      <c r="A8" s="3053">
        <v>44392</v>
      </c>
      <c r="B8" s="65535">
        <v>336509.7</v>
      </c>
      <c r="C8" s="65535" t="s">
        <v>353</v>
      </c>
      <c r="D8" s="3054" t="s">
        <v>198</v>
      </c>
      <c r="E8" s="3053">
        <v>44704</v>
      </c>
      <c r="F8" s="3054" t="s">
        <v>7</v>
      </c>
      <c r="G8" s="3054" t="s">
        <v>199</v>
      </c>
      <c r="H8" s="3056" t="s">
        <v>83</v>
      </c>
      <c r="I8" s="3055">
        <v>198313.12106999999</v>
      </c>
      <c r="J8" s="3055">
        <v>237975.74</v>
      </c>
      <c r="K8" s="65535">
        <v>44751</v>
      </c>
    </row>
    <row r="9" spans="1:11" s="3049" ht="23.25" customHeight="1">
      <c r="A9" s="3053">
        <v>44392</v>
      </c>
      <c r="B9" s="65535">
        <v>298374.7</v>
      </c>
      <c r="C9" s="65535" t="s">
        <v>353</v>
      </c>
      <c r="D9" s="3054" t="s">
        <v>203</v>
      </c>
      <c r="E9" s="3053">
        <v>44705</v>
      </c>
      <c r="F9" s="3054" t="s">
        <v>7</v>
      </c>
      <c r="G9" s="3054" t="s">
        <v>202</v>
      </c>
      <c r="H9" s="3054" t="s">
        <v>83</v>
      </c>
      <c r="I9" s="3055">
        <v>103245.511977</v>
      </c>
      <c r="J9" s="3055">
        <v>123894.61</v>
      </c>
      <c r="K9" s="65535">
        <v>44751</v>
      </c>
    </row>
    <row r="10" spans="1:11" s="3049" ht="23.25" customHeight="1">
      <c r="A10" s="3053">
        <v>44483</v>
      </c>
      <c r="B10" s="65535">
        <v>512249.64</v>
      </c>
      <c r="C10" s="65535" t="s">
        <v>353</v>
      </c>
      <c r="D10" s="3054" t="s">
        <v>204</v>
      </c>
      <c r="E10" s="3053">
        <v>44706</v>
      </c>
      <c r="F10" s="3054" t="s">
        <v>7</v>
      </c>
      <c r="G10" s="3054" t="s">
        <v>173</v>
      </c>
      <c r="H10" s="3054" t="s">
        <v>83</v>
      </c>
      <c r="I10" s="3055">
        <v>95489.822304000001</v>
      </c>
      <c r="J10" s="3055">
        <v>114587.78</v>
      </c>
      <c r="K10" s="65535">
        <v>44751</v>
      </c>
    </row>
    <row r="11" spans="1:11" s="3049" ht="23.25" customHeight="1">
      <c r="A11" s="3053">
        <v>44480</v>
      </c>
      <c r="B11" s="65535">
        <v>336699.7</v>
      </c>
      <c r="C11" s="65535" t="s">
        <v>353</v>
      </c>
      <c r="D11" s="3054" t="s">
        <v>229</v>
      </c>
      <c r="E11" s="3053">
        <v>44809</v>
      </c>
      <c r="F11" s="3054" t="s">
        <v>7</v>
      </c>
      <c r="G11" s="3054" t="s">
        <v>230</v>
      </c>
      <c r="H11" s="3054" t="s">
        <v>83</v>
      </c>
      <c r="I11" s="3055">
        <v>77534.774982000003</v>
      </c>
      <c r="J11" s="3055">
        <v>93041.72</v>
      </c>
      <c r="K11" s="65535">
        <v>44870</v>
      </c>
    </row>
    <row r="12" spans="1:11" s="3049" ht="23.25" customHeight="1">
      <c r="A12" s="3053">
        <v>44869</v>
      </c>
      <c r="B12" s="65535">
        <v>354489.7</v>
      </c>
      <c r="C12" s="65535" t="s">
        <v>353</v>
      </c>
      <c r="D12" s="3054" t="s">
        <v>248</v>
      </c>
      <c r="E12" s="3053">
        <v>44921</v>
      </c>
      <c r="F12" s="3054" t="s">
        <v>7</v>
      </c>
      <c r="G12" s="3054" t="s">
        <v>249</v>
      </c>
      <c r="H12" s="3054" t="s">
        <v>83</v>
      </c>
      <c r="I12" s="3055">
        <v>138518.99949799999</v>
      </c>
      <c r="J12" s="3055">
        <v>166222.79999999999</v>
      </c>
      <c r="K12" s="65535"/>
    </row>
    <row r="13" spans="1:11" s="3049" ht="23.25" customHeight="1">
      <c r="A13" s="3053">
        <v>44893</v>
      </c>
      <c r="B13" s="65535">
        <v>235516.98</v>
      </c>
      <c r="C13" s="65535" t="s">
        <v>353</v>
      </c>
      <c r="D13" s="3054" t="s">
        <v>250</v>
      </c>
      <c r="E13" s="3053">
        <v>44922</v>
      </c>
      <c r="F13" s="3054" t="s">
        <v>7</v>
      </c>
      <c r="G13" s="3054" t="s">
        <v>251</v>
      </c>
      <c r="H13" s="3054" t="s">
        <v>83</v>
      </c>
      <c r="I13" s="3055">
        <v>142522.800969</v>
      </c>
      <c r="J13" s="3055">
        <v>171027.36</v>
      </c>
      <c r="K13" s="65535">
        <v>44953</v>
      </c>
    </row>
    <row r="14" spans="1:11" s="3049" ht="23.25" customHeight="1">
      <c r="A14" s="3053">
        <v>44865</v>
      </c>
      <c r="B14" s="65535">
        <v>284364.71999999997</v>
      </c>
      <c r="C14" s="65535" t="s">
        <v>353</v>
      </c>
      <c r="D14" s="3054" t="s">
        <v>256</v>
      </c>
      <c r="E14" s="3053">
        <v>44924</v>
      </c>
      <c r="F14" s="3054" t="s">
        <v>7</v>
      </c>
      <c r="G14" s="3054" t="s">
        <v>257</v>
      </c>
      <c r="H14" s="3054" t="s">
        <v>83</v>
      </c>
      <c r="I14" s="3055">
        <v>185264.37784</v>
      </c>
      <c r="J14" s="3055">
        <v>222317.26</v>
      </c>
      <c r="K14" s="65535">
        <v>44960</v>
      </c>
    </row>
    <row r="15" spans="1:11" s="3065" customFormat="1" ht="23.25" customHeight="1">
      <c r="A15" s="65535"/>
      <c r="B15" s="65535"/>
      <c r="C15" s="65535"/>
      <c r="D15" s="3071"/>
      <c r="E15" s="65535"/>
      <c r="F15" s="3071"/>
      <c r="G15" s="3071"/>
      <c r="H15" s="3071" t="s">
        <v>268</v>
      </c>
      <c r="I15" s="3073">
        <f>SUM(I7:I14)</f>
        <v>1216870.608858</v>
      </c>
      <c r="J15" s="3073">
        <f>SUM(J7:J14)</f>
        <v>1460244.7099999997</v>
      </c>
      <c r="K15" s="3073"/>
    </row>
    <row r="16" spans="1:11" s="3049" ht="23.25" customHeight="1"/>
    <row r="17" spans="1:10" s="3049" ht="23.25" customHeight="1">
      <c r="H17" s="3059" t="s">
        <v>364</v>
      </c>
      <c r="I17" s="3060">
        <f>+I15</f>
        <v>1216870.608858</v>
      </c>
      <c r="J17" s="3060">
        <f>+J15</f>
        <v>1460244.7099999997</v>
      </c>
    </row>
    <row r="19" spans="1:10" s="3049" ht="15" customHeight="1">
      <c r="A19" s="65535"/>
      <c r="B19" s="65535"/>
      <c r="C19" s="65535"/>
      <c r="D19" s="3049"/>
    </row>
  </sheetData>
  <mergeCells count="3">
    <mergeCell ref="A4:C4"/>
    <mergeCell ref="D4:J4"/>
    <mergeCell ref="K4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zoomScale="80" zoomScaleNormal="80" workbookViewId="0">
      <selection activeCell="I12" sqref="I12"/>
    </sheetView>
  </sheetViews>
  <sheetFormatPr baseColWidth="10" defaultRowHeight="15" customHeight="1"/>
  <cols>
    <col min="1" max="1" width="14" style="3069" customWidth="1"/>
    <col min="2" max="2" width="15.42578125" style="65535" bestFit="1" customWidth="1"/>
    <col min="3" max="3" width="14" style="3069" customWidth="1"/>
    <col min="4" max="4" width="10" style="3065" customWidth="1"/>
    <col min="5" max="5" width="11.7109375" style="3061" customWidth="1"/>
    <col min="6" max="6" width="23.5703125" style="3062" customWidth="1"/>
    <col min="7" max="7" width="71.85546875" style="3062" customWidth="1"/>
    <col min="8" max="8" width="44.7109375" style="3062" customWidth="1"/>
    <col min="9" max="9" width="15" style="3062" customWidth="1"/>
    <col min="10" max="10" width="20.5703125" style="3062" customWidth="1"/>
    <col min="11" max="11" width="20.28515625" style="65535" bestFit="1" customWidth="1"/>
    <col min="12" max="16384" width="11.42578125" style="3062"/>
  </cols>
  <sheetData>
    <row r="1" spans="1:11" s="3049" ht="15" customHeight="1">
      <c r="D1" s="3069"/>
      <c r="G1" s="3076" t="s">
        <v>367</v>
      </c>
    </row>
    <row r="2" spans="1:11" s="3049" ht="17.25" customHeight="1" thickBot="1">
      <c r="D2" s="3069"/>
      <c r="G2" s="65535" t="s">
        <v>316</v>
      </c>
    </row>
    <row r="3" spans="1:11" s="3049" ht="15" customHeight="1">
      <c r="D3" s="3069"/>
    </row>
    <row r="4" spans="1:11" s="3049" ht="21.75" customHeight="1">
      <c r="A4" s="65535" t="s">
        <v>356</v>
      </c>
      <c r="B4" s="65535"/>
      <c r="C4" s="65535"/>
      <c r="D4" s="65535" t="s">
        <v>357</v>
      </c>
      <c r="E4" s="65535"/>
      <c r="F4" s="65535"/>
      <c r="G4" s="65535"/>
      <c r="H4" s="65535"/>
      <c r="I4" s="65535"/>
      <c r="J4" s="65535"/>
      <c r="K4" s="65535" t="s">
        <v>351</v>
      </c>
    </row>
    <row r="5" spans="1:11" s="3063" customFormat="1" ht="21.75" customHeight="1">
      <c r="A5" s="3051" t="s">
        <v>344</v>
      </c>
      <c r="B5" s="65535" t="s">
        <v>4</v>
      </c>
      <c r="C5" s="3051" t="s">
        <v>327</v>
      </c>
      <c r="D5" s="3051" t="s">
        <v>0</v>
      </c>
      <c r="E5" s="3051" t="s">
        <v>1</v>
      </c>
      <c r="F5" s="3051" t="s">
        <v>2</v>
      </c>
      <c r="G5" s="3051" t="s">
        <v>3</v>
      </c>
      <c r="H5" s="3051" t="s">
        <v>271</v>
      </c>
      <c r="I5" s="3051" t="s">
        <v>4</v>
      </c>
      <c r="J5" s="3051" t="s">
        <v>5</v>
      </c>
      <c r="K5" s="65535"/>
    </row>
    <row r="6" spans="1:11" s="3049" ht="21.75" customHeight="1">
      <c r="A6" s="65535"/>
      <c r="B6" s="65535"/>
      <c r="C6" s="65535"/>
      <c r="D6" s="3072"/>
      <c r="E6" s="65535"/>
      <c r="F6" s="3072"/>
      <c r="G6" s="3072" t="s">
        <v>304</v>
      </c>
      <c r="H6" s="3072"/>
      <c r="I6" s="3072"/>
      <c r="J6" s="3072"/>
      <c r="K6" s="3072"/>
    </row>
    <row r="7" spans="1:11" s="3049" ht="21.75" customHeight="1">
      <c r="A7" s="3053">
        <v>44483</v>
      </c>
      <c r="B7" s="65535">
        <v>1432687.51</v>
      </c>
      <c r="C7" s="65535" t="s">
        <v>353</v>
      </c>
      <c r="D7" s="3054" t="s">
        <v>174</v>
      </c>
      <c r="E7" s="3053">
        <v>44582</v>
      </c>
      <c r="F7" s="3054" t="s">
        <v>7</v>
      </c>
      <c r="G7" s="3054" t="s">
        <v>175</v>
      </c>
      <c r="H7" s="3054" t="s">
        <v>176</v>
      </c>
      <c r="I7" s="3055">
        <v>611699.66047300003</v>
      </c>
      <c r="J7" s="3055">
        <v>734039.59</v>
      </c>
      <c r="K7" s="65535">
        <v>44634</v>
      </c>
    </row>
    <row r="8" spans="1:11" s="3049" ht="21.75" customHeight="1">
      <c r="A8" s="3053">
        <v>44483</v>
      </c>
      <c r="B8" s="65535">
        <v>1432687.51</v>
      </c>
      <c r="C8" s="65535" t="s">
        <v>353</v>
      </c>
      <c r="D8" s="3054" t="s">
        <v>192</v>
      </c>
      <c r="E8" s="3053">
        <v>44644</v>
      </c>
      <c r="F8" s="3054" t="s">
        <v>7</v>
      </c>
      <c r="G8" s="3054" t="s">
        <v>175</v>
      </c>
      <c r="H8" s="3054" t="s">
        <v>176</v>
      </c>
      <c r="I8" s="3055">
        <v>47743.275999999998</v>
      </c>
      <c r="J8" s="3055">
        <v>57291.94</v>
      </c>
      <c r="K8" s="65535"/>
    </row>
    <row r="9" spans="1:11" s="3049" ht="21.75" customHeight="1">
      <c r="A9" s="3053">
        <v>44392</v>
      </c>
      <c r="B9" s="65535">
        <v>566527.26</v>
      </c>
      <c r="C9" s="65535" t="s">
        <v>353</v>
      </c>
      <c r="D9" s="3054" t="s">
        <v>200</v>
      </c>
      <c r="E9" s="3053">
        <v>44704</v>
      </c>
      <c r="F9" s="3054" t="s">
        <v>7</v>
      </c>
      <c r="G9" s="3054" t="s">
        <v>199</v>
      </c>
      <c r="H9" s="3054" t="s">
        <v>176</v>
      </c>
      <c r="I9" s="3055">
        <v>70448.183999999994</v>
      </c>
      <c r="J9" s="3055">
        <v>84537.82</v>
      </c>
      <c r="K9" s="65535">
        <v>44837</v>
      </c>
    </row>
    <row r="10" spans="1:11" s="3049" ht="21.75" customHeight="1">
      <c r="A10" s="3053">
        <v>44392</v>
      </c>
      <c r="B10" s="65535">
        <v>543727.26</v>
      </c>
      <c r="C10" s="65535" t="s">
        <v>353</v>
      </c>
      <c r="D10" s="3054" t="s">
        <v>201</v>
      </c>
      <c r="E10" s="3053">
        <v>44705</v>
      </c>
      <c r="F10" s="3054" t="s">
        <v>7</v>
      </c>
      <c r="G10" s="3054" t="s">
        <v>202</v>
      </c>
      <c r="H10" s="3054" t="s">
        <v>176</v>
      </c>
      <c r="I10" s="3055">
        <v>39170.934000000001</v>
      </c>
      <c r="J10" s="3055">
        <v>47005.120000000003</v>
      </c>
      <c r="K10" s="65535">
        <v>44837</v>
      </c>
    </row>
    <row r="11" spans="1:11" s="3049" ht="21.75" customHeight="1">
      <c r="A11" s="3053">
        <v>44483</v>
      </c>
      <c r="B11" s="65535">
        <v>1432687.51</v>
      </c>
      <c r="C11" s="65535" t="s">
        <v>353</v>
      </c>
      <c r="D11" s="3054" t="s">
        <v>207</v>
      </c>
      <c r="E11" s="3053">
        <v>44712</v>
      </c>
      <c r="F11" s="3054" t="s">
        <v>7</v>
      </c>
      <c r="G11" s="3054" t="s">
        <v>208</v>
      </c>
      <c r="H11" s="3054" t="s">
        <v>176</v>
      </c>
      <c r="I11" s="3055">
        <v>63650</v>
      </c>
      <c r="J11" s="3055">
        <v>76380</v>
      </c>
      <c r="K11" s="65535"/>
    </row>
    <row r="12" spans="1:11" s="3049" ht="21.75" customHeight="1">
      <c r="A12" s="3053">
        <v>44483</v>
      </c>
      <c r="B12" s="65535">
        <v>1432687.51</v>
      </c>
      <c r="C12" s="65535" t="s">
        <v>353</v>
      </c>
      <c r="D12" s="3054" t="s">
        <v>213</v>
      </c>
      <c r="E12" s="3053">
        <v>44750</v>
      </c>
      <c r="F12" s="3054" t="s">
        <v>7</v>
      </c>
      <c r="G12" s="3054" t="s">
        <v>175</v>
      </c>
      <c r="H12" s="3054" t="s">
        <v>176</v>
      </c>
      <c r="I12" s="3055">
        <v>367337.30413</v>
      </c>
      <c r="J12" s="3055">
        <v>440804.76</v>
      </c>
      <c r="K12" s="65535">
        <v>44805</v>
      </c>
    </row>
    <row r="13" spans="1:11" s="3049" ht="21.75" customHeight="1">
      <c r="A13" s="3053">
        <v>44483</v>
      </c>
      <c r="B13" s="65535">
        <v>1432687.51</v>
      </c>
      <c r="C13" s="65535" t="s">
        <v>353</v>
      </c>
      <c r="D13" s="3054" t="s">
        <v>220</v>
      </c>
      <c r="E13" s="3053">
        <v>44774</v>
      </c>
      <c r="F13" s="3054" t="s">
        <v>7</v>
      </c>
      <c r="G13" s="3054" t="s">
        <v>208</v>
      </c>
      <c r="H13" s="3054" t="s">
        <v>176</v>
      </c>
      <c r="I13" s="3055">
        <v>59850</v>
      </c>
      <c r="J13" s="3055">
        <v>71820</v>
      </c>
      <c r="K13" s="65535"/>
    </row>
    <row r="14" spans="1:11" s="3049" ht="21.75" customHeight="1">
      <c r="A14" s="3053">
        <v>44480</v>
      </c>
      <c r="B14" s="65535">
        <v>552544.76</v>
      </c>
      <c r="C14" s="65535" t="s">
        <v>353</v>
      </c>
      <c r="D14" s="3054" t="s">
        <v>227</v>
      </c>
      <c r="E14" s="3053">
        <v>44809</v>
      </c>
      <c r="F14" s="3054" t="s">
        <v>7</v>
      </c>
      <c r="G14" s="3054" t="s">
        <v>228</v>
      </c>
      <c r="H14" s="3054" t="s">
        <v>223</v>
      </c>
      <c r="I14" s="3055">
        <v>110722.73409</v>
      </c>
      <c r="J14" s="3055">
        <v>132867.28</v>
      </c>
      <c r="K14" s="65535">
        <v>44870</v>
      </c>
    </row>
    <row r="15" spans="1:11" s="3049" ht="21.75" customHeight="1">
      <c r="A15" s="3053">
        <v>44483</v>
      </c>
      <c r="B15" s="65535">
        <v>1432687.51</v>
      </c>
      <c r="C15" s="65535" t="s">
        <v>353</v>
      </c>
      <c r="D15" s="3054" t="s">
        <v>231</v>
      </c>
      <c r="E15" s="3053">
        <v>44816</v>
      </c>
      <c r="F15" s="3054" t="s">
        <v>7</v>
      </c>
      <c r="G15" s="3054" t="s">
        <v>208</v>
      </c>
      <c r="H15" s="3054" t="s">
        <v>176</v>
      </c>
      <c r="I15" s="3055">
        <v>11400</v>
      </c>
      <c r="J15" s="3055">
        <v>13680</v>
      </c>
      <c r="K15" s="65535"/>
    </row>
    <row r="16" spans="1:11" s="3049" ht="21.75" customHeight="1">
      <c r="A16" s="3053">
        <v>44483</v>
      </c>
      <c r="B16" s="65535">
        <v>1432687.51</v>
      </c>
      <c r="C16" s="65535" t="s">
        <v>353</v>
      </c>
      <c r="D16" s="3054" t="s">
        <v>235</v>
      </c>
      <c r="E16" s="3053">
        <v>44847</v>
      </c>
      <c r="F16" s="3054" t="s">
        <v>7</v>
      </c>
      <c r="G16" s="3054" t="s">
        <v>175</v>
      </c>
      <c r="H16" s="3056" t="s">
        <v>176</v>
      </c>
      <c r="I16" s="3055">
        <v>75639.595730999994</v>
      </c>
      <c r="J16" s="3055">
        <v>90767.52</v>
      </c>
      <c r="K16" s="65535">
        <v>44956</v>
      </c>
    </row>
    <row r="17" spans="1:11" s="3049" ht="21.75" customHeight="1">
      <c r="A17" s="3053">
        <v>44483</v>
      </c>
      <c r="B17" s="65535">
        <v>1432687.51</v>
      </c>
      <c r="C17" s="65535" t="s">
        <v>353</v>
      </c>
      <c r="D17" s="3054" t="s">
        <v>233</v>
      </c>
      <c r="E17" s="3053">
        <v>44847</v>
      </c>
      <c r="F17" s="3054" t="s">
        <v>7</v>
      </c>
      <c r="G17" s="3054" t="s">
        <v>234</v>
      </c>
      <c r="H17" s="3056" t="s">
        <v>176</v>
      </c>
      <c r="I17" s="3055">
        <v>102166.202703</v>
      </c>
      <c r="J17" s="3055">
        <v>122599.44</v>
      </c>
      <c r="K17" s="65535">
        <v>44946</v>
      </c>
    </row>
    <row r="18" spans="1:11" s="3049" ht="21.75" customHeight="1">
      <c r="A18" s="3053">
        <v>44893</v>
      </c>
      <c r="B18" s="65535">
        <v>513940.26</v>
      </c>
      <c r="C18" s="65535" t="s">
        <v>353</v>
      </c>
      <c r="D18" s="3054" t="s">
        <v>252</v>
      </c>
      <c r="E18" s="3053">
        <v>44922</v>
      </c>
      <c r="F18" s="3054" t="s">
        <v>7</v>
      </c>
      <c r="G18" s="3054" t="s">
        <v>253</v>
      </c>
      <c r="H18" s="3056" t="s">
        <v>176</v>
      </c>
      <c r="I18" s="3055">
        <v>305615.71917200001</v>
      </c>
      <c r="J18" s="3055">
        <v>366738.86</v>
      </c>
      <c r="K18" s="65535">
        <v>44953</v>
      </c>
    </row>
    <row r="19" spans="1:11" s="3049" ht="21.75" customHeight="1">
      <c r="A19" s="3053">
        <v>44869</v>
      </c>
      <c r="B19" s="65535">
        <v>799441.26</v>
      </c>
      <c r="C19" s="65535" t="s">
        <v>353</v>
      </c>
      <c r="D19" s="3054" t="s">
        <v>254</v>
      </c>
      <c r="E19" s="3053">
        <v>44923</v>
      </c>
      <c r="F19" s="3054" t="s">
        <v>7</v>
      </c>
      <c r="G19" s="3054" t="s">
        <v>255</v>
      </c>
      <c r="H19" s="3056" t="s">
        <v>176</v>
      </c>
      <c r="I19" s="3055">
        <v>375107.84709</v>
      </c>
      <c r="J19" s="3055">
        <v>450129.42</v>
      </c>
      <c r="K19" s="65535"/>
    </row>
    <row r="20" spans="1:11" s="3049" ht="21.75" customHeight="1">
      <c r="A20" s="3053">
        <v>44865</v>
      </c>
      <c r="B20" s="65535">
        <v>567275.04</v>
      </c>
      <c r="C20" s="65535" t="s">
        <v>353</v>
      </c>
      <c r="D20" s="3054" t="s">
        <v>258</v>
      </c>
      <c r="E20" s="3053">
        <v>44924</v>
      </c>
      <c r="F20" s="3054" t="s">
        <v>7</v>
      </c>
      <c r="G20" s="3054" t="s">
        <v>259</v>
      </c>
      <c r="H20" s="3056" t="s">
        <v>176</v>
      </c>
      <c r="I20" s="3055">
        <v>381328.87865700002</v>
      </c>
      <c r="J20" s="3055">
        <v>457594.66</v>
      </c>
      <c r="K20" s="65535">
        <v>44960</v>
      </c>
    </row>
    <row r="21" spans="1:11" s="3065" customFormat="1" ht="21.75" customHeight="1">
      <c r="A21" s="65535"/>
      <c r="B21" s="65535"/>
      <c r="C21" s="65535"/>
      <c r="D21" s="3071"/>
      <c r="E21" s="65535"/>
      <c r="F21" s="3071"/>
      <c r="G21" s="3071"/>
      <c r="H21" s="3071" t="s">
        <v>270</v>
      </c>
      <c r="I21" s="3073">
        <f>SUM(I7:I20)</f>
        <v>2621880.336046</v>
      </c>
      <c r="J21" s="3073">
        <f>SUM(J7:J20)</f>
        <v>3146256.41</v>
      </c>
      <c r="K21" s="3073"/>
    </row>
    <row r="22" spans="1:11" s="3049" ht="21.75" customHeight="1"/>
    <row r="23" spans="1:11" s="3049" ht="21.75" customHeight="1">
      <c r="H23" s="3059" t="s">
        <v>365</v>
      </c>
      <c r="I23" s="3060">
        <f>+I21</f>
        <v>2621880.336046</v>
      </c>
      <c r="J23" s="3060">
        <f>+J21</f>
        <v>3146256.41</v>
      </c>
    </row>
    <row r="25" spans="1:11" s="3049" ht="15" customHeight="1">
      <c r="A25" s="65535"/>
      <c r="B25" s="65535"/>
      <c r="C25" s="65535"/>
      <c r="D25" s="3049"/>
    </row>
  </sheetData>
  <mergeCells count="3">
    <mergeCell ref="A4:C4"/>
    <mergeCell ref="D4:J4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2"/>
  <sheetViews>
    <sheetView zoomScale="80" zoomScaleNormal="80" workbookViewId="0">
      <selection activeCell="G35" sqref="G35:I35"/>
    </sheetView>
  </sheetViews>
  <sheetFormatPr baseColWidth="10" defaultRowHeight="15" customHeight="1"/>
  <cols>
    <col min="1" max="2" width="18.5703125" style="3062" customWidth="1"/>
    <col min="3" max="3" width="11.5703125" style="65535" customWidth="1"/>
    <col min="4" max="4" width="11.7109375" style="3061" customWidth="1"/>
    <col min="5" max="5" width="24.5703125" style="3062" bestFit="1" customWidth="1"/>
    <col min="6" max="6" width="59" style="3062" customWidth="1"/>
    <col min="7" max="7" width="70.28515625" style="3062" bestFit="1" customWidth="1"/>
    <col min="8" max="8" width="15" style="3062" customWidth="1"/>
    <col min="9" max="9" width="20.5703125" style="3062" customWidth="1"/>
    <col min="10" max="10" width="22.5703125" style="65535" customWidth="1"/>
    <col min="11" max="16384" width="11.42578125" style="3062"/>
  </cols>
  <sheetData>
    <row r="1" spans="1:10" s="3049" ht="15" customHeight="1">
      <c r="F1" s="3076" t="s">
        <v>368</v>
      </c>
    </row>
    <row r="2" spans="1:10" s="3049" ht="17.25" customHeight="1" thickBot="1">
      <c r="F2" s="65535" t="s">
        <v>316</v>
      </c>
    </row>
    <row r="4" spans="1:10" s="3049" ht="17.25" customHeight="1">
      <c r="A4" s="65535" t="s">
        <v>356</v>
      </c>
      <c r="B4" s="65535"/>
      <c r="C4" s="65535" t="s">
        <v>357</v>
      </c>
      <c r="D4" s="65535"/>
      <c r="E4" s="65535"/>
      <c r="F4" s="65535"/>
      <c r="G4" s="65535"/>
      <c r="H4" s="65535"/>
      <c r="I4" s="65535"/>
      <c r="J4" s="65535" t="s">
        <v>351</v>
      </c>
    </row>
    <row r="5" spans="1:10" s="3063" customFormat="1" ht="17.25" customHeight="1">
      <c r="A5" s="3051" t="s">
        <v>344</v>
      </c>
      <c r="B5" s="3051" t="s">
        <v>4</v>
      </c>
      <c r="C5" s="3051" t="s">
        <v>0</v>
      </c>
      <c r="D5" s="3051" t="s">
        <v>1</v>
      </c>
      <c r="E5" s="3051" t="s">
        <v>2</v>
      </c>
      <c r="F5" s="3051" t="s">
        <v>3</v>
      </c>
      <c r="G5" s="3051" t="s">
        <v>271</v>
      </c>
      <c r="H5" s="3051" t="s">
        <v>4</v>
      </c>
      <c r="I5" s="3051" t="s">
        <v>5</v>
      </c>
      <c r="J5" s="65535"/>
    </row>
    <row r="6" spans="1:10" s="3049" ht="17.25" customHeight="1">
      <c r="A6" s="65535"/>
      <c r="B6" s="3072"/>
      <c r="C6" s="3072"/>
      <c r="D6" s="65535"/>
      <c r="E6" s="3072"/>
      <c r="F6" s="3072" t="s">
        <v>301</v>
      </c>
      <c r="G6" s="3072"/>
      <c r="H6" s="3072"/>
      <c r="I6" s="3072"/>
      <c r="J6" s="3072"/>
    </row>
    <row r="7" spans="1:10" s="3065" customFormat="1" ht="17.25" customHeight="1">
      <c r="A7" s="3053" t="s">
        <v>345</v>
      </c>
      <c r="B7" s="3055">
        <v>445338.28</v>
      </c>
      <c r="C7" s="3054" t="s">
        <v>209</v>
      </c>
      <c r="D7" s="3053">
        <v>44750</v>
      </c>
      <c r="E7" s="3054" t="s">
        <v>7</v>
      </c>
      <c r="F7" s="3054" t="s">
        <v>210</v>
      </c>
      <c r="G7" s="3054" t="s">
        <v>83</v>
      </c>
      <c r="H7" s="3055">
        <v>279952.39235500002</v>
      </c>
      <c r="I7" s="3055">
        <v>335942.87</v>
      </c>
      <c r="J7" s="65535">
        <v>44833</v>
      </c>
    </row>
    <row r="8" spans="1:10" s="3065" customFormat="1" ht="17.25" customHeight="1">
      <c r="A8" s="3053">
        <v>44655</v>
      </c>
      <c r="B8" s="3055">
        <f>102594.95*0.95</f>
        <v>97465.202499999999</v>
      </c>
      <c r="C8" s="3068" t="s">
        <v>214</v>
      </c>
      <c r="D8" s="3053">
        <v>44768</v>
      </c>
      <c r="E8" s="3054" t="s">
        <v>7</v>
      </c>
      <c r="F8" s="3054" t="s">
        <v>215</v>
      </c>
      <c r="G8" s="3056" t="s">
        <v>181</v>
      </c>
      <c r="H8" s="3055">
        <v>97465.2</v>
      </c>
      <c r="I8" s="3055">
        <f>+H8*1.2</f>
        <v>116958.23999999999</v>
      </c>
      <c r="J8" s="65535">
        <v>44833</v>
      </c>
    </row>
    <row r="9" spans="1:10" s="3065" customFormat="1" ht="17.25" customHeight="1">
      <c r="A9" s="65535" t="s">
        <v>346</v>
      </c>
      <c r="B9" s="65535"/>
      <c r="C9" s="3054" t="s">
        <v>236</v>
      </c>
      <c r="D9" s="3053">
        <v>44858</v>
      </c>
      <c r="E9" s="3054" t="s">
        <v>7</v>
      </c>
      <c r="F9" s="3054" t="s">
        <v>210</v>
      </c>
      <c r="G9" s="3054" t="s">
        <v>83</v>
      </c>
      <c r="H9" s="3055">
        <v>92953.311272999999</v>
      </c>
      <c r="I9" s="3055">
        <v>111543.97</v>
      </c>
      <c r="J9" s="65535"/>
    </row>
    <row r="10" spans="1:10" s="3065" customFormat="1" ht="17.25" customHeight="1">
      <c r="A10" s="3053">
        <v>44655</v>
      </c>
      <c r="B10" s="3055">
        <f>114918.12*0.95</f>
        <v>109172.21399999999</v>
      </c>
      <c r="C10" s="3068" t="s">
        <v>244</v>
      </c>
      <c r="D10" s="3053">
        <v>44904</v>
      </c>
      <c r="E10" s="3054" t="s">
        <v>7</v>
      </c>
      <c r="F10" s="3054" t="s">
        <v>245</v>
      </c>
      <c r="G10" s="3056" t="s">
        <v>83</v>
      </c>
      <c r="H10" s="3055">
        <v>112141.12</v>
      </c>
      <c r="I10" s="3055">
        <f>+H10*1.2</f>
        <v>134569.34399999998</v>
      </c>
      <c r="J10" s="65535"/>
    </row>
    <row r="11" spans="1:10" s="3065" customFormat="1" ht="17.25" customHeight="1">
      <c r="A11" s="65535"/>
      <c r="B11" s="3055"/>
      <c r="C11" s="3071"/>
      <c r="D11" s="65535"/>
      <c r="E11" s="3071"/>
      <c r="F11" s="3071"/>
      <c r="G11" s="3071" t="s">
        <v>300</v>
      </c>
      <c r="H11" s="3073">
        <f>SUM(H7:H10)</f>
        <v>582512.02362800005</v>
      </c>
      <c r="I11" s="3073">
        <f>SUM(I7:I10)</f>
        <v>699014.42399999988</v>
      </c>
      <c r="J11" s="3073"/>
    </row>
    <row r="12" spans="1:10" s="3049" ht="17.25" customHeight="1">
      <c r="A12" s="65535"/>
      <c r="B12" s="3072"/>
      <c r="C12" s="3072"/>
      <c r="D12" s="65535"/>
      <c r="E12" s="3072"/>
      <c r="F12" s="3072" t="s">
        <v>309</v>
      </c>
      <c r="G12" s="3072"/>
      <c r="H12" s="3072"/>
      <c r="I12" s="3072"/>
      <c r="J12" s="3072"/>
    </row>
    <row r="13" spans="1:10" s="3064" customFormat="1" ht="17.25" customHeight="1">
      <c r="A13" s="65535">
        <v>44463</v>
      </c>
      <c r="B13" s="3067">
        <v>63437.29</v>
      </c>
      <c r="C13" s="3066" t="s">
        <v>278</v>
      </c>
      <c r="D13" s="65535">
        <v>44606</v>
      </c>
      <c r="E13" s="3066" t="s">
        <v>166</v>
      </c>
      <c r="F13" s="3066" t="s">
        <v>279</v>
      </c>
      <c r="G13" s="3066" t="s">
        <v>280</v>
      </c>
      <c r="H13" s="3067">
        <v>44230.402200999997</v>
      </c>
      <c r="I13" s="3067">
        <v>53076.480000000003</v>
      </c>
      <c r="J13" s="65535">
        <v>44721</v>
      </c>
    </row>
    <row r="14" spans="1:10" s="3065" customFormat="1" ht="17.25" customHeight="1">
      <c r="A14" s="65535" t="s">
        <v>347</v>
      </c>
      <c r="B14" s="65535">
        <v>600000</v>
      </c>
      <c r="C14" s="3054" t="s">
        <v>187</v>
      </c>
      <c r="D14" s="3053">
        <v>44607</v>
      </c>
      <c r="E14" s="3066" t="s">
        <v>166</v>
      </c>
      <c r="F14" s="3054" t="s">
        <v>188</v>
      </c>
      <c r="G14" s="3054" t="s">
        <v>83</v>
      </c>
      <c r="H14" s="3055">
        <v>334412.31884899997</v>
      </c>
      <c r="I14" s="3055">
        <v>401294.78</v>
      </c>
      <c r="J14" s="65535">
        <v>44662</v>
      </c>
    </row>
    <row r="15" spans="1:10" s="3065" customFormat="1" ht="17.25" customHeight="1">
      <c r="A15" s="65535"/>
      <c r="B15" s="65535"/>
      <c r="C15" s="3054" t="s">
        <v>193</v>
      </c>
      <c r="D15" s="3053">
        <v>44677</v>
      </c>
      <c r="E15" s="3066" t="s">
        <v>166</v>
      </c>
      <c r="F15" s="3054" t="s">
        <v>188</v>
      </c>
      <c r="G15" s="3054" t="s">
        <v>83</v>
      </c>
      <c r="H15" s="3055">
        <v>28971.491999999998</v>
      </c>
      <c r="I15" s="3055">
        <v>34765.79</v>
      </c>
      <c r="J15" s="65535">
        <v>44817</v>
      </c>
    </row>
    <row r="16" spans="1:10" s="3064" customFormat="1" ht="17.25" customHeight="1">
      <c r="A16" s="65535" t="s">
        <v>348</v>
      </c>
      <c r="B16" s="65535">
        <v>184961.14</v>
      </c>
      <c r="C16" s="3066" t="s">
        <v>283</v>
      </c>
      <c r="D16" s="65535">
        <v>44750</v>
      </c>
      <c r="E16" s="3066" t="s">
        <v>166</v>
      </c>
      <c r="F16" s="3066" t="s">
        <v>284</v>
      </c>
      <c r="G16" s="3066" t="s">
        <v>83</v>
      </c>
      <c r="H16" s="3067">
        <v>102507.29885200001</v>
      </c>
      <c r="I16" s="3067">
        <v>123008.76</v>
      </c>
      <c r="J16" s="65535">
        <v>44858</v>
      </c>
    </row>
    <row r="17" spans="1:10" s="3064" customFormat="1" ht="17.25" customHeight="1">
      <c r="A17" s="65535"/>
      <c r="B17" s="65535"/>
      <c r="C17" s="3066" t="s">
        <v>286</v>
      </c>
      <c r="D17" s="65535">
        <v>44837</v>
      </c>
      <c r="E17" s="3066" t="s">
        <v>166</v>
      </c>
      <c r="F17" s="3066" t="s">
        <v>284</v>
      </c>
      <c r="G17" s="3066" t="s">
        <v>83</v>
      </c>
      <c r="H17" s="3067">
        <v>2715.3044319999999</v>
      </c>
      <c r="I17" s="3067">
        <v>3258.36</v>
      </c>
      <c r="J17" s="65535"/>
    </row>
    <row r="18" spans="1:10" s="3065" customFormat="1" ht="17.25" customHeight="1">
      <c r="A18" s="65535"/>
      <c r="B18" s="3073"/>
      <c r="C18" s="3071"/>
      <c r="D18" s="65535"/>
      <c r="E18" s="3071"/>
      <c r="F18" s="3071"/>
      <c r="G18" s="3071" t="s">
        <v>298</v>
      </c>
      <c r="H18" s="3073">
        <f>SUM(H13:H17)</f>
        <v>512836.81633400003</v>
      </c>
      <c r="I18" s="3073">
        <f>SUM(I13:I17)</f>
        <v>615404.16999999993</v>
      </c>
      <c r="J18" s="3073"/>
    </row>
    <row r="19" spans="1:10" s="3049" ht="17.25" customHeight="1">
      <c r="A19" s="65535"/>
      <c r="B19" s="3072"/>
      <c r="C19" s="3072"/>
      <c r="D19" s="65535"/>
      <c r="E19" s="3072"/>
      <c r="F19" s="3072" t="s">
        <v>299</v>
      </c>
      <c r="G19" s="3072"/>
      <c r="H19" s="3072"/>
      <c r="I19" s="3072"/>
      <c r="J19" s="3072"/>
    </row>
    <row r="20" spans="1:10" s="3065" customFormat="1" ht="17.25" customHeight="1">
      <c r="A20" s="3053">
        <v>44515</v>
      </c>
      <c r="B20" s="3055">
        <v>72430.89</v>
      </c>
      <c r="C20" s="3054" t="s">
        <v>189</v>
      </c>
      <c r="D20" s="3053">
        <v>44636</v>
      </c>
      <c r="E20" s="3054" t="s">
        <v>7</v>
      </c>
      <c r="F20" s="3054" t="s">
        <v>190</v>
      </c>
      <c r="G20" s="3054" t="s">
        <v>191</v>
      </c>
      <c r="H20" s="3055">
        <v>62075.175000000003</v>
      </c>
      <c r="I20" s="3055">
        <v>74490.22</v>
      </c>
      <c r="J20" s="65535">
        <v>44698</v>
      </c>
    </row>
    <row r="21" spans="1:10" s="3065" customFormat="1" ht="17.25" customHeight="1">
      <c r="A21" s="3053" t="s">
        <v>345</v>
      </c>
      <c r="B21" s="3055">
        <v>842896.02</v>
      </c>
      <c r="C21" s="3054" t="s">
        <v>211</v>
      </c>
      <c r="D21" s="3053">
        <v>44750</v>
      </c>
      <c r="E21" s="3054" t="s">
        <v>7</v>
      </c>
      <c r="F21" s="3054" t="s">
        <v>212</v>
      </c>
      <c r="G21" s="3054" t="s">
        <v>176</v>
      </c>
      <c r="H21" s="3055">
        <v>615776.71253200003</v>
      </c>
      <c r="I21" s="3055">
        <v>738932.05</v>
      </c>
      <c r="J21" s="65535">
        <v>44833</v>
      </c>
    </row>
    <row r="22" spans="1:10" s="3065" customFormat="1" ht="17.25" customHeight="1">
      <c r="A22" s="3053">
        <v>44655</v>
      </c>
      <c r="B22" s="3055">
        <f>113317.21*0.95</f>
        <v>107651.3495</v>
      </c>
      <c r="C22" s="3068" t="s">
        <v>214</v>
      </c>
      <c r="D22" s="3053">
        <v>44768</v>
      </c>
      <c r="E22" s="3054" t="s">
        <v>7</v>
      </c>
      <c r="F22" s="3054" t="s">
        <v>215</v>
      </c>
      <c r="G22" s="3056" t="s">
        <v>191</v>
      </c>
      <c r="H22" s="3055">
        <v>107651.34</v>
      </c>
      <c r="I22" s="3055">
        <f>+H22*1.2</f>
        <v>129181.60799999999</v>
      </c>
      <c r="J22" s="65535">
        <v>44833</v>
      </c>
    </row>
    <row r="23" spans="1:10" s="3065" customFormat="1" ht="17.25" customHeight="1">
      <c r="A23" s="3053" t="s">
        <v>345</v>
      </c>
      <c r="B23" s="3055">
        <v>842896.02</v>
      </c>
      <c r="C23" s="3054" t="s">
        <v>237</v>
      </c>
      <c r="D23" s="3053">
        <v>44866</v>
      </c>
      <c r="E23" s="3054" t="s">
        <v>7</v>
      </c>
      <c r="F23" s="3054" t="s">
        <v>212</v>
      </c>
      <c r="G23" s="3056" t="s">
        <v>176</v>
      </c>
      <c r="H23" s="3055">
        <v>122350.516773</v>
      </c>
      <c r="I23" s="3055">
        <v>146820.62</v>
      </c>
      <c r="J23" s="65535">
        <v>44946</v>
      </c>
    </row>
    <row r="24" spans="1:10" s="3065" customFormat="1" ht="17.25" customHeight="1">
      <c r="A24" s="3053">
        <v>44655</v>
      </c>
      <c r="B24" s="3055">
        <f>161946.44*0.95</f>
        <v>153849.11799999999</v>
      </c>
      <c r="C24" s="3068" t="s">
        <v>244</v>
      </c>
      <c r="D24" s="3053">
        <v>44904</v>
      </c>
      <c r="E24" s="3054" t="s">
        <v>7</v>
      </c>
      <c r="F24" s="3054" t="s">
        <v>245</v>
      </c>
      <c r="G24" s="3056" t="s">
        <v>176</v>
      </c>
      <c r="H24" s="3055">
        <v>135154.62</v>
      </c>
      <c r="I24" s="3055">
        <f>+H24*1.2</f>
        <v>162185.54399999999</v>
      </c>
      <c r="J24" s="65535"/>
    </row>
    <row r="25" spans="1:10" s="3065" customFormat="1" ht="17.25" customHeight="1">
      <c r="A25" s="65535"/>
      <c r="B25" s="3073"/>
      <c r="C25" s="3071"/>
      <c r="D25" s="65535"/>
      <c r="E25" s="3071"/>
      <c r="F25" s="3071"/>
      <c r="G25" s="3071" t="s">
        <v>295</v>
      </c>
      <c r="H25" s="3073">
        <f>SUM(H20:H24)</f>
        <v>1043008.3643050001</v>
      </c>
      <c r="I25" s="3073">
        <f>SUM(I20:I24)</f>
        <v>1251610.0420000001</v>
      </c>
      <c r="J25" s="3073"/>
    </row>
    <row r="26" spans="1:10" s="3049" ht="17.25" customHeight="1">
      <c r="A26" s="65535"/>
      <c r="B26" s="3072"/>
      <c r="C26" s="3072"/>
      <c r="D26" s="65535"/>
      <c r="E26" s="3072"/>
      <c r="F26" s="3072" t="s">
        <v>310</v>
      </c>
      <c r="G26" s="3072"/>
      <c r="H26" s="3072"/>
      <c r="I26" s="3072"/>
      <c r="J26" s="3072"/>
    </row>
    <row r="27" spans="1:10" s="3064" customFormat="1" ht="17.25" customHeight="1">
      <c r="A27" s="65535" t="s">
        <v>348</v>
      </c>
      <c r="B27" s="65535">
        <v>284253.64</v>
      </c>
      <c r="C27" s="3066" t="s">
        <v>281</v>
      </c>
      <c r="D27" s="65535">
        <v>44749</v>
      </c>
      <c r="E27" s="3066" t="s">
        <v>166</v>
      </c>
      <c r="F27" s="3066" t="s">
        <v>282</v>
      </c>
      <c r="G27" s="3066" t="s">
        <v>176</v>
      </c>
      <c r="H27" s="3067">
        <v>226039.96806000001</v>
      </c>
      <c r="I27" s="3067">
        <v>271247.96000000002</v>
      </c>
      <c r="J27" s="65535">
        <v>44858</v>
      </c>
    </row>
    <row r="28" spans="1:10" s="3064" customFormat="1" ht="17.25" customHeight="1">
      <c r="A28" s="65535"/>
      <c r="B28" s="65535"/>
      <c r="C28" s="3066" t="s">
        <v>285</v>
      </c>
      <c r="D28" s="65535">
        <v>44837</v>
      </c>
      <c r="E28" s="3066" t="s">
        <v>166</v>
      </c>
      <c r="F28" s="3066" t="s">
        <v>282</v>
      </c>
      <c r="G28" s="3066" t="s">
        <v>176</v>
      </c>
      <c r="H28" s="3067">
        <v>14784.966</v>
      </c>
      <c r="I28" s="3067">
        <v>17741.96</v>
      </c>
      <c r="J28" s="65535">
        <v>44919</v>
      </c>
    </row>
    <row r="29" spans="1:10" s="3065" customFormat="1" ht="17.25" customHeight="1">
      <c r="A29" s="65535"/>
      <c r="B29" s="3073"/>
      <c r="C29" s="3071"/>
      <c r="D29" s="65535"/>
      <c r="E29" s="3071"/>
      <c r="F29" s="3071"/>
      <c r="G29" s="3071" t="s">
        <v>297</v>
      </c>
      <c r="H29" s="3073">
        <f>SUM(H27:H28)</f>
        <v>240824.93406</v>
      </c>
      <c r="I29" s="3073">
        <f>SUM(I27:I28)</f>
        <v>288989.92000000004</v>
      </c>
      <c r="J29" s="3073"/>
    </row>
    <row r="30" spans="1:10" s="3064" customFormat="1" ht="17.25" customHeight="1">
      <c r="A30" s="3062"/>
      <c r="B30" s="3062"/>
      <c r="C30" s="65535"/>
      <c r="D30" s="65535"/>
    </row>
    <row r="31" spans="1:10" s="3049" ht="17.25" customHeight="1">
      <c r="G31" s="3059" t="s">
        <v>321</v>
      </c>
      <c r="H31" s="3060">
        <f>H11+H18+'6. Retenue de garantie'!I26</f>
        <v>1217544.089962</v>
      </c>
      <c r="I31" s="3060">
        <f>I11+I18+'6. Retenue de garantie'!J26</f>
        <v>1461052.8939999999</v>
      </c>
    </row>
    <row r="32" spans="1:10" s="3049" ht="17.25" customHeight="1"/>
    <row r="33" spans="1:9" s="3049" ht="17.25" customHeight="1">
      <c r="G33" s="3059" t="s">
        <v>322</v>
      </c>
      <c r="H33" s="3060">
        <f>H25+H29</f>
        <v>1283833.2983650002</v>
      </c>
      <c r="I33" s="3060">
        <f>I25+I29</f>
        <v>1540599.9620000003</v>
      </c>
    </row>
    <row r="34" spans="1:9" s="3049" ht="17.25" customHeight="1"/>
    <row r="35" spans="1:9" s="3049" ht="17.25" customHeight="1">
      <c r="G35" s="65535" t="s">
        <v>374</v>
      </c>
      <c r="H35" s="65535">
        <f>+H31+H33</f>
        <v>2501377.3883270002</v>
      </c>
      <c r="I35" s="65535">
        <f>+I31+I33</f>
        <v>3001652.8560000001</v>
      </c>
    </row>
    <row r="36" spans="1:9" s="3049" ht="17.25" customHeight="1"/>
    <row r="37" spans="1:9" s="3049" ht="17.25" customHeight="1">
      <c r="A37" s="3065"/>
      <c r="B37" s="3065"/>
    </row>
    <row r="38" spans="1:9" s="3049" ht="17.25" customHeight="1"/>
    <row r="39" spans="1:9" s="3049" ht="17.25" customHeight="1">
      <c r="A39" s="3064"/>
      <c r="B39" s="3064"/>
    </row>
    <row r="40" spans="1:9" s="3049" ht="17.25" customHeight="1">
      <c r="A40" s="3064"/>
      <c r="B40" s="3064"/>
    </row>
    <row r="41" spans="1:9" s="3049" ht="17.25" customHeight="1">
      <c r="A41" s="3064"/>
      <c r="B41" s="3064"/>
    </row>
    <row r="42" spans="1:9" s="3049" ht="17.25" customHeight="1">
      <c r="A42" s="3065"/>
      <c r="B42" s="3065"/>
    </row>
    <row r="43" spans="1:9" s="3049" ht="17.25" customHeight="1"/>
    <row r="44" spans="1:9" s="3049" ht="17.25" customHeight="1"/>
    <row r="45" spans="1:9" s="3049" ht="17.25" customHeight="1"/>
    <row r="46" spans="1:9" s="3049" ht="17.25" customHeight="1"/>
    <row r="47" spans="1:9" s="3049" ht="17.25" customHeight="1"/>
    <row r="48" spans="1:9" s="3049" ht="17.25" customHeight="1"/>
    <row r="49" spans="1:2" s="3049" ht="17.25" customHeight="1"/>
    <row r="60" spans="1:2" s="3049" ht="15" customHeight="1">
      <c r="A60" s="3065"/>
      <c r="B60" s="3065"/>
    </row>
    <row r="65" spans="1:2" s="3049" ht="15" customHeight="1">
      <c r="A65" s="3065"/>
      <c r="B65" s="3065"/>
    </row>
    <row r="72" spans="1:2" s="3049" ht="15" customHeight="1">
      <c r="A72" s="3065"/>
      <c r="B72" s="3065"/>
    </row>
  </sheetData>
  <mergeCells count="9">
    <mergeCell ref="A4:B4"/>
    <mergeCell ref="J4:J5"/>
    <mergeCell ref="C4:I4"/>
    <mergeCell ref="A14:A15"/>
    <mergeCell ref="B14:B15"/>
    <mergeCell ref="A16:A17"/>
    <mergeCell ref="B16:B17"/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2"/>
  <sheetViews>
    <sheetView zoomScale="90" zoomScaleNormal="90" workbookViewId="0">
      <selection activeCell="G82" sqref="G82:I82"/>
    </sheetView>
  </sheetViews>
  <sheetFormatPr baseColWidth="10" defaultRowHeight="15" customHeight="1"/>
  <cols>
    <col min="1" max="2" width="11.42578125" style="3062"/>
    <col min="3" max="3" width="9.7109375" style="3061" customWidth="1"/>
    <col min="4" max="4" width="14.140625" style="3061" customWidth="1"/>
    <col min="5" max="5" width="28.42578125" style="3062" customWidth="1"/>
    <col min="6" max="6" width="48" style="3062" customWidth="1"/>
    <col min="7" max="7" width="50.85546875" style="3062" customWidth="1"/>
    <col min="8" max="8" width="15" style="3062" customWidth="1"/>
    <col min="9" max="9" width="20.5703125" style="3062" customWidth="1"/>
    <col min="10" max="10" width="18.7109375" style="65535" bestFit="1" customWidth="1"/>
    <col min="11" max="16384" width="11.42578125" style="3062"/>
  </cols>
  <sheetData>
    <row r="1" spans="1:10" s="3049" ht="15" customHeight="1">
      <c r="F1" s="3076" t="s">
        <v>369</v>
      </c>
    </row>
    <row r="2" spans="1:10" s="3049" ht="17.25" customHeight="1" thickBot="1">
      <c r="F2" s="65535" t="s">
        <v>316</v>
      </c>
    </row>
    <row r="4" spans="1:10" s="3049" ht="15" customHeight="1">
      <c r="A4" s="65535" t="s">
        <v>356</v>
      </c>
      <c r="B4" s="65535"/>
      <c r="C4" s="65535" t="s">
        <v>357</v>
      </c>
      <c r="D4" s="65535"/>
      <c r="E4" s="65535"/>
      <c r="F4" s="65535"/>
      <c r="G4" s="65535"/>
      <c r="H4" s="65535"/>
      <c r="I4" s="65535"/>
      <c r="J4" s="65535" t="s">
        <v>351</v>
      </c>
    </row>
    <row r="5" spans="1:10" s="3063" customFormat="1" ht="17.25" customHeight="1">
      <c r="A5" s="3051" t="s">
        <v>344</v>
      </c>
      <c r="B5" s="3051" t="s">
        <v>4</v>
      </c>
      <c r="C5" s="3051" t="s">
        <v>0</v>
      </c>
      <c r="D5" s="3051" t="s">
        <v>1</v>
      </c>
      <c r="E5" s="3051" t="s">
        <v>2</v>
      </c>
      <c r="F5" s="3051" t="s">
        <v>3</v>
      </c>
      <c r="G5" s="3051" t="s">
        <v>271</v>
      </c>
      <c r="H5" s="3051" t="s">
        <v>4</v>
      </c>
      <c r="I5" s="65535" t="s">
        <v>5</v>
      </c>
      <c r="J5" s="65535"/>
    </row>
    <row r="6" spans="1:10" s="3075" customFormat="1" ht="17.25" customHeight="1">
      <c r="A6" s="3070"/>
      <c r="B6" s="3070"/>
      <c r="C6" s="3070"/>
      <c r="D6" s="3074"/>
      <c r="E6" s="3074"/>
      <c r="F6" s="3074" t="s">
        <v>312</v>
      </c>
      <c r="G6" s="3074"/>
      <c r="H6" s="3074"/>
      <c r="I6" s="3074"/>
      <c r="J6" s="65535"/>
    </row>
    <row r="7" spans="1:10" s="3049" ht="14.25" customHeight="1">
      <c r="A7" s="65535">
        <v>44589</v>
      </c>
      <c r="B7" s="65535">
        <v>4871.33</v>
      </c>
      <c r="C7" s="3052" t="s">
        <v>6</v>
      </c>
      <c r="D7" s="3053">
        <v>44590</v>
      </c>
      <c r="E7" s="3054" t="s">
        <v>7</v>
      </c>
      <c r="F7" s="3054" t="s">
        <v>8</v>
      </c>
      <c r="G7" s="3054" t="s">
        <v>9</v>
      </c>
      <c r="H7" s="3055">
        <v>4871.33</v>
      </c>
      <c r="I7" s="3055">
        <v>5845.6</v>
      </c>
      <c r="J7" s="65535">
        <v>44721</v>
      </c>
    </row>
    <row r="8" spans="1:10" s="3049" ht="14.25" customHeight="1">
      <c r="A8" s="65535">
        <v>44593</v>
      </c>
      <c r="B8" s="65535">
        <v>699.99990000000003</v>
      </c>
      <c r="C8" s="3052" t="s">
        <v>10</v>
      </c>
      <c r="D8" s="3053">
        <v>44594</v>
      </c>
      <c r="E8" s="3054" t="s">
        <v>7</v>
      </c>
      <c r="F8" s="3054" t="s">
        <v>11</v>
      </c>
      <c r="G8" s="3054" t="s">
        <v>12</v>
      </c>
      <c r="H8" s="3055">
        <v>699.99990000000003</v>
      </c>
      <c r="I8" s="3055">
        <v>839.99990000000003</v>
      </c>
      <c r="J8" s="3053">
        <v>44593</v>
      </c>
    </row>
    <row r="9" spans="1:10" s="3049" ht="14.25" customHeight="1">
      <c r="A9" s="65535">
        <v>44642</v>
      </c>
      <c r="B9" s="65535">
        <v>1919.9998000000001</v>
      </c>
      <c r="C9" s="3052" t="s">
        <v>13</v>
      </c>
      <c r="D9" s="3053">
        <v>44644</v>
      </c>
      <c r="E9" s="3054" t="s">
        <v>7</v>
      </c>
      <c r="F9" s="3054" t="s">
        <v>14</v>
      </c>
      <c r="G9" s="3054" t="s">
        <v>15</v>
      </c>
      <c r="H9" s="3055">
        <v>1919.9998000000001</v>
      </c>
      <c r="I9" s="3055">
        <v>2303.9998000000001</v>
      </c>
      <c r="J9" s="3053">
        <v>44698</v>
      </c>
    </row>
    <row r="10" spans="1:10" s="3049" ht="14.25" customHeight="1">
      <c r="A10" s="65535">
        <v>44644</v>
      </c>
      <c r="B10" s="65535">
        <v>3509.9998999999998</v>
      </c>
      <c r="C10" s="3052" t="s">
        <v>16</v>
      </c>
      <c r="D10" s="3053">
        <v>44649</v>
      </c>
      <c r="E10" s="3054" t="s">
        <v>7</v>
      </c>
      <c r="F10" s="3054" t="s">
        <v>17</v>
      </c>
      <c r="G10" s="3054" t="s">
        <v>9</v>
      </c>
      <c r="H10" s="3055">
        <v>3509.9998999999998</v>
      </c>
      <c r="I10" s="3055">
        <v>4211.9998999999998</v>
      </c>
      <c r="J10" s="3053">
        <v>44698</v>
      </c>
    </row>
    <row r="11" spans="1:10" s="3049" ht="14.25" customHeight="1">
      <c r="A11" s="65535">
        <v>44644</v>
      </c>
      <c r="B11" s="65535">
        <v>3509.9998999999998</v>
      </c>
      <c r="C11" s="3052" t="s">
        <v>18</v>
      </c>
      <c r="D11" s="3053">
        <v>44649</v>
      </c>
      <c r="E11" s="3054" t="s">
        <v>7</v>
      </c>
      <c r="F11" s="3054" t="s">
        <v>19</v>
      </c>
      <c r="G11" s="3054" t="s">
        <v>9</v>
      </c>
      <c r="H11" s="3055">
        <v>3509.9998999999998</v>
      </c>
      <c r="I11" s="3055">
        <v>4211.9998999999998</v>
      </c>
      <c r="J11" s="3053">
        <v>44698</v>
      </c>
    </row>
    <row r="12" spans="1:10" s="3049" ht="14.25" customHeight="1">
      <c r="A12" s="65535">
        <v>44649</v>
      </c>
      <c r="B12" s="65535">
        <v>7564.9997000000003</v>
      </c>
      <c r="C12" s="3052" t="s">
        <v>26</v>
      </c>
      <c r="D12" s="3053">
        <v>44672</v>
      </c>
      <c r="E12" s="3054" t="s">
        <v>7</v>
      </c>
      <c r="F12" s="3054" t="s">
        <v>14</v>
      </c>
      <c r="G12" s="3054" t="s">
        <v>27</v>
      </c>
      <c r="H12" s="3055">
        <v>7564.9997000000003</v>
      </c>
      <c r="I12" s="3055">
        <v>9077.9997000000003</v>
      </c>
      <c r="J12" s="65535">
        <v>44707</v>
      </c>
    </row>
    <row r="13" spans="1:10" s="3049" ht="14.25" customHeight="1">
      <c r="A13" s="65535">
        <v>44616</v>
      </c>
      <c r="B13" s="65535">
        <v>1340</v>
      </c>
      <c r="C13" s="3052" t="s">
        <v>31</v>
      </c>
      <c r="D13" s="3053">
        <v>44677</v>
      </c>
      <c r="E13" s="3054" t="s">
        <v>7</v>
      </c>
      <c r="F13" s="3054" t="s">
        <v>32</v>
      </c>
      <c r="G13" s="3054" t="s">
        <v>15</v>
      </c>
      <c r="H13" s="3055">
        <v>1340</v>
      </c>
      <c r="I13" s="3055">
        <v>1608</v>
      </c>
      <c r="J13" s="65535">
        <v>44721</v>
      </c>
    </row>
    <row r="14" spans="1:10" s="3049" ht="14.25" customHeight="1">
      <c r="A14" s="65535">
        <v>44670</v>
      </c>
      <c r="B14" s="65535">
        <v>3020.0010000000002</v>
      </c>
      <c r="C14" s="3052" t="s">
        <v>37</v>
      </c>
      <c r="D14" s="3053">
        <v>44681</v>
      </c>
      <c r="E14" s="3054" t="s">
        <v>7</v>
      </c>
      <c r="F14" s="3054" t="s">
        <v>38</v>
      </c>
      <c r="G14" s="3054" t="s">
        <v>39</v>
      </c>
      <c r="H14" s="3055">
        <v>3020.0010000000002</v>
      </c>
      <c r="I14" s="3055">
        <v>3624.0010000000002</v>
      </c>
      <c r="J14" s="65535">
        <v>44721</v>
      </c>
    </row>
    <row r="15" spans="1:10" s="3049" ht="14.25" customHeight="1">
      <c r="A15" s="65535">
        <v>44551</v>
      </c>
      <c r="B15" s="65535">
        <v>200564.72</v>
      </c>
      <c r="C15" s="3052" t="s">
        <v>42</v>
      </c>
      <c r="D15" s="3053">
        <v>44711</v>
      </c>
      <c r="E15" s="3054" t="s">
        <v>7</v>
      </c>
      <c r="F15" s="3054" t="s">
        <v>43</v>
      </c>
      <c r="G15" s="3054" t="s">
        <v>44</v>
      </c>
      <c r="H15" s="3055">
        <v>196724.72008</v>
      </c>
      <c r="I15" s="3055">
        <v>236069.66</v>
      </c>
      <c r="J15" s="65535">
        <v>44942</v>
      </c>
    </row>
    <row r="16" spans="1:10" s="3049" ht="14.25" customHeight="1">
      <c r="A16" s="65535">
        <v>44730</v>
      </c>
      <c r="B16" s="65535">
        <v>3640</v>
      </c>
      <c r="C16" s="3052" t="s">
        <v>45</v>
      </c>
      <c r="D16" s="3053">
        <v>44730</v>
      </c>
      <c r="E16" s="3054" t="s">
        <v>7</v>
      </c>
      <c r="F16" s="3054" t="s">
        <v>46</v>
      </c>
      <c r="G16" s="3054" t="s">
        <v>47</v>
      </c>
      <c r="H16" s="3055">
        <v>3640</v>
      </c>
      <c r="I16" s="3055">
        <v>4368</v>
      </c>
      <c r="J16" s="3053">
        <v>44771</v>
      </c>
    </row>
    <row r="17" spans="1:10" s="3049" ht="14.25" customHeight="1">
      <c r="A17" s="65535">
        <v>44729</v>
      </c>
      <c r="B17" s="65535">
        <v>3400</v>
      </c>
      <c r="C17" s="3052" t="s">
        <v>49</v>
      </c>
      <c r="D17" s="3053">
        <v>44737</v>
      </c>
      <c r="E17" s="3054" t="s">
        <v>7</v>
      </c>
      <c r="F17" s="3054" t="s">
        <v>50</v>
      </c>
      <c r="G17" s="3054" t="s">
        <v>9</v>
      </c>
      <c r="H17" s="3055">
        <v>3400</v>
      </c>
      <c r="I17" s="3055">
        <v>4080</v>
      </c>
      <c r="J17" s="3053">
        <v>44771</v>
      </c>
    </row>
    <row r="18" spans="1:10" s="3049" ht="14.25" customHeight="1">
      <c r="A18" s="65535">
        <v>44729</v>
      </c>
      <c r="B18" s="65535">
        <v>24914.223669999999</v>
      </c>
      <c r="C18" s="3052" t="s">
        <v>52</v>
      </c>
      <c r="D18" s="3053">
        <v>44744</v>
      </c>
      <c r="E18" s="3054" t="s">
        <v>7</v>
      </c>
      <c r="F18" s="3054" t="s">
        <v>53</v>
      </c>
      <c r="G18" s="3054" t="s">
        <v>39</v>
      </c>
      <c r="H18" s="3055">
        <v>24914.223669999999</v>
      </c>
      <c r="I18" s="3055">
        <v>29897.06367</v>
      </c>
      <c r="J18" s="3053">
        <v>44802</v>
      </c>
    </row>
    <row r="19" spans="1:10" s="3049" ht="14.25" customHeight="1">
      <c r="A19" s="65535">
        <v>44742</v>
      </c>
      <c r="B19" s="65535">
        <v>12622.501200000001</v>
      </c>
      <c r="C19" s="3052" t="s">
        <v>54</v>
      </c>
      <c r="D19" s="3053">
        <v>44750</v>
      </c>
      <c r="E19" s="3054" t="s">
        <v>7</v>
      </c>
      <c r="F19" s="3054" t="s">
        <v>55</v>
      </c>
      <c r="G19" s="3054" t="s">
        <v>39</v>
      </c>
      <c r="H19" s="3055">
        <v>12622.501200000001</v>
      </c>
      <c r="I19" s="3055">
        <v>15147.001200000001</v>
      </c>
      <c r="J19" s="3053">
        <v>44802</v>
      </c>
    </row>
    <row r="20" spans="1:10" s="3049" ht="14.25" customHeight="1">
      <c r="A20" s="65535">
        <v>44629</v>
      </c>
      <c r="B20" s="65535">
        <v>2200.0001999999999</v>
      </c>
      <c r="C20" s="3052" t="s">
        <v>56</v>
      </c>
      <c r="D20" s="3053">
        <v>44750</v>
      </c>
      <c r="E20" s="3054" t="s">
        <v>7</v>
      </c>
      <c r="F20" s="3054" t="s">
        <v>57</v>
      </c>
      <c r="G20" s="3054" t="s">
        <v>58</v>
      </c>
      <c r="H20" s="3055">
        <v>2200.0001999999999</v>
      </c>
      <c r="I20" s="3055">
        <v>2640</v>
      </c>
      <c r="J20" s="3053">
        <v>44802</v>
      </c>
    </row>
    <row r="21" spans="1:10" s="3049" ht="14.25" customHeight="1">
      <c r="A21" s="65535">
        <v>44750</v>
      </c>
      <c r="B21" s="65535">
        <v>3388.0005000000001</v>
      </c>
      <c r="C21" s="3052" t="s">
        <v>59</v>
      </c>
      <c r="D21" s="3053">
        <v>44763</v>
      </c>
      <c r="E21" s="3054" t="s">
        <v>7</v>
      </c>
      <c r="F21" s="3054" t="s">
        <v>60</v>
      </c>
      <c r="G21" s="3054" t="s">
        <v>61</v>
      </c>
      <c r="H21" s="3055">
        <v>3388.0005000000001</v>
      </c>
      <c r="I21" s="3055">
        <v>4065.6005</v>
      </c>
      <c r="J21" s="3053">
        <v>44802</v>
      </c>
    </row>
    <row r="22" spans="1:10" s="3049" ht="14.25" customHeight="1">
      <c r="A22" s="65535">
        <v>44750</v>
      </c>
      <c r="B22" s="65535">
        <v>7262.0009</v>
      </c>
      <c r="C22" s="3052" t="s">
        <v>62</v>
      </c>
      <c r="D22" s="3053">
        <v>44765</v>
      </c>
      <c r="E22" s="3054" t="s">
        <v>7</v>
      </c>
      <c r="F22" s="3054" t="s">
        <v>63</v>
      </c>
      <c r="G22" s="3054" t="s">
        <v>64</v>
      </c>
      <c r="H22" s="3055">
        <v>7262.0009</v>
      </c>
      <c r="I22" s="3055">
        <v>8714.4</v>
      </c>
      <c r="J22" s="3053">
        <v>44879</v>
      </c>
    </row>
    <row r="23" spans="1:10" s="3049" ht="14.25" customHeight="1">
      <c r="A23" s="65535">
        <v>44750</v>
      </c>
      <c r="B23" s="65535">
        <v>11911.000099999999</v>
      </c>
      <c r="C23" s="3052" t="s">
        <v>67</v>
      </c>
      <c r="D23" s="3053">
        <v>44776</v>
      </c>
      <c r="E23" s="3054" t="s">
        <v>7</v>
      </c>
      <c r="F23" s="3054" t="s">
        <v>68</v>
      </c>
      <c r="G23" s="3054" t="s">
        <v>39</v>
      </c>
      <c r="H23" s="3055">
        <v>11911.000099999999</v>
      </c>
      <c r="I23" s="3055">
        <v>14293.2001</v>
      </c>
      <c r="J23" s="3053">
        <v>44802</v>
      </c>
    </row>
    <row r="24" spans="1:10" s="3049" ht="14.25" customHeight="1">
      <c r="A24" s="65535">
        <v>44750</v>
      </c>
      <c r="B24" s="65535">
        <v>27898.998500000002</v>
      </c>
      <c r="C24" s="3052" t="s">
        <v>69</v>
      </c>
      <c r="D24" s="3053">
        <v>44777</v>
      </c>
      <c r="E24" s="3054" t="s">
        <v>7</v>
      </c>
      <c r="F24" s="3054" t="s">
        <v>70</v>
      </c>
      <c r="G24" s="3054" t="s">
        <v>61</v>
      </c>
      <c r="H24" s="3055">
        <v>27898.998500000002</v>
      </c>
      <c r="I24" s="3055">
        <v>33478.800000000003</v>
      </c>
      <c r="J24" s="3053">
        <v>44879</v>
      </c>
    </row>
    <row r="25" spans="1:10" s="3049" ht="14.25" customHeight="1">
      <c r="A25" s="65535">
        <v>44750</v>
      </c>
      <c r="B25" s="65535">
        <v>8223</v>
      </c>
      <c r="C25" s="3052" t="s">
        <v>71</v>
      </c>
      <c r="D25" s="3053">
        <v>44777</v>
      </c>
      <c r="E25" s="3054" t="s">
        <v>7</v>
      </c>
      <c r="F25" s="3054" t="s">
        <v>72</v>
      </c>
      <c r="G25" s="3054" t="s">
        <v>39</v>
      </c>
      <c r="H25" s="3055">
        <v>8223</v>
      </c>
      <c r="I25" s="3055">
        <v>9867.6</v>
      </c>
      <c r="J25" s="3053">
        <v>44802</v>
      </c>
    </row>
    <row r="26" spans="1:10" s="3049" ht="14.25" customHeight="1">
      <c r="A26" s="65535">
        <v>44777</v>
      </c>
      <c r="B26" s="65535">
        <v>4677.5003999999999</v>
      </c>
      <c r="C26" s="3052" t="s">
        <v>73</v>
      </c>
      <c r="D26" s="3053">
        <v>44789</v>
      </c>
      <c r="E26" s="3054" t="s">
        <v>7</v>
      </c>
      <c r="F26" s="3054" t="s">
        <v>74</v>
      </c>
      <c r="G26" s="3054" t="s">
        <v>58</v>
      </c>
      <c r="H26" s="3055">
        <v>4677.5003999999999</v>
      </c>
      <c r="I26" s="3055">
        <v>5613</v>
      </c>
      <c r="J26" s="3053">
        <v>44858</v>
      </c>
    </row>
    <row r="27" spans="1:10" s="3049" ht="14.25" customHeight="1">
      <c r="A27" s="65535">
        <v>44750</v>
      </c>
      <c r="B27" s="65535">
        <v>4379.9989999999998</v>
      </c>
      <c r="C27" s="3052" t="s">
        <v>75</v>
      </c>
      <c r="D27" s="3053">
        <v>44795</v>
      </c>
      <c r="E27" s="3054" t="s">
        <v>7</v>
      </c>
      <c r="F27" s="3054" t="s">
        <v>76</v>
      </c>
      <c r="G27" s="3054" t="s">
        <v>77</v>
      </c>
      <c r="H27" s="3055">
        <v>4379.9989999999998</v>
      </c>
      <c r="I27" s="3055">
        <v>5256</v>
      </c>
      <c r="J27" s="3053">
        <v>44837</v>
      </c>
    </row>
    <row r="28" spans="1:10" s="3049" ht="14.25" customHeight="1">
      <c r="A28" s="65535">
        <v>44750</v>
      </c>
      <c r="B28" s="65535">
        <v>4010.0003999999999</v>
      </c>
      <c r="C28" s="3052" t="s">
        <v>78</v>
      </c>
      <c r="D28" s="3053">
        <v>44795</v>
      </c>
      <c r="E28" s="3054" t="s">
        <v>7</v>
      </c>
      <c r="F28" s="3054" t="s">
        <v>79</v>
      </c>
      <c r="G28" s="3054" t="s">
        <v>80</v>
      </c>
      <c r="H28" s="3055">
        <v>4010.0003999999999</v>
      </c>
      <c r="I28" s="3055">
        <v>4812</v>
      </c>
      <c r="J28" s="3053">
        <v>44849</v>
      </c>
    </row>
    <row r="29" spans="1:10" s="3049" ht="14.25" customHeight="1">
      <c r="A29" s="65535">
        <v>44777</v>
      </c>
      <c r="B29" s="65535">
        <v>4309.9992000000002</v>
      </c>
      <c r="C29" s="3052" t="s">
        <v>81</v>
      </c>
      <c r="D29" s="3053">
        <v>44795</v>
      </c>
      <c r="E29" s="3054" t="s">
        <v>7</v>
      </c>
      <c r="F29" s="3054" t="s">
        <v>82</v>
      </c>
      <c r="G29" s="3054" t="s">
        <v>83</v>
      </c>
      <c r="H29" s="3055">
        <v>4309.9992000000002</v>
      </c>
      <c r="I29" s="3055">
        <v>5172</v>
      </c>
      <c r="J29" s="3053">
        <v>44837</v>
      </c>
    </row>
    <row r="30" spans="1:10" s="3049" ht="14.25" customHeight="1">
      <c r="A30" s="65535">
        <v>44777</v>
      </c>
      <c r="B30" s="65535">
        <v>4493.9992000000002</v>
      </c>
      <c r="C30" s="3052" t="s">
        <v>84</v>
      </c>
      <c r="D30" s="3053">
        <v>44796</v>
      </c>
      <c r="E30" s="3054" t="s">
        <v>7</v>
      </c>
      <c r="F30" s="3054" t="s">
        <v>85</v>
      </c>
      <c r="G30" s="3054" t="s">
        <v>86</v>
      </c>
      <c r="H30" s="3055">
        <v>4493.9992000000002</v>
      </c>
      <c r="I30" s="3055">
        <v>5392.8</v>
      </c>
      <c r="J30" s="3053">
        <v>44837</v>
      </c>
    </row>
    <row r="31" spans="1:10" s="3049" ht="14.25" customHeight="1">
      <c r="A31" s="65535">
        <v>44777</v>
      </c>
      <c r="B31" s="65535">
        <v>8028.0009</v>
      </c>
      <c r="C31" s="3052" t="s">
        <v>87</v>
      </c>
      <c r="D31" s="3053">
        <v>44799</v>
      </c>
      <c r="E31" s="3054" t="s">
        <v>7</v>
      </c>
      <c r="F31" s="3054" t="s">
        <v>88</v>
      </c>
      <c r="G31" s="3054" t="s">
        <v>89</v>
      </c>
      <c r="H31" s="3055">
        <v>8028.0009</v>
      </c>
      <c r="I31" s="3055">
        <v>9633.6</v>
      </c>
      <c r="J31" s="3053">
        <v>44837</v>
      </c>
    </row>
    <row r="32" spans="1:10" s="3049" ht="14.25" customHeight="1">
      <c r="A32" s="65535">
        <v>44777</v>
      </c>
      <c r="B32" s="65535">
        <v>8054.7016000000003</v>
      </c>
      <c r="C32" s="3052" t="s">
        <v>90</v>
      </c>
      <c r="D32" s="3053">
        <v>44802</v>
      </c>
      <c r="E32" s="3054" t="s">
        <v>7</v>
      </c>
      <c r="F32" s="3054" t="s">
        <v>91</v>
      </c>
      <c r="G32" s="3054" t="s">
        <v>92</v>
      </c>
      <c r="H32" s="3055">
        <v>8054.7016000000003</v>
      </c>
      <c r="I32" s="3055">
        <v>9665.64</v>
      </c>
      <c r="J32" s="3053">
        <v>44849</v>
      </c>
    </row>
    <row r="33" spans="1:10" s="3049" ht="14.25" customHeight="1">
      <c r="A33" s="65535">
        <v>44777</v>
      </c>
      <c r="B33" s="65535">
        <v>4649.0003999999999</v>
      </c>
      <c r="C33" s="3052" t="s">
        <v>93</v>
      </c>
      <c r="D33" s="3053">
        <v>44806</v>
      </c>
      <c r="E33" s="3054" t="s">
        <v>7</v>
      </c>
      <c r="F33" s="3054" t="s">
        <v>94</v>
      </c>
      <c r="G33" s="3054" t="s">
        <v>95</v>
      </c>
      <c r="H33" s="3055">
        <v>4649.0003999999999</v>
      </c>
      <c r="I33" s="3055">
        <v>5578.8</v>
      </c>
      <c r="J33" s="3053">
        <v>44879</v>
      </c>
    </row>
    <row r="34" spans="1:10" s="3049" ht="14.25" customHeight="1">
      <c r="A34" s="65535">
        <v>44777</v>
      </c>
      <c r="B34" s="65535">
        <v>19604.002799999998</v>
      </c>
      <c r="C34" s="3052" t="s">
        <v>96</v>
      </c>
      <c r="D34" s="3053">
        <v>44806</v>
      </c>
      <c r="E34" s="3054" t="s">
        <v>7</v>
      </c>
      <c r="F34" s="3054" t="s">
        <v>97</v>
      </c>
      <c r="G34" s="3054" t="s">
        <v>95</v>
      </c>
      <c r="H34" s="3055">
        <v>19604.002799999998</v>
      </c>
      <c r="I34" s="3055">
        <v>23524.799999999999</v>
      </c>
      <c r="J34" s="3053">
        <v>44879</v>
      </c>
    </row>
    <row r="35" spans="1:10" s="3049" ht="14.25" customHeight="1">
      <c r="A35" s="65535">
        <v>44777</v>
      </c>
      <c r="B35" s="65535">
        <v>280.00009999999997</v>
      </c>
      <c r="C35" s="3052" t="s">
        <v>98</v>
      </c>
      <c r="D35" s="3053">
        <v>44806</v>
      </c>
      <c r="E35" s="3054" t="s">
        <v>7</v>
      </c>
      <c r="F35" s="3054" t="s">
        <v>99</v>
      </c>
      <c r="G35" s="3054" t="s">
        <v>61</v>
      </c>
      <c r="H35" s="3055">
        <v>280.00009999999997</v>
      </c>
      <c r="I35" s="3055">
        <v>336</v>
      </c>
      <c r="J35" s="3053">
        <v>44879</v>
      </c>
    </row>
    <row r="36" spans="1:10" s="3049" ht="14.25" customHeight="1">
      <c r="A36" s="65535">
        <v>44750</v>
      </c>
      <c r="B36" s="65535">
        <v>10590</v>
      </c>
      <c r="C36" s="3052" t="s">
        <v>100</v>
      </c>
      <c r="D36" s="3053">
        <v>44806</v>
      </c>
      <c r="E36" s="3054" t="s">
        <v>7</v>
      </c>
      <c r="F36" s="3054" t="s">
        <v>101</v>
      </c>
      <c r="G36" s="3054" t="s">
        <v>102</v>
      </c>
      <c r="H36" s="3055">
        <v>10590</v>
      </c>
      <c r="I36" s="3055">
        <v>12708</v>
      </c>
      <c r="J36" s="3053">
        <v>44879</v>
      </c>
    </row>
    <row r="37" spans="1:10" s="3049" ht="14.25" customHeight="1">
      <c r="A37" s="65535">
        <v>44777</v>
      </c>
      <c r="B37" s="65535">
        <v>4764</v>
      </c>
      <c r="C37" s="3052" t="s">
        <v>103</v>
      </c>
      <c r="D37" s="3053">
        <v>44806</v>
      </c>
      <c r="E37" s="3054" t="s">
        <v>7</v>
      </c>
      <c r="F37" s="3054" t="s">
        <v>104</v>
      </c>
      <c r="G37" s="3054" t="s">
        <v>95</v>
      </c>
      <c r="H37" s="3055">
        <v>4764</v>
      </c>
      <c r="I37" s="3055">
        <v>5716.8</v>
      </c>
      <c r="J37" s="3053">
        <v>44879</v>
      </c>
    </row>
    <row r="38" spans="1:10" s="3049" ht="14.25" customHeight="1">
      <c r="A38" s="65535">
        <v>44750</v>
      </c>
      <c r="B38" s="65535">
        <v>2680</v>
      </c>
      <c r="C38" s="3052" t="s">
        <v>105</v>
      </c>
      <c r="D38" s="3053">
        <v>44812</v>
      </c>
      <c r="E38" s="3054" t="s">
        <v>7</v>
      </c>
      <c r="F38" s="3054" t="s">
        <v>106</v>
      </c>
      <c r="G38" s="3054" t="s">
        <v>64</v>
      </c>
      <c r="H38" s="3055">
        <v>2680</v>
      </c>
      <c r="I38" s="3055">
        <v>3216</v>
      </c>
      <c r="J38" s="3053">
        <v>44879</v>
      </c>
    </row>
    <row r="39" spans="1:10" s="3049" ht="14.25" customHeight="1">
      <c r="A39" s="65535">
        <v>44750</v>
      </c>
      <c r="B39" s="65535">
        <v>4050</v>
      </c>
      <c r="C39" s="3052" t="s">
        <v>107</v>
      </c>
      <c r="D39" s="3053">
        <v>44812</v>
      </c>
      <c r="E39" s="3054" t="s">
        <v>7</v>
      </c>
      <c r="F39" s="3054" t="s">
        <v>108</v>
      </c>
      <c r="G39" s="3054" t="s">
        <v>39</v>
      </c>
      <c r="H39" s="3055">
        <v>4050</v>
      </c>
      <c r="I39" s="3055">
        <v>4860</v>
      </c>
      <c r="J39" s="3053">
        <v>44879</v>
      </c>
    </row>
    <row r="40" spans="1:10" s="3049" ht="14.25" customHeight="1">
      <c r="A40" s="65535">
        <v>44777</v>
      </c>
      <c r="B40" s="65535">
        <v>5439.5007999999998</v>
      </c>
      <c r="C40" s="3052" t="s">
        <v>109</v>
      </c>
      <c r="D40" s="3053">
        <v>44821</v>
      </c>
      <c r="E40" s="3054" t="s">
        <v>7</v>
      </c>
      <c r="F40" s="3054" t="s">
        <v>110</v>
      </c>
      <c r="G40" s="3054" t="s">
        <v>39</v>
      </c>
      <c r="H40" s="3055">
        <v>5439.5007999999998</v>
      </c>
      <c r="I40" s="3055">
        <v>6527.4</v>
      </c>
      <c r="J40" s="3053">
        <v>44879</v>
      </c>
    </row>
    <row r="41" spans="1:10" s="3049" ht="14.25" customHeight="1">
      <c r="A41" s="65535">
        <v>44790</v>
      </c>
      <c r="B41" s="65535">
        <v>28078.249400000001</v>
      </c>
      <c r="C41" s="3052" t="s">
        <v>111</v>
      </c>
      <c r="D41" s="3053">
        <v>44823</v>
      </c>
      <c r="E41" s="3054" t="s">
        <v>7</v>
      </c>
      <c r="F41" s="3054" t="s">
        <v>112</v>
      </c>
      <c r="G41" s="3054" t="s">
        <v>39</v>
      </c>
      <c r="H41" s="3055">
        <v>28078.249400000001</v>
      </c>
      <c r="I41" s="3055">
        <v>33693.9</v>
      </c>
      <c r="J41" s="3053">
        <v>44879</v>
      </c>
    </row>
    <row r="42" spans="1:10" s="3049" ht="14.25" customHeight="1">
      <c r="A42" s="65535">
        <v>44820</v>
      </c>
      <c r="B42" s="65535">
        <v>6700</v>
      </c>
      <c r="C42" s="3052" t="s">
        <v>113</v>
      </c>
      <c r="D42" s="3053">
        <v>44828</v>
      </c>
      <c r="E42" s="3054" t="s">
        <v>7</v>
      </c>
      <c r="F42" s="3054" t="s">
        <v>114</v>
      </c>
      <c r="G42" s="3054" t="s">
        <v>9</v>
      </c>
      <c r="H42" s="3055">
        <v>6700</v>
      </c>
      <c r="I42" s="3055">
        <v>8040</v>
      </c>
      <c r="J42" s="3053">
        <v>44897</v>
      </c>
    </row>
    <row r="43" spans="1:10" s="3049" ht="14.25" customHeight="1">
      <c r="A43" s="65535">
        <v>44804</v>
      </c>
      <c r="B43" s="65535">
        <v>44327.6512</v>
      </c>
      <c r="C43" s="3052" t="s">
        <v>115</v>
      </c>
      <c r="D43" s="3053">
        <v>44837</v>
      </c>
      <c r="E43" s="3054" t="s">
        <v>7</v>
      </c>
      <c r="F43" s="3054" t="s">
        <v>116</v>
      </c>
      <c r="G43" s="3054" t="s">
        <v>39</v>
      </c>
      <c r="H43" s="3055">
        <v>44327.6512</v>
      </c>
      <c r="I43" s="3055">
        <v>53193.18</v>
      </c>
      <c r="J43" s="3053">
        <v>44897</v>
      </c>
    </row>
    <row r="44" spans="1:10" s="3049" ht="14.25" customHeight="1">
      <c r="A44" s="65535">
        <v>44834</v>
      </c>
      <c r="B44" s="65535">
        <v>10692.502399999999</v>
      </c>
      <c r="C44" s="3052" t="s">
        <v>117</v>
      </c>
      <c r="D44" s="3053">
        <v>44868</v>
      </c>
      <c r="E44" s="3054" t="s">
        <v>7</v>
      </c>
      <c r="F44" s="3054" t="s">
        <v>118</v>
      </c>
      <c r="G44" s="3054" t="s">
        <v>39</v>
      </c>
      <c r="H44" s="3055">
        <v>10692.502399999999</v>
      </c>
      <c r="I44" s="3055">
        <v>12831</v>
      </c>
      <c r="J44" s="65535" t="s">
        <v>352</v>
      </c>
    </row>
    <row r="45" spans="1:10" s="3049" ht="14.25" customHeight="1">
      <c r="A45" s="65535">
        <v>44833</v>
      </c>
      <c r="B45" s="65535">
        <v>11758.6985</v>
      </c>
      <c r="C45" s="3052" t="s">
        <v>119</v>
      </c>
      <c r="D45" s="3053">
        <v>44868</v>
      </c>
      <c r="E45" s="3054" t="s">
        <v>7</v>
      </c>
      <c r="F45" s="3054" t="s">
        <v>120</v>
      </c>
      <c r="G45" s="3054" t="s">
        <v>39</v>
      </c>
      <c r="H45" s="3055">
        <v>11758.6985</v>
      </c>
      <c r="I45" s="3055">
        <v>14110.44</v>
      </c>
      <c r="J45" s="65535" t="s">
        <v>352</v>
      </c>
    </row>
    <row r="46" spans="1:10" s="3049" ht="14.25" customHeight="1">
      <c r="A46" s="65535">
        <v>44833</v>
      </c>
      <c r="B46" s="65535">
        <v>7725.0002000000004</v>
      </c>
      <c r="C46" s="3052" t="s">
        <v>121</v>
      </c>
      <c r="D46" s="3053">
        <v>44868</v>
      </c>
      <c r="E46" s="3054" t="s">
        <v>7</v>
      </c>
      <c r="F46" s="3054" t="s">
        <v>122</v>
      </c>
      <c r="G46" s="3054" t="s">
        <v>39</v>
      </c>
      <c r="H46" s="3055">
        <v>7725.0002000000004</v>
      </c>
      <c r="I46" s="3055">
        <v>9270</v>
      </c>
      <c r="J46" s="65535" t="s">
        <v>352</v>
      </c>
    </row>
    <row r="47" spans="1:10" s="3049" ht="14.25" customHeight="1">
      <c r="A47" s="65535">
        <v>44777</v>
      </c>
      <c r="B47" s="65535">
        <v>4185.0001000000002</v>
      </c>
      <c r="C47" s="3052" t="s">
        <v>123</v>
      </c>
      <c r="D47" s="3053">
        <v>44868</v>
      </c>
      <c r="E47" s="3054" t="s">
        <v>7</v>
      </c>
      <c r="F47" s="3054" t="s">
        <v>124</v>
      </c>
      <c r="G47" s="3054" t="s">
        <v>39</v>
      </c>
      <c r="H47" s="3055">
        <v>4185.0001000000002</v>
      </c>
      <c r="I47" s="3055">
        <v>5022</v>
      </c>
      <c r="J47" s="65535" t="s">
        <v>352</v>
      </c>
    </row>
    <row r="48" spans="1:10" s="3049" ht="14.25" customHeight="1">
      <c r="A48" s="65535">
        <v>44834</v>
      </c>
      <c r="B48" s="65535">
        <v>23789.997599999999</v>
      </c>
      <c r="C48" s="3052" t="s">
        <v>125</v>
      </c>
      <c r="D48" s="3053">
        <v>44868</v>
      </c>
      <c r="E48" s="3054" t="s">
        <v>7</v>
      </c>
      <c r="F48" s="3054" t="s">
        <v>126</v>
      </c>
      <c r="G48" s="3054" t="s">
        <v>39</v>
      </c>
      <c r="H48" s="3055">
        <v>23789.997599999999</v>
      </c>
      <c r="I48" s="3055">
        <v>28548</v>
      </c>
      <c r="J48" s="65535" t="s">
        <v>352</v>
      </c>
    </row>
    <row r="49" spans="1:10" s="3049" ht="14.25" customHeight="1">
      <c r="A49" s="65535">
        <v>44833</v>
      </c>
      <c r="B49" s="65535">
        <v>13649.999599999999</v>
      </c>
      <c r="C49" s="3052" t="s">
        <v>128</v>
      </c>
      <c r="D49" s="3053">
        <v>44877</v>
      </c>
      <c r="E49" s="3054" t="s">
        <v>7</v>
      </c>
      <c r="F49" s="3054" t="s">
        <v>129</v>
      </c>
      <c r="G49" s="3054" t="s">
        <v>39</v>
      </c>
      <c r="H49" s="3055">
        <v>13649.999599999999</v>
      </c>
      <c r="I49" s="3055">
        <v>16380</v>
      </c>
      <c r="J49" s="65535" t="s">
        <v>352</v>
      </c>
    </row>
    <row r="50" spans="1:10" s="3049" ht="14.25" customHeight="1">
      <c r="A50" s="65535">
        <v>44879</v>
      </c>
      <c r="B50" s="65535">
        <v>1689.9939999999999</v>
      </c>
      <c r="C50" s="3052" t="s">
        <v>131</v>
      </c>
      <c r="D50" s="3053">
        <v>44881</v>
      </c>
      <c r="E50" s="3054" t="s">
        <v>7</v>
      </c>
      <c r="F50" s="3054" t="s">
        <v>116</v>
      </c>
      <c r="G50" s="3054" t="s">
        <v>9</v>
      </c>
      <c r="H50" s="3055">
        <v>1689.9939999999999</v>
      </c>
      <c r="I50" s="3055">
        <v>2027.99</v>
      </c>
      <c r="J50" s="65535" t="s">
        <v>352</v>
      </c>
    </row>
    <row r="51" spans="1:10" s="3049" ht="14.25" customHeight="1">
      <c r="A51" s="65535">
        <v>44841</v>
      </c>
      <c r="B51" s="65535">
        <v>950</v>
      </c>
      <c r="C51" s="3052" t="s">
        <v>132</v>
      </c>
      <c r="D51" s="3053">
        <v>44881</v>
      </c>
      <c r="E51" s="3054" t="s">
        <v>7</v>
      </c>
      <c r="F51" s="3054" t="s">
        <v>116</v>
      </c>
      <c r="G51" s="3054" t="s">
        <v>9</v>
      </c>
      <c r="H51" s="3055">
        <v>950</v>
      </c>
      <c r="I51" s="3055">
        <v>1140</v>
      </c>
      <c r="J51" s="65535" t="s">
        <v>352</v>
      </c>
    </row>
    <row r="52" spans="1:10" s="3049" ht="14.25" customHeight="1">
      <c r="A52" s="65535">
        <v>44833</v>
      </c>
      <c r="B52" s="65535">
        <v>8520</v>
      </c>
      <c r="C52" s="3052" t="s">
        <v>133</v>
      </c>
      <c r="D52" s="3053">
        <v>44889</v>
      </c>
      <c r="E52" s="3054" t="s">
        <v>7</v>
      </c>
      <c r="F52" s="3054" t="s">
        <v>134</v>
      </c>
      <c r="G52" s="3054" t="s">
        <v>39</v>
      </c>
      <c r="H52" s="3055">
        <v>8520</v>
      </c>
      <c r="I52" s="3055">
        <v>10224</v>
      </c>
      <c r="J52" s="65535" t="s">
        <v>352</v>
      </c>
    </row>
    <row r="53" spans="1:10" s="3049" ht="14.25" customHeight="1">
      <c r="A53" s="65535">
        <v>44834</v>
      </c>
      <c r="B53" s="65535">
        <v>33199.504000000001</v>
      </c>
      <c r="C53" s="3052" t="s">
        <v>135</v>
      </c>
      <c r="D53" s="3053">
        <v>44889</v>
      </c>
      <c r="E53" s="3054" t="s">
        <v>7</v>
      </c>
      <c r="F53" s="3054" t="s">
        <v>136</v>
      </c>
      <c r="G53" s="3054" t="s">
        <v>39</v>
      </c>
      <c r="H53" s="3055">
        <v>33199.504000000001</v>
      </c>
      <c r="I53" s="3055">
        <v>39839.4</v>
      </c>
      <c r="J53" s="65535" t="s">
        <v>352</v>
      </c>
    </row>
    <row r="54" spans="1:10" s="3049" ht="14.25" customHeight="1">
      <c r="A54" s="65535">
        <v>44881</v>
      </c>
      <c r="B54" s="65535">
        <v>3640</v>
      </c>
      <c r="C54" s="3052" t="s">
        <v>137</v>
      </c>
      <c r="D54" s="3053">
        <v>44889</v>
      </c>
      <c r="E54" s="3054" t="s">
        <v>7</v>
      </c>
      <c r="F54" s="3054" t="s">
        <v>46</v>
      </c>
      <c r="G54" s="3054" t="s">
        <v>47</v>
      </c>
      <c r="H54" s="3055">
        <v>3640</v>
      </c>
      <c r="I54" s="3055">
        <v>4368</v>
      </c>
      <c r="J54" s="65535" t="s">
        <v>352</v>
      </c>
    </row>
    <row r="55" spans="1:10" s="3049" ht="14.25" customHeight="1">
      <c r="A55" s="65535">
        <v>44881</v>
      </c>
      <c r="B55" s="65535">
        <v>2259.4998999999998</v>
      </c>
      <c r="C55" s="3052" t="s">
        <v>138</v>
      </c>
      <c r="D55" s="3053">
        <v>44891</v>
      </c>
      <c r="E55" s="3054" t="s">
        <v>7</v>
      </c>
      <c r="F55" s="3054" t="s">
        <v>139</v>
      </c>
      <c r="G55" s="3054" t="s">
        <v>39</v>
      </c>
      <c r="H55" s="3055">
        <v>2259.4998999999998</v>
      </c>
      <c r="I55" s="3055">
        <v>2711.4</v>
      </c>
      <c r="J55" s="65535" t="s">
        <v>352</v>
      </c>
    </row>
    <row r="56" spans="1:10" s="3049" ht="14.25" customHeight="1">
      <c r="A56" s="65535">
        <v>44881</v>
      </c>
      <c r="B56" s="65535">
        <v>25431.201700000001</v>
      </c>
      <c r="C56" s="3052" t="s">
        <v>140</v>
      </c>
      <c r="D56" s="3053">
        <v>44894</v>
      </c>
      <c r="E56" s="3054" t="s">
        <v>7</v>
      </c>
      <c r="F56" s="3054" t="s">
        <v>141</v>
      </c>
      <c r="G56" s="3054" t="s">
        <v>39</v>
      </c>
      <c r="H56" s="3055">
        <v>25431.201700000001</v>
      </c>
      <c r="I56" s="3055">
        <v>30517.439999999999</v>
      </c>
      <c r="J56" s="3053">
        <v>44571</v>
      </c>
    </row>
    <row r="57" spans="1:10" s="3049" ht="14.25" customHeight="1">
      <c r="A57" s="65535">
        <v>44886</v>
      </c>
      <c r="B57" s="65535">
        <v>15250.9997</v>
      </c>
      <c r="C57" s="3052" t="s">
        <v>142</v>
      </c>
      <c r="D57" s="3053">
        <v>44905</v>
      </c>
      <c r="E57" s="3054" t="s">
        <v>7</v>
      </c>
      <c r="F57" s="3054" t="s">
        <v>143</v>
      </c>
      <c r="G57" s="3054" t="s">
        <v>39</v>
      </c>
      <c r="H57" s="3055">
        <v>15250.9997</v>
      </c>
      <c r="I57" s="3055">
        <v>18301.2</v>
      </c>
      <c r="J57" s="3053">
        <v>44571</v>
      </c>
    </row>
    <row r="58" spans="1:10" s="3049" ht="14.25" customHeight="1">
      <c r="A58" s="65535">
        <v>44881</v>
      </c>
      <c r="B58" s="65535">
        <v>22091.246999999999</v>
      </c>
      <c r="C58" s="3052" t="s">
        <v>144</v>
      </c>
      <c r="D58" s="3053">
        <v>44905</v>
      </c>
      <c r="E58" s="3054" t="s">
        <v>7</v>
      </c>
      <c r="F58" s="3054" t="s">
        <v>145</v>
      </c>
      <c r="G58" s="3054" t="s">
        <v>39</v>
      </c>
      <c r="H58" s="3055">
        <v>22091.246999999999</v>
      </c>
      <c r="I58" s="3055">
        <v>26509.5</v>
      </c>
      <c r="J58" s="3053">
        <v>44571</v>
      </c>
    </row>
    <row r="59" spans="1:10" s="3049" ht="14.25" customHeight="1">
      <c r="A59" s="65535">
        <v>44886</v>
      </c>
      <c r="B59" s="65535">
        <v>13858.004000000001</v>
      </c>
      <c r="C59" s="3052" t="s">
        <v>146</v>
      </c>
      <c r="D59" s="3053">
        <v>44905</v>
      </c>
      <c r="E59" s="3054" t="s">
        <v>7</v>
      </c>
      <c r="F59" s="3054" t="s">
        <v>147</v>
      </c>
      <c r="G59" s="3054" t="s">
        <v>39</v>
      </c>
      <c r="H59" s="3055">
        <v>13858.004000000001</v>
      </c>
      <c r="I59" s="3055">
        <v>16629.599999999999</v>
      </c>
      <c r="J59" s="3053">
        <v>44571</v>
      </c>
    </row>
    <row r="60" spans="1:10" s="3049" ht="14.25" customHeight="1">
      <c r="A60" s="65535">
        <v>44886</v>
      </c>
      <c r="B60" s="65535">
        <v>32698.002100000002</v>
      </c>
      <c r="C60" s="3052" t="s">
        <v>148</v>
      </c>
      <c r="D60" s="3053">
        <v>44912</v>
      </c>
      <c r="E60" s="3054" t="s">
        <v>7</v>
      </c>
      <c r="F60" s="3054" t="s">
        <v>32</v>
      </c>
      <c r="G60" s="3054" t="s">
        <v>39</v>
      </c>
      <c r="H60" s="3055">
        <v>32698.002100000002</v>
      </c>
      <c r="I60" s="3055">
        <v>39237.599999999999</v>
      </c>
      <c r="J60" s="3053"/>
    </row>
    <row r="61" spans="1:10" s="3049" ht="14.25" customHeight="1">
      <c r="A61" s="65535">
        <v>44750</v>
      </c>
      <c r="B61" s="65535">
        <v>21482.5003</v>
      </c>
      <c r="C61" s="3052" t="s">
        <v>149</v>
      </c>
      <c r="D61" s="3053">
        <v>44912</v>
      </c>
      <c r="E61" s="3054" t="s">
        <v>7</v>
      </c>
      <c r="F61" s="3054" t="s">
        <v>150</v>
      </c>
      <c r="G61" s="3054" t="s">
        <v>61</v>
      </c>
      <c r="H61" s="3055">
        <v>21482.5003</v>
      </c>
      <c r="I61" s="3055">
        <v>25779</v>
      </c>
      <c r="J61" s="3053"/>
    </row>
    <row r="62" spans="1:10" s="3049" ht="14.25" customHeight="1">
      <c r="A62" s="65535">
        <v>44820</v>
      </c>
      <c r="B62" s="65535">
        <v>31070.996800000001</v>
      </c>
      <c r="C62" s="3052" t="s">
        <v>151</v>
      </c>
      <c r="D62" s="3053">
        <v>44914</v>
      </c>
      <c r="E62" s="3054" t="s">
        <v>7</v>
      </c>
      <c r="F62" s="3054" t="s">
        <v>152</v>
      </c>
      <c r="G62" s="3054"/>
      <c r="H62" s="3055">
        <v>31070.996800000001</v>
      </c>
      <c r="I62" s="3055">
        <v>37285.199999999997</v>
      </c>
      <c r="J62" s="3053"/>
    </row>
    <row r="63" spans="1:10" s="3049" ht="14.25" customHeight="1">
      <c r="A63" s="65535">
        <v>44834</v>
      </c>
      <c r="B63" s="65535">
        <v>30932.5</v>
      </c>
      <c r="C63" s="3052" t="s">
        <v>153</v>
      </c>
      <c r="D63" s="3053">
        <v>44916</v>
      </c>
      <c r="E63" s="3054" t="s">
        <v>7</v>
      </c>
      <c r="F63" s="3054" t="s">
        <v>43</v>
      </c>
      <c r="G63" s="3054" t="s">
        <v>39</v>
      </c>
      <c r="H63" s="3055">
        <v>30932.5</v>
      </c>
      <c r="I63" s="3055">
        <v>37119</v>
      </c>
      <c r="J63" s="3053"/>
    </row>
    <row r="64" spans="1:10" s="3049" ht="14.25" customHeight="1">
      <c r="A64" s="65535">
        <v>44886</v>
      </c>
      <c r="B64" s="65535">
        <v>28934.198100000001</v>
      </c>
      <c r="C64" s="3052" t="s">
        <v>155</v>
      </c>
      <c r="D64" s="3053">
        <v>44925</v>
      </c>
      <c r="E64" s="3054" t="s">
        <v>7</v>
      </c>
      <c r="F64" s="3054" t="s">
        <v>156</v>
      </c>
      <c r="G64" s="3054" t="s">
        <v>39</v>
      </c>
      <c r="H64" s="3055">
        <v>28934.198100000001</v>
      </c>
      <c r="I64" s="3055">
        <v>34721.040000000001</v>
      </c>
      <c r="J64" s="3053"/>
    </row>
    <row r="65" spans="1:10" s="3049" ht="14.25" customHeight="1">
      <c r="A65" s="65535">
        <v>44833</v>
      </c>
      <c r="B65" s="65535">
        <v>40882.501199999999</v>
      </c>
      <c r="C65" s="3052" t="s">
        <v>157</v>
      </c>
      <c r="D65" s="3053">
        <v>44926</v>
      </c>
      <c r="E65" s="3054" t="s">
        <v>7</v>
      </c>
      <c r="F65" s="3054" t="s">
        <v>50</v>
      </c>
      <c r="G65" s="3054" t="s">
        <v>39</v>
      </c>
      <c r="H65" s="3055">
        <v>40882.501199999999</v>
      </c>
      <c r="I65" s="3055">
        <v>49059</v>
      </c>
      <c r="J65" s="3053"/>
    </row>
    <row r="66" spans="1:10" s="3049" ht="14.25" customHeight="1">
      <c r="A66" s="65535">
        <v>44777</v>
      </c>
      <c r="B66" s="65535">
        <v>19222.5026</v>
      </c>
      <c r="C66" s="3052" t="s">
        <v>158</v>
      </c>
      <c r="D66" s="3053">
        <v>44926</v>
      </c>
      <c r="E66" s="3054" t="s">
        <v>7</v>
      </c>
      <c r="F66" s="3054" t="s">
        <v>159</v>
      </c>
      <c r="G66" s="3054" t="s">
        <v>61</v>
      </c>
      <c r="H66" s="3055">
        <v>19222.5026</v>
      </c>
      <c r="I66" s="3055">
        <v>23067</v>
      </c>
      <c r="J66" s="3053"/>
    </row>
    <row r="67" spans="1:10" s="3049" ht="14.25" customHeight="1">
      <c r="A67" s="65535">
        <v>44888</v>
      </c>
      <c r="B67" s="65535">
        <v>50489.748399999997</v>
      </c>
      <c r="C67" s="3052" t="s">
        <v>163</v>
      </c>
      <c r="D67" s="3053">
        <v>44926</v>
      </c>
      <c r="E67" s="3054" t="s">
        <v>7</v>
      </c>
      <c r="F67" s="3054" t="s">
        <v>164</v>
      </c>
      <c r="G67" s="3054" t="s">
        <v>39</v>
      </c>
      <c r="H67" s="3055">
        <v>50489.748399999997</v>
      </c>
      <c r="I67" s="3055">
        <v>60587.7</v>
      </c>
      <c r="J67" s="3053"/>
    </row>
    <row r="68" spans="1:10" s="3049" ht="14.25" customHeight="1">
      <c r="A68" s="3057"/>
      <c r="B68" s="65535">
        <f>SUM(B7:B67)</f>
        <v>955981.97887000011</v>
      </c>
      <c r="C68" s="3057"/>
      <c r="D68" s="65535"/>
      <c r="E68" s="3057"/>
      <c r="F68" s="3057"/>
      <c r="G68" s="3057" t="s">
        <v>268</v>
      </c>
      <c r="H68" s="3058">
        <f>SUM(H7:H67)</f>
        <v>952141.97895000002</v>
      </c>
      <c r="I68" s="3058">
        <f>SUM(I7:I67)</f>
        <v>1142570.3556699997</v>
      </c>
      <c r="J68" s="65535"/>
    </row>
    <row r="69" spans="1:10" s="3075" customFormat="1" ht="17.25" customHeight="1">
      <c r="A69" s="3070"/>
      <c r="B69" s="3070"/>
      <c r="C69" s="3070"/>
      <c r="D69" s="3074"/>
      <c r="E69" s="3074"/>
      <c r="F69" s="3074" t="s">
        <v>313</v>
      </c>
      <c r="G69" s="3074"/>
      <c r="H69" s="3074"/>
      <c r="I69" s="3074"/>
      <c r="J69" s="65535"/>
    </row>
    <row r="70" spans="1:10" s="3049" ht="14.25" customHeight="1">
      <c r="A70" s="65535">
        <v>44775</v>
      </c>
      <c r="B70" s="65535">
        <v>7050</v>
      </c>
      <c r="C70" s="3052" t="s">
        <v>65</v>
      </c>
      <c r="D70" s="3053">
        <v>44775</v>
      </c>
      <c r="E70" s="3054" t="s">
        <v>7</v>
      </c>
      <c r="F70" s="3054" t="s">
        <v>55</v>
      </c>
      <c r="G70" s="3054" t="s">
        <v>66</v>
      </c>
      <c r="H70" s="3055">
        <v>7050</v>
      </c>
      <c r="I70" s="3055">
        <v>8460</v>
      </c>
      <c r="J70" s="3053">
        <v>44837</v>
      </c>
    </row>
    <row r="71" spans="1:10" s="3049" ht="14.25" customHeight="1">
      <c r="A71" s="3057"/>
      <c r="B71" s="65535">
        <f>SUM(B70)</f>
        <v>7050</v>
      </c>
      <c r="C71" s="3057"/>
      <c r="D71" s="65535"/>
      <c r="E71" s="3057"/>
      <c r="F71" s="3057"/>
      <c r="G71" s="3057" t="s">
        <v>270</v>
      </c>
      <c r="H71" s="3058">
        <f>SUM(H70)</f>
        <v>7050</v>
      </c>
      <c r="I71" s="3058">
        <f>SUM(I70)</f>
        <v>8460</v>
      </c>
      <c r="J71" s="65535"/>
    </row>
    <row r="72" spans="1:10" s="3075" customFormat="1" ht="17.25" customHeight="1">
      <c r="A72" s="3070"/>
      <c r="B72" s="3070"/>
      <c r="C72" s="3070"/>
      <c r="D72" s="3074"/>
      <c r="E72" s="3074"/>
      <c r="F72" s="3074" t="s">
        <v>315</v>
      </c>
      <c r="G72" s="3074"/>
      <c r="H72" s="3074"/>
      <c r="I72" s="3074"/>
      <c r="J72" s="65535"/>
    </row>
    <row r="73" spans="1:10" s="3049" ht="14.25" customHeight="1">
      <c r="A73" s="65535">
        <v>44734</v>
      </c>
      <c r="B73" s="65535">
        <v>8152.5</v>
      </c>
      <c r="C73" s="3052" t="s">
        <v>165</v>
      </c>
      <c r="D73" s="3053">
        <v>44735</v>
      </c>
      <c r="E73" s="3054" t="s">
        <v>166</v>
      </c>
      <c r="F73" s="3054" t="s">
        <v>167</v>
      </c>
      <c r="G73" s="3054" t="s">
        <v>39</v>
      </c>
      <c r="H73" s="3055">
        <v>8152.5</v>
      </c>
      <c r="I73" s="3055">
        <v>9783</v>
      </c>
      <c r="J73" s="3053">
        <v>44802</v>
      </c>
    </row>
    <row r="74" spans="1:10" s="3049" ht="14.25" customHeight="1">
      <c r="A74" s="65535">
        <v>44862</v>
      </c>
      <c r="B74" s="65535">
        <v>8956.4824000000008</v>
      </c>
      <c r="C74" s="3052" t="s">
        <v>168</v>
      </c>
      <c r="D74" s="3053">
        <v>44879</v>
      </c>
      <c r="E74" s="3056" t="s">
        <v>166</v>
      </c>
      <c r="F74" s="3056" t="s">
        <v>169</v>
      </c>
      <c r="G74" s="3054" t="s">
        <v>170</v>
      </c>
      <c r="H74" s="3055">
        <v>8956.4824000000008</v>
      </c>
      <c r="I74" s="3055">
        <v>10747.78</v>
      </c>
      <c r="J74" s="3053">
        <v>44919</v>
      </c>
    </row>
    <row r="75" spans="1:10" s="3049" ht="14.25" customHeight="1">
      <c r="A75" s="65535">
        <v>44869</v>
      </c>
      <c r="B75" s="65535">
        <v>6600</v>
      </c>
      <c r="C75" s="3052" t="s">
        <v>171</v>
      </c>
      <c r="D75" s="3053">
        <v>44879</v>
      </c>
      <c r="E75" s="3054" t="s">
        <v>166</v>
      </c>
      <c r="F75" s="3054" t="s">
        <v>169</v>
      </c>
      <c r="G75" s="3054" t="s">
        <v>66</v>
      </c>
      <c r="H75" s="3055">
        <v>6600</v>
      </c>
      <c r="I75" s="3055">
        <v>7920</v>
      </c>
      <c r="J75" s="3053">
        <v>44919</v>
      </c>
    </row>
    <row r="76" spans="1:10" s="3049" ht="14.25" customHeight="1">
      <c r="A76" s="3057"/>
      <c r="B76" s="3058">
        <f>SUM(B73:B75)</f>
        <v>23708.982400000001</v>
      </c>
      <c r="C76" s="3057"/>
      <c r="D76" s="65535"/>
      <c r="E76" s="3057"/>
      <c r="F76" s="3057"/>
      <c r="G76" s="3057" t="s">
        <v>317</v>
      </c>
      <c r="H76" s="3058">
        <f>SUM(H73:H75)</f>
        <v>23708.982400000001</v>
      </c>
      <c r="I76" s="3058">
        <f>SUM(I73:I75)</f>
        <v>28450.78</v>
      </c>
      <c r="J76" s="65535"/>
    </row>
    <row r="78" spans="1:10" s="3049" ht="15" customHeight="1">
      <c r="G78" s="3059" t="s">
        <v>318</v>
      </c>
      <c r="H78" s="3060">
        <f>H68+H76</f>
        <v>975850.96135</v>
      </c>
      <c r="I78" s="3060">
        <f>I68+I76</f>
        <v>1171021.1356699998</v>
      </c>
    </row>
    <row r="80" spans="1:10" s="3049" ht="15" customHeight="1">
      <c r="G80" s="3059" t="s">
        <v>319</v>
      </c>
      <c r="H80" s="3060">
        <f>H71</f>
        <v>7050</v>
      </c>
      <c r="I80" s="3060">
        <f>I71</f>
        <v>8460</v>
      </c>
    </row>
    <row r="82" spans="7:9" s="3049" ht="15" customHeight="1">
      <c r="G82" s="65535" t="s">
        <v>375</v>
      </c>
      <c r="H82" s="65535">
        <f>+H78+H80</f>
        <v>982900.96135</v>
      </c>
      <c r="I82" s="65535">
        <f>+I78+I80</f>
        <v>1179481.1356699998</v>
      </c>
    </row>
  </sheetData>
  <mergeCells count="3">
    <mergeCell ref="A4:B4"/>
    <mergeCell ref="C4:I4"/>
    <mergeCell ref="J4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6"/>
  <sheetViews>
    <sheetView zoomScale="90" zoomScaleNormal="90" workbookViewId="0">
      <selection activeCell="F23" sqref="F23"/>
    </sheetView>
  </sheetViews>
  <sheetFormatPr baseColWidth="10" defaultRowHeight="15" customHeight="1"/>
  <cols>
    <col min="1" max="1" width="11.42578125" style="3062"/>
    <col min="2" max="2" width="11.5703125" style="3062" bestFit="1" customWidth="1"/>
    <col min="3" max="3" width="9.7109375" style="3061" customWidth="1"/>
    <col min="4" max="4" width="14.140625" style="3061" customWidth="1"/>
    <col min="5" max="5" width="28.42578125" style="3062" customWidth="1"/>
    <col min="6" max="6" width="62" style="3062" customWidth="1"/>
    <col min="7" max="7" width="47.28515625" style="3062" customWidth="1"/>
    <col min="8" max="8" width="15" style="3062" customWidth="1"/>
    <col min="9" max="9" width="20.5703125" style="3062" customWidth="1"/>
    <col min="10" max="10" width="18.7109375" style="65535" bestFit="1" customWidth="1"/>
    <col min="11" max="16384" width="11.42578125" style="3062"/>
  </cols>
  <sheetData>
    <row r="1" spans="1:10" s="3049" ht="15" customHeight="1">
      <c r="F1" s="3076" t="s">
        <v>370</v>
      </c>
    </row>
    <row r="2" spans="1:10" s="3049" ht="17.25" customHeight="1" thickBot="1">
      <c r="F2" s="65535" t="s">
        <v>316</v>
      </c>
    </row>
    <row r="4" spans="1:10" s="3049" ht="21" customHeight="1">
      <c r="A4" s="65535" t="s">
        <v>356</v>
      </c>
      <c r="B4" s="65535"/>
      <c r="C4" s="65535" t="s">
        <v>357</v>
      </c>
      <c r="D4" s="65535"/>
      <c r="E4" s="65535"/>
      <c r="F4" s="65535"/>
      <c r="G4" s="65535"/>
      <c r="H4" s="65535"/>
      <c r="I4" s="65535"/>
      <c r="J4" s="65535" t="s">
        <v>351</v>
      </c>
    </row>
    <row r="5" spans="1:10" s="3063" customFormat="1" ht="21" customHeight="1">
      <c r="A5" s="3051" t="s">
        <v>344</v>
      </c>
      <c r="B5" s="3051" t="s">
        <v>4</v>
      </c>
      <c r="C5" s="3051" t="s">
        <v>0</v>
      </c>
      <c r="D5" s="3051" t="s">
        <v>1</v>
      </c>
      <c r="E5" s="3051" t="s">
        <v>2</v>
      </c>
      <c r="F5" s="3051" t="s">
        <v>3</v>
      </c>
      <c r="G5" s="3051" t="s">
        <v>271</v>
      </c>
      <c r="H5" s="3051" t="s">
        <v>4</v>
      </c>
      <c r="I5" s="3051" t="s">
        <v>5</v>
      </c>
      <c r="J5" s="65535"/>
    </row>
    <row r="6" spans="1:10" s="3075" customFormat="1" ht="21" customHeight="1">
      <c r="A6" s="3070"/>
      <c r="B6" s="3070"/>
      <c r="C6" s="3070"/>
      <c r="D6" s="3074"/>
      <c r="E6" s="3074"/>
      <c r="F6" s="3074" t="s">
        <v>314</v>
      </c>
      <c r="G6" s="3074"/>
      <c r="H6" s="3074"/>
      <c r="I6" s="3074"/>
      <c r="J6" s="65535"/>
    </row>
    <row r="7" spans="1:10" s="3049" ht="21" customHeight="1">
      <c r="A7" s="65535">
        <v>2022</v>
      </c>
      <c r="B7" s="3055">
        <v>9500</v>
      </c>
      <c r="C7" s="3052" t="s">
        <v>20</v>
      </c>
      <c r="D7" s="3053">
        <v>44651</v>
      </c>
      <c r="E7" s="3054" t="s">
        <v>7</v>
      </c>
      <c r="F7" s="3054" t="s">
        <v>21</v>
      </c>
      <c r="G7" s="3054" t="s">
        <v>22</v>
      </c>
      <c r="H7" s="3055">
        <v>9500</v>
      </c>
      <c r="I7" s="3055">
        <v>11400</v>
      </c>
      <c r="J7" s="65535">
        <v>44771</v>
      </c>
    </row>
    <row r="8" spans="1:10" s="3049" ht="21" customHeight="1">
      <c r="A8" s="65535"/>
      <c r="B8" s="3055">
        <v>11000</v>
      </c>
      <c r="C8" s="3052" t="s">
        <v>23</v>
      </c>
      <c r="D8" s="3053">
        <v>44665</v>
      </c>
      <c r="E8" s="3054" t="s">
        <v>7</v>
      </c>
      <c r="F8" s="3054" t="s">
        <v>24</v>
      </c>
      <c r="G8" s="3054" t="s">
        <v>25</v>
      </c>
      <c r="H8" s="3055">
        <v>11000</v>
      </c>
      <c r="I8" s="3055">
        <v>13200</v>
      </c>
      <c r="J8" s="65535">
        <v>44721</v>
      </c>
    </row>
    <row r="9" spans="1:10" s="3049" ht="21" customHeight="1">
      <c r="A9" s="65535"/>
      <c r="B9" s="3055">
        <v>9000</v>
      </c>
      <c r="C9" s="3052" t="s">
        <v>28</v>
      </c>
      <c r="D9" s="3053">
        <v>44677</v>
      </c>
      <c r="E9" s="3054" t="s">
        <v>7</v>
      </c>
      <c r="F9" s="3054" t="s">
        <v>29</v>
      </c>
      <c r="G9" s="3054" t="s">
        <v>30</v>
      </c>
      <c r="H9" s="3055">
        <v>9000</v>
      </c>
      <c r="I9" s="3055">
        <v>10800</v>
      </c>
      <c r="J9" s="65535">
        <v>44721</v>
      </c>
    </row>
    <row r="10" spans="1:10" s="3049" ht="21" customHeight="1">
      <c r="A10" s="65535"/>
      <c r="B10" s="3055">
        <v>13500</v>
      </c>
      <c r="C10" s="3052" t="s">
        <v>33</v>
      </c>
      <c r="D10" s="3053">
        <v>44677</v>
      </c>
      <c r="E10" s="3054" t="s">
        <v>7</v>
      </c>
      <c r="F10" s="3054" t="s">
        <v>34</v>
      </c>
      <c r="G10" s="3054" t="s">
        <v>30</v>
      </c>
      <c r="H10" s="3055">
        <v>13500</v>
      </c>
      <c r="I10" s="3055">
        <v>16200</v>
      </c>
      <c r="J10" s="65535">
        <v>44721</v>
      </c>
    </row>
    <row r="11" spans="1:10" s="3049" ht="21" customHeight="1">
      <c r="A11" s="65535"/>
      <c r="B11" s="3055">
        <v>17480</v>
      </c>
      <c r="C11" s="3052" t="s">
        <v>35</v>
      </c>
      <c r="D11" s="3053">
        <v>44677</v>
      </c>
      <c r="E11" s="3054" t="s">
        <v>7</v>
      </c>
      <c r="F11" s="3054" t="s">
        <v>36</v>
      </c>
      <c r="G11" s="3054" t="s">
        <v>30</v>
      </c>
      <c r="H11" s="3055">
        <v>17480</v>
      </c>
      <c r="I11" s="3055">
        <v>20976</v>
      </c>
      <c r="J11" s="65535">
        <v>44749</v>
      </c>
    </row>
    <row r="12" spans="1:10" s="3049" ht="21" customHeight="1">
      <c r="A12" s="65535"/>
      <c r="B12" s="3055">
        <v>214876</v>
      </c>
      <c r="C12" s="3052" t="s">
        <v>40</v>
      </c>
      <c r="D12" s="3053">
        <v>44709</v>
      </c>
      <c r="E12" s="3054" t="s">
        <v>7</v>
      </c>
      <c r="F12" s="3054" t="s">
        <v>41</v>
      </c>
      <c r="G12" s="3054" t="s">
        <v>30</v>
      </c>
      <c r="H12" s="3055">
        <v>214876</v>
      </c>
      <c r="I12" s="3055">
        <v>257851.2</v>
      </c>
      <c r="J12" s="65535">
        <v>44749</v>
      </c>
    </row>
    <row r="13" spans="1:10" s="3049" ht="21" customHeight="1">
      <c r="A13" s="65535"/>
      <c r="B13" s="3055">
        <v>188858</v>
      </c>
      <c r="C13" s="3052" t="s">
        <v>48</v>
      </c>
      <c r="D13" s="3053">
        <v>44735</v>
      </c>
      <c r="E13" s="3054" t="s">
        <v>7</v>
      </c>
      <c r="F13" s="3054" t="s">
        <v>41</v>
      </c>
      <c r="G13" s="3054" t="s">
        <v>30</v>
      </c>
      <c r="H13" s="3055">
        <v>188858</v>
      </c>
      <c r="I13" s="3055">
        <v>226629.6</v>
      </c>
      <c r="J13" s="65535">
        <v>44749</v>
      </c>
    </row>
    <row r="14" spans="1:10" s="3049" ht="21" customHeight="1">
      <c r="A14" s="65535"/>
      <c r="B14" s="3055">
        <v>9500</v>
      </c>
      <c r="C14" s="3052" t="s">
        <v>51</v>
      </c>
      <c r="D14" s="3053">
        <v>44737</v>
      </c>
      <c r="E14" s="3054" t="s">
        <v>7</v>
      </c>
      <c r="F14" s="3054" t="s">
        <v>21</v>
      </c>
      <c r="G14" s="3054" t="s">
        <v>30</v>
      </c>
      <c r="H14" s="3055">
        <v>9500</v>
      </c>
      <c r="I14" s="3055">
        <v>11400</v>
      </c>
      <c r="J14" s="65535">
        <v>44956</v>
      </c>
    </row>
    <row r="15" spans="1:10" s="3049" ht="21" customHeight="1">
      <c r="A15" s="65535"/>
      <c r="B15" s="3055">
        <v>9500</v>
      </c>
      <c r="C15" s="3052" t="s">
        <v>127</v>
      </c>
      <c r="D15" s="3053">
        <v>44875</v>
      </c>
      <c r="E15" s="3054" t="s">
        <v>7</v>
      </c>
      <c r="F15" s="3054" t="s">
        <v>21</v>
      </c>
      <c r="G15" s="3054" t="s">
        <v>30</v>
      </c>
      <c r="H15" s="3055">
        <v>9500</v>
      </c>
      <c r="I15" s="3055">
        <v>11400</v>
      </c>
      <c r="J15" s="65535"/>
    </row>
    <row r="16" spans="1:10" s="3049" ht="21" customHeight="1">
      <c r="A16" s="65535"/>
      <c r="B16" s="3055">
        <v>241740</v>
      </c>
      <c r="C16" s="3052" t="s">
        <v>130</v>
      </c>
      <c r="D16" s="3053">
        <v>44879</v>
      </c>
      <c r="E16" s="3054" t="s">
        <v>7</v>
      </c>
      <c r="F16" s="3054" t="s">
        <v>41</v>
      </c>
      <c r="G16" s="3054" t="s">
        <v>30</v>
      </c>
      <c r="H16" s="3055">
        <v>241740</v>
      </c>
      <c r="I16" s="3055">
        <v>290088</v>
      </c>
      <c r="J16" s="65535"/>
    </row>
    <row r="17" spans="1:10" s="3049" ht="21" customHeight="1">
      <c r="A17" s="65535"/>
      <c r="B17" s="3055">
        <v>161994</v>
      </c>
      <c r="C17" s="3052" t="s">
        <v>154</v>
      </c>
      <c r="D17" s="3053">
        <v>44925</v>
      </c>
      <c r="E17" s="3054" t="s">
        <v>7</v>
      </c>
      <c r="F17" s="3054" t="s">
        <v>41</v>
      </c>
      <c r="G17" s="3054" t="s">
        <v>30</v>
      </c>
      <c r="H17" s="3055">
        <v>161994</v>
      </c>
      <c r="I17" s="3055">
        <v>194392.8</v>
      </c>
      <c r="J17" s="65535"/>
    </row>
    <row r="18" spans="1:10" s="3049" ht="21" customHeight="1">
      <c r="A18" s="65535"/>
      <c r="B18" s="3055">
        <v>17480</v>
      </c>
      <c r="C18" s="3052" t="s">
        <v>160</v>
      </c>
      <c r="D18" s="3053">
        <v>44926</v>
      </c>
      <c r="E18" s="3054" t="s">
        <v>7</v>
      </c>
      <c r="F18" s="3054" t="s">
        <v>36</v>
      </c>
      <c r="G18" s="3054" t="s">
        <v>30</v>
      </c>
      <c r="H18" s="3055">
        <v>17480</v>
      </c>
      <c r="I18" s="3055">
        <v>20976</v>
      </c>
      <c r="J18" s="65535"/>
    </row>
    <row r="19" spans="1:10" s="3049" ht="21" customHeight="1">
      <c r="A19" s="65535"/>
      <c r="B19" s="3055">
        <v>13500</v>
      </c>
      <c r="C19" s="3052" t="s">
        <v>161</v>
      </c>
      <c r="D19" s="3053">
        <v>44926</v>
      </c>
      <c r="E19" s="3054" t="s">
        <v>7</v>
      </c>
      <c r="F19" s="3054" t="s">
        <v>34</v>
      </c>
      <c r="G19" s="3054" t="s">
        <v>30</v>
      </c>
      <c r="H19" s="3055">
        <v>13500</v>
      </c>
      <c r="I19" s="3055">
        <v>16200</v>
      </c>
      <c r="J19" s="65535"/>
    </row>
    <row r="20" spans="1:10" s="3049" ht="21" customHeight="1">
      <c r="A20" s="65535"/>
      <c r="B20" s="3055">
        <v>9000</v>
      </c>
      <c r="C20" s="3052" t="s">
        <v>162</v>
      </c>
      <c r="D20" s="3053">
        <v>44926</v>
      </c>
      <c r="E20" s="3054" t="s">
        <v>7</v>
      </c>
      <c r="F20" s="3054" t="s">
        <v>29</v>
      </c>
      <c r="G20" s="3054" t="s">
        <v>30</v>
      </c>
      <c r="H20" s="3055">
        <v>9000</v>
      </c>
      <c r="I20" s="3055">
        <v>10800</v>
      </c>
      <c r="J20" s="65535"/>
    </row>
    <row r="21" spans="1:10" s="3049" ht="21" customHeight="1">
      <c r="A21" s="3057"/>
      <c r="B21" s="3058">
        <f>SUM(B7:B20)</f>
        <v>926928</v>
      </c>
      <c r="C21" s="3057"/>
      <c r="D21" s="65535"/>
      <c r="E21" s="3057"/>
      <c r="F21" s="3057"/>
      <c r="G21" s="3057" t="s">
        <v>269</v>
      </c>
      <c r="H21" s="3058">
        <f>SUM(H7:H20)</f>
        <v>926928</v>
      </c>
      <c r="I21" s="3058">
        <f>SUM(I7:I20)</f>
        <v>1112313.6000000001</v>
      </c>
      <c r="J21" s="65535"/>
    </row>
    <row r="22" spans="1:10" s="3049" ht="21" customHeight="1"/>
    <row r="23" spans="1:10" s="3049" ht="21" customHeight="1">
      <c r="A23" s="3065"/>
      <c r="B23" s="3065"/>
      <c r="G23" s="3059" t="s">
        <v>320</v>
      </c>
      <c r="H23" s="3060">
        <f>SUM(H21)</f>
        <v>926928</v>
      </c>
      <c r="I23" s="3060">
        <f>SUM(I21)</f>
        <v>1112313.6000000001</v>
      </c>
    </row>
    <row r="24" spans="1:10" s="3049" ht="21" customHeight="1"/>
    <row r="29" spans="1:10" s="3049" ht="15" customHeight="1">
      <c r="A29" s="3065"/>
      <c r="B29" s="3065"/>
    </row>
    <row r="41" spans="1:2" s="3049" ht="15" customHeight="1">
      <c r="A41" s="3065"/>
      <c r="B41" s="3065"/>
    </row>
    <row r="43" spans="1:2" s="3049" ht="15" customHeight="1">
      <c r="A43" s="3064"/>
      <c r="B43" s="3064"/>
    </row>
    <row r="44" spans="1:2" s="3049" ht="15" customHeight="1">
      <c r="A44" s="3064"/>
      <c r="B44" s="3064"/>
    </row>
    <row r="45" spans="1:2" s="3049" ht="15" customHeight="1">
      <c r="A45" s="3064"/>
      <c r="B45" s="3064"/>
    </row>
    <row r="46" spans="1:2" s="3049" ht="15" customHeight="1">
      <c r="A46" s="3065"/>
      <c r="B46" s="3065"/>
    </row>
    <row r="64" spans="1:2" s="3049" ht="15" customHeight="1">
      <c r="A64" s="3065"/>
      <c r="B64" s="3065"/>
    </row>
    <row r="69" spans="1:2" s="3049" ht="15" customHeight="1">
      <c r="A69" s="3065"/>
      <c r="B69" s="3065"/>
    </row>
    <row r="76" spans="1:2" s="3049" ht="15" customHeight="1">
      <c r="A76" s="3065"/>
      <c r="B76" s="3065"/>
    </row>
  </sheetData>
  <mergeCells count="4">
    <mergeCell ref="A7:A20"/>
    <mergeCell ref="A4:B4"/>
    <mergeCell ref="C4:I4"/>
    <mergeCell ref="J4:J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0"/>
  <sheetViews>
    <sheetView zoomScale="80" zoomScaleNormal="80" workbookViewId="0">
      <selection activeCell="J39" sqref="J39"/>
    </sheetView>
  </sheetViews>
  <sheetFormatPr baseColWidth="10" defaultRowHeight="15" customHeight="1"/>
  <cols>
    <col min="1" max="1" width="14" style="3069" customWidth="1"/>
    <col min="2" max="2" width="15.42578125" style="65535" bestFit="1" customWidth="1"/>
    <col min="3" max="3" width="14" style="3069" customWidth="1"/>
    <col min="4" max="4" width="10.85546875" style="3065" bestFit="1" customWidth="1"/>
    <col min="5" max="5" width="11.7109375" style="3061" customWidth="1"/>
    <col min="6" max="6" width="23.5703125" style="3062" customWidth="1"/>
    <col min="7" max="7" width="71.85546875" style="3062" customWidth="1"/>
    <col min="8" max="8" width="62.28515625" style="3062" customWidth="1"/>
    <col min="9" max="9" width="15" style="3062" customWidth="1"/>
    <col min="10" max="10" width="20.5703125" style="3062" customWidth="1"/>
    <col min="11" max="11" width="20.28515625" style="65535" bestFit="1" customWidth="1"/>
    <col min="12" max="16384" width="11.42578125" style="3062"/>
  </cols>
  <sheetData>
    <row r="1" spans="1:11" s="3049" ht="15" customHeight="1">
      <c r="D1" s="3069"/>
      <c r="G1" s="3076" t="s">
        <v>371</v>
      </c>
    </row>
    <row r="2" spans="1:11" s="3049" ht="17.25" customHeight="1" thickBot="1">
      <c r="D2" s="3069"/>
      <c r="G2" s="65535" t="s">
        <v>316</v>
      </c>
    </row>
    <row r="3" spans="1:11" s="3049" ht="15" customHeight="1">
      <c r="D3" s="3069"/>
    </row>
    <row r="4" spans="1:11" s="3049" ht="15.75" customHeight="1">
      <c r="A4" s="65535" t="s">
        <v>356</v>
      </c>
      <c r="B4" s="65535"/>
      <c r="C4" s="65535"/>
      <c r="D4" s="65535" t="s">
        <v>357</v>
      </c>
      <c r="E4" s="65535"/>
      <c r="F4" s="65535"/>
      <c r="G4" s="65535"/>
      <c r="H4" s="65535"/>
      <c r="I4" s="65535"/>
      <c r="J4" s="65535"/>
      <c r="K4" s="65535" t="s">
        <v>351</v>
      </c>
    </row>
    <row r="5" spans="1:11" s="3063" customFormat="1" ht="15.75" customHeight="1">
      <c r="A5" s="3051" t="s">
        <v>344</v>
      </c>
      <c r="B5" s="65535" t="s">
        <v>4</v>
      </c>
      <c r="C5" s="3051" t="s">
        <v>327</v>
      </c>
      <c r="D5" s="3051" t="s">
        <v>0</v>
      </c>
      <c r="E5" s="3051" t="s">
        <v>1</v>
      </c>
      <c r="F5" s="3051" t="s">
        <v>2</v>
      </c>
      <c r="G5" s="3051" t="s">
        <v>3</v>
      </c>
      <c r="H5" s="3051" t="s">
        <v>271</v>
      </c>
      <c r="I5" s="3051" t="s">
        <v>4</v>
      </c>
      <c r="J5" s="3051" t="s">
        <v>5</v>
      </c>
      <c r="K5" s="65535"/>
    </row>
    <row r="6" spans="1:11" s="3049" ht="15" customHeight="1">
      <c r="A6" s="65535"/>
      <c r="B6" s="65535"/>
      <c r="C6" s="65535"/>
      <c r="D6" s="3072"/>
      <c r="E6" s="65535"/>
      <c r="F6" s="3072"/>
      <c r="G6" s="3072" t="s">
        <v>302</v>
      </c>
      <c r="H6" s="3072"/>
      <c r="I6" s="3072"/>
      <c r="J6" s="3072"/>
      <c r="K6" s="3072"/>
    </row>
    <row r="7" spans="1:11" s="3049" ht="14.25" customHeight="1">
      <c r="A7" s="3053">
        <v>44013</v>
      </c>
      <c r="B7" s="65535">
        <v>354489.7</v>
      </c>
      <c r="C7" s="65535" t="s">
        <v>353</v>
      </c>
      <c r="D7" s="3054" t="s">
        <v>180</v>
      </c>
      <c r="E7" s="3053">
        <v>44599</v>
      </c>
      <c r="F7" s="3054" t="s">
        <v>7</v>
      </c>
      <c r="G7" s="3054" t="s">
        <v>178</v>
      </c>
      <c r="H7" s="3056" t="s">
        <v>292</v>
      </c>
      <c r="I7" s="3055">
        <v>33339.875</v>
      </c>
      <c r="J7" s="3055">
        <v>40007.86</v>
      </c>
      <c r="K7" s="65535">
        <v>44648</v>
      </c>
    </row>
    <row r="8" spans="1:11" s="3049" ht="14.25" customHeight="1">
      <c r="A8" s="3053">
        <v>43879</v>
      </c>
      <c r="B8" s="65535">
        <v>343379.7</v>
      </c>
      <c r="C8" s="65535" t="s">
        <v>353</v>
      </c>
      <c r="D8" s="3054" t="s">
        <v>184</v>
      </c>
      <c r="E8" s="3053">
        <v>44603</v>
      </c>
      <c r="F8" s="3054" t="s">
        <v>7</v>
      </c>
      <c r="G8" s="3054" t="s">
        <v>183</v>
      </c>
      <c r="H8" s="3056" t="s">
        <v>292</v>
      </c>
      <c r="I8" s="3055">
        <v>32849.093999999997</v>
      </c>
      <c r="J8" s="3055">
        <v>39418.910000000003</v>
      </c>
      <c r="K8" s="65535">
        <v>44648</v>
      </c>
    </row>
    <row r="9" spans="1:11" s="3049" ht="14.25" customHeight="1">
      <c r="A9" s="65535" t="s">
        <v>355</v>
      </c>
      <c r="B9" s="65535">
        <v>1344740.02</v>
      </c>
      <c r="C9" s="65535" t="s">
        <v>354</v>
      </c>
      <c r="D9" s="3054" t="s">
        <v>195</v>
      </c>
      <c r="E9" s="3053">
        <v>44691</v>
      </c>
      <c r="F9" s="3054" t="s">
        <v>7</v>
      </c>
      <c r="G9" s="3054" t="s">
        <v>196</v>
      </c>
      <c r="H9" s="3054" t="s">
        <v>197</v>
      </c>
      <c r="I9" s="3055">
        <v>58411.87</v>
      </c>
      <c r="J9" s="3055">
        <v>70094.240000000005</v>
      </c>
      <c r="K9" s="65535">
        <v>44805</v>
      </c>
    </row>
    <row r="10" spans="1:11" s="3049" ht="14.25" customHeight="1">
      <c r="A10" s="3053">
        <v>44235</v>
      </c>
      <c r="B10" s="65535">
        <v>1800000</v>
      </c>
      <c r="C10" s="65535" t="s">
        <v>354</v>
      </c>
      <c r="D10" s="3054" t="s">
        <v>216</v>
      </c>
      <c r="E10" s="3053">
        <v>44768</v>
      </c>
      <c r="F10" s="3054" t="s">
        <v>7</v>
      </c>
      <c r="G10" s="3054" t="s">
        <v>217</v>
      </c>
      <c r="H10" s="3056" t="s">
        <v>292</v>
      </c>
      <c r="I10" s="3055">
        <v>51260.095999999998</v>
      </c>
      <c r="J10" s="3055">
        <v>61512.12</v>
      </c>
      <c r="K10" s="65535">
        <v>44919</v>
      </c>
    </row>
    <row r="11" spans="1:11" s="3049" ht="14.25" customHeight="1">
      <c r="A11" s="3053">
        <v>44454</v>
      </c>
      <c r="B11" s="65535">
        <v>299982.19</v>
      </c>
      <c r="C11" s="65535" t="s">
        <v>353</v>
      </c>
      <c r="D11" s="3054" t="s">
        <v>224</v>
      </c>
      <c r="E11" s="3053">
        <v>44783</v>
      </c>
      <c r="F11" s="3054" t="s">
        <v>7</v>
      </c>
      <c r="G11" s="3054" t="s">
        <v>222</v>
      </c>
      <c r="H11" s="3054" t="s">
        <v>95</v>
      </c>
      <c r="I11" s="3055">
        <v>29839.23</v>
      </c>
      <c r="J11" s="3055">
        <v>35807.08</v>
      </c>
      <c r="K11" s="65535">
        <v>44858</v>
      </c>
    </row>
    <row r="12" spans="1:11" s="3049" ht="14.25" customHeight="1">
      <c r="A12" s="3053">
        <v>44478</v>
      </c>
      <c r="B12" s="65535">
        <v>291332.67</v>
      </c>
      <c r="C12" s="65535" t="s">
        <v>354</v>
      </c>
      <c r="D12" s="3054" t="s">
        <v>239</v>
      </c>
      <c r="E12" s="3053">
        <v>44873</v>
      </c>
      <c r="F12" s="3054" t="s">
        <v>7</v>
      </c>
      <c r="G12" s="3054" t="s">
        <v>240</v>
      </c>
      <c r="H12" s="3054" t="s">
        <v>241</v>
      </c>
      <c r="I12" s="3055">
        <v>8852.16</v>
      </c>
      <c r="J12" s="3055">
        <v>10622.59</v>
      </c>
      <c r="K12" s="65535">
        <v>44919</v>
      </c>
    </row>
    <row r="13" spans="1:11" s="3049" ht="14.25" customHeight="1">
      <c r="A13" s="3053">
        <v>44480</v>
      </c>
      <c r="B13" s="65535">
        <v>336699.7</v>
      </c>
      <c r="C13" s="65535" t="s">
        <v>353</v>
      </c>
      <c r="D13" s="3054" t="s">
        <v>247</v>
      </c>
      <c r="E13" s="3053">
        <v>44905</v>
      </c>
      <c r="F13" s="3054" t="s">
        <v>7</v>
      </c>
      <c r="G13" s="3054" t="s">
        <v>230</v>
      </c>
      <c r="H13" s="3056" t="s">
        <v>292</v>
      </c>
      <c r="I13" s="3055">
        <v>31820.87</v>
      </c>
      <c r="J13" s="3055">
        <v>38185.040000000001</v>
      </c>
      <c r="K13" s="65535"/>
    </row>
    <row r="14" spans="1:11" s="3049" ht="14.25" customHeight="1">
      <c r="A14" s="3053">
        <v>44442</v>
      </c>
      <c r="B14" s="65535">
        <v>203642.92</v>
      </c>
      <c r="C14" s="65535" t="s">
        <v>354</v>
      </c>
      <c r="D14" s="3054" t="s">
        <v>260</v>
      </c>
      <c r="E14" s="3053">
        <v>44925</v>
      </c>
      <c r="F14" s="3054" t="s">
        <v>7</v>
      </c>
      <c r="G14" s="3054" t="s">
        <v>261</v>
      </c>
      <c r="H14" s="3056" t="s">
        <v>292</v>
      </c>
      <c r="I14" s="3055">
        <v>19656.525000000001</v>
      </c>
      <c r="J14" s="3055">
        <v>23587.84</v>
      </c>
      <c r="K14" s="65535"/>
    </row>
    <row r="15" spans="1:11" s="3049" ht="14.25" customHeight="1">
      <c r="A15" s="3053">
        <v>44392</v>
      </c>
      <c r="B15" s="65535">
        <v>336509.7</v>
      </c>
      <c r="C15" s="65535" t="s">
        <v>353</v>
      </c>
      <c r="D15" s="3054" t="s">
        <v>264</v>
      </c>
      <c r="E15" s="3053">
        <v>44926</v>
      </c>
      <c r="F15" s="3054" t="s">
        <v>7</v>
      </c>
      <c r="G15" s="3054" t="s">
        <v>263</v>
      </c>
      <c r="H15" s="3054" t="s">
        <v>89</v>
      </c>
      <c r="I15" s="3055">
        <v>31508.485000000001</v>
      </c>
      <c r="J15" s="3055">
        <v>37810.19</v>
      </c>
      <c r="K15" s="65535"/>
    </row>
    <row r="16" spans="1:11" s="3049" ht="14.25" customHeight="1">
      <c r="A16" s="3053">
        <v>44392</v>
      </c>
      <c r="B16" s="65535">
        <v>298374.7</v>
      </c>
      <c r="C16" s="65535" t="s">
        <v>353</v>
      </c>
      <c r="D16" s="3054" t="s">
        <v>265</v>
      </c>
      <c r="E16" s="3053">
        <v>44926</v>
      </c>
      <c r="F16" s="3054" t="s">
        <v>7</v>
      </c>
      <c r="G16" s="3054" t="s">
        <v>266</v>
      </c>
      <c r="H16" s="3054" t="s">
        <v>95</v>
      </c>
      <c r="I16" s="3055">
        <v>29474.215</v>
      </c>
      <c r="J16" s="3055">
        <v>35369.06</v>
      </c>
      <c r="K16" s="65535"/>
    </row>
    <row r="17" spans="1:11" s="3065" customFormat="1" ht="15" customHeight="1">
      <c r="A17" s="65535"/>
      <c r="B17" s="65535"/>
      <c r="C17" s="65535"/>
      <c r="D17" s="3071"/>
      <c r="E17" s="65535"/>
      <c r="F17" s="3071"/>
      <c r="G17" s="3071"/>
      <c r="H17" s="3071" t="s">
        <v>306</v>
      </c>
      <c r="I17" s="3073">
        <f>SUM(I7:I16)</f>
        <v>327012.42000000004</v>
      </c>
      <c r="J17" s="3073">
        <f>SUM(J7:J16)</f>
        <v>392414.93000000005</v>
      </c>
      <c r="K17" s="3073"/>
    </row>
    <row r="18" spans="1:11" s="3049" ht="15" customHeight="1">
      <c r="A18" s="65535"/>
      <c r="B18" s="65535"/>
      <c r="C18" s="65535"/>
      <c r="D18" s="3072"/>
      <c r="E18" s="65535"/>
      <c r="F18" s="3072"/>
      <c r="G18" s="3072" t="s">
        <v>308</v>
      </c>
      <c r="H18" s="3072"/>
      <c r="I18" s="3072"/>
      <c r="J18" s="3072"/>
      <c r="K18" s="3072"/>
    </row>
    <row r="19" spans="1:11" s="3064" customFormat="1" ht="14.25" customHeight="1">
      <c r="A19" s="65535">
        <v>43942</v>
      </c>
      <c r="B19" s="65535">
        <v>1380000</v>
      </c>
      <c r="C19" s="65535" t="s">
        <v>354</v>
      </c>
      <c r="D19" s="3066" t="s">
        <v>273</v>
      </c>
      <c r="E19" s="65535">
        <v>44642</v>
      </c>
      <c r="F19" s="3066" t="s">
        <v>166</v>
      </c>
      <c r="G19" s="3066" t="s">
        <v>274</v>
      </c>
      <c r="H19" s="3066" t="s">
        <v>275</v>
      </c>
      <c r="I19" s="3067">
        <v>135332.144</v>
      </c>
      <c r="J19" s="3067">
        <v>162398.57</v>
      </c>
      <c r="K19" s="65535">
        <v>44707</v>
      </c>
    </row>
    <row r="20" spans="1:11" s="3064" customFormat="1" ht="14.25" customHeight="1">
      <c r="A20" s="65535">
        <v>43934</v>
      </c>
      <c r="B20" s="65535">
        <v>1176220.4099999999</v>
      </c>
      <c r="C20" s="65535" t="s">
        <v>354</v>
      </c>
      <c r="D20" s="3066" t="s">
        <v>276</v>
      </c>
      <c r="E20" s="65535">
        <v>44670</v>
      </c>
      <c r="F20" s="3066" t="s">
        <v>166</v>
      </c>
      <c r="G20" s="3066" t="s">
        <v>277</v>
      </c>
      <c r="H20" s="3066" t="s">
        <v>275</v>
      </c>
      <c r="I20" s="3067">
        <v>112545.232</v>
      </c>
      <c r="J20" s="3067">
        <v>135054.28</v>
      </c>
      <c r="K20" s="65535">
        <v>44721</v>
      </c>
    </row>
    <row r="21" spans="1:11" s="3064" customFormat="1" ht="14.25" customHeight="1">
      <c r="A21" s="3053">
        <v>44235</v>
      </c>
      <c r="B21" s="65535">
        <v>1800000</v>
      </c>
      <c r="C21" s="65535" t="s">
        <v>354</v>
      </c>
      <c r="D21" s="3066" t="s">
        <v>291</v>
      </c>
      <c r="E21" s="65535">
        <v>44768</v>
      </c>
      <c r="F21" s="3066" t="s">
        <v>166</v>
      </c>
      <c r="G21" s="3066" t="s">
        <v>217</v>
      </c>
      <c r="H21" s="3066" t="s">
        <v>275</v>
      </c>
      <c r="I21" s="3067">
        <v>118181.56</v>
      </c>
      <c r="J21" s="3067">
        <v>141817.87</v>
      </c>
      <c r="K21" s="65535">
        <v>44858</v>
      </c>
    </row>
    <row r="22" spans="1:11" s="3065" customFormat="1" ht="15" customHeight="1">
      <c r="A22" s="65535"/>
      <c r="B22" s="65535"/>
      <c r="C22" s="65535"/>
      <c r="D22" s="3071"/>
      <c r="E22" s="65535"/>
      <c r="F22" s="3071"/>
      <c r="G22" s="3071"/>
      <c r="H22" s="3071" t="s">
        <v>307</v>
      </c>
      <c r="I22" s="3073">
        <f>SUM(I19:I21)</f>
        <v>366058.93599999999</v>
      </c>
      <c r="J22" s="3073">
        <f>SUM(J19:J21)</f>
        <v>439270.72</v>
      </c>
      <c r="K22" s="3073"/>
    </row>
    <row r="23" spans="1:11" s="3049" ht="15" customHeight="1">
      <c r="A23" s="65535"/>
      <c r="B23" s="3072"/>
      <c r="C23" s="3072"/>
      <c r="D23" s="3072"/>
      <c r="E23" s="65535"/>
      <c r="F23" s="3072"/>
      <c r="G23" s="3072" t="s">
        <v>311</v>
      </c>
      <c r="H23" s="3072"/>
      <c r="I23" s="3072"/>
      <c r="J23" s="3072"/>
      <c r="K23" s="3072"/>
    </row>
    <row r="24" spans="1:11" s="3064" customFormat="1" ht="14.25" customHeight="1">
      <c r="A24" s="65535" t="s">
        <v>349</v>
      </c>
      <c r="B24" s="3067">
        <v>413748.11</v>
      </c>
      <c r="C24" s="3067" t="s">
        <v>293</v>
      </c>
      <c r="D24" s="3066" t="s">
        <v>287</v>
      </c>
      <c r="E24" s="65535">
        <v>44663</v>
      </c>
      <c r="F24" s="3066" t="s">
        <v>166</v>
      </c>
      <c r="G24" s="3066" t="s">
        <v>288</v>
      </c>
      <c r="H24" s="3066" t="s">
        <v>275</v>
      </c>
      <c r="I24" s="3067">
        <v>38021.050000000003</v>
      </c>
      <c r="J24" s="3067">
        <v>45625.26</v>
      </c>
      <c r="K24" s="65535">
        <v>44721</v>
      </c>
    </row>
    <row r="25" spans="1:11" s="3064" customFormat="1" ht="14.25" customHeight="1">
      <c r="A25" s="65535" t="s">
        <v>350</v>
      </c>
      <c r="B25" s="3067">
        <v>920000</v>
      </c>
      <c r="C25" s="3067" t="s">
        <v>293</v>
      </c>
      <c r="D25" s="3066" t="s">
        <v>289</v>
      </c>
      <c r="E25" s="65535">
        <v>44727</v>
      </c>
      <c r="F25" s="3066" t="s">
        <v>166</v>
      </c>
      <c r="G25" s="3066" t="s">
        <v>290</v>
      </c>
      <c r="H25" s="3066" t="s">
        <v>275</v>
      </c>
      <c r="I25" s="3067">
        <v>84174.2</v>
      </c>
      <c r="J25" s="3067">
        <v>101009.04</v>
      </c>
      <c r="K25" s="65535">
        <v>44832</v>
      </c>
    </row>
    <row r="26" spans="1:11" s="3065" customFormat="1" ht="15" customHeight="1">
      <c r="A26" s="65535"/>
      <c r="B26" s="3073"/>
      <c r="C26" s="3073"/>
      <c r="D26" s="3071"/>
      <c r="E26" s="65535"/>
      <c r="F26" s="3071"/>
      <c r="G26" s="3071"/>
      <c r="H26" s="3071" t="s">
        <v>323</v>
      </c>
      <c r="I26" s="3073">
        <f>SUM(I24:I25)</f>
        <v>122195.25</v>
      </c>
      <c r="J26" s="3073">
        <f>SUM(J24:J25)</f>
        <v>146634.29999999999</v>
      </c>
      <c r="K26" s="3073"/>
    </row>
    <row r="27" spans="1:11" s="3049" ht="15" customHeight="1">
      <c r="A27" s="65535"/>
      <c r="B27" s="65535"/>
      <c r="C27" s="65535"/>
      <c r="D27" s="3072"/>
      <c r="E27" s="65535"/>
      <c r="F27" s="3072"/>
      <c r="G27" s="3072" t="s">
        <v>303</v>
      </c>
      <c r="H27" s="3072"/>
      <c r="I27" s="3072"/>
      <c r="J27" s="3072"/>
      <c r="K27" s="3072"/>
    </row>
    <row r="28" spans="1:11" s="3049" ht="14.25" customHeight="1">
      <c r="A28" s="3053">
        <v>44013</v>
      </c>
      <c r="B28" s="65535">
        <v>799441.26</v>
      </c>
      <c r="C28" s="65535" t="s">
        <v>353</v>
      </c>
      <c r="D28" s="3054" t="s">
        <v>177</v>
      </c>
      <c r="E28" s="3053">
        <v>44599</v>
      </c>
      <c r="F28" s="3054" t="s">
        <v>7</v>
      </c>
      <c r="G28" s="3054" t="s">
        <v>178</v>
      </c>
      <c r="H28" s="3056" t="s">
        <v>294</v>
      </c>
      <c r="I28" s="3055">
        <v>79846.926000000007</v>
      </c>
      <c r="J28" s="3055">
        <v>95816.320000000007</v>
      </c>
      <c r="K28" s="65535">
        <v>44648</v>
      </c>
    </row>
    <row r="29" spans="1:11" s="3049" ht="14.25" customHeight="1">
      <c r="A29" s="3053">
        <v>44454</v>
      </c>
      <c r="B29" s="65535">
        <v>528447.28</v>
      </c>
      <c r="C29" s="65535" t="s">
        <v>353</v>
      </c>
      <c r="D29" s="3054" t="s">
        <v>221</v>
      </c>
      <c r="E29" s="3053">
        <v>44783</v>
      </c>
      <c r="F29" s="3054" t="s">
        <v>7</v>
      </c>
      <c r="G29" s="3054" t="s">
        <v>222</v>
      </c>
      <c r="H29" s="3054" t="s">
        <v>223</v>
      </c>
      <c r="I29" s="3055">
        <v>48644.63</v>
      </c>
      <c r="J29" s="3055">
        <v>58373.56</v>
      </c>
      <c r="K29" s="65535">
        <v>44858</v>
      </c>
    </row>
    <row r="30" spans="1:11" s="3049" ht="14.25" customHeight="1">
      <c r="A30" s="3053">
        <v>44480</v>
      </c>
      <c r="B30" s="65535">
        <v>552544.76</v>
      </c>
      <c r="C30" s="65535" t="s">
        <v>353</v>
      </c>
      <c r="D30" s="3054" t="s">
        <v>246</v>
      </c>
      <c r="E30" s="3053">
        <v>44905</v>
      </c>
      <c r="F30" s="3054" t="s">
        <v>7</v>
      </c>
      <c r="G30" s="3054" t="s">
        <v>228</v>
      </c>
      <c r="H30" s="3056" t="s">
        <v>294</v>
      </c>
      <c r="I30" s="3055">
        <v>49860.88</v>
      </c>
      <c r="J30" s="3055">
        <v>59833.06</v>
      </c>
      <c r="K30" s="65535"/>
    </row>
    <row r="31" spans="1:11" s="3049" ht="14.25" customHeight="1">
      <c r="A31" s="3053">
        <v>44392</v>
      </c>
      <c r="B31" s="65535">
        <v>566527.26</v>
      </c>
      <c r="C31" s="65535" t="s">
        <v>353</v>
      </c>
      <c r="D31" s="3054" t="s">
        <v>262</v>
      </c>
      <c r="E31" s="3053">
        <v>44926</v>
      </c>
      <c r="F31" s="3054" t="s">
        <v>7</v>
      </c>
      <c r="G31" s="3054" t="s">
        <v>263</v>
      </c>
      <c r="H31" s="3056" t="s">
        <v>294</v>
      </c>
      <c r="I31" s="3055">
        <v>51406.775500000003</v>
      </c>
      <c r="J31" s="3055">
        <v>61688.14</v>
      </c>
      <c r="K31" s="65535"/>
    </row>
    <row r="32" spans="1:11" s="3049" ht="14.25" customHeight="1">
      <c r="A32" s="3053">
        <v>44392</v>
      </c>
      <c r="B32" s="65535">
        <v>543727.26</v>
      </c>
      <c r="C32" s="65535" t="s">
        <v>353</v>
      </c>
      <c r="D32" s="3054" t="s">
        <v>267</v>
      </c>
      <c r="E32" s="3053">
        <v>44926</v>
      </c>
      <c r="F32" s="3054" t="s">
        <v>7</v>
      </c>
      <c r="G32" s="3054" t="s">
        <v>266</v>
      </c>
      <c r="H32" s="3056" t="s">
        <v>294</v>
      </c>
      <c r="I32" s="3055">
        <v>48107.03</v>
      </c>
      <c r="J32" s="3055">
        <v>57728.44</v>
      </c>
      <c r="K32" s="65535"/>
    </row>
    <row r="33" spans="1:12" s="3065" customFormat="1" ht="15" customHeight="1">
      <c r="A33" s="65535"/>
      <c r="B33" s="65535"/>
      <c r="C33" s="65535"/>
      <c r="D33" s="3071"/>
      <c r="E33" s="65535"/>
      <c r="F33" s="3071"/>
      <c r="G33" s="3071"/>
      <c r="H33" s="3071" t="s">
        <v>296</v>
      </c>
      <c r="I33" s="3073">
        <f>SUM(I28:I32)</f>
        <v>277866.2415</v>
      </c>
      <c r="J33" s="3073">
        <f>SUM(J28:J32)</f>
        <v>333439.52</v>
      </c>
      <c r="K33" s="3073"/>
    </row>
    <row r="35" spans="1:12" s="3049" ht="15" customHeight="1">
      <c r="H35" s="3059" t="s">
        <v>358</v>
      </c>
      <c r="I35" s="3060">
        <f>+I17+I22+I26</f>
        <v>815266.60600000003</v>
      </c>
      <c r="J35" s="3060">
        <f>+J17+J22+J26</f>
        <v>978319.95</v>
      </c>
    </row>
    <row r="37" spans="1:12" s="3049" ht="15" customHeight="1">
      <c r="H37" s="3059" t="s">
        <v>359</v>
      </c>
      <c r="I37" s="3060">
        <f>+I33</f>
        <v>277866.2415</v>
      </c>
      <c r="J37" s="3060">
        <f>+J33</f>
        <v>333439.52</v>
      </c>
    </row>
    <row r="39" spans="1:12" s="3061" customFormat="1" ht="15" customHeight="1">
      <c r="A39" s="65535"/>
      <c r="B39" s="65535"/>
      <c r="C39" s="65535"/>
      <c r="D39" s="3049"/>
      <c r="F39" s="3062"/>
      <c r="G39" s="3062"/>
      <c r="H39" s="65535" t="s">
        <v>376</v>
      </c>
      <c r="I39" s="65535">
        <f>+I35+I37</f>
        <v>1093132.8475000001</v>
      </c>
      <c r="J39" s="65535">
        <f>+J35+J37</f>
        <v>1311759.47</v>
      </c>
      <c r="K39" s="65535"/>
    </row>
    <row r="40" spans="1:12" s="3049" ht="15" customHeight="1">
      <c r="C40" s="65535"/>
      <c r="D40" s="3069"/>
      <c r="E40" s="3065"/>
      <c r="F40" s="3061"/>
      <c r="K40" s="3062"/>
      <c r="L40" s="65535"/>
    </row>
  </sheetData>
  <mergeCells count="3">
    <mergeCell ref="A4:C4"/>
    <mergeCell ref="D4:J4"/>
    <mergeCell ref="K4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7"/>
  <sheetViews>
    <sheetView zoomScale="80" zoomScaleNormal="80" workbookViewId="0">
      <selection activeCell="J23" sqref="J23"/>
    </sheetView>
  </sheetViews>
  <sheetFormatPr baseColWidth="10" defaultRowHeight="15" customHeight="1"/>
  <cols>
    <col min="1" max="1" width="14" style="3069" customWidth="1"/>
    <col min="2" max="2" width="15.42578125" style="65535" bestFit="1" customWidth="1"/>
    <col min="3" max="3" width="14" style="3069" customWidth="1"/>
    <col min="4" max="4" width="7.42578125" style="3065" bestFit="1" customWidth="1"/>
    <col min="5" max="5" width="11.7109375" style="3061" customWidth="1"/>
    <col min="6" max="6" width="23.5703125" style="3062" customWidth="1"/>
    <col min="7" max="7" width="71.85546875" style="3062" customWidth="1"/>
    <col min="8" max="8" width="62.28515625" style="3062" customWidth="1"/>
    <col min="9" max="9" width="15" style="3062" customWidth="1"/>
    <col min="10" max="10" width="20.5703125" style="3062" customWidth="1"/>
    <col min="11" max="11" width="20.28515625" style="65535" bestFit="1" customWidth="1"/>
    <col min="12" max="16384" width="11.42578125" style="3062"/>
  </cols>
  <sheetData>
    <row r="1" spans="1:11" s="3049" ht="15" customHeight="1">
      <c r="D1" s="3069"/>
      <c r="G1" s="3076" t="s">
        <v>372</v>
      </c>
    </row>
    <row r="2" spans="1:11" s="3049" ht="17.25" customHeight="1" thickBot="1">
      <c r="D2" s="3069"/>
      <c r="G2" s="65535" t="s">
        <v>316</v>
      </c>
    </row>
    <row r="3" spans="1:11" s="3049" ht="15" customHeight="1">
      <c r="D3" s="3069"/>
    </row>
    <row r="4" spans="1:11" s="3049" ht="15.75" customHeight="1">
      <c r="A4" s="65535" t="s">
        <v>356</v>
      </c>
      <c r="B4" s="65535"/>
      <c r="C4" s="65535"/>
      <c r="D4" s="65535" t="s">
        <v>357</v>
      </c>
      <c r="E4" s="65535"/>
      <c r="F4" s="65535"/>
      <c r="G4" s="65535"/>
      <c r="H4" s="65535"/>
      <c r="I4" s="65535"/>
      <c r="J4" s="65535"/>
      <c r="K4" s="65535" t="s">
        <v>351</v>
      </c>
    </row>
    <row r="5" spans="1:11" s="3063" customFormat="1" ht="15.75" customHeight="1">
      <c r="A5" s="3051" t="s">
        <v>344</v>
      </c>
      <c r="B5" s="65535" t="s">
        <v>4</v>
      </c>
      <c r="C5" s="3051" t="s">
        <v>327</v>
      </c>
      <c r="D5" s="3051" t="s">
        <v>0</v>
      </c>
      <c r="E5" s="3051" t="s">
        <v>1</v>
      </c>
      <c r="F5" s="3051" t="s">
        <v>2</v>
      </c>
      <c r="G5" s="3051" t="s">
        <v>3</v>
      </c>
      <c r="H5" s="3051" t="s">
        <v>271</v>
      </c>
      <c r="I5" s="3051" t="s">
        <v>4</v>
      </c>
      <c r="J5" s="3051" t="s">
        <v>5</v>
      </c>
      <c r="K5" s="65535"/>
    </row>
    <row r="6" spans="1:11" s="3049" ht="15" customHeight="1">
      <c r="A6" s="65535"/>
      <c r="B6" s="65535"/>
      <c r="C6" s="65535"/>
      <c r="D6" s="3072"/>
      <c r="E6" s="65535"/>
      <c r="F6" s="3072"/>
      <c r="G6" s="3072" t="s">
        <v>363</v>
      </c>
      <c r="H6" s="3072"/>
      <c r="I6" s="3072"/>
      <c r="J6" s="3072"/>
      <c r="K6" s="3072"/>
    </row>
    <row r="7" spans="1:11" s="3049" ht="14.25" customHeight="1">
      <c r="A7" s="3053">
        <v>44442</v>
      </c>
      <c r="B7" s="65535">
        <v>203642.92</v>
      </c>
      <c r="C7" s="65535" t="s">
        <v>354</v>
      </c>
      <c r="D7" s="3054" t="s">
        <v>185</v>
      </c>
      <c r="E7" s="3053">
        <v>44606</v>
      </c>
      <c r="F7" s="3054" t="s">
        <v>7</v>
      </c>
      <c r="G7" s="3054" t="s">
        <v>186</v>
      </c>
      <c r="H7" s="3054" t="s">
        <v>83</v>
      </c>
      <c r="I7" s="3055">
        <v>166643.492256</v>
      </c>
      <c r="J7" s="3055">
        <v>199972.19</v>
      </c>
      <c r="K7" s="65535">
        <v>44634</v>
      </c>
    </row>
    <row r="8" spans="1:11" s="3049" ht="14.25" customHeight="1">
      <c r="A8" s="3053">
        <v>44442</v>
      </c>
      <c r="B8" s="65535">
        <v>203642.92</v>
      </c>
      <c r="C8" s="65535" t="s">
        <v>354</v>
      </c>
      <c r="D8" s="3054" t="s">
        <v>194</v>
      </c>
      <c r="E8" s="3053">
        <v>44679</v>
      </c>
      <c r="F8" s="3054" t="s">
        <v>7</v>
      </c>
      <c r="G8" s="3054" t="s">
        <v>186</v>
      </c>
      <c r="H8" s="3054" t="s">
        <v>83</v>
      </c>
      <c r="I8" s="3055">
        <v>9966.4427429999996</v>
      </c>
      <c r="J8" s="3055">
        <v>11959.73</v>
      </c>
      <c r="K8" s="65535">
        <v>44817</v>
      </c>
    </row>
    <row r="9" spans="1:11" s="3049" ht="14.25" customHeight="1">
      <c r="A9" s="3053">
        <v>43860</v>
      </c>
      <c r="B9" s="65535">
        <v>33040</v>
      </c>
      <c r="C9" s="65535" t="s">
        <v>324</v>
      </c>
      <c r="D9" s="3054" t="s">
        <v>205</v>
      </c>
      <c r="E9" s="3053">
        <v>44708</v>
      </c>
      <c r="F9" s="3054" t="s">
        <v>7</v>
      </c>
      <c r="G9" s="3054" t="s">
        <v>206</v>
      </c>
      <c r="H9" s="3056" t="s">
        <v>272</v>
      </c>
      <c r="I9" s="3055">
        <v>33039.999908999998</v>
      </c>
      <c r="J9" s="3055">
        <v>39648</v>
      </c>
      <c r="K9" s="65535">
        <v>44739</v>
      </c>
    </row>
    <row r="10" spans="1:11" s="3049" ht="14.25" customHeight="1">
      <c r="A10" s="65535" t="s">
        <v>355</v>
      </c>
      <c r="B10" s="65535">
        <v>1344740.02</v>
      </c>
      <c r="C10" s="65535" t="s">
        <v>354</v>
      </c>
      <c r="D10" s="3054" t="s">
        <v>218</v>
      </c>
      <c r="E10" s="3053">
        <v>44774</v>
      </c>
      <c r="F10" s="3054" t="s">
        <v>7</v>
      </c>
      <c r="G10" s="3054" t="s">
        <v>219</v>
      </c>
      <c r="H10" s="3054" t="s">
        <v>83</v>
      </c>
      <c r="I10" s="3055">
        <v>135851.49343</v>
      </c>
      <c r="J10" s="3055">
        <v>163021.79</v>
      </c>
      <c r="K10" s="65535">
        <v>44849</v>
      </c>
    </row>
    <row r="11" spans="1:11" s="3049" ht="14.25" customHeight="1">
      <c r="A11" s="3053">
        <v>44698</v>
      </c>
      <c r="B11" s="65535">
        <v>4153658.54</v>
      </c>
      <c r="C11" s="65535" t="s">
        <v>354</v>
      </c>
      <c r="D11" s="3054" t="s">
        <v>225</v>
      </c>
      <c r="E11" s="3053">
        <v>44788</v>
      </c>
      <c r="F11" s="3054" t="s">
        <v>7</v>
      </c>
      <c r="G11" s="3054" t="s">
        <v>226</v>
      </c>
      <c r="H11" s="3054" t="s">
        <v>83</v>
      </c>
      <c r="I11" s="3055">
        <v>442493.98839499999</v>
      </c>
      <c r="J11" s="3055">
        <v>530992.79</v>
      </c>
      <c r="K11" s="65535">
        <v>44823</v>
      </c>
    </row>
    <row r="12" spans="1:11" s="3049" ht="14.25" customHeight="1">
      <c r="A12" s="3053">
        <v>44698</v>
      </c>
      <c r="B12" s="65535">
        <v>4153658.54</v>
      </c>
      <c r="C12" s="65535" t="s">
        <v>354</v>
      </c>
      <c r="D12" s="3054" t="s">
        <v>232</v>
      </c>
      <c r="E12" s="3053">
        <v>44837</v>
      </c>
      <c r="F12" s="3054" t="s">
        <v>7</v>
      </c>
      <c r="G12" s="3054" t="s">
        <v>226</v>
      </c>
      <c r="H12" s="3054" t="s">
        <v>83</v>
      </c>
      <c r="I12" s="3055">
        <v>820846.10524599999</v>
      </c>
      <c r="J12" s="3055">
        <v>985015.33</v>
      </c>
      <c r="K12" s="65535">
        <v>44863</v>
      </c>
    </row>
    <row r="13" spans="1:11" s="3049" ht="14.25" customHeight="1">
      <c r="A13" s="3053">
        <v>44698</v>
      </c>
      <c r="B13" s="65535">
        <v>4153658.54</v>
      </c>
      <c r="C13" s="65535" t="s">
        <v>354</v>
      </c>
      <c r="D13" s="3054" t="s">
        <v>238</v>
      </c>
      <c r="E13" s="3053">
        <v>44869</v>
      </c>
      <c r="F13" s="3054" t="s">
        <v>7</v>
      </c>
      <c r="G13" s="3054" t="s">
        <v>226</v>
      </c>
      <c r="H13" s="3054" t="s">
        <v>83</v>
      </c>
      <c r="I13" s="3055">
        <v>1889823.1932719999</v>
      </c>
      <c r="J13" s="3055">
        <v>2267787.83</v>
      </c>
      <c r="K13" s="65535">
        <v>44897</v>
      </c>
    </row>
    <row r="14" spans="1:11" s="3049" ht="14.25" customHeight="1">
      <c r="A14" s="3053">
        <v>44698</v>
      </c>
      <c r="B14" s="65535">
        <v>4153658.54</v>
      </c>
      <c r="C14" s="65535" t="s">
        <v>354</v>
      </c>
      <c r="D14" s="3054" t="s">
        <v>243</v>
      </c>
      <c r="E14" s="3053">
        <v>44902</v>
      </c>
      <c r="F14" s="3054" t="s">
        <v>7</v>
      </c>
      <c r="G14" s="3054" t="s">
        <v>226</v>
      </c>
      <c r="H14" s="3054" t="s">
        <v>83</v>
      </c>
      <c r="I14" s="3055">
        <v>136471.046577</v>
      </c>
      <c r="J14" s="3055">
        <v>163765.26</v>
      </c>
      <c r="K14" s="65535">
        <v>44956</v>
      </c>
    </row>
    <row r="15" spans="1:11" s="3065" customFormat="1" ht="15" customHeight="1">
      <c r="A15" s="65535"/>
      <c r="B15" s="65535"/>
      <c r="C15" s="65535"/>
      <c r="D15" s="3071"/>
      <c r="E15" s="65535"/>
      <c r="F15" s="3071"/>
      <c r="G15" s="3071"/>
      <c r="H15" s="3071" t="s">
        <v>268</v>
      </c>
      <c r="I15" s="3073">
        <f>SUM(I7:I14)</f>
        <v>3635135.7618279997</v>
      </c>
      <c r="J15" s="3073">
        <f>SUM(J7:J14)</f>
        <v>4362162.92</v>
      </c>
      <c r="K15" s="3073"/>
    </row>
    <row r="16" spans="1:11" s="3049" ht="15" customHeight="1">
      <c r="A16" s="65535"/>
      <c r="B16" s="65535"/>
      <c r="C16" s="65535"/>
      <c r="D16" s="3072"/>
      <c r="E16" s="65535"/>
      <c r="F16" s="3072"/>
      <c r="G16" s="3072" t="s">
        <v>339</v>
      </c>
      <c r="H16" s="3072"/>
      <c r="I16" s="3072"/>
      <c r="J16" s="3072"/>
      <c r="K16" s="3072"/>
    </row>
    <row r="17" spans="1:11" s="3049" ht="14.25" customHeight="1">
      <c r="A17" s="65535">
        <v>44487</v>
      </c>
      <c r="B17" s="65535">
        <v>790000</v>
      </c>
      <c r="C17" s="65535" t="s">
        <v>354</v>
      </c>
      <c r="D17" s="3054" t="s">
        <v>328</v>
      </c>
      <c r="E17" s="3053">
        <v>44606</v>
      </c>
      <c r="F17" s="3054" t="s">
        <v>329</v>
      </c>
      <c r="G17" s="3054" t="s">
        <v>330</v>
      </c>
      <c r="H17" s="3054" t="s">
        <v>181</v>
      </c>
      <c r="I17" s="3055">
        <v>447381.23776300001</v>
      </c>
      <c r="J17" s="3055">
        <v>536857.49</v>
      </c>
      <c r="K17" s="65535">
        <v>44643</v>
      </c>
    </row>
    <row r="18" spans="1:11" s="3049" ht="14.25" customHeight="1">
      <c r="A18" s="65535">
        <v>44487</v>
      </c>
      <c r="B18" s="65535">
        <v>790000</v>
      </c>
      <c r="C18" s="65535" t="s">
        <v>354</v>
      </c>
      <c r="D18" s="3054" t="s">
        <v>331</v>
      </c>
      <c r="E18" s="3053">
        <v>44648</v>
      </c>
      <c r="F18" s="3054" t="s">
        <v>329</v>
      </c>
      <c r="G18" s="3054" t="s">
        <v>330</v>
      </c>
      <c r="H18" s="3054" t="s">
        <v>83</v>
      </c>
      <c r="I18" s="3055">
        <v>168294.24113000001</v>
      </c>
      <c r="J18" s="3055">
        <v>201953.09</v>
      </c>
      <c r="K18" s="65535">
        <v>44704</v>
      </c>
    </row>
    <row r="19" spans="1:11" s="3049" ht="14.25" customHeight="1">
      <c r="A19" s="65535">
        <v>44487</v>
      </c>
      <c r="B19" s="65535">
        <v>790000</v>
      </c>
      <c r="C19" s="65535" t="s">
        <v>354</v>
      </c>
      <c r="D19" s="3054" t="s">
        <v>332</v>
      </c>
      <c r="E19" s="3053">
        <v>44658</v>
      </c>
      <c r="F19" s="3054" t="s">
        <v>329</v>
      </c>
      <c r="G19" s="3054" t="s">
        <v>333</v>
      </c>
      <c r="H19" s="3054" t="s">
        <v>334</v>
      </c>
      <c r="I19" s="3055">
        <v>17531.583600000002</v>
      </c>
      <c r="J19" s="3055">
        <v>21037.9</v>
      </c>
      <c r="K19" s="65535">
        <v>44721</v>
      </c>
    </row>
    <row r="20" spans="1:11" s="3049" ht="14.25" customHeight="1">
      <c r="A20" s="65535">
        <v>44487</v>
      </c>
      <c r="B20" s="65535">
        <v>790000</v>
      </c>
      <c r="C20" s="65535" t="s">
        <v>354</v>
      </c>
      <c r="D20" s="3054" t="s">
        <v>335</v>
      </c>
      <c r="E20" s="3053">
        <v>44709</v>
      </c>
      <c r="F20" s="3054" t="s">
        <v>329</v>
      </c>
      <c r="G20" s="3054" t="s">
        <v>330</v>
      </c>
      <c r="H20" s="3054" t="s">
        <v>83</v>
      </c>
      <c r="I20" s="3055">
        <v>65802.370190000001</v>
      </c>
      <c r="J20" s="3055">
        <v>78962.84</v>
      </c>
      <c r="K20" s="65535">
        <v>44817</v>
      </c>
    </row>
    <row r="21" spans="1:11" s="3065" customFormat="1" ht="15" customHeight="1">
      <c r="A21" s="65535"/>
      <c r="B21" s="65535"/>
      <c r="C21" s="65535"/>
      <c r="D21" s="3071"/>
      <c r="E21" s="65535"/>
      <c r="F21" s="3071"/>
      <c r="G21" s="3071"/>
      <c r="H21" s="3071" t="s">
        <v>341</v>
      </c>
      <c r="I21" s="3073">
        <f>SUM(I17:I20)</f>
        <v>699009.43268300011</v>
      </c>
      <c r="J21" s="3073">
        <f>SUM(J17:J20)</f>
        <v>838811.32</v>
      </c>
      <c r="K21" s="3073"/>
    </row>
    <row r="23" spans="1:11" s="3049" ht="15" customHeight="1">
      <c r="H23" s="3059" t="s">
        <v>360</v>
      </c>
      <c r="I23" s="3060">
        <f>+I15+I21</f>
        <v>4334145.1945110001</v>
      </c>
      <c r="J23" s="3060">
        <f>+J15+J21</f>
        <v>5200974.24</v>
      </c>
    </row>
    <row r="25" spans="1:11" s="3049" ht="15" customHeight="1">
      <c r="H25" s="65535"/>
      <c r="I25" s="65535"/>
      <c r="J25" s="65535"/>
    </row>
    <row r="27" spans="1:11" s="3061" customFormat="1" ht="15" customHeight="1">
      <c r="A27" s="65535"/>
      <c r="B27" s="65535"/>
      <c r="C27" s="65535"/>
      <c r="D27" s="3049"/>
      <c r="F27" s="3062"/>
      <c r="G27" s="3062"/>
      <c r="H27" s="3062"/>
      <c r="I27" s="3062"/>
      <c r="J27" s="3062"/>
      <c r="K27" s="65535"/>
    </row>
  </sheetData>
  <mergeCells count="3">
    <mergeCell ref="A4:C4"/>
    <mergeCell ref="D4:J4"/>
    <mergeCell ref="K4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"/>
  <sheetViews>
    <sheetView zoomScale="80" zoomScaleNormal="80" workbookViewId="0">
      <selection activeCell="G38" sqref="G38"/>
    </sheetView>
  </sheetViews>
  <sheetFormatPr baseColWidth="10" defaultRowHeight="15" customHeight="1"/>
  <cols>
    <col min="1" max="1" width="14" style="3069" customWidth="1"/>
    <col min="2" max="2" width="15.42578125" style="65535" bestFit="1" customWidth="1"/>
    <col min="3" max="3" width="14" style="3069" customWidth="1"/>
    <col min="4" max="4" width="7.42578125" style="3065" bestFit="1" customWidth="1"/>
    <col min="5" max="5" width="11.7109375" style="3061" customWidth="1"/>
    <col min="6" max="6" width="23.5703125" style="3062" customWidth="1"/>
    <col min="7" max="7" width="71.85546875" style="3062" customWidth="1"/>
    <col min="8" max="8" width="62.28515625" style="3062" customWidth="1"/>
    <col min="9" max="9" width="15" style="3062" customWidth="1"/>
    <col min="10" max="10" width="20.5703125" style="3062" customWidth="1"/>
    <col min="11" max="11" width="20.28515625" style="65535" bestFit="1" customWidth="1"/>
    <col min="12" max="16384" width="11.42578125" style="3062"/>
  </cols>
  <sheetData>
    <row r="1" spans="1:11" s="3049" ht="15" customHeight="1">
      <c r="D1" s="3069"/>
      <c r="G1" s="3076" t="s">
        <v>373</v>
      </c>
    </row>
    <row r="2" spans="1:11" s="3049" ht="17.25" customHeight="1" thickBot="1">
      <c r="D2" s="3069"/>
      <c r="G2" s="65535" t="s">
        <v>316</v>
      </c>
    </row>
    <row r="3" spans="1:11" s="3049" ht="15" customHeight="1">
      <c r="D3" s="3069"/>
    </row>
    <row r="4" spans="1:11" s="3049" ht="15.75" customHeight="1">
      <c r="A4" s="65535" t="s">
        <v>356</v>
      </c>
      <c r="B4" s="65535"/>
      <c r="C4" s="65535"/>
      <c r="D4" s="65535" t="s">
        <v>357</v>
      </c>
      <c r="E4" s="65535"/>
      <c r="F4" s="65535"/>
      <c r="G4" s="65535"/>
      <c r="H4" s="65535"/>
      <c r="I4" s="65535"/>
      <c r="J4" s="65535"/>
      <c r="K4" s="65535" t="s">
        <v>351</v>
      </c>
    </row>
    <row r="5" spans="1:11" s="3063" customFormat="1" ht="15.75" customHeight="1">
      <c r="A5" s="3051" t="s">
        <v>344</v>
      </c>
      <c r="B5" s="65535" t="s">
        <v>4</v>
      </c>
      <c r="C5" s="3051" t="s">
        <v>327</v>
      </c>
      <c r="D5" s="3051" t="s">
        <v>0</v>
      </c>
      <c r="E5" s="3051" t="s">
        <v>1</v>
      </c>
      <c r="F5" s="3051" t="s">
        <v>2</v>
      </c>
      <c r="G5" s="3051" t="s">
        <v>3</v>
      </c>
      <c r="H5" s="3051" t="s">
        <v>271</v>
      </c>
      <c r="I5" s="3051" t="s">
        <v>4</v>
      </c>
      <c r="J5" s="3051" t="s">
        <v>5</v>
      </c>
      <c r="K5" s="65535"/>
    </row>
    <row r="6" spans="1:11" s="3049" ht="15" customHeight="1">
      <c r="A6" s="65535"/>
      <c r="B6" s="65535"/>
      <c r="C6" s="65535"/>
      <c r="D6" s="3072"/>
      <c r="E6" s="65535"/>
      <c r="F6" s="3072"/>
      <c r="G6" s="3072" t="s">
        <v>362</v>
      </c>
      <c r="H6" s="3072"/>
      <c r="I6" s="3072"/>
      <c r="J6" s="3072"/>
      <c r="K6" s="3072"/>
    </row>
    <row r="7" spans="1:11" s="3049" ht="14.25" customHeight="1">
      <c r="A7" s="3053">
        <v>44579</v>
      </c>
      <c r="B7" s="65535">
        <v>17227.52</v>
      </c>
      <c r="C7" s="65535" t="s">
        <v>324</v>
      </c>
      <c r="D7" s="3054" t="s">
        <v>182</v>
      </c>
      <c r="E7" s="3053">
        <v>44599</v>
      </c>
      <c r="F7" s="3054" t="s">
        <v>7</v>
      </c>
      <c r="G7" s="3054" t="s">
        <v>183</v>
      </c>
      <c r="H7" s="3054" t="s">
        <v>176</v>
      </c>
      <c r="I7" s="3055">
        <v>17227.52</v>
      </c>
      <c r="J7" s="3055">
        <v>20673.02</v>
      </c>
      <c r="K7" s="65535">
        <v>44634</v>
      </c>
    </row>
    <row r="8" spans="1:11" s="3049" ht="14.25" customHeight="1">
      <c r="A8" s="3053">
        <v>44478</v>
      </c>
      <c r="B8" s="65535">
        <v>291332.67</v>
      </c>
      <c r="C8" s="65535" t="s">
        <v>354</v>
      </c>
      <c r="D8" s="3054" t="s">
        <v>242</v>
      </c>
      <c r="E8" s="3053">
        <v>44873</v>
      </c>
      <c r="F8" s="3054" t="s">
        <v>7</v>
      </c>
      <c r="G8" s="3054" t="s">
        <v>240</v>
      </c>
      <c r="H8" s="3054" t="s">
        <v>179</v>
      </c>
      <c r="I8" s="3055">
        <v>25145.05</v>
      </c>
      <c r="J8" s="3055">
        <v>30174.06</v>
      </c>
      <c r="K8" s="65535">
        <v>44919</v>
      </c>
    </row>
    <row r="9" spans="1:11" s="3065" customFormat="1" ht="15" customHeight="1">
      <c r="A9" s="65535"/>
      <c r="B9" s="65535"/>
      <c r="C9" s="65535"/>
      <c r="D9" s="3071"/>
      <c r="E9" s="65535"/>
      <c r="F9" s="3071"/>
      <c r="G9" s="3071"/>
      <c r="H9" s="3071" t="s">
        <v>270</v>
      </c>
      <c r="I9" s="3073">
        <f>SUM(I7:I8)</f>
        <v>42372.57</v>
      </c>
      <c r="J9" s="3073">
        <f>SUM(J7:J8)</f>
        <v>50847.08</v>
      </c>
      <c r="K9" s="3073"/>
    </row>
    <row r="10" spans="1:11" s="3049" ht="15" customHeight="1">
      <c r="A10" s="65535"/>
      <c r="B10" s="65535"/>
      <c r="C10" s="65535"/>
      <c r="D10" s="3072"/>
      <c r="E10" s="65535"/>
      <c r="F10" s="3072"/>
      <c r="G10" s="3072" t="s">
        <v>340</v>
      </c>
      <c r="H10" s="3072"/>
      <c r="I10" s="3072"/>
      <c r="J10" s="3072"/>
      <c r="K10" s="3072"/>
    </row>
    <row r="11" spans="1:11" s="3049" ht="14.25" customHeight="1">
      <c r="A11" s="65535">
        <v>44487</v>
      </c>
      <c r="B11" s="65535">
        <v>2200000</v>
      </c>
      <c r="C11" s="65535" t="s">
        <v>354</v>
      </c>
      <c r="D11" s="3054" t="s">
        <v>336</v>
      </c>
      <c r="E11" s="3053">
        <v>44606</v>
      </c>
      <c r="F11" s="3054" t="s">
        <v>329</v>
      </c>
      <c r="G11" s="3054" t="s">
        <v>330</v>
      </c>
      <c r="H11" s="3054" t="s">
        <v>191</v>
      </c>
      <c r="I11" s="3055">
        <v>667027.39310500002</v>
      </c>
      <c r="J11" s="3055">
        <v>800432.87</v>
      </c>
      <c r="K11" s="65535">
        <v>44643</v>
      </c>
    </row>
    <row r="12" spans="1:11" s="3049" ht="14.25" customHeight="1">
      <c r="A12" s="65535">
        <v>44487</v>
      </c>
      <c r="B12" s="65535">
        <v>2200000</v>
      </c>
      <c r="C12" s="65535" t="s">
        <v>354</v>
      </c>
      <c r="D12" s="3054" t="s">
        <v>337</v>
      </c>
      <c r="E12" s="3053">
        <v>44662</v>
      </c>
      <c r="F12" s="3054" t="s">
        <v>329</v>
      </c>
      <c r="G12" s="3054" t="s">
        <v>330</v>
      </c>
      <c r="H12" s="3054" t="s">
        <v>176</v>
      </c>
      <c r="I12" s="3055">
        <v>849646.14504900004</v>
      </c>
      <c r="J12" s="3055">
        <v>1019575.38</v>
      </c>
      <c r="K12" s="65535">
        <v>44698</v>
      </c>
    </row>
    <row r="13" spans="1:11" s="3049" ht="14.25" customHeight="1">
      <c r="A13" s="65535">
        <v>44487</v>
      </c>
      <c r="B13" s="65535">
        <v>2200000</v>
      </c>
      <c r="C13" s="65535" t="s">
        <v>354</v>
      </c>
      <c r="D13" s="3054" t="s">
        <v>338</v>
      </c>
      <c r="E13" s="3053">
        <v>44807</v>
      </c>
      <c r="F13" s="3054" t="s">
        <v>329</v>
      </c>
      <c r="G13" s="3054" t="s">
        <v>330</v>
      </c>
      <c r="H13" s="3054" t="s">
        <v>176</v>
      </c>
      <c r="I13" s="3055">
        <v>143228.86468</v>
      </c>
      <c r="J13" s="3055">
        <v>171874.63</v>
      </c>
      <c r="K13" s="65535">
        <v>44876</v>
      </c>
    </row>
    <row r="14" spans="1:11" s="3065" customFormat="1" ht="15" customHeight="1">
      <c r="A14" s="65535"/>
      <c r="B14" s="65535"/>
      <c r="C14" s="65535"/>
      <c r="D14" s="3071"/>
      <c r="E14" s="65535"/>
      <c r="F14" s="3071"/>
      <c r="G14" s="3071"/>
      <c r="H14" s="3071" t="s">
        <v>342</v>
      </c>
      <c r="I14" s="3073">
        <f>SUM(I11:I13)</f>
        <v>1659902.4028340001</v>
      </c>
      <c r="J14" s="3073">
        <f>SUM(J11:J13)</f>
        <v>1991882.88</v>
      </c>
      <c r="K14" s="3073"/>
    </row>
    <row r="16" spans="1:11" s="3049" ht="15" customHeight="1">
      <c r="H16" s="3059" t="s">
        <v>361</v>
      </c>
      <c r="I16" s="3060">
        <f>I9+I14</f>
        <v>1702274.9728340001</v>
      </c>
      <c r="J16" s="3060">
        <f>J9+J14</f>
        <v>2042729.96</v>
      </c>
    </row>
    <row r="18" spans="1:11" s="3061" customFormat="1" ht="15" customHeight="1">
      <c r="A18" s="65535"/>
      <c r="B18" s="65535"/>
      <c r="C18" s="65535"/>
      <c r="D18" s="3049"/>
      <c r="F18" s="3062"/>
      <c r="G18" s="3062"/>
      <c r="H18" s="3062"/>
      <c r="I18" s="3062"/>
      <c r="J18" s="3062"/>
      <c r="K18" s="65535"/>
    </row>
  </sheetData>
  <mergeCells count="3">
    <mergeCell ref="A4:C4"/>
    <mergeCell ref="D4:J4"/>
    <mergeCell ref="K4:K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C13"/>
  <sheetViews>
    <sheetView tabSelected="1" workbookViewId="0">
      <selection activeCell="D3" sqref="D3"/>
    </sheetView>
  </sheetViews>
  <sheetFormatPr baseColWidth="10" defaultRowHeight="24" customHeight="1"/>
  <cols>
    <col min="1" max="1" width="11.42578125" style="3062"/>
    <col min="2" max="2" width="45.42578125" style="3061" customWidth="1"/>
    <col min="3" max="3" width="30.42578125" style="3062" customWidth="1"/>
    <col min="4" max="16384" width="11.42578125" style="3062"/>
  </cols>
  <sheetData>
    <row r="2" spans="2:3" s="3049" ht="24" customHeight="1">
      <c r="B2" s="65535" t="s">
        <v>343</v>
      </c>
      <c r="C2" s="65535"/>
    </row>
    <row r="4" spans="2:3" s="3049" ht="29.25" customHeight="1">
      <c r="B4" s="65535" t="s">
        <v>327</v>
      </c>
      <c r="C4" s="65535" t="s">
        <v>325</v>
      </c>
    </row>
    <row r="5" spans="2:3" s="3049" ht="24" customHeight="1">
      <c r="B5" s="65535" t="s">
        <v>377</v>
      </c>
      <c r="C5" s="65535">
        <f>+'1. C. CADRE-CFA'!I17</f>
        <v>1216870.608858</v>
      </c>
    </row>
    <row r="6" spans="2:3" s="3049" ht="24" customHeight="1">
      <c r="B6" s="65535" t="s">
        <v>378</v>
      </c>
      <c r="C6" s="65535">
        <f>+'2. C. CADRE-CFO'!I23</f>
        <v>2621880.336046</v>
      </c>
    </row>
    <row r="7" spans="2:3" s="3049" ht="24" customHeight="1">
      <c r="B7" s="65535" t="s">
        <v>293</v>
      </c>
      <c r="C7" s="65535">
        <f>+'3. Remodeling'!H35</f>
        <v>2501377.3883270002</v>
      </c>
    </row>
    <row r="8" spans="2:3" s="3049" ht="24" customHeight="1">
      <c r="B8" s="65535" t="s">
        <v>379</v>
      </c>
      <c r="C8" s="65535">
        <f>+'4. SAV = BC'!H82</f>
        <v>982900.96135</v>
      </c>
    </row>
    <row r="9" spans="2:3" s="3049" ht="24" customHeight="1">
      <c r="B9" s="65535" t="s">
        <v>380</v>
      </c>
      <c r="C9" s="65535">
        <f>+'5. SAV = CM'!H23</f>
        <v>926928</v>
      </c>
    </row>
    <row r="10" spans="2:3" s="3049" ht="24" customHeight="1">
      <c r="B10" s="65535" t="s">
        <v>197</v>
      </c>
      <c r="C10" s="65535">
        <f>+'6. Retenue de garantie'!I39</f>
        <v>1093132.8475000001</v>
      </c>
    </row>
    <row r="11" spans="2:3" s="3049" ht="24" customHeight="1">
      <c r="B11" s="65535" t="s">
        <v>381</v>
      </c>
      <c r="C11" s="65535">
        <f>+'7. Marché CFA'!I23</f>
        <v>4334145.1945110001</v>
      </c>
    </row>
    <row r="12" spans="2:3" s="3049" ht="24" customHeight="1">
      <c r="B12" s="65535" t="s">
        <v>382</v>
      </c>
      <c r="C12" s="65535">
        <f>+'8. Marché CFO'!I16</f>
        <v>1702274.9728340001</v>
      </c>
    </row>
    <row r="13" spans="2:3" s="3049" ht="29.25" customHeight="1">
      <c r="B13" s="65535" t="s">
        <v>326</v>
      </c>
      <c r="C13" s="65535">
        <f>SUM(C5:C12)</f>
        <v>15379510.309426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1. C. CADRE-CFA</vt:lpstr>
      <vt:lpstr>2. C. CADRE-CFO</vt:lpstr>
      <vt:lpstr>3. Remodeling</vt:lpstr>
      <vt:lpstr>4. SAV = BC</vt:lpstr>
      <vt:lpstr>5. SAV = CM</vt:lpstr>
      <vt:lpstr>6. Retenue de garantie</vt:lpstr>
      <vt:lpstr>7. Marché CFA</vt:lpstr>
      <vt:lpstr>8. Marché CFO</vt:lpstr>
      <vt:lpstr>RECAP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</dc:creator>
  <cp:lastModifiedBy>saida</cp:lastModifiedBy>
  <dcterms:created xsi:type="dcterms:W3CDTF">2023-02-09T14:00:52Z</dcterms:created>
  <dcterms:modified xsi:type="dcterms:W3CDTF">2023-02-10T12:29:49Z</dcterms:modified>
</cp:coreProperties>
</file>