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F8652A0A-ECCE-4996-9581-E3BAFFB27F2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<sst xmlns="http://schemas.openxmlformats.org/spreadsheetml/2006/main" count="137" uniqueCount="65">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</sst>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E-413D-A77D-74FB3F543DA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E-413D-A77D-74FB3F543DA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E-413D-A77D-74FB3F543DA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E-413D-A77D-74FB3F543DA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8E-413D-A77D-74FB3F543DA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8E-413D-A77D-74FB3F543DA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8E-413D-A77D-74FB3F543DA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8E-413D-A77D-74FB3F543DA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8E-413D-A77D-74FB3F54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3D1-9CFC-3F50BA3B4D6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3D1-9CFC-3F50BA3B4D6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3-43D1-9CFC-3F50BA3B4D6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3-43D1-9CFC-3F50BA3B4D6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3-43D1-9CFC-3F50BA3B4D6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3-43D1-9CFC-3F50BA3B4D6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63-43D1-9CFC-3F50BA3B4D6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63-43D1-9CFC-3F50BA3B4D6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63-43D1-9CFC-3F50BA3B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0.11913634353553576</v>
      </c>
      <c r="I7" s="5">
        <v>6.8908394445211607E-4</v>
      </c>
      <c r="J7" s="5">
        <f t="shared" ref="J7:J30" si="4">I7</f>
        <v>6.8908394445211607E-4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0.83246048080095392</v>
      </c>
      <c r="I8" s="5">
        <v>5.7839944050874573E-3</v>
      </c>
      <c r="J8" s="5">
        <f t="shared" si="4"/>
        <v>5.7839944050874573E-3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0.93702561289700104</v>
      </c>
      <c r="I9" s="5">
        <v>6.9480708555946973E-3</v>
      </c>
      <c r="J9" s="5">
        <f t="shared" si="4"/>
        <v>6.9480708555946973E-3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0.93892281703443814</v>
      </c>
      <c r="I10" s="5">
        <v>7.4150276790336117E-3</v>
      </c>
      <c r="J10" s="5">
        <f t="shared" si="4"/>
        <v>7.4150276790336117E-3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0.80711110169483613</v>
      </c>
      <c r="I11" s="5">
        <v>7.8973772332573324E-3</v>
      </c>
      <c r="J11" s="5">
        <f t="shared" si="4"/>
        <v>7.8973772332573324E-3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0.78257787737717932</v>
      </c>
      <c r="I12" s="5">
        <v>9.7847461355367194E-3</v>
      </c>
      <c r="J12" s="5">
        <f t="shared" si="4"/>
        <v>9.7847461355367194E-3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0.54226016743275574</v>
      </c>
      <c r="I13" s="5">
        <v>1.2503223536461871E-2</v>
      </c>
      <c r="J13" s="5">
        <f t="shared" si="4"/>
        <v>1.2503223536461871E-2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0.80329985361093059</v>
      </c>
      <c r="I14" s="5">
        <v>2.3057610142482692E-2</v>
      </c>
      <c r="J14" s="5">
        <f t="shared" si="4"/>
        <v>2.3057610142482692E-2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0.46125498823628353</v>
      </c>
      <c r="I15" s="5">
        <v>2.8703615516467391E-2</v>
      </c>
      <c r="J15" s="5">
        <f t="shared" si="4"/>
        <v>2.8703615516467391E-2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0.35569302497822103</v>
      </c>
      <c r="I16" s="5">
        <v>6.2229387754097552E-2</v>
      </c>
      <c r="J16" s="5">
        <f t="shared" si="4"/>
        <v>6.2229387754097552E-2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0.52445572742525148</v>
      </c>
      <c r="I17" s="5">
        <v>0.17495251068785461</v>
      </c>
      <c r="J17" s="5">
        <f t="shared" si="4"/>
        <v>0.17495251068785461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0.53525408783330453</v>
      </c>
      <c r="I18" s="5">
        <v>0.33358871214308528</v>
      </c>
      <c r="J18" s="5">
        <f t="shared" si="4"/>
        <v>0.33358871214308528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0.51266176877439973</v>
      </c>
      <c r="I19" s="5">
        <v>0.62323431007027752</v>
      </c>
      <c r="J19" s="5">
        <f t="shared" si="4"/>
        <v>0.62323431007027752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0.95956809769667817</v>
      </c>
      <c r="I20" s="5">
        <v>1.215683220459796</v>
      </c>
      <c r="J20" s="5">
        <f t="shared" si="4"/>
        <v>1.215683220459796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1.2669066670493629</v>
      </c>
      <c r="J21" s="5">
        <f t="shared" si="4"/>
        <v>1.2669066670493629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1.1347219144693115</v>
      </c>
      <c r="I22" s="5">
        <v>1.2669066670493629</v>
      </c>
      <c r="J22" s="5">
        <f t="shared" si="4"/>
        <v>1.2669066670493629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6.8908394445211607E-4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8.393744262444331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5.7839944050874573E-3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1.201258225541046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6.9480708555946973E-3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1.0672066870277981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7.4150276790336117E-3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1.065050270221862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7.8973772332573324E-3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1.238986798595783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9.7847461355367194E-3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1.2778280972515019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1.2503223536461871E-2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1.8441332409391979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2.3057610142482692E-2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1.2448651590123889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2.8703615516467391E-2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2.1679982341735409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6.2229387754097552E-2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2.8114130156508681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0.17495251068785461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1.906738639139995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0.33358871214308528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1.868271579294192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0.62323431007027752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1.9506038111456221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1.215683220459796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1.04213552159599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1.2669066670493629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1.2669066670493629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0.8812731888303067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1.2669066670493629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1.2669066670493629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1.215683220459796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0.62323431007027752</v>
      </c>
      <c r="D19" s="13">
        <f t="shared" si="1"/>
        <v>1072.731668754092</v>
      </c>
      <c r="E19" s="13">
        <f t="shared" si="2"/>
        <v>1072.731668754092</v>
      </c>
      <c r="F19" s="13"/>
      <c r="G19" s="13">
        <f t="shared" si="3"/>
        <v>2847.211668754092</v>
      </c>
      <c r="H19" s="14">
        <f t="shared" si="4"/>
        <v>1072.731668754092</v>
      </c>
      <c r="I19" s="13">
        <v>677.66666666666663</v>
      </c>
      <c r="J19" s="13">
        <f t="shared" si="5"/>
        <v>420.14928707635397</v>
      </c>
      <c r="K19" s="13">
        <f t="shared" si="6"/>
        <v>261.85145105755043</v>
      </c>
      <c r="L19" s="13">
        <f t="shared" si="7"/>
        <v>158.29783601880354</v>
      </c>
      <c r="M19" s="13">
        <f t="shared" ref="M19:M31" si="9">SUM(G8:G19)/SUM(I8:I19)*100</f>
        <v>54.981280230439403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0.33358871214308528</v>
      </c>
      <c r="D20" s="13">
        <f t="shared" si="1"/>
        <v>17166.96408495045</v>
      </c>
      <c r="E20" s="13">
        <f t="shared" si="2"/>
        <v>17166.96408495045</v>
      </c>
      <c r="F20" s="13"/>
      <c r="G20" s="13">
        <f t="shared" si="3"/>
        <v>25760.314084950449</v>
      </c>
      <c r="H20" s="14">
        <f t="shared" si="4"/>
        <v>17166.96408495045</v>
      </c>
      <c r="I20" s="13">
        <v>678.2166666666667</v>
      </c>
      <c r="J20" s="13">
        <f t="shared" si="5"/>
        <v>3798.2425603839156</v>
      </c>
      <c r="K20" s="13">
        <f t="shared" si="6"/>
        <v>1267.0508441255254</v>
      </c>
      <c r="L20" s="13">
        <f t="shared" si="7"/>
        <v>2531.1917162583904</v>
      </c>
      <c r="M20" s="13">
        <f t="shared" si="9"/>
        <v>359.06497470594195</v>
      </c>
      <c r="N20" s="18">
        <f t="shared" ref="N20:N31" si="10">J20/J8</f>
        <v>273.74247293492346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0.17495251068785461</v>
      </c>
      <c r="D21" s="13">
        <f t="shared" si="1"/>
        <v>6365.9081052546535</v>
      </c>
      <c r="E21" s="13">
        <f t="shared" si="2"/>
        <v>6365.9081052546535</v>
      </c>
      <c r="F21" s="13"/>
      <c r="G21" s="13">
        <f t="shared" si="3"/>
        <v>7715.8081052546531</v>
      </c>
      <c r="H21" s="14">
        <f t="shared" si="4"/>
        <v>6365.9081052546535</v>
      </c>
      <c r="I21" s="13">
        <v>678.2166666666667</v>
      </c>
      <c r="J21" s="13">
        <f t="shared" si="5"/>
        <v>1137.6612348936651</v>
      </c>
      <c r="K21" s="13">
        <f t="shared" si="6"/>
        <v>199.03668935689186</v>
      </c>
      <c r="L21" s="13">
        <f t="shared" si="7"/>
        <v>938.62454553677321</v>
      </c>
      <c r="M21" s="13">
        <f t="shared" si="9"/>
        <v>452.22395591685967</v>
      </c>
      <c r="N21" s="18">
        <f t="shared" si="10"/>
        <v>1443.3250325179129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6.2229387754097552E-2</v>
      </c>
      <c r="D22" s="13">
        <f t="shared" si="1"/>
        <v>32768.646651008079</v>
      </c>
      <c r="E22" s="13">
        <f t="shared" si="2"/>
        <v>32768.646651008079</v>
      </c>
      <c r="F22" s="13"/>
      <c r="G22" s="13">
        <f t="shared" si="3"/>
        <v>34943.136651008077</v>
      </c>
      <c r="H22" s="14">
        <f t="shared" si="4"/>
        <v>32768.646651008079</v>
      </c>
      <c r="I22" s="13">
        <v>677.66666666666663</v>
      </c>
      <c r="J22" s="13">
        <f t="shared" si="5"/>
        <v>5156.3900616342471</v>
      </c>
      <c r="K22" s="13">
        <f t="shared" si="6"/>
        <v>320.87899655681258</v>
      </c>
      <c r="L22" s="13">
        <f t="shared" si="7"/>
        <v>4835.511065077435</v>
      </c>
      <c r="M22" s="13">
        <f t="shared" si="9"/>
        <v>871.05202025447659</v>
      </c>
      <c r="N22" s="18">
        <f t="shared" si="10"/>
        <v>1433.9910393936475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2.8703615516467391E-2</v>
      </c>
      <c r="D23" s="13">
        <f t="shared" si="1"/>
        <v>229058.67260517497</v>
      </c>
      <c r="E23" s="13">
        <f t="shared" si="2"/>
        <v>229058.67260517497</v>
      </c>
      <c r="F23" s="13"/>
      <c r="G23" s="13">
        <f t="shared" si="3"/>
        <v>235827.78260517496</v>
      </c>
      <c r="H23" s="14">
        <f t="shared" si="4"/>
        <v>229058.67260517497</v>
      </c>
      <c r="I23" s="13">
        <v>678.2166666666667</v>
      </c>
      <c r="J23" s="13">
        <f t="shared" si="5"/>
        <v>34771.746876146994</v>
      </c>
      <c r="K23" s="13">
        <f t="shared" si="6"/>
        <v>998.07485316884959</v>
      </c>
      <c r="L23" s="13">
        <f t="shared" si="7"/>
        <v>33773.672022978142</v>
      </c>
      <c r="M23" s="13">
        <f t="shared" si="9"/>
        <v>3702.3096278501016</v>
      </c>
      <c r="N23" s="18">
        <f t="shared" si="10"/>
        <v>-47585.680646583285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2.3057610142482692E-2</v>
      </c>
      <c r="D24" s="13">
        <f t="shared" si="1"/>
        <v>276438.52663472807</v>
      </c>
      <c r="E24" s="13">
        <f t="shared" si="2"/>
        <v>276438.52663472807</v>
      </c>
      <c r="F24" s="19">
        <v>0</v>
      </c>
      <c r="G24" s="13">
        <f t="shared" si="3"/>
        <v>282962.97663472808</v>
      </c>
      <c r="H24" s="14">
        <f t="shared" si="4"/>
        <v>276438.52663472807</v>
      </c>
      <c r="I24" s="13">
        <v>656.2166666666667</v>
      </c>
      <c r="J24" s="13">
        <f t="shared" si="5"/>
        <v>43120.358108560904</v>
      </c>
      <c r="K24" s="13">
        <f t="shared" si="6"/>
        <v>994.25240647143983</v>
      </c>
      <c r="L24" s="13">
        <f t="shared" si="7"/>
        <v>42126.105702089466</v>
      </c>
      <c r="M24" s="13">
        <f t="shared" si="9"/>
        <v>7138.2713722301769</v>
      </c>
      <c r="N24" s="18">
        <f t="shared" si="10"/>
        <v>670637.43032182404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1.2503223536461871E-2</v>
      </c>
      <c r="D25" s="13">
        <f t="shared" si="1"/>
        <v>432532.12505296461</v>
      </c>
      <c r="E25" s="13">
        <f t="shared" si="2"/>
        <v>432532.12505296461</v>
      </c>
      <c r="F25" s="19">
        <v>0</v>
      </c>
      <c r="G25" s="13">
        <f t="shared" si="3"/>
        <v>438008.64505296462</v>
      </c>
      <c r="H25" s="14">
        <f t="shared" si="4"/>
        <v>432532.12505296461</v>
      </c>
      <c r="I25" s="13">
        <v>656.2166666666667</v>
      </c>
      <c r="J25" s="13">
        <f t="shared" si="5"/>
        <v>66747.56483676091</v>
      </c>
      <c r="K25" s="13">
        <f t="shared" si="6"/>
        <v>834.55972366850369</v>
      </c>
      <c r="L25" s="13">
        <f t="shared" si="7"/>
        <v>65913.005113092411</v>
      </c>
      <c r="M25" s="13">
        <f t="shared" si="9"/>
        <v>12498.461315709064</v>
      </c>
      <c r="N25" s="18">
        <f t="shared" si="10"/>
        <v>-5487.0623596273499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9.7847461355367194E-3</v>
      </c>
      <c r="D26" s="13">
        <f t="shared" si="1"/>
        <v>2226224.5760083003</v>
      </c>
      <c r="E26" s="13">
        <f t="shared" si="2"/>
        <v>2226224.5760083003</v>
      </c>
      <c r="F26" s="19">
        <v>0</v>
      </c>
      <c r="G26" s="13">
        <f t="shared" si="3"/>
        <v>2248222.8660083003</v>
      </c>
      <c r="H26" s="14">
        <f t="shared" si="4"/>
        <v>2226224.5760083003</v>
      </c>
      <c r="I26" s="13">
        <v>652.2166666666667</v>
      </c>
      <c r="J26" s="13">
        <f t="shared" si="5"/>
        <v>344704.9087994736</v>
      </c>
      <c r="K26" s="13">
        <f t="shared" si="6"/>
        <v>3372.8500242761861</v>
      </c>
      <c r="L26" s="13">
        <f t="shared" si="7"/>
        <v>341332.05877519742</v>
      </c>
      <c r="M26" s="13">
        <f t="shared" si="9"/>
        <v>40041.224938130748</v>
      </c>
      <c r="N26" s="18">
        <f t="shared" si="10"/>
        <v>-96273.221653230285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7.8973772332573324E-3</v>
      </c>
      <c r="D27" s="13">
        <f t="shared" si="1"/>
        <v>11386856.948974628</v>
      </c>
      <c r="E27" s="13">
        <f t="shared" si="2"/>
        <v>11386856.948974628</v>
      </c>
      <c r="F27" s="19">
        <v>0</v>
      </c>
      <c r="G27" s="13">
        <f t="shared" si="3"/>
        <v>11477499.088974629</v>
      </c>
      <c r="H27" s="14">
        <f t="shared" si="4"/>
        <v>11386856.948974628</v>
      </c>
      <c r="I27" s="13">
        <v>652.2166666666667</v>
      </c>
      <c r="J27" s="13">
        <f t="shared" si="5"/>
        <v>1759767.8310849606</v>
      </c>
      <c r="K27" s="13">
        <f t="shared" si="6"/>
        <v>13897.550405029002</v>
      </c>
      <c r="L27" s="13">
        <f t="shared" si="7"/>
        <v>1745870.2806799316</v>
      </c>
      <c r="M27" s="13">
        <f t="shared" si="9"/>
        <v>181845.28782019252</v>
      </c>
      <c r="N27" s="18">
        <f t="shared" si="10"/>
        <v>-2732707.4200595059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7.4150276790336117E-3</v>
      </c>
      <c r="D28" s="13">
        <f t="shared" si="1"/>
        <v>17927000.226772755</v>
      </c>
      <c r="E28" s="13">
        <f t="shared" si="2"/>
        <v>17927000.226772755</v>
      </c>
      <c r="F28" s="19">
        <v>0</v>
      </c>
      <c r="G28" s="13">
        <f t="shared" si="3"/>
        <v>18060922.466772754</v>
      </c>
      <c r="H28" s="14">
        <f t="shared" si="4"/>
        <v>17927000.226772755</v>
      </c>
      <c r="I28" s="13">
        <v>126316.48</v>
      </c>
      <c r="J28" s="13">
        <f t="shared" si="5"/>
        <v>14298.152122963493</v>
      </c>
      <c r="K28" s="13">
        <f t="shared" si="6"/>
        <v>106.0211937508075</v>
      </c>
      <c r="L28" s="13">
        <f t="shared" si="7"/>
        <v>14192.130929212684</v>
      </c>
      <c r="M28" s="13">
        <f t="shared" si="9"/>
        <v>24541.984234687352</v>
      </c>
      <c r="N28" s="18">
        <f t="shared" si="10"/>
        <v>7134.9408796900279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6.9480708555946973E-3</v>
      </c>
      <c r="D29" s="13">
        <f t="shared" si="1"/>
        <v>20254383.882548694</v>
      </c>
      <c r="E29" s="13">
        <f t="shared" si="2"/>
        <v>20254383.882548694</v>
      </c>
      <c r="F29" s="13">
        <f>ROUND(+I29*J29/100,0)-D29-B29</f>
        <v>-20306512.412548695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13033.605562405355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5.7839944050874573E-3</v>
      </c>
      <c r="D30" s="13">
        <f t="shared" si="1"/>
        <v>15352140.107548622</v>
      </c>
      <c r="E30" s="13">
        <f t="shared" si="2"/>
        <v>15352140.107548622</v>
      </c>
      <c r="F30" s="13">
        <f>ROUND(+I30*J30/100,0)-D30-B30</f>
        <v>-15360095.387548622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8963.5853835840408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6.8908394445211607E-4</v>
      </c>
      <c r="D31" s="13">
        <f t="shared" si="1"/>
        <v>11429810.587854419</v>
      </c>
      <c r="E31" s="13">
        <f t="shared" si="2"/>
        <v>11429810.587854419</v>
      </c>
      <c r="F31" s="13">
        <f>ROUND(+I31*J31/100,0)-D31-B31</f>
        <v>-11357685.117854418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6864.9994951124381</v>
      </c>
      <c r="N31" s="18">
        <f t="shared" si="10"/>
        <v>0.16660744681277742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32547541.881955177</v>
      </c>
      <c r="I33" s="13"/>
      <c r="J33" s="22">
        <f>SUM(G20:G31)/SUM(I20:I31)</f>
        <v>68.649994951124384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34988607.523101814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