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13_ncr:1_{FD3DA209-5FCE-4DF4-9034-6A508C177EC9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G16" i="1"/>
  <c r="C16" i="1"/>
  <c r="G15" i="1"/>
  <c r="C15" i="1"/>
  <c r="D15" i="1" s="1"/>
  <c r="C14" i="1"/>
  <c r="D14" i="1" s="1"/>
  <c r="E14" i="1" s="1"/>
  <c r="H14" i="1" s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E15" i="1" l="1"/>
  <c r="G18" i="1"/>
  <c r="H15" i="1"/>
  <c r="I15" i="1" l="1"/>
  <c r="B7" i="1" l="1"/>
  <c r="B6" i="1"/>
  <c r="B4" i="1"/>
  <c r="B2" i="1"/>
  <c r="B10" i="1" l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E2" i="1" l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<sst xmlns="http://schemas.openxmlformats.org/spreadsheetml/2006/main" count="68" uniqueCount="47">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</sst>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6696.3934441671681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40026.032194749809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161260.49060726044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150647.0549436211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52037.978340037123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13583.091940298507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799905.08245757408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102257.36001311701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2652.79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53520.056007980849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86124.952466922725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31458.354813603139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5" sqref="B15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6696.3934441671681</v>
      </c>
      <c r="C2" s="4">
        <f>+[2]Summary!$H$35</f>
        <v>7.4999999999999997E-2</v>
      </c>
      <c r="D2" s="9">
        <f>+B2*C2</f>
        <v>502.22950831253758</v>
      </c>
      <c r="E2" s="9">
        <f>+B2+D2</f>
        <v>7198.6229524797054</v>
      </c>
      <c r="G2" s="10">
        <f>+[2]Summary!$H$36</f>
        <v>10194.181693825194</v>
      </c>
      <c r="H2" s="10">
        <f>+E2-G2</f>
        <v>-2995.5587413454887</v>
      </c>
      <c r="I2" s="11">
        <f>+H2/G2</f>
        <v>-0.29384984801280856</v>
      </c>
      <c r="J2" s="12" t="s">
        <v>37</v>
      </c>
      <c r="L2" t="s">
        <v>46</v>
      </c>
      <c r="M2" s="10">
        <v>10000</v>
      </c>
      <c r="N2" t="s">
        <v>41</v>
      </c>
    </row>
    <row r="3" spans="1:14" x14ac:dyDescent="0.25">
      <c r="A3" t="s">
        <v>7</v>
      </c>
      <c r="B3" s="10">
        <f>+[3]Summary!$H$33</f>
        <v>2652.79</v>
      </c>
      <c r="C3" s="3">
        <f>+[4]Summary!$H$35</f>
        <v>7.4999999999999997E-2</v>
      </c>
      <c r="D3" s="9">
        <f t="shared" ref="D3:D16" si="0">+B3*C3</f>
        <v>198.95925</v>
      </c>
      <c r="E3" s="9">
        <f t="shared" ref="E3:E16" si="1">+B3+D3</f>
        <v>2851.7492499999998</v>
      </c>
      <c r="G3" s="10">
        <f>+[4]Summary!$H$36</f>
        <v>2852.8990141421973</v>
      </c>
      <c r="H3" s="10">
        <f t="shared" ref="H3:H16" si="2">+E3-G3</f>
        <v>-1.1497641421974549</v>
      </c>
      <c r="I3" s="11">
        <f t="shared" ref="I3:I16" si="3">+H3/G3</f>
        <v>-4.0301606769041671E-4</v>
      </c>
      <c r="J3" s="12"/>
      <c r="L3" t="s">
        <v>46</v>
      </c>
      <c r="M3" s="10">
        <v>10000</v>
      </c>
      <c r="N3" t="s">
        <v>39</v>
      </c>
    </row>
    <row r="4" spans="1:14" ht="23" x14ac:dyDescent="0.25">
      <c r="A4" t="s">
        <v>16</v>
      </c>
      <c r="B4" s="10">
        <f>+[5]Summary!$H$33</f>
        <v>53520.056007980849</v>
      </c>
      <c r="C4" s="3">
        <f>+[6]Summary!$H$35</f>
        <v>7.4999999999999997E-2</v>
      </c>
      <c r="D4" s="9">
        <f t="shared" si="0"/>
        <v>4014.0042005985633</v>
      </c>
      <c r="E4" s="9">
        <f t="shared" si="1"/>
        <v>57534.060208579409</v>
      </c>
      <c r="G4" s="10">
        <f>+[6]Summary!$H$36</f>
        <v>46527.596958871203</v>
      </c>
      <c r="H4" s="10">
        <f t="shared" si="2"/>
        <v>11006.463249708206</v>
      </c>
      <c r="I4" s="11">
        <f t="shared" si="3"/>
        <v>0.23655774140748212</v>
      </c>
      <c r="J4" s="12" t="s">
        <v>28</v>
      </c>
      <c r="L4" t="s">
        <v>46</v>
      </c>
      <c r="M4" s="10">
        <v>10000</v>
      </c>
      <c r="N4" t="s">
        <v>38</v>
      </c>
    </row>
    <row r="5" spans="1:14" ht="34.5" x14ac:dyDescent="0.25">
      <c r="A5" t="s">
        <v>8</v>
      </c>
      <c r="B5" s="10">
        <f>+[7]Summary!$H$33</f>
        <v>86124.952466922725</v>
      </c>
      <c r="C5" s="3">
        <f>+[8]Summary!$H$35</f>
        <v>7.4999999999999997E-2</v>
      </c>
      <c r="D5" s="9">
        <f t="shared" si="0"/>
        <v>6459.371435019204</v>
      </c>
      <c r="E5" s="9">
        <f t="shared" si="1"/>
        <v>92584.323901941927</v>
      </c>
      <c r="G5" s="10">
        <f>+[8]Summary!$H$36</f>
        <v>88593.393911147272</v>
      </c>
      <c r="H5" s="10">
        <f t="shared" si="2"/>
        <v>3990.9299907946552</v>
      </c>
      <c r="I5" s="11">
        <f t="shared" si="3"/>
        <v>4.5047715349942091E-2</v>
      </c>
      <c r="J5" s="12" t="s">
        <v>28</v>
      </c>
      <c r="L5" t="s">
        <v>46</v>
      </c>
      <c r="M5" s="10">
        <v>10000</v>
      </c>
      <c r="N5" t="s">
        <v>42</v>
      </c>
    </row>
    <row r="6" spans="1:14" x14ac:dyDescent="0.25">
      <c r="A6" t="s">
        <v>9</v>
      </c>
      <c r="B6" s="10">
        <f>+[9]Summary!$H$33</f>
        <v>31458.354813603139</v>
      </c>
      <c r="C6" s="3">
        <f>+[10]Summary!$H$35</f>
        <v>7.4999999999999997E-2</v>
      </c>
      <c r="D6" s="9">
        <f t="shared" si="0"/>
        <v>2359.3766110202355</v>
      </c>
      <c r="E6" s="9">
        <f t="shared" si="1"/>
        <v>33817.731424623373</v>
      </c>
      <c r="G6" s="10">
        <f>+[10]Summary!$H$36</f>
        <v>32709.246771985087</v>
      </c>
      <c r="H6" s="10">
        <f t="shared" si="2"/>
        <v>1108.4846526382862</v>
      </c>
      <c r="I6" s="11">
        <f t="shared" si="3"/>
        <v>3.388903022944828E-2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40026.032194749809</v>
      </c>
      <c r="C7" s="3">
        <f>+[12]Summary!$H$35</f>
        <v>7.4999999999999997E-2</v>
      </c>
      <c r="D7" s="9">
        <f t="shared" si="0"/>
        <v>3001.9524146062354</v>
      </c>
      <c r="E7" s="9">
        <f t="shared" si="1"/>
        <v>43027.984609356041</v>
      </c>
      <c r="G7" s="10">
        <f>+[12]Summary!$H$36</f>
        <v>43941.36</v>
      </c>
      <c r="H7" s="10">
        <f t="shared" si="2"/>
        <v>-913.37539064395969</v>
      </c>
      <c r="I7" s="11">
        <f t="shared" si="3"/>
        <v>-2.0786233986475604E-2</v>
      </c>
      <c r="J7" s="12" t="s">
        <v>33</v>
      </c>
      <c r="L7" t="s">
        <v>46</v>
      </c>
      <c r="M7" s="10">
        <v>10000</v>
      </c>
      <c r="N7" t="s">
        <v>43</v>
      </c>
    </row>
    <row r="8" spans="1:14" x14ac:dyDescent="0.25">
      <c r="A8" t="s">
        <v>11</v>
      </c>
      <c r="B8" s="10">
        <f>+[13]Summary!$H$33</f>
        <v>161260.49060726044</v>
      </c>
      <c r="C8" s="3">
        <f>+[14]Summary!$H$35</f>
        <v>7.4999999999999997E-2</v>
      </c>
      <c r="D8" s="9">
        <f t="shared" si="0"/>
        <v>12094.536795544533</v>
      </c>
      <c r="E8" s="9">
        <f t="shared" si="1"/>
        <v>173355.02740280496</v>
      </c>
      <c r="G8" s="10">
        <f>+[14]Summary!$H$36</f>
        <v>158653.1571364796</v>
      </c>
      <c r="H8" s="10">
        <f t="shared" si="2"/>
        <v>14701.870266325364</v>
      </c>
      <c r="I8" s="11">
        <f t="shared" si="3"/>
        <v>9.2666736241991357E-2</v>
      </c>
      <c r="J8" s="12" t="s">
        <v>30</v>
      </c>
      <c r="L8" t="s">
        <v>46</v>
      </c>
      <c r="M8" s="10">
        <v>10000</v>
      </c>
      <c r="N8" t="s">
        <v>38</v>
      </c>
    </row>
    <row r="9" spans="1:14" ht="57.5" x14ac:dyDescent="0.25">
      <c r="A9" t="s">
        <v>12</v>
      </c>
      <c r="B9" s="10">
        <f>+[15]Summary!$H$33</f>
        <v>150647.0549436211</v>
      </c>
      <c r="C9" s="3">
        <f>+[16]Summary!$H$35</f>
        <v>7.4999999999999997E-2</v>
      </c>
      <c r="D9" s="9">
        <f t="shared" si="0"/>
        <v>11298.529120771582</v>
      </c>
      <c r="E9" s="9">
        <f t="shared" si="1"/>
        <v>161945.58406439269</v>
      </c>
      <c r="G9" s="10">
        <f>+[16]Summary!$H$36</f>
        <v>167515.8389747378</v>
      </c>
      <c r="H9" s="10">
        <f t="shared" si="2"/>
        <v>-5570.254910345102</v>
      </c>
      <c r="I9" s="11">
        <f t="shared" si="3"/>
        <v>-3.3252108841989106E-2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52037.978340037123</v>
      </c>
      <c r="C10" s="3">
        <f>+[18]Summary!$H$35</f>
        <v>7.4999999999999997E-2</v>
      </c>
      <c r="D10" s="9">
        <f t="shared" si="0"/>
        <v>3902.8483755027842</v>
      </c>
      <c r="E10" s="9">
        <f t="shared" si="1"/>
        <v>55940.826715539908</v>
      </c>
      <c r="G10" s="10">
        <f>+[18]Summary!$H$36</f>
        <v>61403.00276625227</v>
      </c>
      <c r="H10" s="10">
        <f t="shared" si="2"/>
        <v>-5462.1760507123618</v>
      </c>
      <c r="I10" s="11">
        <f t="shared" si="3"/>
        <v>-8.8956171598083972E-2</v>
      </c>
      <c r="J10" s="12" t="s">
        <v>32</v>
      </c>
      <c r="L10" t="s">
        <v>46</v>
      </c>
      <c r="M10" s="10">
        <v>50000</v>
      </c>
      <c r="N10" t="s">
        <v>43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13583.091940298507</v>
      </c>
      <c r="C13" s="3">
        <f>+[20]Summary!$H$35</f>
        <v>7.4999999999999997E-2</v>
      </c>
      <c r="D13" s="9">
        <f t="shared" si="0"/>
        <v>1018.731895522388</v>
      </c>
      <c r="E13" s="9">
        <f t="shared" si="1"/>
        <v>14601.823835820895</v>
      </c>
      <c r="G13" s="10">
        <f>+[20]Summary!$H$36</f>
        <v>22925.112714356808</v>
      </c>
      <c r="H13" s="10">
        <f t="shared" si="2"/>
        <v>-8323.2888785359137</v>
      </c>
      <c r="I13" s="11">
        <f t="shared" si="3"/>
        <v>-0.36306425107883855</v>
      </c>
      <c r="J13" s="12" t="s">
        <v>36</v>
      </c>
      <c r="L13" t="s">
        <v>46</v>
      </c>
      <c r="M13" s="10">
        <v>10000</v>
      </c>
      <c r="N13" s="13" t="s">
        <v>44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46</v>
      </c>
      <c r="M14" s="10">
        <v>10000</v>
      </c>
    </row>
    <row r="15" spans="1:14" ht="69" x14ac:dyDescent="0.25">
      <c r="A15" t="s">
        <v>14</v>
      </c>
      <c r="B15" s="10">
        <f>+[25]Summary!L33</f>
        <v>102257.36001311701</v>
      </c>
      <c r="C15" s="3">
        <f>+[22]Summary!$L$35</f>
        <v>7.4999999999999997E-2</v>
      </c>
      <c r="D15" s="9">
        <f t="shared" si="0"/>
        <v>7669.3020009837755</v>
      </c>
      <c r="E15" s="9">
        <f t="shared" si="1"/>
        <v>109926.66201410079</v>
      </c>
      <c r="G15" s="10">
        <f>+[22]Summary!$L$36</f>
        <v>70721.566596096614</v>
      </c>
      <c r="H15" s="10">
        <f t="shared" si="2"/>
        <v>39205.095418004174</v>
      </c>
      <c r="I15" s="11">
        <f t="shared" si="3"/>
        <v>0.55435841292814414</v>
      </c>
      <c r="J15" s="12" t="s">
        <v>35</v>
      </c>
      <c r="L15" t="s">
        <v>46</v>
      </c>
      <c r="M15" s="10">
        <v>30000</v>
      </c>
      <c r="N15" s="13" t="s">
        <v>45</v>
      </c>
    </row>
    <row r="16" spans="1:14" ht="46" x14ac:dyDescent="0.25">
      <c r="A16" t="s">
        <v>17</v>
      </c>
      <c r="B16" s="10">
        <f>+[23]Summary!$H$33</f>
        <v>799905.08245757408</v>
      </c>
      <c r="C16" s="3">
        <f>+[24]Summary!$H$35</f>
        <v>7.4999999999999997E-2</v>
      </c>
      <c r="D16" s="9">
        <f t="shared" si="0"/>
        <v>59992.881184318052</v>
      </c>
      <c r="E16" s="9">
        <f t="shared" si="1"/>
        <v>859897.96364189219</v>
      </c>
      <c r="G16" s="10">
        <f>+[24]Summary!$H$36</f>
        <v>777303.67606529</v>
      </c>
      <c r="H16" s="10">
        <f t="shared" si="2"/>
        <v>82594.28757660219</v>
      </c>
      <c r="I16" s="11">
        <f t="shared" si="3"/>
        <v>0.10625742566237992</v>
      </c>
      <c r="J16" s="12" t="s">
        <v>34</v>
      </c>
      <c r="L16" t="s">
        <v>46</v>
      </c>
      <c r="M16" s="10">
        <v>10000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1500169.637229332</v>
      </c>
      <c r="C18" s="6"/>
      <c r="D18" s="7">
        <f>+SUM(D2:D17)</f>
        <v>112512.7227921999</v>
      </c>
      <c r="E18" s="7">
        <f>+SUM(E2:E17)</f>
        <v>1612682.360021532</v>
      </c>
      <c r="F18" s="6"/>
      <c r="G18" s="7">
        <f>+SUM(G2:G17)</f>
        <v>1483341.0326031842</v>
      </c>
      <c r="H18" s="7">
        <f>+SUM(H2:H17)</f>
        <v>129341.32741834785</v>
      </c>
      <c r="I18" s="11">
        <f>+H18/G18</f>
        <v>8.7195947914526936E-2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2024-09-20T15:53:04Z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