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6\"/>
    </mc:Choice>
  </mc:AlternateContent>
  <xr:revisionPtr revIDLastSave="0" documentId="8_{072C2BE5-DC15-4988-92ED-D79A93345A9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3" l="1"/>
  <c r="O31" i="3"/>
  <c r="P31" i="3" s="1"/>
  <c r="A31" i="3"/>
  <c r="O30" i="3"/>
  <c r="P30" i="3" s="1"/>
  <c r="A30" i="3"/>
  <c r="O29" i="3"/>
  <c r="P29" i="3" s="1"/>
  <c r="A29" i="3"/>
  <c r="O28" i="3"/>
  <c r="A28" i="3"/>
  <c r="O27" i="3"/>
  <c r="A27" i="3"/>
  <c r="O26" i="3"/>
  <c r="A26" i="3"/>
  <c r="O25" i="3"/>
  <c r="A25" i="3"/>
  <c r="O24" i="3"/>
  <c r="A24" i="3"/>
  <c r="O23" i="3"/>
  <c r="A23" i="3"/>
  <c r="O22" i="3"/>
  <c r="A22" i="3"/>
  <c r="O21" i="3"/>
  <c r="A21" i="3"/>
  <c r="O20" i="3"/>
  <c r="A20" i="3"/>
  <c r="O19" i="3"/>
  <c r="A19" i="3"/>
  <c r="O18" i="3"/>
  <c r="A18" i="3"/>
  <c r="O17" i="3"/>
  <c r="A17" i="3"/>
  <c r="O16" i="3"/>
  <c r="A16" i="3"/>
  <c r="O15" i="3"/>
  <c r="A15" i="3"/>
  <c r="O14" i="3"/>
  <c r="A14" i="3"/>
  <c r="O13" i="3"/>
  <c r="A13" i="3"/>
  <c r="O12" i="3"/>
  <c r="A12" i="3"/>
  <c r="O11" i="3"/>
  <c r="A11" i="3"/>
  <c r="O10" i="3"/>
  <c r="A10" i="3"/>
  <c r="O9" i="3"/>
  <c r="A9" i="3"/>
  <c r="O8" i="3"/>
  <c r="A8" i="3"/>
  <c r="M57" i="2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150" i="1"/>
  <c r="AC150" i="1" s="1"/>
  <c r="A149" i="1"/>
  <c r="AC149" i="1" s="1"/>
  <c r="A148" i="1"/>
  <c r="AC148" i="1" s="1"/>
  <c r="A147" i="1"/>
  <c r="AC147" i="1" s="1"/>
  <c r="A146" i="1"/>
  <c r="AC146" i="1" s="1"/>
  <c r="A145" i="1"/>
  <c r="AC145" i="1" s="1"/>
  <c r="A144" i="1"/>
  <c r="AC144" i="1" s="1"/>
  <c r="A143" i="1"/>
  <c r="AC143" i="1" s="1"/>
  <c r="A142" i="1"/>
  <c r="AC142" i="1" s="1"/>
  <c r="A141" i="1"/>
  <c r="AC141" i="1" s="1"/>
  <c r="A140" i="1"/>
  <c r="AC140" i="1" s="1"/>
  <c r="A139" i="1"/>
  <c r="AC139" i="1" s="1"/>
  <c r="A138" i="1"/>
  <c r="AC138" i="1" s="1"/>
  <c r="A137" i="1"/>
  <c r="AC137" i="1" s="1"/>
  <c r="A136" i="1"/>
  <c r="AC136" i="1" s="1"/>
  <c r="A135" i="1"/>
  <c r="AC135" i="1" s="1"/>
  <c r="A134" i="1"/>
  <c r="AC134" i="1" s="1"/>
  <c r="A133" i="1"/>
  <c r="AC133" i="1" s="1"/>
  <c r="A132" i="1"/>
  <c r="AC132" i="1" s="1"/>
  <c r="A131" i="1"/>
  <c r="AC131" i="1" s="1"/>
  <c r="A130" i="1"/>
  <c r="AC130" i="1" s="1"/>
  <c r="A129" i="1"/>
  <c r="AC129" i="1" s="1"/>
  <c r="A128" i="1"/>
  <c r="AC128" i="1" s="1"/>
  <c r="A127" i="1"/>
  <c r="AC127" i="1" s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C90" i="1"/>
  <c r="A89" i="1"/>
  <c r="AC89" i="1" s="1"/>
  <c r="A88" i="1"/>
  <c r="AC88" i="1" s="1"/>
  <c r="A87" i="1"/>
  <c r="AC87" i="1" s="1"/>
  <c r="A86" i="1"/>
  <c r="AC86" i="1" s="1"/>
  <c r="A85" i="1"/>
  <c r="AC85" i="1" s="1"/>
  <c r="A84" i="1"/>
  <c r="AC84" i="1" s="1"/>
  <c r="A83" i="1"/>
  <c r="AC83" i="1" s="1"/>
  <c r="A82" i="1"/>
  <c r="AC82" i="1" s="1"/>
  <c r="A81" i="1"/>
  <c r="AC81" i="1" s="1"/>
  <c r="A80" i="1"/>
  <c r="AC80" i="1" s="1"/>
  <c r="A79" i="1"/>
  <c r="AC79" i="1" s="1"/>
  <c r="A78" i="1"/>
  <c r="AC78" i="1" s="1"/>
  <c r="A77" i="1"/>
  <c r="AC77" i="1" s="1"/>
  <c r="A76" i="1"/>
  <c r="AC76" i="1" s="1"/>
  <c r="A75" i="1"/>
  <c r="AC75" i="1" s="1"/>
  <c r="A74" i="1"/>
  <c r="AC74" i="1" s="1"/>
  <c r="A73" i="1"/>
  <c r="AC73" i="1" s="1"/>
  <c r="A72" i="1"/>
  <c r="AC72" i="1" s="1"/>
  <c r="A71" i="1"/>
  <c r="AC71" i="1" s="1"/>
  <c r="A70" i="1"/>
  <c r="AC70" i="1" s="1"/>
  <c r="A69" i="1"/>
  <c r="AC69" i="1" s="1"/>
  <c r="A68" i="1"/>
  <c r="AC68" i="1" s="1"/>
  <c r="A67" i="1"/>
  <c r="AC67" i="1" s="1"/>
  <c r="A66" i="1"/>
  <c r="AC66" i="1" s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U30" i="1"/>
  <c r="F8" i="3" s="1"/>
  <c r="G8" i="3" s="1"/>
  <c r="J30" i="1"/>
  <c r="C8" i="3" s="1"/>
  <c r="D8" i="3" s="1"/>
  <c r="U29" i="1"/>
  <c r="F9" i="3" s="1"/>
  <c r="G9" i="3" s="1"/>
  <c r="S29" i="1"/>
  <c r="O29" i="1"/>
  <c r="N29" i="1"/>
  <c r="M29" i="1"/>
  <c r="J29" i="1"/>
  <c r="C9" i="3" s="1"/>
  <c r="D9" i="3" s="1"/>
  <c r="H29" i="1"/>
  <c r="D29" i="1"/>
  <c r="C29" i="1"/>
  <c r="B29" i="1"/>
  <c r="U28" i="1"/>
  <c r="F10" i="3" s="1"/>
  <c r="G10" i="3" s="1"/>
  <c r="S28" i="1"/>
  <c r="O28" i="1"/>
  <c r="N28" i="1"/>
  <c r="M28" i="1"/>
  <c r="J28" i="1"/>
  <c r="C10" i="3" s="1"/>
  <c r="D10" i="3" s="1"/>
  <c r="H28" i="1"/>
  <c r="D28" i="1"/>
  <c r="C28" i="1"/>
  <c r="B28" i="1"/>
  <c r="U27" i="1"/>
  <c r="F11" i="3" s="1"/>
  <c r="G11" i="3" s="1"/>
  <c r="S27" i="1"/>
  <c r="O27" i="1"/>
  <c r="N27" i="1"/>
  <c r="M27" i="1"/>
  <c r="J27" i="1"/>
  <c r="C11" i="3" s="1"/>
  <c r="D11" i="3" s="1"/>
  <c r="H27" i="1"/>
  <c r="D27" i="1"/>
  <c r="C27" i="1"/>
  <c r="B27" i="1"/>
  <c r="U26" i="1"/>
  <c r="F12" i="3" s="1"/>
  <c r="G12" i="3" s="1"/>
  <c r="S26" i="1"/>
  <c r="O26" i="1"/>
  <c r="N26" i="1"/>
  <c r="M26" i="1"/>
  <c r="J26" i="1"/>
  <c r="C12" i="3" s="1"/>
  <c r="D12" i="3" s="1"/>
  <c r="H26" i="1"/>
  <c r="D26" i="1"/>
  <c r="C26" i="1"/>
  <c r="B26" i="1"/>
  <c r="U25" i="1"/>
  <c r="F13" i="3" s="1"/>
  <c r="G13" i="3" s="1"/>
  <c r="S25" i="1"/>
  <c r="O25" i="1"/>
  <c r="N25" i="1"/>
  <c r="M25" i="1"/>
  <c r="J25" i="1"/>
  <c r="C13" i="3" s="1"/>
  <c r="D13" i="3" s="1"/>
  <c r="H25" i="1"/>
  <c r="D25" i="1"/>
  <c r="C25" i="1"/>
  <c r="B25" i="1"/>
  <c r="U24" i="1"/>
  <c r="F14" i="3" s="1"/>
  <c r="G14" i="3" s="1"/>
  <c r="S24" i="1"/>
  <c r="O24" i="1"/>
  <c r="N24" i="1"/>
  <c r="M24" i="1"/>
  <c r="J24" i="1"/>
  <c r="C14" i="3" s="1"/>
  <c r="D14" i="3" s="1"/>
  <c r="H24" i="1"/>
  <c r="D24" i="1"/>
  <c r="C24" i="1"/>
  <c r="B24" i="1"/>
  <c r="U23" i="1"/>
  <c r="F15" i="3" s="1"/>
  <c r="G15" i="3" s="1"/>
  <c r="S23" i="1"/>
  <c r="O23" i="1"/>
  <c r="N23" i="1"/>
  <c r="M23" i="1"/>
  <c r="J23" i="1"/>
  <c r="C15" i="3" s="1"/>
  <c r="D15" i="3" s="1"/>
  <c r="H23" i="1"/>
  <c r="D23" i="1"/>
  <c r="C23" i="1"/>
  <c r="B23" i="1"/>
  <c r="U22" i="1"/>
  <c r="F16" i="3" s="1"/>
  <c r="G16" i="3" s="1"/>
  <c r="S22" i="1"/>
  <c r="O22" i="1"/>
  <c r="N22" i="1"/>
  <c r="M22" i="1"/>
  <c r="J22" i="1"/>
  <c r="C16" i="3" s="1"/>
  <c r="D16" i="3" s="1"/>
  <c r="H22" i="1"/>
  <c r="D22" i="1"/>
  <c r="C22" i="1"/>
  <c r="B22" i="1"/>
  <c r="U21" i="1"/>
  <c r="F17" i="3" s="1"/>
  <c r="G17" i="3" s="1"/>
  <c r="S21" i="1"/>
  <c r="O21" i="1"/>
  <c r="N21" i="1"/>
  <c r="M21" i="1"/>
  <c r="J21" i="1"/>
  <c r="C17" i="3" s="1"/>
  <c r="D17" i="3" s="1"/>
  <c r="H21" i="1"/>
  <c r="D21" i="1"/>
  <c r="C21" i="1"/>
  <c r="B21" i="1"/>
  <c r="U20" i="1"/>
  <c r="F18" i="3" s="1"/>
  <c r="G18" i="3" s="1"/>
  <c r="S20" i="1"/>
  <c r="O20" i="1"/>
  <c r="N20" i="1"/>
  <c r="M20" i="1"/>
  <c r="J20" i="1"/>
  <c r="C18" i="3" s="1"/>
  <c r="D18" i="3" s="1"/>
  <c r="H20" i="1"/>
  <c r="D20" i="1"/>
  <c r="C20" i="1"/>
  <c r="B20" i="1"/>
  <c r="U19" i="1"/>
  <c r="F19" i="3" s="1"/>
  <c r="G19" i="3" s="1"/>
  <c r="S19" i="1"/>
  <c r="O19" i="1"/>
  <c r="N19" i="1"/>
  <c r="M19" i="1"/>
  <c r="J19" i="1"/>
  <c r="C19" i="3" s="1"/>
  <c r="D19" i="3" s="1"/>
  <c r="H19" i="1"/>
  <c r="D19" i="1"/>
  <c r="C19" i="1"/>
  <c r="B19" i="1"/>
  <c r="U18" i="1"/>
  <c r="F20" i="3" s="1"/>
  <c r="G20" i="3" s="1"/>
  <c r="S18" i="1"/>
  <c r="O18" i="1"/>
  <c r="N18" i="1"/>
  <c r="M18" i="1"/>
  <c r="J18" i="1"/>
  <c r="C20" i="3" s="1"/>
  <c r="D20" i="3" s="1"/>
  <c r="H18" i="1"/>
  <c r="D18" i="1"/>
  <c r="C18" i="1"/>
  <c r="B18" i="1"/>
  <c r="U17" i="1"/>
  <c r="F21" i="3" s="1"/>
  <c r="G21" i="3" s="1"/>
  <c r="S17" i="1"/>
  <c r="O17" i="1"/>
  <c r="N17" i="1"/>
  <c r="M17" i="1"/>
  <c r="J17" i="1"/>
  <c r="C21" i="3" s="1"/>
  <c r="D21" i="3" s="1"/>
  <c r="H17" i="1"/>
  <c r="D17" i="1"/>
  <c r="C17" i="1"/>
  <c r="B17" i="1"/>
  <c r="U16" i="1"/>
  <c r="F22" i="3" s="1"/>
  <c r="G22" i="3" s="1"/>
  <c r="S16" i="1"/>
  <c r="O16" i="1"/>
  <c r="N16" i="1"/>
  <c r="M16" i="1"/>
  <c r="J16" i="1"/>
  <c r="C22" i="3" s="1"/>
  <c r="D22" i="3" s="1"/>
  <c r="H16" i="1"/>
  <c r="D16" i="1"/>
  <c r="C16" i="1"/>
  <c r="B16" i="1"/>
  <c r="U15" i="1"/>
  <c r="F23" i="3" s="1"/>
  <c r="G23" i="3" s="1"/>
  <c r="S15" i="1"/>
  <c r="O15" i="1"/>
  <c r="N15" i="1"/>
  <c r="M15" i="1"/>
  <c r="J15" i="1"/>
  <c r="C23" i="3" s="1"/>
  <c r="D23" i="3" s="1"/>
  <c r="H15" i="1"/>
  <c r="D15" i="1"/>
  <c r="C15" i="1"/>
  <c r="B15" i="1"/>
  <c r="U14" i="1"/>
  <c r="F24" i="3" s="1"/>
  <c r="G24" i="3" s="1"/>
  <c r="S14" i="1"/>
  <c r="O14" i="1"/>
  <c r="N14" i="1"/>
  <c r="M14" i="1"/>
  <c r="J14" i="1"/>
  <c r="C24" i="3" s="1"/>
  <c r="D24" i="3" s="1"/>
  <c r="H14" i="1"/>
  <c r="D14" i="1"/>
  <c r="C14" i="1"/>
  <c r="B14" i="1"/>
  <c r="U13" i="1"/>
  <c r="F25" i="3" s="1"/>
  <c r="G25" i="3" s="1"/>
  <c r="S13" i="1"/>
  <c r="O13" i="1"/>
  <c r="N13" i="1"/>
  <c r="M13" i="1"/>
  <c r="J13" i="1"/>
  <c r="C25" i="3" s="1"/>
  <c r="D25" i="3" s="1"/>
  <c r="H13" i="1"/>
  <c r="D13" i="1"/>
  <c r="C13" i="1"/>
  <c r="B13" i="1"/>
  <c r="U12" i="1"/>
  <c r="F26" i="3" s="1"/>
  <c r="G26" i="3" s="1"/>
  <c r="S12" i="1"/>
  <c r="O12" i="1"/>
  <c r="N12" i="1"/>
  <c r="M12" i="1"/>
  <c r="J12" i="1"/>
  <c r="C26" i="3" s="1"/>
  <c r="D26" i="3" s="1"/>
  <c r="H12" i="1"/>
  <c r="D12" i="1"/>
  <c r="C12" i="1"/>
  <c r="B12" i="1"/>
  <c r="U11" i="1"/>
  <c r="F27" i="3" s="1"/>
  <c r="G27" i="3" s="1"/>
  <c r="S11" i="1"/>
  <c r="O11" i="1"/>
  <c r="N11" i="1"/>
  <c r="M11" i="1"/>
  <c r="J11" i="1"/>
  <c r="C27" i="3" s="1"/>
  <c r="D27" i="3" s="1"/>
  <c r="H11" i="1"/>
  <c r="D11" i="1"/>
  <c r="C11" i="1"/>
  <c r="B11" i="1"/>
  <c r="U10" i="1"/>
  <c r="F28" i="3" s="1"/>
  <c r="G28" i="3" s="1"/>
  <c r="S10" i="1"/>
  <c r="O10" i="1"/>
  <c r="N10" i="1"/>
  <c r="M10" i="1"/>
  <c r="J10" i="1"/>
  <c r="C28" i="3" s="1"/>
  <c r="D28" i="3" s="1"/>
  <c r="H10" i="1"/>
  <c r="D10" i="1"/>
  <c r="C10" i="1"/>
  <c r="B10" i="1"/>
  <c r="U9" i="1"/>
  <c r="F29" i="3" s="1"/>
  <c r="G29" i="3" s="1"/>
  <c r="S9" i="1"/>
  <c r="O9" i="1"/>
  <c r="N9" i="1"/>
  <c r="M9" i="1"/>
  <c r="J9" i="1"/>
  <c r="C29" i="3" s="1"/>
  <c r="D29" i="3" s="1"/>
  <c r="H9" i="1"/>
  <c r="D9" i="1"/>
  <c r="C9" i="1"/>
  <c r="B9" i="1"/>
  <c r="U8" i="1"/>
  <c r="F30" i="3" s="1"/>
  <c r="G30" i="3" s="1"/>
  <c r="S8" i="1"/>
  <c r="O8" i="1"/>
  <c r="N8" i="1"/>
  <c r="M8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U7" i="1"/>
  <c r="F31" i="3" s="1"/>
  <c r="G31" i="3" s="1"/>
  <c r="S7" i="1"/>
  <c r="O7" i="1"/>
  <c r="N7" i="1"/>
  <c r="M7" i="1"/>
  <c r="J7" i="1"/>
  <c r="C31" i="3" s="1"/>
  <c r="D31" i="3" s="1"/>
  <c r="H7" i="1"/>
  <c r="D7" i="1"/>
  <c r="C7" i="1"/>
  <c r="B7" i="1"/>
  <c r="H31" i="3" l="1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AD150" i="1"/>
  <c r="BB150" i="1" s="1"/>
  <c r="AD149" i="1"/>
  <c r="BB149" i="1" s="1"/>
  <c r="AD148" i="1"/>
  <c r="BB148" i="1" s="1"/>
  <c r="AD147" i="1"/>
  <c r="BB147" i="1" s="1"/>
  <c r="AD146" i="1"/>
  <c r="BB146" i="1" s="1"/>
  <c r="AD145" i="1"/>
  <c r="BB145" i="1" s="1"/>
  <c r="AD144" i="1"/>
  <c r="BB144" i="1" s="1"/>
  <c r="AD143" i="1"/>
  <c r="BB143" i="1" s="1"/>
  <c r="AD142" i="1"/>
  <c r="BB142" i="1" s="1"/>
  <c r="AD141" i="1"/>
  <c r="BB141" i="1" s="1"/>
  <c r="AD140" i="1"/>
  <c r="BB140" i="1" s="1"/>
  <c r="AD139" i="1"/>
  <c r="BB139" i="1" s="1"/>
  <c r="AD138" i="1"/>
  <c r="BB138" i="1" s="1"/>
  <c r="AD137" i="1"/>
  <c r="BB137" i="1" s="1"/>
  <c r="AD136" i="1"/>
  <c r="BB136" i="1" s="1"/>
  <c r="AD135" i="1"/>
  <c r="BB135" i="1" s="1"/>
  <c r="AD134" i="1"/>
  <c r="BB134" i="1" s="1"/>
  <c r="AD133" i="1"/>
  <c r="BB133" i="1" s="1"/>
  <c r="AD132" i="1"/>
  <c r="BB132" i="1" s="1"/>
  <c r="AD131" i="1"/>
  <c r="BB131" i="1" s="1"/>
  <c r="AD130" i="1"/>
  <c r="BB130" i="1" s="1"/>
  <c r="AD129" i="1"/>
  <c r="BB129" i="1" s="1"/>
  <c r="AD128" i="1"/>
  <c r="BB128" i="1" s="1"/>
  <c r="AD127" i="1"/>
  <c r="AD89" i="1"/>
  <c r="BB89" i="1" s="1"/>
  <c r="AD88" i="1"/>
  <c r="BB88" i="1" s="1"/>
  <c r="AD87" i="1"/>
  <c r="BB87" i="1" s="1"/>
  <c r="AD86" i="1"/>
  <c r="BB86" i="1" s="1"/>
  <c r="AD85" i="1"/>
  <c r="BB85" i="1" s="1"/>
  <c r="AD84" i="1"/>
  <c r="BB84" i="1" s="1"/>
  <c r="AD83" i="1"/>
  <c r="BB83" i="1" s="1"/>
  <c r="AD82" i="1"/>
  <c r="BB82" i="1" s="1"/>
  <c r="AD81" i="1"/>
  <c r="BB81" i="1" s="1"/>
  <c r="AD80" i="1"/>
  <c r="BB80" i="1" s="1"/>
  <c r="AD79" i="1"/>
  <c r="BB79" i="1" s="1"/>
  <c r="AD78" i="1"/>
  <c r="BB78" i="1" s="1"/>
  <c r="AD77" i="1"/>
  <c r="BB77" i="1" s="1"/>
  <c r="AD76" i="1"/>
  <c r="BB76" i="1" s="1"/>
  <c r="AD75" i="1"/>
  <c r="BB75" i="1" s="1"/>
  <c r="AD74" i="1"/>
  <c r="BB74" i="1" s="1"/>
  <c r="AD73" i="1"/>
  <c r="BB73" i="1" s="1"/>
  <c r="AD72" i="1"/>
  <c r="BB72" i="1" s="1"/>
  <c r="AD71" i="1"/>
  <c r="BB71" i="1" s="1"/>
  <c r="AD70" i="1"/>
  <c r="BB70" i="1" s="1"/>
  <c r="AD69" i="1"/>
  <c r="BB69" i="1" s="1"/>
  <c r="AD68" i="1"/>
  <c r="BB68" i="1" s="1"/>
  <c r="AD67" i="1"/>
  <c r="BB67" i="1" s="1"/>
  <c r="AD66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51" i="1" s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90" i="1" s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51" i="1" s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90" i="1" s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51" i="1" s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90" i="1" s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51" i="1" s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90" i="1" s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51" i="1" s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90" i="1" s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51" i="1" s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90" i="1" s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51" i="1" s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90" i="1" s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51" i="1" s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90" i="1" s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51" i="1" s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90" i="1" s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51" i="1" s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90" i="1" s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51" i="1" s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90" i="1" s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51" i="1" s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90" i="1" s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51" i="1" s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90" i="1" s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51" i="1" s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90" i="1" s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51" i="1" s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90" i="1" s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51" i="1" s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90" i="1" s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51" i="1" s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90" i="1" s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51" i="1" s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90" i="1" s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51" i="1" s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90" i="1" s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51" i="1" s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90" i="1" s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51" i="1" s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90" i="1" s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51" i="1" s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90" i="1" s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51" i="1" s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90" i="1" s="1"/>
  <c r="AD90" i="1" l="1"/>
  <c r="BB66" i="1"/>
  <c r="AD151" i="1"/>
  <c r="BB127" i="1"/>
  <c r="K8" i="3"/>
  <c r="I8" i="3"/>
  <c r="K9" i="3"/>
  <c r="I9" i="3"/>
  <c r="K10" i="3"/>
  <c r="I10" i="3"/>
  <c r="K11" i="3"/>
  <c r="I11" i="3"/>
  <c r="K12" i="3"/>
  <c r="I12" i="3"/>
  <c r="K13" i="3"/>
  <c r="I13" i="3"/>
  <c r="K14" i="3"/>
  <c r="I14" i="3"/>
  <c r="K15" i="3"/>
  <c r="I15" i="3"/>
  <c r="K16" i="3"/>
  <c r="I16" i="3"/>
  <c r="K17" i="3"/>
  <c r="I17" i="3"/>
  <c r="K18" i="3"/>
  <c r="I18" i="3"/>
  <c r="K19" i="3"/>
  <c r="I19" i="3"/>
  <c r="K20" i="3"/>
  <c r="I20" i="3"/>
  <c r="K21" i="3"/>
  <c r="I21" i="3"/>
  <c r="K22" i="3"/>
  <c r="I22" i="3"/>
  <c r="K23" i="3"/>
  <c r="I23" i="3"/>
  <c r="K24" i="3"/>
  <c r="I24" i="3"/>
  <c r="K25" i="3"/>
  <c r="I25" i="3"/>
  <c r="K26" i="3"/>
  <c r="I26" i="3"/>
  <c r="K27" i="3"/>
  <c r="I27" i="3"/>
  <c r="K28" i="3"/>
  <c r="I28" i="3"/>
  <c r="J29" i="3"/>
  <c r="K29" i="3" s="1"/>
  <c r="L29" i="3" s="1"/>
  <c r="I29" i="3"/>
  <c r="J30" i="3"/>
  <c r="K30" i="3" s="1"/>
  <c r="L30" i="3" s="1"/>
  <c r="I30" i="3"/>
  <c r="J31" i="3"/>
  <c r="K31" i="3" s="1"/>
  <c r="L31" i="3" s="1"/>
  <c r="I31" i="3"/>
  <c r="N28" i="3" l="1"/>
  <c r="P28" i="3" s="1"/>
  <c r="L28" i="3"/>
  <c r="N27" i="3"/>
  <c r="P27" i="3" s="1"/>
  <c r="L27" i="3"/>
  <c r="N26" i="3"/>
  <c r="P26" i="3" s="1"/>
  <c r="L26" i="3"/>
  <c r="N25" i="3"/>
  <c r="P25" i="3" s="1"/>
  <c r="L25" i="3"/>
  <c r="N24" i="3"/>
  <c r="P24" i="3" s="1"/>
  <c r="L24" i="3"/>
  <c r="N23" i="3"/>
  <c r="P23" i="3" s="1"/>
  <c r="L23" i="3"/>
  <c r="N22" i="3"/>
  <c r="P22" i="3" s="1"/>
  <c r="L22" i="3"/>
  <c r="N21" i="3"/>
  <c r="P21" i="3" s="1"/>
  <c r="L21" i="3"/>
  <c r="Q31" i="3"/>
  <c r="N20" i="3"/>
  <c r="P20" i="3" s="1"/>
  <c r="L20" i="3"/>
  <c r="Q30" i="3"/>
  <c r="N19" i="3"/>
  <c r="P19" i="3" s="1"/>
  <c r="L19" i="3"/>
  <c r="Q29" i="3"/>
  <c r="N18" i="3"/>
  <c r="P18" i="3" s="1"/>
  <c r="L18" i="3"/>
  <c r="Q28" i="3"/>
  <c r="N17" i="3"/>
  <c r="P17" i="3" s="1"/>
  <c r="L17" i="3"/>
  <c r="Q27" i="3"/>
  <c r="N16" i="3"/>
  <c r="P16" i="3" s="1"/>
  <c r="L16" i="3"/>
  <c r="Q26" i="3"/>
  <c r="N15" i="3"/>
  <c r="P15" i="3" s="1"/>
  <c r="L15" i="3"/>
  <c r="Q25" i="3"/>
  <c r="N14" i="3"/>
  <c r="P14" i="3" s="1"/>
  <c r="L14" i="3"/>
  <c r="Q24" i="3"/>
  <c r="N13" i="3"/>
  <c r="P13" i="3" s="1"/>
  <c r="L13" i="3"/>
  <c r="Q23" i="3"/>
  <c r="N12" i="3"/>
  <c r="P12" i="3" s="1"/>
  <c r="L12" i="3"/>
  <c r="Q22" i="3"/>
  <c r="N11" i="3"/>
  <c r="P11" i="3" s="1"/>
  <c r="L11" i="3"/>
  <c r="Q21" i="3"/>
  <c r="N10" i="3"/>
  <c r="P10" i="3" s="1"/>
  <c r="L10" i="3"/>
  <c r="Q20" i="3"/>
  <c r="N9" i="3"/>
  <c r="P9" i="3" s="1"/>
  <c r="L9" i="3"/>
  <c r="Q19" i="3"/>
  <c r="N8" i="3"/>
  <c r="P8" i="3" s="1"/>
  <c r="L8" i="3"/>
  <c r="L33" i="3" s="1"/>
  <c r="L36" i="3" s="1"/>
</calcChain>
</file>

<file path=xl/sharedStrings.xml><?xml version="1.0" encoding="utf-8"?>
<sst xmlns="http://schemas.openxmlformats.org/spreadsheetml/2006/main" count="256" uniqueCount="70">
  <si>
    <t xml:space="preserve"> Completion Factors - Non MS</t>
  </si>
  <si>
    <t xml:space="preserve"> Completion Factors - MS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</si>
  <si>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</si>
  <si>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</si>
  <si>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</si>
  <si>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</si>
  <si>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</si>
  <si>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</si>
  <si>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</si>
  <si>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</si>
  <si>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</si>
  <si>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</si>
  <si>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</si>
  <si>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</si>
  <si>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</si>
  <si>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</si>
  <si>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</si>
  <si>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</si>
  <si>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</si>
  <si>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</si>
  <si>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Non-Med Supp</t>
  </si>
  <si>
    <t>LINK RATIOS</t>
  </si>
  <si>
    <t>Accident</t>
  </si>
  <si>
    <t>Month</t>
  </si>
  <si>
    <t>Month of Lag</t>
  </si>
  <si>
    <t xml:space="preserve">      ------</t>
  </si>
  <si>
    <t>---</t>
  </si>
  <si>
    <t>Collect Data:</t>
  </si>
  <si>
    <t>Paid Month</t>
  </si>
  <si>
    <t xml:space="preserve">Paid </t>
  </si>
  <si>
    <t>Paid</t>
  </si>
  <si>
    <t>Incurred</t>
  </si>
  <si>
    <t>Incurral Month</t>
  </si>
  <si>
    <t>Total</t>
  </si>
  <si>
    <t>Med Supp</t>
  </si>
  <si>
    <t>Cumulative Development MS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</si>
  <si>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</si>
  <si>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</si>
  <si>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</si>
  <si>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</si>
  <si>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</si>
  <si>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</si>
  <si>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</si>
  <si>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</si>
  <si>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 MS</t>
  </si>
  <si>
    <t>Cumulative Development NMS</t>
  </si>
  <si>
    <t>Incremental Pattern NMS</t>
  </si>
  <si>
    <t>Non Med Supp</t>
  </si>
  <si>
    <t>Total Raw</t>
  </si>
  <si>
    <t>Adjustment</t>
  </si>
  <si>
    <t>Projected</t>
  </si>
  <si>
    <t>LOSS RATIO</t>
  </si>
  <si>
    <t>Incurral</t>
  </si>
  <si>
    <t xml:space="preserve">Claims </t>
  </si>
  <si>
    <t>Paid %</t>
  </si>
  <si>
    <t>Raw Claim</t>
  </si>
  <si>
    <t>Claim</t>
  </si>
  <si>
    <t>to Claim</t>
  </si>
  <si>
    <t>Latest</t>
  </si>
  <si>
    <t>(Cum)</t>
  </si>
  <si>
    <t>Liability</t>
  </si>
  <si>
    <t>Claims</t>
  </si>
  <si>
    <t>Premiums</t>
  </si>
  <si>
    <t>less Pd</t>
  </si>
  <si>
    <t>12 Mos.</t>
  </si>
  <si>
    <t>-----</t>
  </si>
  <si>
    <t>----</t>
  </si>
  <si>
    <t>--------</t>
  </si>
  <si>
    <t>-------</t>
  </si>
  <si>
    <t xml:space="preserve">   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</si>
</sst>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3F3F76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/>
    <xf numFmtId="9" fontId="1" fillId="0" borderId="0"/>
    <xf numFmtId="0" fontId="4" fillId="2" borderId="1"/>
  </cellStyleXfs>
  <cellXfs count="5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43" fontId="1" fillId="0" borderId="0" xfId="1"/>
    <xf numFmtId="43" fontId="0" fillId="3" borderId="0" xfId="1" applyFont="1" applyFill="1"/>
    <xf numFmtId="14" fontId="5" fillId="0" borderId="2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43" fontId="1" fillId="0" borderId="5" xfId="1" applyBorder="1"/>
    <xf numFmtId="43" fontId="5" fillId="4" borderId="0" xfId="1" applyFont="1" applyFill="1"/>
    <xf numFmtId="0" fontId="0" fillId="0" borderId="5" xfId="0" applyBorder="1"/>
    <xf numFmtId="10" fontId="5" fillId="0" borderId="5" xfId="2" applyNumberFormat="1" applyFont="1" applyBorder="1"/>
    <xf numFmtId="43" fontId="0" fillId="0" borderId="0" xfId="0" applyNumberFormat="1"/>
    <xf numFmtId="43" fontId="1" fillId="0" borderId="6" xfId="1" applyBorder="1"/>
    <xf numFmtId="166" fontId="0" fillId="0" borderId="0" xfId="1" applyNumberFormat="1" applyFont="1"/>
    <xf numFmtId="0" fontId="0" fillId="0" borderId="0" xfId="0" applyAlignment="1">
      <alignment horizontal="right"/>
    </xf>
    <xf numFmtId="166" fontId="7" fillId="0" borderId="0" xfId="1" applyNumberFormat="1" applyFont="1"/>
    <xf numFmtId="166" fontId="8" fillId="0" borderId="0" xfId="1" applyNumberFormat="1" applyFont="1"/>
    <xf numFmtId="43" fontId="8" fillId="0" borderId="0" xfId="0" applyNumberFormat="1" applyFont="1"/>
    <xf numFmtId="166" fontId="0" fillId="0" borderId="0" xfId="0" applyNumberFormat="1"/>
    <xf numFmtId="166" fontId="6" fillId="0" borderId="7" xfId="1" applyNumberFormat="1" applyFont="1" applyBorder="1"/>
    <xf numFmtId="43" fontId="6" fillId="0" borderId="7" xfId="0" applyNumberFormat="1" applyFont="1" applyBorder="1"/>
    <xf numFmtId="0" fontId="0" fillId="0" borderId="7" xfId="0" applyBorder="1" applyAlignment="1">
      <alignment horizontal="left"/>
    </xf>
    <xf numFmtId="166" fontId="8" fillId="0" borderId="7" xfId="1" applyNumberFormat="1" applyFont="1" applyBorder="1"/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0" applyNumberFormat="1" applyFont="1"/>
    <xf numFmtId="167" fontId="0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7" fillId="0" borderId="0" xfId="0" applyFont="1"/>
    <xf numFmtId="166" fontId="7" fillId="0" borderId="0" xfId="0" applyNumberFormat="1" applyFont="1"/>
    <xf numFmtId="43" fontId="7" fillId="0" borderId="0" xfId="0" applyNumberFormat="1" applyFont="1"/>
    <xf numFmtId="166" fontId="10" fillId="0" borderId="0" xfId="0" applyNumberFormat="1" applyFont="1"/>
    <xf numFmtId="0" fontId="11" fillId="0" borderId="0" xfId="0" applyFont="1"/>
    <xf numFmtId="0" fontId="4" fillId="0" borderId="1" xfId="3" applyFill="1"/>
    <xf numFmtId="0" fontId="6" fillId="0" borderId="0" xfId="0" applyFont="1" applyAlignment="1">
      <alignment horizontal="center" vertical="center" wrapText="1"/>
    </xf>
    <xf numFmtId="43" fontId="5" fillId="0" borderId="0" xfId="1" applyFont="1"/>
    <xf numFmtId="0" fontId="9" fillId="0" borderId="0" xfId="0" applyFont="1"/>
    <xf numFmtId="166" fontId="6" fillId="0" borderId="0" xfId="1" applyNumberFormat="1" applyFont="1"/>
    <xf numFmtId="0" fontId="6" fillId="0" borderId="0" xfId="0" applyFont="1" applyAlignment="1">
      <alignment horizontal="center" wrapText="1"/>
    </xf>
    <xf numFmtId="9" fontId="0" fillId="0" borderId="0" xfId="2" applyFon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1" fillId="0" borderId="0" xfId="0" applyFont="1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4.90571992299857E-2</c:v>
                </c:pt>
                <c:pt idx="1">
                  <c:v>0.45048585362363719</c:v>
                </c:pt>
                <c:pt idx="2">
                  <c:v>0.55729212433410491</c:v>
                </c:pt>
                <c:pt idx="3">
                  <c:v>0.757608502003559</c:v>
                </c:pt>
                <c:pt idx="4">
                  <c:v>0.82786705807501804</c:v>
                </c:pt>
                <c:pt idx="5">
                  <c:v>0.85579903861800355</c:v>
                </c:pt>
                <c:pt idx="6">
                  <c:v>0.94396120069464495</c:v>
                </c:pt>
                <c:pt idx="7">
                  <c:v>0.997605029753587</c:v>
                </c:pt>
                <c:pt idx="8">
                  <c:v>0.9990283401584813</c:v>
                </c:pt>
                <c:pt idx="9">
                  <c:v>0.99989593141903821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0-4E01-9B80-DA0C834074EC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4.6991322693628643E-2</c:v>
                </c:pt>
                <c:pt idx="1">
                  <c:v>0.34361146309741392</c:v>
                </c:pt>
                <c:pt idx="2">
                  <c:v>0.43924052445381312</c:v>
                </c:pt>
                <c:pt idx="3">
                  <c:v>0.69724570767680105</c:v>
                </c:pt>
                <c:pt idx="4">
                  <c:v>0.8041109933117675</c:v>
                </c:pt>
                <c:pt idx="5">
                  <c:v>0.84044657209244644</c:v>
                </c:pt>
                <c:pt idx="6">
                  <c:v>0.95338759377345295</c:v>
                </c:pt>
                <c:pt idx="7">
                  <c:v>0.99772736871054735</c:v>
                </c:pt>
                <c:pt idx="8">
                  <c:v>0.999036017613251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0-4E01-9B80-DA0C834074EC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0.1078068211913998</c:v>
                </c:pt>
                <c:pt idx="1">
                  <c:v>0.64351320671645362</c:v>
                </c:pt>
                <c:pt idx="2">
                  <c:v>0.70923157194227326</c:v>
                </c:pt>
                <c:pt idx="3">
                  <c:v>0.7260634654293785</c:v>
                </c:pt>
                <c:pt idx="4">
                  <c:v>0.72912308602384401</c:v>
                </c:pt>
                <c:pt idx="5">
                  <c:v>0.89729360243467948</c:v>
                </c:pt>
                <c:pt idx="6">
                  <c:v>0.89984479819494279</c:v>
                </c:pt>
                <c:pt idx="7">
                  <c:v>0.99865479743334673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C0-4E01-9B80-DA0C834074EC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8.1027333256432965E-2</c:v>
                </c:pt>
                <c:pt idx="1">
                  <c:v>0.28288676584409073</c:v>
                </c:pt>
                <c:pt idx="2">
                  <c:v>0.33613081672318512</c:v>
                </c:pt>
                <c:pt idx="3">
                  <c:v>0.34420185067144071</c:v>
                </c:pt>
                <c:pt idx="4">
                  <c:v>0.3473971559646773</c:v>
                </c:pt>
                <c:pt idx="5">
                  <c:v>0.60505305044500024</c:v>
                </c:pt>
                <c:pt idx="6">
                  <c:v>0.60505305044500024</c:v>
                </c:pt>
                <c:pt idx="7">
                  <c:v>0.99728459467970676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C0-4E01-9B80-DA0C834074EC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2.5996986834458329E-2</c:v>
                </c:pt>
                <c:pt idx="1">
                  <c:v>0.40842654505443532</c:v>
                </c:pt>
                <c:pt idx="2">
                  <c:v>0.55119817816629335</c:v>
                </c:pt>
                <c:pt idx="3">
                  <c:v>0.70698423931004317</c:v>
                </c:pt>
                <c:pt idx="4">
                  <c:v>0.7440182238699774</c:v>
                </c:pt>
                <c:pt idx="5">
                  <c:v>0.81529205650284919</c:v>
                </c:pt>
                <c:pt idx="6">
                  <c:v>0.86520763911144982</c:v>
                </c:pt>
                <c:pt idx="7">
                  <c:v>0.99543192537483205</c:v>
                </c:pt>
                <c:pt idx="8">
                  <c:v>0.99830273288800975</c:v>
                </c:pt>
                <c:pt idx="9">
                  <c:v>0.99935446882315482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C0-4E01-9B80-DA0C834074EC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3.7750602851456358E-2</c:v>
                </c:pt>
                <c:pt idx="1">
                  <c:v>0.33251183540423879</c:v>
                </c:pt>
                <c:pt idx="2">
                  <c:v>0.48617082691863323</c:v>
                </c:pt>
                <c:pt idx="3">
                  <c:v>0.63764035071206793</c:v>
                </c:pt>
                <c:pt idx="4">
                  <c:v>0.6909270044756668</c:v>
                </c:pt>
                <c:pt idx="5">
                  <c:v>0.79005557653672831</c:v>
                </c:pt>
                <c:pt idx="6">
                  <c:v>0.85971289258460271</c:v>
                </c:pt>
                <c:pt idx="7">
                  <c:v>0.99705877165374035</c:v>
                </c:pt>
                <c:pt idx="8">
                  <c:v>0.99868482689953209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C0-4E01-9B80-DA0C834074EC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5.9493553108393382E-2</c:v>
                </c:pt>
                <c:pt idx="1">
                  <c:v>0.38051370599498202</c:v>
                </c:pt>
                <c:pt idx="2">
                  <c:v>0.57267756702335637</c:v>
                </c:pt>
                <c:pt idx="3">
                  <c:v>0.5855431917414109</c:v>
                </c:pt>
                <c:pt idx="4">
                  <c:v>0.58700000197631552</c:v>
                </c:pt>
                <c:pt idx="5">
                  <c:v>0.75543594852007745</c:v>
                </c:pt>
                <c:pt idx="6">
                  <c:v>0.75679888355439295</c:v>
                </c:pt>
                <c:pt idx="7">
                  <c:v>0.9986080010792675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C0-4E01-9B80-DA0C834074EC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5.9113069317444908E-2</c:v>
                </c:pt>
                <c:pt idx="1">
                  <c:v>0.21010680837184739</c:v>
                </c:pt>
                <c:pt idx="2">
                  <c:v>0.392812469250159</c:v>
                </c:pt>
                <c:pt idx="3">
                  <c:v>0.40052891049582579</c:v>
                </c:pt>
                <c:pt idx="4">
                  <c:v>0.40252191331582338</c:v>
                </c:pt>
                <c:pt idx="5">
                  <c:v>0.62235941547398277</c:v>
                </c:pt>
                <c:pt idx="6">
                  <c:v>0.62235941547398277</c:v>
                </c:pt>
                <c:pt idx="7">
                  <c:v>0.99869869157281788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C0-4E01-9B80-DA0C834074EC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4.6991322693628643E-2</c:v>
                </c:pt>
                <c:pt idx="1">
                  <c:v>0.34361146309741392</c:v>
                </c:pt>
                <c:pt idx="2">
                  <c:v>0.43924052445381312</c:v>
                </c:pt>
                <c:pt idx="3">
                  <c:v>0.69724570767680105</c:v>
                </c:pt>
                <c:pt idx="4">
                  <c:v>0.8041109933117675</c:v>
                </c:pt>
                <c:pt idx="5">
                  <c:v>0.84044657209244644</c:v>
                </c:pt>
                <c:pt idx="6">
                  <c:v>0.95338759377345295</c:v>
                </c:pt>
                <c:pt idx="7">
                  <c:v>0.99772736871054735</c:v>
                </c:pt>
                <c:pt idx="8">
                  <c:v>0.999036017613251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C0-4E01-9B80-DA0C83407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9.1828693992844688</c:v>
                </c:pt>
                <c:pt idx="1">
                  <c:v>1.237091286777009</c:v>
                </c:pt>
                <c:pt idx="2">
                  <c:v>1.3594459152079481</c:v>
                </c:pt>
                <c:pt idx="3">
                  <c:v>1.092737285663578</c:v>
                </c:pt>
                <c:pt idx="4">
                  <c:v>1.0337396931917231</c:v>
                </c:pt>
                <c:pt idx="5">
                  <c:v>1.1030173651737341</c:v>
                </c:pt>
                <c:pt idx="6">
                  <c:v>1.0568284258076139</c:v>
                </c:pt>
                <c:pt idx="7">
                  <c:v>1.0014267273745061</c:v>
                </c:pt>
                <c:pt idx="8">
                  <c:v>1.0008684350840531</c:v>
                </c:pt>
                <c:pt idx="9">
                  <c:v>1.000104079412359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F-45A3-ADCB-EC9254AA921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7.3122322037554133</c:v>
                </c:pt>
                <c:pt idx="1">
                  <c:v>1.278305794848551</c:v>
                </c:pt>
                <c:pt idx="2">
                  <c:v>1.5873892977971751</c:v>
                </c:pt>
                <c:pt idx="3">
                  <c:v>1.153267756916049</c:v>
                </c:pt>
                <c:pt idx="4">
                  <c:v>1.0451872677813161</c:v>
                </c:pt>
                <c:pt idx="5">
                  <c:v>1.1343821551913991</c:v>
                </c:pt>
                <c:pt idx="6">
                  <c:v>1.0465076063782199</c:v>
                </c:pt>
                <c:pt idx="7">
                  <c:v>1.0013116297535221</c:v>
                </c:pt>
                <c:pt idx="8">
                  <c:v>1.0009649125454481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F-45A3-ADCB-EC9254AA921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5.9691325614170827</c:v>
                </c:pt>
                <c:pt idx="1">
                  <c:v>1.10212434576308</c:v>
                </c:pt>
                <c:pt idx="2">
                  <c:v>1.0237325778391539</c:v>
                </c:pt>
                <c:pt idx="3">
                  <c:v>1.004213985057981</c:v>
                </c:pt>
                <c:pt idx="4">
                  <c:v>1.230647636365386</c:v>
                </c:pt>
                <c:pt idx="5">
                  <c:v>1.002843211801957</c:v>
                </c:pt>
                <c:pt idx="6">
                  <c:v>1.109807824012111</c:v>
                </c:pt>
                <c:pt idx="7">
                  <c:v>1.0013470145741159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F-45A3-ADCB-EC9254AA921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3.4912510936132981</c:v>
                </c:pt>
                <c:pt idx="1">
                  <c:v>1.1882168319900801</c:v>
                </c:pt>
                <c:pt idx="2">
                  <c:v>1.0240115858073859</c:v>
                </c:pt>
                <c:pt idx="3">
                  <c:v>1.0092832310082109</c:v>
                </c:pt>
                <c:pt idx="4">
                  <c:v>1.7416753132732059</c:v>
                </c:pt>
                <c:pt idx="5">
                  <c:v>1</c:v>
                </c:pt>
                <c:pt idx="6">
                  <c:v>1.648259758290997</c:v>
                </c:pt>
                <c:pt idx="7">
                  <c:v>1.002722798822703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EF-45A3-ADCB-EC9254AA921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15.71053398054103</c:v>
                </c:pt>
                <c:pt idx="1">
                  <c:v>1.349565019317805</c:v>
                </c:pt>
                <c:pt idx="2">
                  <c:v>1.282631669179338</c:v>
                </c:pt>
                <c:pt idx="3">
                  <c:v>1.052383041234521</c:v>
                </c:pt>
                <c:pt idx="4">
                  <c:v>1.095795815675245</c:v>
                </c:pt>
                <c:pt idx="5">
                  <c:v>1.0612241738533681</c:v>
                </c:pt>
                <c:pt idx="6">
                  <c:v>1.1505121780907059</c:v>
                </c:pt>
                <c:pt idx="7">
                  <c:v>1.0028839817570621</c:v>
                </c:pt>
                <c:pt idx="8">
                  <c:v>1.001053524046861</c:v>
                </c:pt>
                <c:pt idx="9">
                  <c:v>1.0006459481565191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EF-45A3-ADCB-EC9254AA921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8.8081198785786015</c:v>
                </c:pt>
                <c:pt idx="1">
                  <c:v>1.4621158561997929</c:v>
                </c:pt>
                <c:pt idx="2">
                  <c:v>1.311556176156133</c:v>
                </c:pt>
                <c:pt idx="3">
                  <c:v>1.0835685095902301</c:v>
                </c:pt>
                <c:pt idx="4">
                  <c:v>1.1434718449545751</c:v>
                </c:pt>
                <c:pt idx="5">
                  <c:v>1.088167615186292</c:v>
                </c:pt>
                <c:pt idx="6">
                  <c:v>1.159757845036181</c:v>
                </c:pt>
                <c:pt idx="7">
                  <c:v>1.0016308519537871</c:v>
                </c:pt>
                <c:pt idx="8">
                  <c:v>1.0013169050585771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EF-45A3-ADCB-EC9254AA921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6.3958813369527761</c:v>
                </c:pt>
                <c:pt idx="1">
                  <c:v>1.505011667124833</c:v>
                </c:pt>
                <c:pt idx="2">
                  <c:v>1.0224657389408971</c:v>
                </c:pt>
                <c:pt idx="3">
                  <c:v>1.002487963749646</c:v>
                </c:pt>
                <c:pt idx="4">
                  <c:v>1.2869436899091491</c:v>
                </c:pt>
                <c:pt idx="5">
                  <c:v>1.001804170210572</c:v>
                </c:pt>
                <c:pt idx="6">
                  <c:v>1.319515690072361</c:v>
                </c:pt>
                <c:pt idx="7">
                  <c:v>1.00139393928271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EF-45A3-ADCB-EC9254AA921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3.5543207415528761</c:v>
                </c:pt>
                <c:pt idx="1">
                  <c:v>1.869584675975654</c:v>
                </c:pt>
                <c:pt idx="2">
                  <c:v>1.019644084263406</c:v>
                </c:pt>
                <c:pt idx="3">
                  <c:v>1.004975927499292</c:v>
                </c:pt>
                <c:pt idx="4">
                  <c:v>1.546150395508213</c:v>
                </c:pt>
                <c:pt idx="5">
                  <c:v>1</c:v>
                </c:pt>
                <c:pt idx="6">
                  <c:v>1.604697650170873</c:v>
                </c:pt>
                <c:pt idx="7">
                  <c:v>1.001303004037317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EF-45A3-ADCB-EC9254AA921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7.3122322037554133</c:v>
                </c:pt>
                <c:pt idx="1">
                  <c:v>1.278305794848551</c:v>
                </c:pt>
                <c:pt idx="2">
                  <c:v>1.5873892977971751</c:v>
                </c:pt>
                <c:pt idx="3">
                  <c:v>1.153267756916049</c:v>
                </c:pt>
                <c:pt idx="4">
                  <c:v>1.0451872677813161</c:v>
                </c:pt>
                <c:pt idx="5">
                  <c:v>1.1343821551913991</c:v>
                </c:pt>
                <c:pt idx="6">
                  <c:v>1.0465076063782199</c:v>
                </c:pt>
                <c:pt idx="7">
                  <c:v>1.0013116297535221</c:v>
                </c:pt>
                <c:pt idx="8">
                  <c:v>1.0009649125454481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EF-45A3-ADCB-EC9254AA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Patterns'!$B$56:$B$78</c:f>
              <c:numCache>
                <c:formatCode>0%</c:formatCode>
                <c:ptCount val="23"/>
                <c:pt idx="0">
                  <c:v>6.0911324061466328E-4</c:v>
                </c:pt>
                <c:pt idx="1">
                  <c:v>6.0911324061466328E-4</c:v>
                </c:pt>
                <c:pt idx="2">
                  <c:v>1.2729997242649E-2</c:v>
                </c:pt>
                <c:pt idx="3">
                  <c:v>1.520566997365033E-2</c:v>
                </c:pt>
                <c:pt idx="4">
                  <c:v>2.8924298624005921E-2</c:v>
                </c:pt>
                <c:pt idx="5">
                  <c:v>5.8413435400655141E-2</c:v>
                </c:pt>
                <c:pt idx="6">
                  <c:v>0.46122977046425878</c:v>
                </c:pt>
                <c:pt idx="7">
                  <c:v>0.46344856466085571</c:v>
                </c:pt>
                <c:pt idx="8">
                  <c:v>0.46677675679199349</c:v>
                </c:pt>
                <c:pt idx="9">
                  <c:v>0.61164856917572741</c:v>
                </c:pt>
                <c:pt idx="10">
                  <c:v>0.61229581894963392</c:v>
                </c:pt>
                <c:pt idx="11">
                  <c:v>0.61310656913638606</c:v>
                </c:pt>
                <c:pt idx="12">
                  <c:v>0.95890859607284451</c:v>
                </c:pt>
                <c:pt idx="13">
                  <c:v>0.97565526447091899</c:v>
                </c:pt>
                <c:pt idx="14">
                  <c:v>0.97570619132604075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3-4810-ADB6-2ED68BFAAA82}"/>
            </c:ext>
          </c:extLst>
        </c:ser>
        <c:ser>
          <c:idx val="2"/>
          <c:order val="1"/>
          <c:tx>
            <c:strRef>
              <c:f>'Plot Patterns'!$C$55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Patterns'!$C$56:$C$78</c:f>
              <c:numCache>
                <c:formatCode>0%</c:formatCode>
                <c:ptCount val="23"/>
                <c:pt idx="0">
                  <c:v>2.777563163156167E-4</c:v>
                </c:pt>
                <c:pt idx="1">
                  <c:v>2.777563163156167E-4</c:v>
                </c:pt>
                <c:pt idx="2">
                  <c:v>1.3738717398800849E-2</c:v>
                </c:pt>
                <c:pt idx="3">
                  <c:v>1.429773513156863E-2</c:v>
                </c:pt>
                <c:pt idx="4">
                  <c:v>2.6710406609804161E-2</c:v>
                </c:pt>
                <c:pt idx="5">
                  <c:v>6.5658051133134956E-2</c:v>
                </c:pt>
                <c:pt idx="6">
                  <c:v>0.60572065431705469</c:v>
                </c:pt>
                <c:pt idx="7">
                  <c:v>0.60681729652707983</c:v>
                </c:pt>
                <c:pt idx="8">
                  <c:v>0.61146755773543482</c:v>
                </c:pt>
                <c:pt idx="9">
                  <c:v>0.61162070258276646</c:v>
                </c:pt>
                <c:pt idx="10">
                  <c:v>0.61228403009973043</c:v>
                </c:pt>
                <c:pt idx="11">
                  <c:v>0.61310656913638606</c:v>
                </c:pt>
                <c:pt idx="12">
                  <c:v>0.95890859607284451</c:v>
                </c:pt>
                <c:pt idx="13">
                  <c:v>0.97565526447091899</c:v>
                </c:pt>
                <c:pt idx="14">
                  <c:v>0.97570619132604075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3-4810-ADB6-2ED68BFAAA82}"/>
            </c:ext>
          </c:extLst>
        </c:ser>
        <c:ser>
          <c:idx val="3"/>
          <c:order val="2"/>
          <c:tx>
            <c:strRef>
              <c:f>'Plot Patterns'!$D$55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Patterns'!$D$56:$D$78</c:f>
              <c:numCache>
                <c:formatCode>0%</c:formatCode>
                <c:ptCount val="23"/>
                <c:pt idx="0">
                  <c:v>6.3796164527642218E-6</c:v>
                </c:pt>
                <c:pt idx="1">
                  <c:v>6.3796164527642218E-6</c:v>
                </c:pt>
                <c:pt idx="2">
                  <c:v>2.6777802098832538E-3</c:v>
                </c:pt>
                <c:pt idx="3">
                  <c:v>2.685136218440009E-3</c:v>
                </c:pt>
                <c:pt idx="4">
                  <c:v>8.1332386906371283E-3</c:v>
                </c:pt>
                <c:pt idx="5">
                  <c:v>1.045595423957023E-2</c:v>
                </c:pt>
                <c:pt idx="6">
                  <c:v>0.47700858341167951</c:v>
                </c:pt>
                <c:pt idx="7">
                  <c:v>0.47700858341167951</c:v>
                </c:pt>
                <c:pt idx="8">
                  <c:v>0.47700858341167951</c:v>
                </c:pt>
                <c:pt idx="9">
                  <c:v>0.47700858341167951</c:v>
                </c:pt>
                <c:pt idx="10">
                  <c:v>0.47700858341167951</c:v>
                </c:pt>
                <c:pt idx="11">
                  <c:v>0.47779079264881008</c:v>
                </c:pt>
                <c:pt idx="12">
                  <c:v>0.93702390706346084</c:v>
                </c:pt>
                <c:pt idx="13">
                  <c:v>0.96523492261580424</c:v>
                </c:pt>
                <c:pt idx="14">
                  <c:v>0.96523492261580424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3-4810-ADB6-2ED68BFAAA82}"/>
            </c:ext>
          </c:extLst>
        </c:ser>
        <c:ser>
          <c:idx val="4"/>
          <c:order val="3"/>
          <c:tx>
            <c:strRef>
              <c:f>'Plot Patterns'!$E$55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Patterns'!$E$56:$E$78</c:f>
              <c:numCache>
                <c:formatCode>0%</c:formatCode>
                <c:ptCount val="23"/>
                <c:pt idx="0">
                  <c:v>2.3489656795751519E-6</c:v>
                </c:pt>
                <c:pt idx="1">
                  <c:v>2.3489656795751519E-6</c:v>
                </c:pt>
                <c:pt idx="2">
                  <c:v>9.859548543448744E-4</c:v>
                </c:pt>
                <c:pt idx="3">
                  <c:v>9.859548543448744E-4</c:v>
                </c:pt>
                <c:pt idx="4">
                  <c:v>2.704644315724666E-3</c:v>
                </c:pt>
                <c:pt idx="5">
                  <c:v>3.2430019186763981E-3</c:v>
                </c:pt>
                <c:pt idx="6">
                  <c:v>0.24382761011824139</c:v>
                </c:pt>
                <c:pt idx="7">
                  <c:v>0.24382761011824139</c:v>
                </c:pt>
                <c:pt idx="8">
                  <c:v>0.24382761011824139</c:v>
                </c:pt>
                <c:pt idx="9">
                  <c:v>0.24382761011824139</c:v>
                </c:pt>
                <c:pt idx="10">
                  <c:v>0.24382761011824139</c:v>
                </c:pt>
                <c:pt idx="11">
                  <c:v>0.24382761011824139</c:v>
                </c:pt>
                <c:pt idx="12">
                  <c:v>0.9580048956750864</c:v>
                </c:pt>
                <c:pt idx="13">
                  <c:v>0.96262933739329937</c:v>
                </c:pt>
                <c:pt idx="14">
                  <c:v>0.96262933739329937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F3-4810-ADB6-2ED68BFAAA82}"/>
            </c:ext>
          </c:extLst>
        </c:ser>
        <c:ser>
          <c:idx val="5"/>
          <c:order val="4"/>
          <c:tx>
            <c:strRef>
              <c:f>'Plot Patterns'!$F$55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Patterns'!$F$56:$F$78</c:f>
              <c:numCache>
                <c:formatCode>0%</c:formatCode>
                <c:ptCount val="23"/>
                <c:pt idx="0">
                  <c:v>6.8792123823413248E-7</c:v>
                </c:pt>
                <c:pt idx="1">
                  <c:v>6.8792123823413248E-7</c:v>
                </c:pt>
                <c:pt idx="2">
                  <c:v>5.2847263501578173E-5</c:v>
                </c:pt>
                <c:pt idx="3">
                  <c:v>2.5893481910024829E-4</c:v>
                </c:pt>
                <c:pt idx="4">
                  <c:v>2.160178994941679E-3</c:v>
                </c:pt>
                <c:pt idx="5">
                  <c:v>9.260933730916748E-3</c:v>
                </c:pt>
                <c:pt idx="6">
                  <c:v>0.14778406038535091</c:v>
                </c:pt>
                <c:pt idx="7">
                  <c:v>0.15924618465051191</c:v>
                </c:pt>
                <c:pt idx="8">
                  <c:v>0.16115104331858021</c:v>
                </c:pt>
                <c:pt idx="9">
                  <c:v>0.37112964496143608</c:v>
                </c:pt>
                <c:pt idx="10">
                  <c:v>0.37208457383036903</c:v>
                </c:pt>
                <c:pt idx="11">
                  <c:v>0.37239880116877128</c:v>
                </c:pt>
                <c:pt idx="12">
                  <c:v>0.95638177764971688</c:v>
                </c:pt>
                <c:pt idx="13">
                  <c:v>0.96546983900547034</c:v>
                </c:pt>
                <c:pt idx="14">
                  <c:v>0.96575729585999137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F3-4810-ADB6-2ED68BFAAA82}"/>
            </c:ext>
          </c:extLst>
        </c:ser>
        <c:ser>
          <c:idx val="6"/>
          <c:order val="5"/>
          <c:tx>
            <c:strRef>
              <c:f>'Plot Patterns'!$G$55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Patterns'!$G$56:$G$78</c:f>
              <c:numCache>
                <c:formatCode>0%</c:formatCode>
                <c:ptCount val="23"/>
                <c:pt idx="0">
                  <c:v>8.404240724199709E-7</c:v>
                </c:pt>
                <c:pt idx="1">
                  <c:v>8.404240724199709E-7</c:v>
                </c:pt>
                <c:pt idx="2">
                  <c:v>1.027513822122933E-4</c:v>
                </c:pt>
                <c:pt idx="3">
                  <c:v>2.5931089341288909E-4</c:v>
                </c:pt>
                <c:pt idx="4">
                  <c:v>2.5848942889081039E-3</c:v>
                </c:pt>
                <c:pt idx="5">
                  <c:v>1.5197640223860911E-2</c:v>
                </c:pt>
                <c:pt idx="6">
                  <c:v>0.36285239152211562</c:v>
                </c:pt>
                <c:pt idx="7">
                  <c:v>0.36399668760438658</c:v>
                </c:pt>
                <c:pt idx="8">
                  <c:v>0.36980205742263839</c:v>
                </c:pt>
                <c:pt idx="9">
                  <c:v>0.37094488310466373</c:v>
                </c:pt>
                <c:pt idx="10">
                  <c:v>0.37205841215364538</c:v>
                </c:pt>
                <c:pt idx="11">
                  <c:v>0.37239880116877128</c:v>
                </c:pt>
                <c:pt idx="12">
                  <c:v>0.95638177764971688</c:v>
                </c:pt>
                <c:pt idx="13">
                  <c:v>0.96546983900547034</c:v>
                </c:pt>
                <c:pt idx="14">
                  <c:v>0.96575729585999137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F3-4810-ADB6-2ED68BFAAA82}"/>
            </c:ext>
          </c:extLst>
        </c:ser>
        <c:ser>
          <c:idx val="7"/>
          <c:order val="6"/>
          <c:tx>
            <c:strRef>
              <c:f>'Plot Patterns'!$H$55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Patterns'!$H$56:$H$78</c:f>
              <c:numCache>
                <c:formatCode>0%</c:formatCode>
                <c:ptCount val="23"/>
                <c:pt idx="0">
                  <c:v>2.329271781781131E-7</c:v>
                </c:pt>
                <c:pt idx="1">
                  <c:v>2.329271781781131E-7</c:v>
                </c:pt>
                <c:pt idx="2">
                  <c:v>5.9773560712087219E-5</c:v>
                </c:pt>
                <c:pt idx="3">
                  <c:v>1.195471214241744E-4</c:v>
                </c:pt>
                <c:pt idx="4">
                  <c:v>1.344937080492932E-3</c:v>
                </c:pt>
                <c:pt idx="5">
                  <c:v>4.8487715363722409E-3</c:v>
                </c:pt>
                <c:pt idx="6">
                  <c:v>0.23383257277780961</c:v>
                </c:pt>
                <c:pt idx="7">
                  <c:v>0.23383257277780961</c:v>
                </c:pt>
                <c:pt idx="8">
                  <c:v>0.23383257277780961</c:v>
                </c:pt>
                <c:pt idx="9">
                  <c:v>0.23383257277780961</c:v>
                </c:pt>
                <c:pt idx="10">
                  <c:v>0.23383257277780961</c:v>
                </c:pt>
                <c:pt idx="11">
                  <c:v>0.23414535972532571</c:v>
                </c:pt>
                <c:pt idx="12">
                  <c:v>0.96850274042821483</c:v>
                </c:pt>
                <c:pt idx="13">
                  <c:v>0.98537534958095141</c:v>
                </c:pt>
                <c:pt idx="14">
                  <c:v>0.98537534958095141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F3-4810-ADB6-2ED68BFAAA82}"/>
            </c:ext>
          </c:extLst>
        </c:ser>
        <c:ser>
          <c:idx val="8"/>
          <c:order val="7"/>
          <c:tx>
            <c:strRef>
              <c:f>'Plot Patterns'!$I$55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Patterns'!$I$56:$I$78</c:f>
              <c:numCache>
                <c:formatCode>0%</c:formatCode>
                <c:ptCount val="23"/>
                <c:pt idx="0">
                  <c:v>9.6891958057973659E-8</c:v>
                </c:pt>
                <c:pt idx="1">
                  <c:v>9.6891958057973659E-8</c:v>
                </c:pt>
                <c:pt idx="2">
                  <c:v>2.4864326193238969E-5</c:v>
                </c:pt>
                <c:pt idx="3">
                  <c:v>2.4864326193238969E-5</c:v>
                </c:pt>
                <c:pt idx="4">
                  <c:v>5.8996264876685185E-4</c:v>
                </c:pt>
                <c:pt idx="5">
                  <c:v>1.2487542732231699E-3</c:v>
                </c:pt>
                <c:pt idx="6">
                  <c:v>0.13323659673311439</c:v>
                </c:pt>
                <c:pt idx="7">
                  <c:v>0.13323659673311439</c:v>
                </c:pt>
                <c:pt idx="8">
                  <c:v>0.13323659673311439</c:v>
                </c:pt>
                <c:pt idx="9">
                  <c:v>0.13323659673311439</c:v>
                </c:pt>
                <c:pt idx="10">
                  <c:v>0.13323659673311439</c:v>
                </c:pt>
                <c:pt idx="11">
                  <c:v>0.13323659673311439</c:v>
                </c:pt>
                <c:pt idx="12">
                  <c:v>0.96898476877014483</c:v>
                </c:pt>
                <c:pt idx="13">
                  <c:v>0.97117229428043461</c:v>
                </c:pt>
                <c:pt idx="14">
                  <c:v>0.97117229428043461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3-4810-ADB6-2ED68BFAAA82}"/>
            </c:ext>
          </c:extLst>
        </c:ser>
        <c:ser>
          <c:idx val="9"/>
          <c:order val="8"/>
          <c:tx>
            <c:strRef>
              <c:f>'Plot Patterns'!$J$55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Patterns'!$J$56:$J$78</c:f>
              <c:numCache>
                <c:formatCode>0%</c:formatCode>
                <c:ptCount val="23"/>
                <c:pt idx="0">
                  <c:v>6.9933509657709253E-2</c:v>
                </c:pt>
                <c:pt idx="1">
                  <c:v>0.37503671706474262</c:v>
                </c:pt>
                <c:pt idx="2">
                  <c:v>0.45033780721338529</c:v>
                </c:pt>
                <c:pt idx="3">
                  <c:v>0.52477123960857508</c:v>
                </c:pt>
                <c:pt idx="4">
                  <c:v>0.54608306559190933</c:v>
                </c:pt>
                <c:pt idx="5">
                  <c:v>0.75813982734299479</c:v>
                </c:pt>
                <c:pt idx="6">
                  <c:v>0.78679408323910227</c:v>
                </c:pt>
                <c:pt idx="7">
                  <c:v>0.99788859370127037</c:v>
                </c:pt>
                <c:pt idx="8">
                  <c:v>0.99967846590227882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F3-4810-ADB6-2ED68BFAA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Patterns'!$N$56:$N$78</c:f>
              <c:numCache>
                <c:formatCode>_(* #,##0.00_);_(* \(#,##0.00\);_(* "-"??_);_(@_)</c:formatCode>
                <c:ptCount val="23"/>
                <c:pt idx="1">
                  <c:v>20.899229230024631</c:v>
                </c:pt>
                <c:pt idx="2">
                  <c:v>1.19447551195904</c:v>
                </c:pt>
                <c:pt idx="3">
                  <c:v>1.9022048140021699</c:v>
                </c:pt>
                <c:pt idx="4">
                  <c:v>2.0195281538192429</c:v>
                </c:pt>
                <c:pt idx="5">
                  <c:v>7.895953513103696</c:v>
                </c:pt>
                <c:pt idx="6">
                  <c:v>1.0048106049060179</c:v>
                </c:pt>
                <c:pt idx="7">
                  <c:v>1.007181362474546</c:v>
                </c:pt>
                <c:pt idx="8">
                  <c:v>1.310366380235793</c:v>
                </c:pt>
                <c:pt idx="9">
                  <c:v>1.001058205326596</c:v>
                </c:pt>
                <c:pt idx="10">
                  <c:v>1.00132411517711</c:v>
                </c:pt>
                <c:pt idx="11">
                  <c:v>1.564016183065124</c:v>
                </c:pt>
                <c:pt idx="12">
                  <c:v>1.0174643010466899</c:v>
                </c:pt>
                <c:pt idx="13">
                  <c:v>1.000052197591687</c:v>
                </c:pt>
                <c:pt idx="14">
                  <c:v>1.0248986927519059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8-4DE8-BDD7-7242350C545D}"/>
            </c:ext>
          </c:extLst>
        </c:ser>
        <c:ser>
          <c:idx val="2"/>
          <c:order val="1"/>
          <c:tx>
            <c:strRef>
              <c:f>'Plot Patterns'!$O$55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Patterns'!$O$56:$O$78</c:f>
              <c:numCache>
                <c:formatCode>_(* #,##0.00_);_(* \(#,##0.00\);_(* "-"??_);_(@_)</c:formatCode>
                <c:ptCount val="23"/>
                <c:pt idx="1">
                  <c:v>49.463204225352122</c:v>
                </c:pt>
                <c:pt idx="2">
                  <c:v>1.040689222766644</c:v>
                </c:pt>
                <c:pt idx="3">
                  <c:v>1.8681564852064581</c:v>
                </c:pt>
                <c:pt idx="4">
                  <c:v>2.4581449504791482</c:v>
                </c:pt>
                <c:pt idx="5">
                  <c:v>9.2253827803818567</c:v>
                </c:pt>
                <c:pt idx="6">
                  <c:v>1.0018104751789609</c:v>
                </c:pt>
                <c:pt idx="7">
                  <c:v>1.007663362984162</c:v>
                </c:pt>
                <c:pt idx="8">
                  <c:v>1.0002504545750539</c:v>
                </c:pt>
                <c:pt idx="9">
                  <c:v>1.0010845406543021</c:v>
                </c:pt>
                <c:pt idx="10">
                  <c:v>1.00134339456236</c:v>
                </c:pt>
                <c:pt idx="11">
                  <c:v>1.564016183065124</c:v>
                </c:pt>
                <c:pt idx="12">
                  <c:v>1.0174643010466899</c:v>
                </c:pt>
                <c:pt idx="13">
                  <c:v>1.000052197591687</c:v>
                </c:pt>
                <c:pt idx="14">
                  <c:v>1.0248986927519059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8-4DE8-BDD7-7242350C545D}"/>
            </c:ext>
          </c:extLst>
        </c:ser>
        <c:ser>
          <c:idx val="3"/>
          <c:order val="2"/>
          <c:tx>
            <c:strRef>
              <c:f>'Plot Patterns'!$P$55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Patterns'!$P$56:$P$78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1.0027470546423509</c:v>
                </c:pt>
                <c:pt idx="3">
                  <c:v>3.0289855072463769</c:v>
                </c:pt>
                <c:pt idx="4">
                  <c:v>1.2855831037649219</c:v>
                </c:pt>
                <c:pt idx="5">
                  <c:v>45.620760428202288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1.0016398221422691</c:v>
                </c:pt>
                <c:pt idx="11">
                  <c:v>1.961159405916389</c:v>
                </c:pt>
                <c:pt idx="12">
                  <c:v>1.0301070392544771</c:v>
                </c:pt>
                <c:pt idx="13">
                  <c:v>1</c:v>
                </c:pt>
                <c:pt idx="14">
                  <c:v>1.0360172187823271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8-4DE8-BDD7-7242350C545D}"/>
            </c:ext>
          </c:extLst>
        </c:ser>
        <c:ser>
          <c:idx val="4"/>
          <c:order val="3"/>
          <c:tx>
            <c:strRef>
              <c:f>'Plot Patterns'!$Q$55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Patterns'!$Q$56:$Q$78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</c:v>
                </c:pt>
                <c:pt idx="3">
                  <c:v>2.7431725740848338</c:v>
                </c:pt>
                <c:pt idx="4">
                  <c:v>1.199049316696376</c:v>
                </c:pt>
                <c:pt idx="5">
                  <c:v>75.185774240231552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3.9290254914548548</c:v>
                </c:pt>
                <c:pt idx="12">
                  <c:v>1.0048271587536659</c:v>
                </c:pt>
                <c:pt idx="13">
                  <c:v>1</c:v>
                </c:pt>
                <c:pt idx="14">
                  <c:v>1.038821445758028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88-4DE8-BDD7-7242350C545D}"/>
            </c:ext>
          </c:extLst>
        </c:ser>
        <c:ser>
          <c:idx val="5"/>
          <c:order val="4"/>
          <c:tx>
            <c:strRef>
              <c:f>'Plot Patterns'!$R$55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Patterns'!$R$56:$R$78</c:f>
              <c:numCache>
                <c:formatCode>_(* #,##0.00_);_(* \(#,##0.00\);_(* "-"??_);_(@_)</c:formatCode>
                <c:ptCount val="23"/>
                <c:pt idx="1">
                  <c:v>76.821677489177503</c:v>
                </c:pt>
                <c:pt idx="2">
                  <c:v>4.8996826314860327</c:v>
                </c:pt>
                <c:pt idx="3">
                  <c:v>8.3425589592311731</c:v>
                </c:pt>
                <c:pt idx="4">
                  <c:v>4.28711405517892</c:v>
                </c:pt>
                <c:pt idx="5">
                  <c:v>15.957792667491811</c:v>
                </c:pt>
                <c:pt idx="6">
                  <c:v>1.077559949532265</c:v>
                </c:pt>
                <c:pt idx="7">
                  <c:v>1.011961722488038</c:v>
                </c:pt>
                <c:pt idx="8">
                  <c:v>2.3029925051601952</c:v>
                </c:pt>
                <c:pt idx="9">
                  <c:v>1.002573033121706</c:v>
                </c:pt>
                <c:pt idx="10">
                  <c:v>1.0008445051488359</c:v>
                </c:pt>
                <c:pt idx="11">
                  <c:v>2.5681655651095512</c:v>
                </c:pt>
                <c:pt idx="12">
                  <c:v>1.009502545498187</c:v>
                </c:pt>
                <c:pt idx="13">
                  <c:v>1.0002977377882849</c:v>
                </c:pt>
                <c:pt idx="14">
                  <c:v>1.0354568423006489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88-4DE8-BDD7-7242350C545D}"/>
            </c:ext>
          </c:extLst>
        </c:ser>
        <c:ser>
          <c:idx val="6"/>
          <c:order val="5"/>
          <c:tx>
            <c:strRef>
              <c:f>'Plot Patterns'!$S$55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Patterns'!$S$56:$S$78</c:f>
              <c:numCache>
                <c:formatCode>_(* #,##0.00_);_(* \(#,##0.00\);_(* "-"??_);_(@_)</c:formatCode>
                <c:ptCount val="23"/>
                <c:pt idx="1">
                  <c:v>122.2613506493506</c:v>
                </c:pt>
                <c:pt idx="2">
                  <c:v>2.5236730429292931</c:v>
                </c:pt>
                <c:pt idx="3">
                  <c:v>9.968321249012444</c:v>
                </c:pt>
                <c:pt idx="4">
                  <c:v>5.8794049292749264</c:v>
                </c:pt>
                <c:pt idx="5">
                  <c:v>23.875574508759769</c:v>
                </c:pt>
                <c:pt idx="6">
                  <c:v>1.0031536131744121</c:v>
                </c:pt>
                <c:pt idx="7">
                  <c:v>1.0159489633173839</c:v>
                </c:pt>
                <c:pt idx="8">
                  <c:v>1.0030903713462009</c:v>
                </c:pt>
                <c:pt idx="9">
                  <c:v>1.003001871975324</c:v>
                </c:pt>
                <c:pt idx="10">
                  <c:v>1.000914880577906</c:v>
                </c:pt>
                <c:pt idx="11">
                  <c:v>2.5681655651095512</c:v>
                </c:pt>
                <c:pt idx="12">
                  <c:v>1.009502545498187</c:v>
                </c:pt>
                <c:pt idx="13">
                  <c:v>1.0002977377882849</c:v>
                </c:pt>
                <c:pt idx="14">
                  <c:v>1.0354568423006489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88-4DE8-BDD7-7242350C545D}"/>
            </c:ext>
          </c:extLst>
        </c:ser>
        <c:ser>
          <c:idx val="7"/>
          <c:order val="6"/>
          <c:tx>
            <c:strRef>
              <c:f>'Plot Patterns'!$T$55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Patterns'!$T$56:$T$78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2</c:v>
                </c:pt>
                <c:pt idx="3">
                  <c:v>11.250267379679141</c:v>
                </c:pt>
                <c:pt idx="4">
                  <c:v>3.605203252032521</c:v>
                </c:pt>
                <c:pt idx="5">
                  <c:v>48.225116614332947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1.0013376534492191</c:v>
                </c:pt>
                <c:pt idx="11">
                  <c:v>4.1363311302191024</c:v>
                </c:pt>
                <c:pt idx="12">
                  <c:v>1.0174213334133431</c:v>
                </c:pt>
                <c:pt idx="13">
                  <c:v>1</c:v>
                </c:pt>
                <c:pt idx="14">
                  <c:v>1.0148417051687639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88-4DE8-BDD7-7242350C545D}"/>
            </c:ext>
          </c:extLst>
        </c:ser>
        <c:ser>
          <c:idx val="8"/>
          <c:order val="7"/>
          <c:tx>
            <c:strRef>
              <c:f>'Plot Patterns'!$U$55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Patterns'!$U$56:$U$78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1</c:v>
                </c:pt>
                <c:pt idx="3">
                  <c:v>23.72727272727273</c:v>
                </c:pt>
                <c:pt idx="4">
                  <c:v>2.1166666666666671</c:v>
                </c:pt>
                <c:pt idx="5">
                  <c:v>106.6956082474227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7.2726622604382039</c:v>
                </c:pt>
                <c:pt idx="12">
                  <c:v>1.002257543751762</c:v>
                </c:pt>
                <c:pt idx="13">
                  <c:v>1</c:v>
                </c:pt>
                <c:pt idx="14">
                  <c:v>1.029683410337529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88-4DE8-BDD7-7242350C545D}"/>
            </c:ext>
          </c:extLst>
        </c:ser>
        <c:ser>
          <c:idx val="9"/>
          <c:order val="8"/>
          <c:tx>
            <c:strRef>
              <c:f>'Plot Patterns'!$V$55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Patterns'!$V$56:$V$78</c:f>
              <c:numCache>
                <c:formatCode>_(* #,##0.00_);_(* \(#,##0.00\);_(* "-"??_);_(@_)</c:formatCode>
                <c:ptCount val="23"/>
                <c:pt idx="1">
                  <c:v>296.31440140845069</c:v>
                </c:pt>
                <c:pt idx="2">
                  <c:v>1.014478759136332</c:v>
                </c:pt>
                <c:pt idx="3">
                  <c:v>2.546771522179224</c:v>
                </c:pt>
                <c:pt idx="4">
                  <c:v>1.647592456980149</c:v>
                </c:pt>
                <c:pt idx="5">
                  <c:v>43.343972482938568</c:v>
                </c:pt>
                <c:pt idx="6">
                  <c:v>1.00060349172632</c:v>
                </c:pt>
                <c:pt idx="7">
                  <c:v>1.002554454328054</c:v>
                </c:pt>
                <c:pt idx="8">
                  <c:v>1.0000834848583511</c:v>
                </c:pt>
                <c:pt idx="9">
                  <c:v>1.0003615135514341</c:v>
                </c:pt>
                <c:pt idx="10">
                  <c:v>1.000994405568209</c:v>
                </c:pt>
                <c:pt idx="11">
                  <c:v>2.4847336934787889</c:v>
                </c:pt>
                <c:pt idx="12">
                  <c:v>1.0174661663516109</c:v>
                </c:pt>
                <c:pt idx="13">
                  <c:v>1.000017399197229</c:v>
                </c:pt>
                <c:pt idx="14">
                  <c:v>1.0332457857640871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88-4DE8-BDD7-7242350C5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9</xdr:col>
      <xdr:colOff>339725</xdr:colOff>
      <xdr:row>105</xdr:row>
      <xdr:rowOff>93663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80</xdr:row>
      <xdr:rowOff>0</xdr:rowOff>
    </xdr:from>
    <xdr:to>
      <xdr:col>24</xdr:col>
      <xdr:colOff>473075</xdr:colOff>
      <xdr:row>105</xdr:row>
      <xdr:rowOff>93663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51"/>
  <sheetViews>
    <sheetView zoomScaleNormal="100" workbookViewId="0">
      <selection activeCell="E8" sqref="E8"/>
    </sheetView>
  </sheetViews>
  <sheetFormatPr defaultRowHeight="14.5" x14ac:dyDescent="0.35"/>
  <cols>
    <col min="1" max="1" width="16.453125" bestFit="1" customWidth="1"/>
    <col min="2" max="2" width="22.54296875" customWidth="1"/>
    <col min="3" max="4" width="11.36328125" bestFit="1" customWidth="1"/>
    <col min="5" max="5" width="11.54296875" customWidth="1"/>
    <col min="6" max="6" width="10.54296875" bestFit="1" customWidth="1"/>
    <col min="7" max="7" width="11.54296875" bestFit="1" customWidth="1"/>
    <col min="8" max="8" width="12.453125" customWidth="1"/>
    <col min="9" max="10" width="13.54296875" bestFit="1" customWidth="1"/>
    <col min="11" max="11" width="11.54296875" bestFit="1" customWidth="1"/>
    <col min="12" max="13" width="10.54296875" bestFit="1" customWidth="1"/>
    <col min="14" max="14" width="13.08984375" customWidth="1"/>
    <col min="15" max="16" width="11.36328125" bestFit="1" customWidth="1"/>
    <col min="17" max="17" width="10.54296875" bestFit="1" customWidth="1"/>
    <col min="18" max="18" width="11.08984375" bestFit="1" customWidth="1"/>
    <col min="19" max="19" width="10.54296875" bestFit="1" customWidth="1"/>
    <col min="20" max="21" width="13.54296875" bestFit="1" customWidth="1"/>
    <col min="22" max="24" width="10.54296875" bestFit="1" customWidth="1"/>
    <col min="25" max="25" width="9.6328125" bestFit="1" customWidth="1"/>
    <col min="26" max="26" width="13" customWidth="1"/>
    <col min="27" max="27" width="5.453125" bestFit="1" customWidth="1"/>
    <col min="29" max="29" width="9.6328125" bestFit="1" customWidth="1"/>
    <col min="30" max="50" width="10.54296875" bestFit="1" customWidth="1"/>
    <col min="51" max="53" width="9.6328125" bestFit="1" customWidth="1"/>
    <col min="54" max="54" width="10.54296875" bestFit="1" customWidth="1"/>
    <col min="55" max="55" width="5.453125" bestFit="1" customWidth="1"/>
  </cols>
  <sheetData>
    <row r="1" spans="1:25" ht="15.5" customHeight="1" x14ac:dyDescent="0.3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  <c r="L1" s="52" t="s">
        <v>1</v>
      </c>
      <c r="M1" s="53"/>
      <c r="N1" s="53"/>
      <c r="O1" s="53"/>
      <c r="P1" s="53"/>
      <c r="Q1" s="53"/>
      <c r="R1" s="53"/>
      <c r="S1" s="53"/>
      <c r="T1" s="53"/>
      <c r="U1" s="53"/>
      <c r="V1" s="1"/>
      <c r="W1" s="1"/>
      <c r="X1" s="1"/>
      <c r="Y1" s="1"/>
    </row>
    <row r="2" spans="1:25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2</v>
      </c>
      <c r="J2" s="2" t="s">
        <v>2</v>
      </c>
      <c r="K2" s="1"/>
      <c r="L2" s="1"/>
      <c r="M2" s="2"/>
      <c r="N2" s="1"/>
      <c r="O2" s="1"/>
      <c r="P2" s="1"/>
      <c r="Q2" s="1"/>
      <c r="R2" s="1"/>
      <c r="S2" s="1"/>
      <c r="T2" s="2" t="s">
        <v>2</v>
      </c>
      <c r="U2" s="2" t="s">
        <v>2</v>
      </c>
      <c r="V2" s="1"/>
      <c r="W2" s="1"/>
      <c r="X2" s="1"/>
      <c r="Y2" s="1"/>
    </row>
    <row r="3" spans="1:25" ht="15.5" customHeight="1" x14ac:dyDescent="0.35">
      <c r="A3" s="3"/>
      <c r="B3" s="3" t="s">
        <v>2</v>
      </c>
      <c r="C3" s="3"/>
      <c r="D3" s="3"/>
      <c r="E3" s="3" t="s">
        <v>3</v>
      </c>
      <c r="F3" s="3" t="s">
        <v>4</v>
      </c>
      <c r="G3" s="3" t="s">
        <v>5</v>
      </c>
      <c r="H3" s="3"/>
      <c r="I3" s="3" t="s">
        <v>6</v>
      </c>
      <c r="J3" s="3" t="s">
        <v>7</v>
      </c>
      <c r="K3" s="1"/>
      <c r="L3" s="3"/>
      <c r="M3" s="3" t="s">
        <v>2</v>
      </c>
      <c r="N3" s="3"/>
      <c r="O3" s="3"/>
      <c r="P3" s="3" t="s">
        <v>3</v>
      </c>
      <c r="Q3" s="3" t="s">
        <v>4</v>
      </c>
      <c r="R3" s="3" t="s">
        <v>5</v>
      </c>
      <c r="S3" s="3"/>
      <c r="T3" s="3" t="s">
        <v>6</v>
      </c>
      <c r="U3" s="3" t="s">
        <v>7</v>
      </c>
      <c r="V3" s="1"/>
      <c r="W3" s="1"/>
      <c r="X3" s="1"/>
      <c r="Y3" s="1"/>
    </row>
    <row r="4" spans="1:25" ht="15.5" customHeight="1" x14ac:dyDescent="0.3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12</v>
      </c>
      <c r="G4" s="3" t="s">
        <v>12</v>
      </c>
      <c r="H4" s="3"/>
      <c r="I4" s="3" t="s">
        <v>7</v>
      </c>
      <c r="J4" s="3" t="s">
        <v>13</v>
      </c>
      <c r="K4" s="1"/>
      <c r="L4" s="3" t="s">
        <v>8</v>
      </c>
      <c r="M4" s="3" t="s">
        <v>9</v>
      </c>
      <c r="N4" s="3" t="s">
        <v>10</v>
      </c>
      <c r="O4" s="3" t="s">
        <v>11</v>
      </c>
      <c r="P4" s="3" t="s">
        <v>12</v>
      </c>
      <c r="Q4" s="3" t="s">
        <v>12</v>
      </c>
      <c r="R4" s="3" t="s">
        <v>12</v>
      </c>
      <c r="S4" s="3" t="s">
        <v>6</v>
      </c>
      <c r="T4" s="3" t="s">
        <v>7</v>
      </c>
      <c r="U4" s="3" t="s">
        <v>13</v>
      </c>
      <c r="V4" s="1"/>
      <c r="W4" s="1"/>
      <c r="X4" s="1"/>
      <c r="Y4" s="1"/>
    </row>
    <row r="5" spans="1:25" ht="15.5" customHeight="1" x14ac:dyDescent="0.35">
      <c r="A5" s="3" t="s">
        <v>14</v>
      </c>
      <c r="B5" s="3" t="s">
        <v>15</v>
      </c>
      <c r="C5" s="3" t="s">
        <v>15</v>
      </c>
      <c r="D5" s="3" t="s">
        <v>15</v>
      </c>
      <c r="E5" s="3" t="s">
        <v>16</v>
      </c>
      <c r="F5" s="3" t="s">
        <v>16</v>
      </c>
      <c r="G5" s="3" t="s">
        <v>16</v>
      </c>
      <c r="H5" s="3" t="s">
        <v>6</v>
      </c>
      <c r="I5" s="3" t="s">
        <v>13</v>
      </c>
      <c r="J5" s="3" t="s">
        <v>17</v>
      </c>
      <c r="K5" s="1"/>
      <c r="L5" s="3" t="s">
        <v>14</v>
      </c>
      <c r="M5" s="3" t="s">
        <v>15</v>
      </c>
      <c r="N5" s="3" t="s">
        <v>15</v>
      </c>
      <c r="O5" s="3" t="s">
        <v>15</v>
      </c>
      <c r="P5" s="3" t="s">
        <v>16</v>
      </c>
      <c r="Q5" s="3" t="s">
        <v>16</v>
      </c>
      <c r="R5" s="3" t="s">
        <v>16</v>
      </c>
      <c r="S5" s="3"/>
      <c r="T5" s="3" t="s">
        <v>13</v>
      </c>
      <c r="U5" s="3" t="s">
        <v>17</v>
      </c>
      <c r="V5" s="1"/>
      <c r="W5" s="1"/>
      <c r="X5" s="1"/>
      <c r="Y5" s="1"/>
    </row>
    <row r="6" spans="1:25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1"/>
      <c r="L6" s="3" t="s">
        <v>18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1"/>
      <c r="W6" s="1"/>
      <c r="X6" s="1"/>
      <c r="Y6" s="1"/>
    </row>
    <row r="7" spans="1:25" ht="15.5" customHeight="1" x14ac:dyDescent="0.35">
      <c r="A7" s="3">
        <v>0</v>
      </c>
      <c r="B7" s="4">
        <f t="shared" ref="B7:B29" si="0">+E7/E8</f>
        <v>0.28134770965073391</v>
      </c>
      <c r="C7" s="4">
        <f t="shared" ref="C7:C29" si="1">+F7/F8</f>
        <v>1</v>
      </c>
      <c r="D7" s="4">
        <f t="shared" ref="D7:D29" si="2">+G7/G8</f>
        <v>1</v>
      </c>
      <c r="E7" s="5">
        <v>5.9113069317444908E-2</v>
      </c>
      <c r="F7" s="5">
        <v>2.329271781781131E-7</v>
      </c>
      <c r="G7" s="5">
        <v>8.404240724199709E-7</v>
      </c>
      <c r="H7" s="4">
        <f t="shared" ref="H7:H29" si="3">+I7/I8</f>
        <v>0.18647110129656086</v>
      </c>
      <c r="I7" s="5">
        <v>6.9933509657709253E-2</v>
      </c>
      <c r="J7" s="5">
        <f t="shared" ref="J7:J30" si="4">I7</f>
        <v>6.9933509657709253E-2</v>
      </c>
      <c r="K7" s="1"/>
      <c r="L7" s="3">
        <v>0</v>
      </c>
      <c r="M7" s="4">
        <f t="shared" ref="M7:M29" si="5">+P7/P8</f>
        <v>0.28134770965073391</v>
      </c>
      <c r="N7" s="4">
        <f t="shared" ref="N7:N29" si="6">+Q7/Q8</f>
        <v>0.15635061804890135</v>
      </c>
      <c r="O7" s="4">
        <f t="shared" ref="O7:O29" si="7">+R7/R8</f>
        <v>0.11353160649323198</v>
      </c>
      <c r="P7" s="5">
        <v>5.9113069317444908E-2</v>
      </c>
      <c r="Q7" s="5">
        <v>5.9493553108393382E-2</v>
      </c>
      <c r="R7" s="5">
        <v>3.7750602851456358E-2</v>
      </c>
      <c r="S7" s="4">
        <f t="shared" ref="S7:S29" si="8">+T7/T8</f>
        <v>0.1367571450324595</v>
      </c>
      <c r="T7" s="5">
        <v>4.6991322693628643E-2</v>
      </c>
      <c r="U7" s="5">
        <f t="shared" ref="U7:U30" si="9">T7</f>
        <v>4.6991322693628643E-2</v>
      </c>
      <c r="V7" s="1"/>
      <c r="W7" s="1"/>
      <c r="X7" s="1"/>
      <c r="Y7" s="1"/>
    </row>
    <row r="8" spans="1:25" ht="15.5" customHeight="1" x14ac:dyDescent="0.35">
      <c r="A8" s="3">
        <f t="shared" ref="A8:A29" si="10">1+A7</f>
        <v>1</v>
      </c>
      <c r="B8" s="4">
        <f t="shared" si="0"/>
        <v>0.53487815387561644</v>
      </c>
      <c r="C8" s="4">
        <f t="shared" si="1"/>
        <v>3.8968262121786448E-3</v>
      </c>
      <c r="D8" s="4">
        <f t="shared" si="2"/>
        <v>8.1791996791204385E-3</v>
      </c>
      <c r="E8" s="5">
        <v>0.21010680837184739</v>
      </c>
      <c r="F8" s="5">
        <v>2.329271781781131E-7</v>
      </c>
      <c r="G8" s="5">
        <v>8.404240724199709E-7</v>
      </c>
      <c r="H8" s="4">
        <f t="shared" si="3"/>
        <v>0.83278976594349663</v>
      </c>
      <c r="I8" s="5">
        <v>0.37503671706474262</v>
      </c>
      <c r="J8" s="5">
        <f t="shared" si="4"/>
        <v>0.37503671706474262</v>
      </c>
      <c r="K8" s="1"/>
      <c r="L8" s="3">
        <f t="shared" ref="L8:L29" si="11">1+L7</f>
        <v>1</v>
      </c>
      <c r="M8" s="4">
        <f t="shared" si="5"/>
        <v>0.53487815387561644</v>
      </c>
      <c r="N8" s="4">
        <f t="shared" si="6"/>
        <v>0.66444667629081922</v>
      </c>
      <c r="O8" s="4">
        <f t="shared" si="7"/>
        <v>0.68394032918780789</v>
      </c>
      <c r="P8" s="5">
        <v>0.21010680837184739</v>
      </c>
      <c r="Q8" s="5">
        <v>0.38051370599498202</v>
      </c>
      <c r="R8" s="5">
        <v>0.33251183540423879</v>
      </c>
      <c r="S8" s="4">
        <f t="shared" si="8"/>
        <v>0.78228543125588867</v>
      </c>
      <c r="T8" s="5">
        <v>0.34361146309741392</v>
      </c>
      <c r="U8" s="5">
        <f t="shared" si="9"/>
        <v>0.34361146309741392</v>
      </c>
      <c r="V8" s="1"/>
      <c r="W8" s="1"/>
      <c r="X8" s="1"/>
      <c r="Y8" s="1"/>
    </row>
    <row r="9" spans="1:25" ht="15.5" customHeight="1" x14ac:dyDescent="0.35">
      <c r="A9" s="3">
        <f t="shared" si="10"/>
        <v>2</v>
      </c>
      <c r="B9" s="4">
        <f t="shared" si="0"/>
        <v>0.98073437136881236</v>
      </c>
      <c r="C9" s="4">
        <f t="shared" si="1"/>
        <v>0.50000000000000022</v>
      </c>
      <c r="D9" s="4">
        <f t="shared" si="2"/>
        <v>0.39624784311967526</v>
      </c>
      <c r="E9" s="5">
        <v>0.392812469250159</v>
      </c>
      <c r="F9" s="5">
        <v>5.9773560712087219E-5</v>
      </c>
      <c r="G9" s="5">
        <v>1.027513822122933E-4</v>
      </c>
      <c r="H9" s="4">
        <f t="shared" si="3"/>
        <v>0.8581602291110515</v>
      </c>
      <c r="I9" s="5">
        <v>0.45033780721338529</v>
      </c>
      <c r="J9" s="5">
        <f t="shared" si="4"/>
        <v>0.45033780721338529</v>
      </c>
      <c r="K9" s="1"/>
      <c r="L9" s="3">
        <f t="shared" si="11"/>
        <v>2</v>
      </c>
      <c r="M9" s="4">
        <f t="shared" si="5"/>
        <v>0.98073437136881236</v>
      </c>
      <c r="N9" s="4">
        <f t="shared" si="6"/>
        <v>0.97802788094966653</v>
      </c>
      <c r="O9" s="4">
        <f t="shared" si="7"/>
        <v>0.76245304484842413</v>
      </c>
      <c r="P9" s="5">
        <v>0.392812469250159</v>
      </c>
      <c r="Q9" s="5">
        <v>0.57267756702335637</v>
      </c>
      <c r="R9" s="5">
        <v>0.48617082691863323</v>
      </c>
      <c r="S9" s="4">
        <f t="shared" si="8"/>
        <v>0.62996518962783954</v>
      </c>
      <c r="T9" s="5">
        <v>0.43924052445381312</v>
      </c>
      <c r="U9" s="5">
        <f t="shared" si="9"/>
        <v>0.43924052445381312</v>
      </c>
      <c r="V9" s="1"/>
      <c r="W9" s="1"/>
      <c r="X9" s="1"/>
      <c r="Y9" s="1"/>
    </row>
    <row r="10" spans="1:25" ht="15.5" customHeight="1" x14ac:dyDescent="0.35">
      <c r="A10" s="3">
        <f t="shared" si="10"/>
        <v>3</v>
      </c>
      <c r="B10" s="4">
        <f t="shared" si="0"/>
        <v>0.99504870976196058</v>
      </c>
      <c r="C10" s="4">
        <f t="shared" si="1"/>
        <v>8.8886776309535065E-2</v>
      </c>
      <c r="D10" s="4">
        <f t="shared" si="2"/>
        <v>0.10031779424234238</v>
      </c>
      <c r="E10" s="5">
        <v>0.40052891049582579</v>
      </c>
      <c r="F10" s="5">
        <v>1.195471214241744E-4</v>
      </c>
      <c r="G10" s="5">
        <v>2.5931089341288909E-4</v>
      </c>
      <c r="H10" s="4">
        <f t="shared" si="3"/>
        <v>0.96097328899911227</v>
      </c>
      <c r="I10" s="5">
        <v>0.52477123960857508</v>
      </c>
      <c r="J10" s="5">
        <f t="shared" si="4"/>
        <v>0.52477123960857508</v>
      </c>
      <c r="K10" s="1"/>
      <c r="L10" s="3">
        <f t="shared" si="11"/>
        <v>3</v>
      </c>
      <c r="M10" s="4">
        <f t="shared" si="5"/>
        <v>0.99504870976196058</v>
      </c>
      <c r="N10" s="4">
        <f t="shared" si="6"/>
        <v>0.99751821085178904</v>
      </c>
      <c r="O10" s="4">
        <f t="shared" si="7"/>
        <v>0.92287657969883918</v>
      </c>
      <c r="P10" s="5">
        <v>0.40052891049582579</v>
      </c>
      <c r="Q10" s="5">
        <v>0.5855431917414109</v>
      </c>
      <c r="R10" s="5">
        <v>0.63764035071206793</v>
      </c>
      <c r="S10" s="4">
        <f t="shared" si="8"/>
        <v>0.86710132491182978</v>
      </c>
      <c r="T10" s="5">
        <v>0.69724570767680105</v>
      </c>
      <c r="U10" s="5">
        <f t="shared" si="9"/>
        <v>0.69724570767680105</v>
      </c>
      <c r="V10" s="1"/>
      <c r="W10" s="1"/>
      <c r="X10" s="1"/>
      <c r="Y10" s="1"/>
    </row>
    <row r="11" spans="1:25" ht="15.5" customHeight="1" x14ac:dyDescent="0.35">
      <c r="A11" s="3">
        <f t="shared" si="10"/>
        <v>4</v>
      </c>
      <c r="B11" s="4">
        <f t="shared" si="0"/>
        <v>0.64676761258487059</v>
      </c>
      <c r="C11" s="4">
        <f t="shared" si="1"/>
        <v>0.27737687173011011</v>
      </c>
      <c r="D11" s="4">
        <f t="shared" si="2"/>
        <v>0.17008524026313737</v>
      </c>
      <c r="E11" s="5">
        <v>0.40252191331582338</v>
      </c>
      <c r="F11" s="5">
        <v>1.344937080492932E-3</v>
      </c>
      <c r="G11" s="5">
        <v>2.5848942889081039E-3</v>
      </c>
      <c r="H11" s="4">
        <f t="shared" si="3"/>
        <v>0.72029333626454173</v>
      </c>
      <c r="I11" s="5">
        <v>0.54608306559190933</v>
      </c>
      <c r="J11" s="5">
        <f t="shared" si="4"/>
        <v>0.54608306559190933</v>
      </c>
      <c r="K11" s="1"/>
      <c r="L11" s="3">
        <f t="shared" si="11"/>
        <v>4</v>
      </c>
      <c r="M11" s="4">
        <f t="shared" si="5"/>
        <v>0.64676761258487059</v>
      </c>
      <c r="N11" s="4">
        <f t="shared" si="6"/>
        <v>0.77703477459110437</v>
      </c>
      <c r="O11" s="4">
        <f t="shared" si="7"/>
        <v>0.87452962170636206</v>
      </c>
      <c r="P11" s="5">
        <v>0.40252191331582338</v>
      </c>
      <c r="Q11" s="5">
        <v>0.58700000197631552</v>
      </c>
      <c r="R11" s="5">
        <v>0.6909270044756668</v>
      </c>
      <c r="S11" s="4">
        <f t="shared" si="8"/>
        <v>0.9567663430523432</v>
      </c>
      <c r="T11" s="5">
        <v>0.8041109933117675</v>
      </c>
      <c r="U11" s="5">
        <f t="shared" si="9"/>
        <v>0.8041109933117675</v>
      </c>
      <c r="V11" s="1"/>
      <c r="W11" s="1"/>
      <c r="X11" s="1"/>
      <c r="Y11" s="1"/>
    </row>
    <row r="12" spans="1:25" ht="15.5" customHeight="1" x14ac:dyDescent="0.35">
      <c r="A12" s="3">
        <f t="shared" si="10"/>
        <v>5</v>
      </c>
      <c r="B12" s="4">
        <f t="shared" si="0"/>
        <v>1</v>
      </c>
      <c r="C12" s="4">
        <f t="shared" si="1"/>
        <v>2.0736082568700125E-2</v>
      </c>
      <c r="D12" s="4">
        <f t="shared" si="2"/>
        <v>4.1883808895702493E-2</v>
      </c>
      <c r="E12" s="5">
        <v>0.62235941547398277</v>
      </c>
      <c r="F12" s="5">
        <v>4.8487715363722409E-3</v>
      </c>
      <c r="G12" s="5">
        <v>1.5197640223860911E-2</v>
      </c>
      <c r="H12" s="4">
        <f t="shared" si="3"/>
        <v>0.96358099723101298</v>
      </c>
      <c r="I12" s="5">
        <v>0.75813982734299479</v>
      </c>
      <c r="J12" s="5">
        <f t="shared" si="4"/>
        <v>0.75813982734299479</v>
      </c>
      <c r="K12" s="1"/>
      <c r="L12" s="3">
        <f t="shared" si="11"/>
        <v>5</v>
      </c>
      <c r="M12" s="4">
        <f t="shared" si="5"/>
        <v>1</v>
      </c>
      <c r="N12" s="4">
        <f t="shared" si="6"/>
        <v>0.99819907895752391</v>
      </c>
      <c r="O12" s="4">
        <f t="shared" si="7"/>
        <v>0.91897607137371207</v>
      </c>
      <c r="P12" s="5">
        <v>0.62235941547398277</v>
      </c>
      <c r="Q12" s="5">
        <v>0.75543594852007745</v>
      </c>
      <c r="R12" s="5">
        <v>0.79005557653672831</v>
      </c>
      <c r="S12" s="4">
        <f t="shared" si="8"/>
        <v>0.88153713933491362</v>
      </c>
      <c r="T12" s="5">
        <v>0.84044657209244644</v>
      </c>
      <c r="U12" s="5">
        <f t="shared" si="9"/>
        <v>0.84044657209244644</v>
      </c>
      <c r="V12" s="1"/>
      <c r="W12" s="1"/>
      <c r="X12" s="1"/>
      <c r="Y12" s="1"/>
    </row>
    <row r="13" spans="1:25" ht="15.5" customHeight="1" x14ac:dyDescent="0.35">
      <c r="A13" s="3">
        <f t="shared" si="10"/>
        <v>6</v>
      </c>
      <c r="B13" s="4">
        <f t="shared" si="0"/>
        <v>0.62317035230500728</v>
      </c>
      <c r="C13" s="4">
        <f t="shared" si="1"/>
        <v>1</v>
      </c>
      <c r="D13" s="4">
        <f t="shared" si="2"/>
        <v>0.99685630083668608</v>
      </c>
      <c r="E13" s="5">
        <v>0.62235941547398277</v>
      </c>
      <c r="F13" s="5">
        <v>0.23383257277780961</v>
      </c>
      <c r="G13" s="5">
        <v>0.36285239152211562</v>
      </c>
      <c r="H13" s="4">
        <f t="shared" si="3"/>
        <v>0.78845884020059087</v>
      </c>
      <c r="I13" s="5">
        <v>0.78679408323910227</v>
      </c>
      <c r="J13" s="5">
        <f t="shared" si="4"/>
        <v>0.78679408323910227</v>
      </c>
      <c r="K13" s="1"/>
      <c r="L13" s="3">
        <f t="shared" si="11"/>
        <v>6</v>
      </c>
      <c r="M13" s="4">
        <f t="shared" si="5"/>
        <v>0.62317035230500728</v>
      </c>
      <c r="N13" s="4">
        <f t="shared" si="6"/>
        <v>0.75785381524729023</v>
      </c>
      <c r="O13" s="4">
        <f t="shared" si="7"/>
        <v>0.86224896367810577</v>
      </c>
      <c r="P13" s="5">
        <v>0.62235941547398277</v>
      </c>
      <c r="Q13" s="5">
        <v>0.75679888355439295</v>
      </c>
      <c r="R13" s="5">
        <v>0.85971289258460271</v>
      </c>
      <c r="S13" s="4">
        <f t="shared" si="8"/>
        <v>0.95555922757296041</v>
      </c>
      <c r="T13" s="5">
        <v>0.95338759377345295</v>
      </c>
      <c r="U13" s="5">
        <f t="shared" si="9"/>
        <v>0.95338759377345295</v>
      </c>
      <c r="V13" s="1"/>
      <c r="W13" s="1"/>
      <c r="X13" s="1"/>
      <c r="Y13" s="1"/>
    </row>
    <row r="14" spans="1:25" ht="15.5" customHeight="1" x14ac:dyDescent="0.35">
      <c r="A14" s="3">
        <f t="shared" si="10"/>
        <v>7</v>
      </c>
      <c r="B14" s="4">
        <f t="shared" si="0"/>
        <v>0.99869869157281788</v>
      </c>
      <c r="C14" s="4">
        <f t="shared" si="1"/>
        <v>1</v>
      </c>
      <c r="D14" s="4">
        <f t="shared" si="2"/>
        <v>0.98430141287284134</v>
      </c>
      <c r="E14" s="5">
        <v>0.99869869157281788</v>
      </c>
      <c r="F14" s="5">
        <v>0.23383257277780961</v>
      </c>
      <c r="G14" s="5">
        <v>0.36399668760438658</v>
      </c>
      <c r="H14" s="4">
        <f t="shared" si="3"/>
        <v>0.99820955210894435</v>
      </c>
      <c r="I14" s="5">
        <v>0.99788859370127037</v>
      </c>
      <c r="J14" s="5">
        <f t="shared" si="4"/>
        <v>0.99788859370127037</v>
      </c>
      <c r="K14" s="1"/>
      <c r="L14" s="3">
        <f t="shared" si="11"/>
        <v>7</v>
      </c>
      <c r="M14" s="4">
        <f t="shared" si="5"/>
        <v>0.99869869157281788</v>
      </c>
      <c r="N14" s="4">
        <f t="shared" si="6"/>
        <v>0.9986080010792675</v>
      </c>
      <c r="O14" s="4">
        <f t="shared" si="7"/>
        <v>0.99837180339382958</v>
      </c>
      <c r="P14" s="5">
        <v>0.99869869157281788</v>
      </c>
      <c r="Q14" s="5">
        <v>0.9986080010792675</v>
      </c>
      <c r="R14" s="5">
        <v>0.99705877165374035</v>
      </c>
      <c r="S14" s="4">
        <f t="shared" si="8"/>
        <v>0.99869008836555251</v>
      </c>
      <c r="T14" s="5">
        <v>0.99772736871054735</v>
      </c>
      <c r="U14" s="5">
        <f t="shared" si="9"/>
        <v>0.99772736871054735</v>
      </c>
      <c r="V14" s="1"/>
      <c r="W14" s="1"/>
      <c r="X14" s="1"/>
      <c r="Y14" s="1"/>
    </row>
    <row r="15" spans="1:25" ht="15.5" customHeight="1" x14ac:dyDescent="0.35">
      <c r="A15" s="3">
        <f t="shared" si="10"/>
        <v>8</v>
      </c>
      <c r="B15" s="4">
        <f t="shared" si="0"/>
        <v>1</v>
      </c>
      <c r="C15" s="4">
        <f t="shared" si="1"/>
        <v>1</v>
      </c>
      <c r="D15" s="4">
        <f t="shared" si="2"/>
        <v>0.99691914962551753</v>
      </c>
      <c r="E15" s="5">
        <v>1</v>
      </c>
      <c r="F15" s="5">
        <v>0.23383257277780961</v>
      </c>
      <c r="G15" s="5">
        <v>0.36980205742263839</v>
      </c>
      <c r="H15" s="4">
        <f t="shared" si="3"/>
        <v>0.99967846590227882</v>
      </c>
      <c r="I15" s="5">
        <v>0.99967846590227882</v>
      </c>
      <c r="J15" s="5">
        <f t="shared" si="4"/>
        <v>0.99967846590227882</v>
      </c>
      <c r="K15" s="1"/>
      <c r="L15" s="3">
        <f t="shared" si="11"/>
        <v>8</v>
      </c>
      <c r="M15" s="4">
        <f t="shared" si="5"/>
        <v>1</v>
      </c>
      <c r="N15" s="4">
        <f t="shared" si="6"/>
        <v>1</v>
      </c>
      <c r="O15" s="4">
        <f t="shared" si="7"/>
        <v>0.99868482689953209</v>
      </c>
      <c r="P15" s="5">
        <v>1</v>
      </c>
      <c r="Q15" s="5">
        <v>1</v>
      </c>
      <c r="R15" s="5">
        <v>0.99868482689953209</v>
      </c>
      <c r="S15" s="4">
        <f t="shared" si="8"/>
        <v>0.999036017613251</v>
      </c>
      <c r="T15" s="5">
        <v>0.999036017613251</v>
      </c>
      <c r="U15" s="5">
        <f t="shared" si="9"/>
        <v>0.999036017613251</v>
      </c>
      <c r="V15" s="1"/>
      <c r="W15" s="1"/>
      <c r="X15" s="1"/>
      <c r="Y15" s="1"/>
    </row>
    <row r="16" spans="1:25" ht="15.5" customHeight="1" x14ac:dyDescent="0.35">
      <c r="A16" s="3">
        <f t="shared" si="10"/>
        <v>9</v>
      </c>
      <c r="B16" s="4">
        <f t="shared" si="0"/>
        <v>1</v>
      </c>
      <c r="C16" s="4">
        <f t="shared" si="1"/>
        <v>1</v>
      </c>
      <c r="D16" s="4">
        <f t="shared" si="2"/>
        <v>0.99700711229041683</v>
      </c>
      <c r="E16" s="5">
        <v>1</v>
      </c>
      <c r="F16" s="5">
        <v>0.23383257277780961</v>
      </c>
      <c r="G16" s="5">
        <v>0.37094488310466373</v>
      </c>
      <c r="H16" s="4">
        <f t="shared" si="3"/>
        <v>1</v>
      </c>
      <c r="I16" s="5">
        <v>1</v>
      </c>
      <c r="J16" s="5">
        <f t="shared" si="4"/>
        <v>1</v>
      </c>
      <c r="K16" s="1"/>
      <c r="L16" s="3">
        <f t="shared" si="11"/>
        <v>9</v>
      </c>
      <c r="M16" s="4">
        <f t="shared" si="5"/>
        <v>1</v>
      </c>
      <c r="N16" s="4">
        <f t="shared" si="6"/>
        <v>1</v>
      </c>
      <c r="O16" s="4">
        <f t="shared" si="7"/>
        <v>1</v>
      </c>
      <c r="P16" s="5">
        <v>1</v>
      </c>
      <c r="Q16" s="5">
        <v>1</v>
      </c>
      <c r="R16" s="5">
        <v>1</v>
      </c>
      <c r="S16" s="4">
        <f t="shared" si="8"/>
        <v>1</v>
      </c>
      <c r="T16" s="5">
        <v>1</v>
      </c>
      <c r="U16" s="5">
        <f t="shared" si="9"/>
        <v>1</v>
      </c>
      <c r="V16" s="1"/>
      <c r="W16" s="1"/>
      <c r="X16" s="1"/>
      <c r="Y16" s="1"/>
    </row>
    <row r="17" spans="1:25" ht="15.5" customHeight="1" x14ac:dyDescent="0.35">
      <c r="A17" s="3">
        <f t="shared" si="10"/>
        <v>10</v>
      </c>
      <c r="B17" s="4">
        <f t="shared" si="0"/>
        <v>1</v>
      </c>
      <c r="C17" s="4">
        <f t="shared" si="1"/>
        <v>0.99866413347724237</v>
      </c>
      <c r="D17" s="4">
        <f t="shared" si="2"/>
        <v>0.99908595566350489</v>
      </c>
      <c r="E17" s="5">
        <v>1</v>
      </c>
      <c r="F17" s="5">
        <v>0.23383257277780961</v>
      </c>
      <c r="G17" s="5">
        <v>0.37205841215364538</v>
      </c>
      <c r="H17" s="4">
        <f t="shared" si="3"/>
        <v>1</v>
      </c>
      <c r="I17" s="5">
        <v>1</v>
      </c>
      <c r="J17" s="5">
        <f t="shared" si="4"/>
        <v>1</v>
      </c>
      <c r="K17" s="1"/>
      <c r="L17" s="3">
        <f t="shared" si="11"/>
        <v>10</v>
      </c>
      <c r="M17" s="4">
        <f t="shared" si="5"/>
        <v>1</v>
      </c>
      <c r="N17" s="4">
        <f t="shared" si="6"/>
        <v>1</v>
      </c>
      <c r="O17" s="4">
        <f t="shared" si="7"/>
        <v>1</v>
      </c>
      <c r="P17" s="5">
        <v>1</v>
      </c>
      <c r="Q17" s="5">
        <v>1</v>
      </c>
      <c r="R17" s="5">
        <v>1</v>
      </c>
      <c r="S17" s="4">
        <f t="shared" si="8"/>
        <v>1</v>
      </c>
      <c r="T17" s="5">
        <v>1</v>
      </c>
      <c r="U17" s="5">
        <f t="shared" si="9"/>
        <v>1</v>
      </c>
      <c r="V17" s="1"/>
      <c r="W17" s="1"/>
      <c r="X17" s="1"/>
      <c r="Y17" s="1"/>
    </row>
    <row r="18" spans="1:25" ht="15.5" customHeight="1" x14ac:dyDescent="0.35">
      <c r="A18" s="3">
        <f t="shared" si="10"/>
        <v>11</v>
      </c>
      <c r="B18" s="4">
        <f t="shared" si="0"/>
        <v>1</v>
      </c>
      <c r="C18" s="4">
        <f t="shared" si="1"/>
        <v>0.24176014166134463</v>
      </c>
      <c r="D18" s="4">
        <f t="shared" si="2"/>
        <v>0.38938299523432113</v>
      </c>
      <c r="E18" s="5">
        <v>1</v>
      </c>
      <c r="F18" s="5">
        <v>0.23414535972532571</v>
      </c>
      <c r="G18" s="5">
        <v>0.37239880116877128</v>
      </c>
      <c r="H18" s="4">
        <f t="shared" si="3"/>
        <v>1</v>
      </c>
      <c r="I18" s="5">
        <v>1</v>
      </c>
      <c r="J18" s="5">
        <f t="shared" si="4"/>
        <v>1</v>
      </c>
      <c r="K18" s="1"/>
      <c r="L18" s="3">
        <f t="shared" si="11"/>
        <v>11</v>
      </c>
      <c r="M18" s="4">
        <f t="shared" si="5"/>
        <v>1</v>
      </c>
      <c r="N18" s="4">
        <f t="shared" si="6"/>
        <v>1</v>
      </c>
      <c r="O18" s="4">
        <f t="shared" si="7"/>
        <v>1</v>
      </c>
      <c r="P18" s="5">
        <v>1</v>
      </c>
      <c r="Q18" s="5">
        <v>1</v>
      </c>
      <c r="R18" s="5">
        <v>1</v>
      </c>
      <c r="S18" s="4">
        <f t="shared" si="8"/>
        <v>1</v>
      </c>
      <c r="T18" s="5">
        <v>1</v>
      </c>
      <c r="U18" s="5">
        <f t="shared" si="9"/>
        <v>1</v>
      </c>
      <c r="V18" s="1"/>
      <c r="W18" s="1"/>
      <c r="X18" s="1"/>
      <c r="Y18" s="1"/>
    </row>
    <row r="19" spans="1:25" ht="15.5" customHeight="1" x14ac:dyDescent="0.35">
      <c r="A19" s="3">
        <f t="shared" si="10"/>
        <v>12</v>
      </c>
      <c r="B19" s="4">
        <f t="shared" si="0"/>
        <v>1</v>
      </c>
      <c r="C19" s="4">
        <f t="shared" si="1"/>
        <v>0.98287697255679074</v>
      </c>
      <c r="D19" s="4">
        <f t="shared" si="2"/>
        <v>0.99058690288542306</v>
      </c>
      <c r="E19" s="5">
        <v>1</v>
      </c>
      <c r="F19" s="5">
        <v>0.96850274042821483</v>
      </c>
      <c r="G19" s="5">
        <v>0.95638177764971688</v>
      </c>
      <c r="H19" s="4">
        <f t="shared" si="3"/>
        <v>1</v>
      </c>
      <c r="I19" s="5">
        <v>1</v>
      </c>
      <c r="J19" s="5">
        <f t="shared" si="4"/>
        <v>1</v>
      </c>
      <c r="K19" s="1"/>
      <c r="L19" s="3">
        <f t="shared" si="11"/>
        <v>12</v>
      </c>
      <c r="M19" s="4">
        <f t="shared" si="5"/>
        <v>1</v>
      </c>
      <c r="N19" s="4">
        <f t="shared" si="6"/>
        <v>1</v>
      </c>
      <c r="O19" s="4">
        <f t="shared" si="7"/>
        <v>1</v>
      </c>
      <c r="P19" s="5">
        <v>1</v>
      </c>
      <c r="Q19" s="5">
        <v>1</v>
      </c>
      <c r="R19" s="5">
        <v>1</v>
      </c>
      <c r="S19" s="4">
        <f t="shared" si="8"/>
        <v>1</v>
      </c>
      <c r="T19" s="5">
        <v>1</v>
      </c>
      <c r="U19" s="5">
        <f t="shared" si="9"/>
        <v>1</v>
      </c>
      <c r="V19" s="1"/>
      <c r="W19" s="1"/>
      <c r="X19" s="1"/>
      <c r="Y19" s="1"/>
    </row>
    <row r="20" spans="1:25" ht="15.5" customHeight="1" x14ac:dyDescent="0.35">
      <c r="A20" s="3">
        <f t="shared" si="10"/>
        <v>13</v>
      </c>
      <c r="B20" s="4">
        <f t="shared" si="0"/>
        <v>1</v>
      </c>
      <c r="C20" s="4">
        <f t="shared" si="1"/>
        <v>1</v>
      </c>
      <c r="D20" s="4">
        <f t="shared" si="2"/>
        <v>0.99970235083311998</v>
      </c>
      <c r="E20" s="5">
        <v>1</v>
      </c>
      <c r="F20" s="5">
        <v>0.98537534958095141</v>
      </c>
      <c r="G20" s="5">
        <v>0.96546983900547034</v>
      </c>
      <c r="H20" s="4">
        <f t="shared" si="3"/>
        <v>1</v>
      </c>
      <c r="I20" s="5">
        <v>1</v>
      </c>
      <c r="J20" s="5">
        <f t="shared" si="4"/>
        <v>1</v>
      </c>
      <c r="K20" s="1"/>
      <c r="L20" s="3">
        <f t="shared" si="11"/>
        <v>13</v>
      </c>
      <c r="M20" s="4">
        <f t="shared" si="5"/>
        <v>1</v>
      </c>
      <c r="N20" s="4">
        <f t="shared" si="6"/>
        <v>1</v>
      </c>
      <c r="O20" s="4">
        <f t="shared" si="7"/>
        <v>1</v>
      </c>
      <c r="P20" s="5">
        <v>1</v>
      </c>
      <c r="Q20" s="5">
        <v>1</v>
      </c>
      <c r="R20" s="5">
        <v>1</v>
      </c>
      <c r="S20" s="4">
        <f t="shared" si="8"/>
        <v>1</v>
      </c>
      <c r="T20" s="5">
        <v>1</v>
      </c>
      <c r="U20" s="5">
        <f t="shared" si="9"/>
        <v>1</v>
      </c>
      <c r="V20" s="1"/>
      <c r="W20" s="1"/>
      <c r="X20" s="1"/>
      <c r="Y20" s="1"/>
    </row>
    <row r="21" spans="1:25" ht="15.5" customHeight="1" x14ac:dyDescent="0.35">
      <c r="A21" s="3">
        <f t="shared" si="10"/>
        <v>14</v>
      </c>
      <c r="B21" s="4">
        <f t="shared" si="0"/>
        <v>1</v>
      </c>
      <c r="C21" s="4">
        <f t="shared" si="1"/>
        <v>0.98537534958095141</v>
      </c>
      <c r="D21" s="4">
        <f t="shared" si="2"/>
        <v>0.96575729585999137</v>
      </c>
      <c r="E21" s="5">
        <v>1</v>
      </c>
      <c r="F21" s="5">
        <v>0.98537534958095141</v>
      </c>
      <c r="G21" s="5">
        <v>0.96575729585999137</v>
      </c>
      <c r="H21" s="4">
        <f t="shared" si="3"/>
        <v>1</v>
      </c>
      <c r="I21" s="5">
        <v>1</v>
      </c>
      <c r="J21" s="5">
        <f t="shared" si="4"/>
        <v>1</v>
      </c>
      <c r="K21" s="1"/>
      <c r="L21" s="3">
        <f t="shared" si="11"/>
        <v>14</v>
      </c>
      <c r="M21" s="4">
        <f t="shared" si="5"/>
        <v>1</v>
      </c>
      <c r="N21" s="4">
        <f t="shared" si="6"/>
        <v>1</v>
      </c>
      <c r="O21" s="4">
        <f t="shared" si="7"/>
        <v>1</v>
      </c>
      <c r="P21" s="5">
        <v>1</v>
      </c>
      <c r="Q21" s="5">
        <v>1</v>
      </c>
      <c r="R21" s="5">
        <v>1</v>
      </c>
      <c r="S21" s="4">
        <f t="shared" si="8"/>
        <v>1</v>
      </c>
      <c r="T21" s="5">
        <v>1</v>
      </c>
      <c r="U21" s="5">
        <f t="shared" si="9"/>
        <v>1</v>
      </c>
      <c r="V21" s="1"/>
      <c r="W21" s="1"/>
      <c r="X21" s="1"/>
      <c r="Y21" s="1"/>
    </row>
    <row r="22" spans="1:25" ht="15.5" customHeight="1" x14ac:dyDescent="0.35">
      <c r="A22" s="3">
        <f t="shared" si="10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  <c r="K22" s="1"/>
      <c r="L22" s="3">
        <f t="shared" si="11"/>
        <v>15</v>
      </c>
      <c r="M22" s="4">
        <f t="shared" si="5"/>
        <v>1</v>
      </c>
      <c r="N22" s="4">
        <f t="shared" si="6"/>
        <v>1</v>
      </c>
      <c r="O22" s="4">
        <f t="shared" si="7"/>
        <v>1</v>
      </c>
      <c r="P22" s="5">
        <v>1</v>
      </c>
      <c r="Q22" s="5">
        <v>1</v>
      </c>
      <c r="R22" s="5">
        <v>1</v>
      </c>
      <c r="S22" s="4">
        <f t="shared" si="8"/>
        <v>1</v>
      </c>
      <c r="T22" s="5">
        <v>1</v>
      </c>
      <c r="U22" s="5">
        <f t="shared" si="9"/>
        <v>1</v>
      </c>
      <c r="V22" s="1"/>
      <c r="W22" s="1"/>
      <c r="X22" s="1"/>
      <c r="Y22" s="1"/>
    </row>
    <row r="23" spans="1:25" ht="15.5" customHeight="1" x14ac:dyDescent="0.35">
      <c r="A23" s="3">
        <f t="shared" si="10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  <c r="K23" s="1"/>
      <c r="L23" s="3">
        <f t="shared" si="11"/>
        <v>16</v>
      </c>
      <c r="M23" s="4">
        <f t="shared" si="5"/>
        <v>1</v>
      </c>
      <c r="N23" s="4">
        <f t="shared" si="6"/>
        <v>1</v>
      </c>
      <c r="O23" s="4">
        <f t="shared" si="7"/>
        <v>1</v>
      </c>
      <c r="P23" s="5">
        <v>1</v>
      </c>
      <c r="Q23" s="5">
        <v>1</v>
      </c>
      <c r="R23" s="5">
        <v>1</v>
      </c>
      <c r="S23" s="4">
        <f t="shared" si="8"/>
        <v>1</v>
      </c>
      <c r="T23" s="5">
        <v>1</v>
      </c>
      <c r="U23" s="5">
        <f t="shared" si="9"/>
        <v>1</v>
      </c>
      <c r="V23" s="1"/>
      <c r="W23" s="1"/>
      <c r="X23" s="1"/>
      <c r="Y23" s="1"/>
    </row>
    <row r="24" spans="1:25" ht="15.5" customHeight="1" x14ac:dyDescent="0.35">
      <c r="A24" s="3">
        <f t="shared" si="10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  <c r="K24" s="1"/>
      <c r="L24" s="3">
        <f t="shared" si="11"/>
        <v>17</v>
      </c>
      <c r="M24" s="4">
        <f t="shared" si="5"/>
        <v>1</v>
      </c>
      <c r="N24" s="4">
        <f t="shared" si="6"/>
        <v>1</v>
      </c>
      <c r="O24" s="4">
        <f t="shared" si="7"/>
        <v>1</v>
      </c>
      <c r="P24" s="5">
        <v>1</v>
      </c>
      <c r="Q24" s="5">
        <v>1</v>
      </c>
      <c r="R24" s="5">
        <v>1</v>
      </c>
      <c r="S24" s="4">
        <f t="shared" si="8"/>
        <v>1</v>
      </c>
      <c r="T24" s="5">
        <v>1</v>
      </c>
      <c r="U24" s="5">
        <f t="shared" si="9"/>
        <v>1</v>
      </c>
      <c r="V24" s="1"/>
      <c r="W24" s="1"/>
      <c r="X24" s="1"/>
      <c r="Y24" s="1"/>
    </row>
    <row r="25" spans="1:25" ht="15.5" customHeight="1" x14ac:dyDescent="0.35">
      <c r="A25" s="3">
        <f t="shared" si="10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  <c r="K25" s="1"/>
      <c r="L25" s="3">
        <f t="shared" si="11"/>
        <v>18</v>
      </c>
      <c r="M25" s="4">
        <f t="shared" si="5"/>
        <v>1</v>
      </c>
      <c r="N25" s="4">
        <f t="shared" si="6"/>
        <v>1</v>
      </c>
      <c r="O25" s="4">
        <f t="shared" si="7"/>
        <v>1</v>
      </c>
      <c r="P25" s="5">
        <v>1</v>
      </c>
      <c r="Q25" s="5">
        <v>1</v>
      </c>
      <c r="R25" s="5">
        <v>1</v>
      </c>
      <c r="S25" s="4">
        <f t="shared" si="8"/>
        <v>1</v>
      </c>
      <c r="T25" s="5">
        <v>1</v>
      </c>
      <c r="U25" s="5">
        <f t="shared" si="9"/>
        <v>1</v>
      </c>
      <c r="V25" s="1"/>
      <c r="W25" s="1"/>
      <c r="X25" s="1"/>
      <c r="Y25" s="1"/>
    </row>
    <row r="26" spans="1:25" ht="15.5" customHeight="1" x14ac:dyDescent="0.35">
      <c r="A26" s="3">
        <f t="shared" si="10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  <c r="K26" s="1"/>
      <c r="L26" s="3">
        <f t="shared" si="11"/>
        <v>19</v>
      </c>
      <c r="M26" s="4">
        <f t="shared" si="5"/>
        <v>1</v>
      </c>
      <c r="N26" s="4">
        <f t="shared" si="6"/>
        <v>1</v>
      </c>
      <c r="O26" s="4">
        <f t="shared" si="7"/>
        <v>1</v>
      </c>
      <c r="P26" s="5">
        <v>1</v>
      </c>
      <c r="Q26" s="5">
        <v>1</v>
      </c>
      <c r="R26" s="5">
        <v>1</v>
      </c>
      <c r="S26" s="4">
        <f t="shared" si="8"/>
        <v>1</v>
      </c>
      <c r="T26" s="5">
        <v>1</v>
      </c>
      <c r="U26" s="5">
        <f t="shared" si="9"/>
        <v>1</v>
      </c>
      <c r="V26" s="1"/>
      <c r="W26" s="1"/>
      <c r="X26" s="1"/>
      <c r="Y26" s="1"/>
    </row>
    <row r="27" spans="1:25" ht="15.5" customHeight="1" x14ac:dyDescent="0.35">
      <c r="A27" s="3">
        <f t="shared" si="10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  <c r="K27" s="1"/>
      <c r="L27" s="3">
        <f t="shared" si="11"/>
        <v>20</v>
      </c>
      <c r="M27" s="4">
        <f t="shared" si="5"/>
        <v>1</v>
      </c>
      <c r="N27" s="4">
        <f t="shared" si="6"/>
        <v>1</v>
      </c>
      <c r="O27" s="4">
        <f t="shared" si="7"/>
        <v>1</v>
      </c>
      <c r="P27" s="5">
        <v>1</v>
      </c>
      <c r="Q27" s="5">
        <v>1</v>
      </c>
      <c r="R27" s="5">
        <v>1</v>
      </c>
      <c r="S27" s="4">
        <f t="shared" si="8"/>
        <v>1</v>
      </c>
      <c r="T27" s="5">
        <v>1</v>
      </c>
      <c r="U27" s="5">
        <f t="shared" si="9"/>
        <v>1</v>
      </c>
      <c r="V27" s="1"/>
      <c r="W27" s="1"/>
      <c r="X27" s="1"/>
      <c r="Y27" s="1"/>
    </row>
    <row r="28" spans="1:25" ht="15.5" customHeight="1" x14ac:dyDescent="0.35">
      <c r="A28" s="3">
        <f t="shared" si="10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  <c r="K28" s="1"/>
      <c r="L28" s="3">
        <f t="shared" si="11"/>
        <v>21</v>
      </c>
      <c r="M28" s="4">
        <f t="shared" si="5"/>
        <v>1</v>
      </c>
      <c r="N28" s="4">
        <f t="shared" si="6"/>
        <v>1</v>
      </c>
      <c r="O28" s="4">
        <f t="shared" si="7"/>
        <v>1</v>
      </c>
      <c r="P28" s="5">
        <v>1</v>
      </c>
      <c r="Q28" s="5">
        <v>1</v>
      </c>
      <c r="R28" s="5">
        <v>1</v>
      </c>
      <c r="S28" s="4">
        <f t="shared" si="8"/>
        <v>1</v>
      </c>
      <c r="T28" s="5">
        <v>1</v>
      </c>
      <c r="U28" s="5">
        <f t="shared" si="9"/>
        <v>1</v>
      </c>
      <c r="V28" s="1"/>
      <c r="W28" s="1"/>
      <c r="X28" s="1"/>
      <c r="Y28" s="1"/>
    </row>
    <row r="29" spans="1:25" ht="15.5" customHeight="1" x14ac:dyDescent="0.35">
      <c r="A29" s="3">
        <f t="shared" si="10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  <c r="K29" s="1"/>
      <c r="L29" s="3">
        <f t="shared" si="11"/>
        <v>22</v>
      </c>
      <c r="M29" s="4">
        <f t="shared" si="5"/>
        <v>1</v>
      </c>
      <c r="N29" s="4">
        <f t="shared" si="6"/>
        <v>1</v>
      </c>
      <c r="O29" s="4">
        <f t="shared" si="7"/>
        <v>1</v>
      </c>
      <c r="P29" s="5">
        <v>1</v>
      </c>
      <c r="Q29" s="5">
        <v>1</v>
      </c>
      <c r="R29" s="5">
        <v>1</v>
      </c>
      <c r="S29" s="4">
        <f t="shared" si="8"/>
        <v>1</v>
      </c>
      <c r="T29" s="5">
        <v>1</v>
      </c>
      <c r="U29" s="5">
        <f t="shared" si="9"/>
        <v>1</v>
      </c>
      <c r="V29" s="1"/>
      <c r="W29" s="1"/>
      <c r="X29" s="1"/>
      <c r="Y29" s="1"/>
    </row>
    <row r="30" spans="1:25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  <c r="K30" s="1"/>
      <c r="L30" s="3">
        <v>23</v>
      </c>
      <c r="M30" s="4">
        <v>1</v>
      </c>
      <c r="N30" s="4">
        <v>1</v>
      </c>
      <c r="O30" s="4">
        <v>1</v>
      </c>
      <c r="P30" s="5">
        <v>1</v>
      </c>
      <c r="Q30" s="5">
        <v>1</v>
      </c>
      <c r="R30" s="5">
        <v>1</v>
      </c>
      <c r="S30" s="4">
        <v>1</v>
      </c>
      <c r="T30" s="5">
        <v>1</v>
      </c>
      <c r="U30" s="5">
        <f t="shared" si="9"/>
        <v>1</v>
      </c>
      <c r="V30" s="1"/>
      <c r="W30" s="1"/>
      <c r="X30" s="1"/>
      <c r="Y30" s="1"/>
    </row>
    <row r="31" spans="1:25" ht="15.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ht="15.5" customHeight="1" x14ac:dyDescent="0.35">
      <c r="A32" s="1" t="s">
        <v>20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4" ht="15.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4" ht="15.5" customHeight="1" x14ac:dyDescent="0.35">
      <c r="A34" s="1"/>
      <c r="B34" s="1"/>
      <c r="C34" s="1"/>
      <c r="D34" s="1"/>
      <c r="E34" s="2" t="s">
        <v>21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23</v>
      </c>
      <c r="B36" s="6" t="s">
        <v>24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25</v>
      </c>
      <c r="B37" s="3" t="s">
        <v>26</v>
      </c>
      <c r="C37" s="3" t="s">
        <v>26</v>
      </c>
      <c r="D37" s="3" t="s">
        <v>26</v>
      </c>
      <c r="E37" s="3" t="s">
        <v>26</v>
      </c>
      <c r="F37" s="3" t="s">
        <v>26</v>
      </c>
      <c r="G37" s="3" t="s">
        <v>26</v>
      </c>
      <c r="H37" s="3" t="s">
        <v>26</v>
      </c>
      <c r="I37" s="3" t="s">
        <v>26</v>
      </c>
      <c r="J37" s="3" t="s">
        <v>26</v>
      </c>
      <c r="K37" s="3" t="s">
        <v>26</v>
      </c>
      <c r="L37" s="3" t="s">
        <v>26</v>
      </c>
      <c r="M37" s="3" t="s">
        <v>26</v>
      </c>
      <c r="N37" s="3" t="s">
        <v>26</v>
      </c>
      <c r="O37" s="3" t="s">
        <v>26</v>
      </c>
      <c r="P37" s="3" t="s">
        <v>26</v>
      </c>
      <c r="Q37" s="3" t="s">
        <v>26</v>
      </c>
      <c r="R37" s="3" t="s">
        <v>26</v>
      </c>
      <c r="S37" s="3" t="s">
        <v>26</v>
      </c>
      <c r="T37" s="3" t="s">
        <v>26</v>
      </c>
      <c r="U37" s="3" t="s">
        <v>26</v>
      </c>
      <c r="V37" s="3" t="s">
        <v>26</v>
      </c>
      <c r="W37" s="3" t="s">
        <v>26</v>
      </c>
      <c r="X37" s="3" t="s">
        <v>26</v>
      </c>
    </row>
    <row r="38" spans="1:24" ht="15.5" customHeight="1" x14ac:dyDescent="0.35">
      <c r="A38" s="1">
        <v>0</v>
      </c>
      <c r="B38" s="4"/>
      <c r="C38" s="4"/>
      <c r="D38" s="4">
        <v>1</v>
      </c>
      <c r="E38" s="4">
        <v>12.61739130434783</v>
      </c>
      <c r="F38" s="4">
        <v>1.348035837353549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1.230061349693252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12">1+A38</f>
        <v>1</v>
      </c>
      <c r="B39" s="4"/>
      <c r="C39" s="4"/>
      <c r="D39" s="4">
        <v>2.9999999999999969</v>
      </c>
      <c r="E39" s="4">
        <v>4.5166666666666648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12"/>
        <v>2</v>
      </c>
      <c r="B40" s="4"/>
      <c r="C40" s="4"/>
      <c r="D40" s="4">
        <v>14.91818181818182</v>
      </c>
      <c r="E40" s="4">
        <v>1</v>
      </c>
      <c r="F40" s="4">
        <v>1.015234613040829</v>
      </c>
      <c r="G40" s="4">
        <v>0.99999999999999989</v>
      </c>
      <c r="H40" s="4">
        <v>0.99999999999999989</v>
      </c>
      <c r="I40" s="4">
        <v>0.99999999999999989</v>
      </c>
      <c r="J40" s="4">
        <v>20.5078031212485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12"/>
        <v>3</v>
      </c>
      <c r="B41" s="4"/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2.280675783955564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1.0029773778828459</v>
      </c>
      <c r="P41" s="4">
        <v>0.99999999999999989</v>
      </c>
      <c r="Q41" s="4">
        <v>0.99999999999999989</v>
      </c>
      <c r="R41" s="4">
        <v>0.99999999999999989</v>
      </c>
      <c r="S41" s="4">
        <v>0.99999999999999989</v>
      </c>
      <c r="T41" s="4">
        <v>0.99999999999999989</v>
      </c>
      <c r="U41" s="4">
        <v>0.99999999999999989</v>
      </c>
      <c r="V41" s="4"/>
    </row>
    <row r="42" spans="1:24" ht="15.5" customHeight="1" x14ac:dyDescent="0.35">
      <c r="A42" s="1">
        <f t="shared" si="12"/>
        <v>4</v>
      </c>
      <c r="B42" s="4"/>
      <c r="C42" s="4">
        <v>1.2666666666666671</v>
      </c>
      <c r="D42" s="4">
        <v>1</v>
      </c>
      <c r="E42" s="4">
        <v>1</v>
      </c>
      <c r="F42" s="4">
        <v>2.5789473684210531</v>
      </c>
      <c r="G42" s="4">
        <v>3.489795918367347</v>
      </c>
      <c r="H42" s="4">
        <v>1</v>
      </c>
      <c r="I42" s="4">
        <v>1</v>
      </c>
      <c r="J42" s="4">
        <v>1</v>
      </c>
      <c r="K42" s="4">
        <v>1.028409356725146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12"/>
        <v>5</v>
      </c>
      <c r="B43" s="4"/>
      <c r="C43" s="4">
        <v>1</v>
      </c>
      <c r="D43" s="4">
        <v>1</v>
      </c>
      <c r="E43" s="4">
        <v>21</v>
      </c>
      <c r="F43" s="4">
        <v>4.5523809523809531</v>
      </c>
      <c r="G43" s="4">
        <v>1.1613598326359831</v>
      </c>
      <c r="H43" s="4">
        <v>1</v>
      </c>
      <c r="I43" s="4">
        <v>1</v>
      </c>
      <c r="J43" s="4">
        <v>1.0360275971394091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12"/>
        <v>6</v>
      </c>
      <c r="B44" s="4"/>
      <c r="C44" s="4"/>
      <c r="D44" s="4">
        <v>1</v>
      </c>
      <c r="E44" s="4">
        <v>6.6000000000000014</v>
      </c>
      <c r="F44" s="4">
        <v>1</v>
      </c>
      <c r="G44" s="4">
        <v>10.84848484848485</v>
      </c>
      <c r="H44" s="4">
        <v>1.0027932960893851</v>
      </c>
      <c r="I44" s="4">
        <v>1</v>
      </c>
      <c r="J44" s="4">
        <v>1</v>
      </c>
      <c r="K44" s="4">
        <v>1</v>
      </c>
      <c r="L44" s="4">
        <v>1.0029526462395539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12"/>
        <v>7</v>
      </c>
      <c r="B45" s="4"/>
      <c r="C45" s="4"/>
      <c r="D45" s="4">
        <v>1.0819148936170211</v>
      </c>
      <c r="E45" s="4">
        <v>1.123028515240905</v>
      </c>
      <c r="F45" s="4">
        <v>3.7834203060974341</v>
      </c>
      <c r="G45" s="4">
        <v>3.6477325323064389</v>
      </c>
      <c r="H45" s="4">
        <v>0.99999999999999989</v>
      </c>
      <c r="I45" s="4">
        <v>0.99999999999999989</v>
      </c>
      <c r="J45" s="4">
        <v>0.99999999999999989</v>
      </c>
      <c r="K45" s="4">
        <v>1.0076131069787451</v>
      </c>
      <c r="L45" s="4">
        <v>1.008025920695315</v>
      </c>
      <c r="M45" s="4">
        <v>1</v>
      </c>
      <c r="N45" s="4">
        <v>1.097755369224773</v>
      </c>
      <c r="O45" s="4">
        <v>1</v>
      </c>
      <c r="P45" s="4">
        <v>1.089050231012586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12"/>
        <v>8</v>
      </c>
      <c r="B46" s="4"/>
      <c r="C46" s="4"/>
      <c r="D46" s="4">
        <v>43.857142857142861</v>
      </c>
      <c r="E46" s="4">
        <v>1.175895765472313</v>
      </c>
      <c r="F46" s="4">
        <v>0.99999999999999989</v>
      </c>
      <c r="G46" s="4">
        <v>0.99999999999999989</v>
      </c>
      <c r="H46" s="4">
        <v>0.99999999999999989</v>
      </c>
      <c r="I46" s="4">
        <v>1.1913875598086121</v>
      </c>
      <c r="J46" s="4">
        <v>1.001056859015008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12"/>
        <v>9</v>
      </c>
      <c r="B47" s="4"/>
      <c r="C47" s="4"/>
      <c r="D47" s="4">
        <v>1</v>
      </c>
      <c r="E47" s="4">
        <v>1</v>
      </c>
      <c r="F47" s="4">
        <v>37.441758530183733</v>
      </c>
      <c r="G47" s="4">
        <v>0.99999999999999989</v>
      </c>
      <c r="H47" s="4">
        <v>1.0350500620035601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1.0067726312552869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12"/>
        <v>10</v>
      </c>
      <c r="B48" s="4"/>
      <c r="C48" s="4">
        <v>96</v>
      </c>
      <c r="D48" s="4">
        <v>1.017743055555554</v>
      </c>
      <c r="E48" s="4">
        <v>1</v>
      </c>
      <c r="F48" s="4">
        <v>1.0341168844461119</v>
      </c>
      <c r="G48" s="4">
        <v>4.0078189436178313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55" ht="15.5" customHeight="1" x14ac:dyDescent="0.35">
      <c r="A49" s="1">
        <f t="shared" si="12"/>
        <v>11</v>
      </c>
      <c r="B49" s="4"/>
      <c r="C49" s="4"/>
      <c r="D49" s="4">
        <v>10.26191666666667</v>
      </c>
      <c r="E49" s="4">
        <v>0.99999999999999933</v>
      </c>
      <c r="F49" s="4">
        <v>2.388142241134291</v>
      </c>
      <c r="G49" s="4">
        <v>1.0017002002835931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19.817986781314609</v>
      </c>
      <c r="T49" s="4"/>
      <c r="U49" s="4"/>
      <c r="V49" s="4"/>
    </row>
    <row r="50" spans="1:55" ht="15.5" customHeight="1" x14ac:dyDescent="0.35">
      <c r="A50" s="1">
        <f t="shared" si="12"/>
        <v>12</v>
      </c>
      <c r="B50" s="4"/>
      <c r="C50" s="4"/>
      <c r="D50" s="4">
        <v>2.8181818181818179</v>
      </c>
      <c r="E50" s="4">
        <v>47.870967741935509</v>
      </c>
      <c r="F50" s="4">
        <v>1</v>
      </c>
      <c r="G50" s="4">
        <v>25.73436657681939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55" ht="15.5" customHeight="1" x14ac:dyDescent="0.35">
      <c r="A51" s="1">
        <f t="shared" si="12"/>
        <v>13</v>
      </c>
      <c r="B51" s="4"/>
      <c r="C51" s="4">
        <v>1</v>
      </c>
      <c r="D51" s="4">
        <v>1</v>
      </c>
      <c r="E51" s="4">
        <v>1.3533333333333331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55" ht="15.5" customHeight="1" x14ac:dyDescent="0.35">
      <c r="A52" s="1">
        <f t="shared" si="12"/>
        <v>14</v>
      </c>
      <c r="B52" s="4"/>
      <c r="C52" s="4"/>
      <c r="D52" s="4">
        <v>1.1388888888888891</v>
      </c>
      <c r="E52" s="4">
        <v>1</v>
      </c>
      <c r="F52" s="4">
        <v>11.79268292682927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55" ht="15.5" customHeight="1" x14ac:dyDescent="0.35">
      <c r="A53" s="1">
        <f t="shared" si="12"/>
        <v>15</v>
      </c>
      <c r="B53" s="4"/>
      <c r="C53" s="4">
        <v>1.0685714285714289</v>
      </c>
      <c r="D53" s="4">
        <v>1</v>
      </c>
      <c r="E53" s="4">
        <v>4.7967914438502683</v>
      </c>
      <c r="F53" s="4">
        <v>1</v>
      </c>
      <c r="G53" s="4">
        <v>1</v>
      </c>
      <c r="H53" s="4">
        <v>1</v>
      </c>
      <c r="I53" s="4">
        <v>1</v>
      </c>
    </row>
    <row r="54" spans="1:55" ht="15.5" customHeight="1" x14ac:dyDescent="0.35">
      <c r="A54" s="1">
        <f t="shared" si="12"/>
        <v>16</v>
      </c>
      <c r="B54" s="4"/>
      <c r="C54" s="4"/>
      <c r="D54" s="4">
        <v>5</v>
      </c>
      <c r="E54" s="4">
        <v>3</v>
      </c>
      <c r="F54" s="4">
        <v>3.2333333333333338</v>
      </c>
      <c r="G54" s="4">
        <v>212.39121649484531</v>
      </c>
      <c r="H54" s="4">
        <v>1</v>
      </c>
    </row>
    <row r="55" spans="1:55" ht="15.5" customHeight="1" x14ac:dyDescent="0.35">
      <c r="A55" s="1">
        <f t="shared" si="12"/>
        <v>17</v>
      </c>
      <c r="B55" s="4"/>
      <c r="C55" s="4"/>
      <c r="D55" s="4"/>
      <c r="E55" s="4"/>
      <c r="F55" s="4"/>
      <c r="G55" s="4"/>
    </row>
    <row r="56" spans="1:55" ht="15.5" customHeight="1" x14ac:dyDescent="0.35">
      <c r="A56" s="1">
        <f t="shared" si="12"/>
        <v>18</v>
      </c>
      <c r="B56" s="4"/>
      <c r="C56" s="4"/>
      <c r="D56" s="4"/>
      <c r="E56" s="4">
        <v>46.454545454545453</v>
      </c>
      <c r="F56" s="4">
        <v>1</v>
      </c>
    </row>
    <row r="57" spans="1:55" ht="15.5" customHeight="1" x14ac:dyDescent="0.35">
      <c r="A57" s="1">
        <f t="shared" si="12"/>
        <v>19</v>
      </c>
      <c r="B57" s="4"/>
      <c r="C57" s="4"/>
      <c r="D57" s="4">
        <v>1</v>
      </c>
      <c r="E57" s="4">
        <v>1</v>
      </c>
    </row>
    <row r="58" spans="1:55" ht="15.5" customHeight="1" x14ac:dyDescent="0.35">
      <c r="A58" s="1">
        <f t="shared" si="12"/>
        <v>20</v>
      </c>
      <c r="B58" s="4"/>
      <c r="C58" s="4">
        <v>492.23818181818177</v>
      </c>
      <c r="D58" s="4">
        <v>1</v>
      </c>
    </row>
    <row r="59" spans="1:55" ht="15.5" customHeight="1" x14ac:dyDescent="0.35">
      <c r="A59" s="1">
        <f t="shared" si="12"/>
        <v>21</v>
      </c>
      <c r="B59" s="4"/>
      <c r="C59" s="4">
        <v>21</v>
      </c>
    </row>
    <row r="60" spans="1:55" ht="15.5" customHeight="1" x14ac:dyDescent="0.35">
      <c r="A60" s="1">
        <f t="shared" si="12"/>
        <v>22</v>
      </c>
      <c r="B60" s="4"/>
    </row>
    <row r="62" spans="1:55" x14ac:dyDescent="0.35">
      <c r="A62" t="s">
        <v>27</v>
      </c>
    </row>
    <row r="64" spans="1:55" x14ac:dyDescent="0.35">
      <c r="A64" s="7"/>
      <c r="B64" s="8" t="s">
        <v>28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 t="s">
        <v>29</v>
      </c>
      <c r="AB64" s="7"/>
      <c r="AC64" s="7" t="s">
        <v>30</v>
      </c>
      <c r="AD64" s="8" t="s">
        <v>31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 t="s">
        <v>29</v>
      </c>
    </row>
    <row r="65" spans="1:55" x14ac:dyDescent="0.35">
      <c r="A65" s="24" t="s">
        <v>32</v>
      </c>
      <c r="B65" s="9">
        <f>A66</f>
        <v>44652</v>
      </c>
      <c r="C65" s="9">
        <f>A67</f>
        <v>44682</v>
      </c>
      <c r="D65" s="9">
        <f>A68</f>
        <v>44713</v>
      </c>
      <c r="E65" s="9">
        <f>A69</f>
        <v>44743</v>
      </c>
      <c r="F65" s="9">
        <f>A70</f>
        <v>44774</v>
      </c>
      <c r="G65" s="9">
        <f>A71</f>
        <v>44805</v>
      </c>
      <c r="H65" s="9">
        <f>A72</f>
        <v>44835</v>
      </c>
      <c r="I65" s="9">
        <f>A73</f>
        <v>44866</v>
      </c>
      <c r="J65" s="9">
        <f>A74</f>
        <v>44896</v>
      </c>
      <c r="K65" s="9">
        <f>A75</f>
        <v>44927</v>
      </c>
      <c r="L65" s="9">
        <f>A76</f>
        <v>44958</v>
      </c>
      <c r="M65" s="9">
        <f>A77</f>
        <v>44986</v>
      </c>
      <c r="N65" s="9">
        <f>A78</f>
        <v>45017</v>
      </c>
      <c r="O65" s="9">
        <f>A79</f>
        <v>45047</v>
      </c>
      <c r="P65" s="9">
        <f>A80</f>
        <v>45078</v>
      </c>
      <c r="Q65" s="9">
        <f>A81</f>
        <v>45108</v>
      </c>
      <c r="R65" s="9">
        <f>A82</f>
        <v>45139</v>
      </c>
      <c r="S65" s="9">
        <f>A83</f>
        <v>45170</v>
      </c>
      <c r="T65" s="9">
        <f>A84</f>
        <v>45200</v>
      </c>
      <c r="U65" s="9">
        <f>A85</f>
        <v>45231</v>
      </c>
      <c r="V65" s="9">
        <f>A86</f>
        <v>45261</v>
      </c>
      <c r="W65" s="9">
        <f>A87</f>
        <v>45292</v>
      </c>
      <c r="X65" s="9">
        <f>A88</f>
        <v>45323</v>
      </c>
      <c r="Y65" s="9">
        <f>A89</f>
        <v>45352</v>
      </c>
      <c r="Z65" s="9" t="s">
        <v>33</v>
      </c>
      <c r="AA65" s="7" t="s">
        <v>33</v>
      </c>
      <c r="AB65" s="7"/>
      <c r="AC65" s="7" t="s">
        <v>23</v>
      </c>
      <c r="AD65" s="9">
        <f>AC66</f>
        <v>44652</v>
      </c>
      <c r="AE65" s="9">
        <f>AC67</f>
        <v>44682</v>
      </c>
      <c r="AF65" s="9">
        <f>AC68</f>
        <v>44713</v>
      </c>
      <c r="AG65" s="9">
        <f>AC69</f>
        <v>44743</v>
      </c>
      <c r="AH65" s="9">
        <f>AC70</f>
        <v>44774</v>
      </c>
      <c r="AI65" s="9">
        <f>AC71</f>
        <v>44805</v>
      </c>
      <c r="AJ65" s="9">
        <f>AC72</f>
        <v>44835</v>
      </c>
      <c r="AK65" s="9">
        <f>AC73</f>
        <v>44866</v>
      </c>
      <c r="AL65" s="9">
        <f>AC74</f>
        <v>44896</v>
      </c>
      <c r="AM65" s="9">
        <f>AC75</f>
        <v>44927</v>
      </c>
      <c r="AN65" s="9">
        <f>AC76</f>
        <v>44958</v>
      </c>
      <c r="AO65" s="9">
        <f>AC77</f>
        <v>44986</v>
      </c>
      <c r="AP65" s="9">
        <f>AC78</f>
        <v>45017</v>
      </c>
      <c r="AQ65" s="9">
        <f>AC79</f>
        <v>45047</v>
      </c>
      <c r="AR65" s="9">
        <f>AC80</f>
        <v>45078</v>
      </c>
      <c r="AS65" s="9">
        <f>AC81</f>
        <v>45108</v>
      </c>
      <c r="AT65" s="9">
        <f>AC82</f>
        <v>45139</v>
      </c>
      <c r="AU65" s="9">
        <f>AC83</f>
        <v>45170</v>
      </c>
      <c r="AV65" s="9">
        <f>AC84</f>
        <v>45200</v>
      </c>
      <c r="AW65" s="9">
        <f>AC85</f>
        <v>45231</v>
      </c>
      <c r="AX65" s="9">
        <f>AC86</f>
        <v>45261</v>
      </c>
      <c r="AY65" s="9">
        <f>AC87</f>
        <v>45292</v>
      </c>
      <c r="AZ65" s="9">
        <f>AC88</f>
        <v>45323</v>
      </c>
      <c r="BA65" s="9">
        <f>AC89</f>
        <v>45352</v>
      </c>
      <c r="BB65" s="9" t="s">
        <v>33</v>
      </c>
      <c r="BC65" s="7" t="s">
        <v>33</v>
      </c>
    </row>
    <row r="66" spans="1:55" x14ac:dyDescent="0.35">
      <c r="A66" s="10">
        <f>Summary!A8</f>
        <v>44652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2"/>
      <c r="AC66" s="10">
        <f t="shared" ref="AC66:AC90" si="13">A66</f>
        <v>44652</v>
      </c>
      <c r="AD66" s="11" t="e">
        <f>GETPIVOTDATA("check_amount_total",[1]PT!$A$4,"Inc Date",AD$65,"Paid Date",$A66,"LOB2","MS")</f>
        <v>#REF!</v>
      </c>
      <c r="AE66" s="11" t="e">
        <f>GETPIVOTDATA("check_amount_total",[1]PT!$A$4,"Inc Date",AE$65,"Paid Date",$A66,"LOB2","MS")</f>
        <v>#REF!</v>
      </c>
      <c r="AF66" s="11" t="e">
        <f>GETPIVOTDATA("check_amount_total",[1]PT!$A$4,"Inc Date",AF$65,"Paid Date",$A66,"LOB2","MS")</f>
        <v>#REF!</v>
      </c>
      <c r="AG66" s="11" t="e">
        <f>GETPIVOTDATA("check_amount_total",[1]PT!$A$4,"Inc Date",AG$65,"Paid Date",$A66,"LOB2","MS")</f>
        <v>#REF!</v>
      </c>
      <c r="AH66" s="11" t="e">
        <f>GETPIVOTDATA("check_amount_total",[1]PT!$A$4,"Inc Date",AH$65,"Paid Date",$A66,"LOB2","MS")</f>
        <v>#REF!</v>
      </c>
      <c r="AI66" s="11" t="e">
        <f>GETPIVOTDATA("check_amount_total",[1]PT!$A$4,"Inc Date",AI$65,"Paid Date",$A66,"LOB2","MS")</f>
        <v>#REF!</v>
      </c>
      <c r="AJ66" s="11" t="e">
        <f>GETPIVOTDATA("check_amount_total",[1]PT!$A$4,"Inc Date",AJ$65,"Paid Date",$A66,"LOB2","MS")</f>
        <v>#REF!</v>
      </c>
      <c r="AK66" s="11" t="e">
        <f>GETPIVOTDATA("check_amount_total",[1]PT!$A$4,"Inc Date",AK$65,"Paid Date",$A66,"LOB2","MS")</f>
        <v>#REF!</v>
      </c>
      <c r="AL66" s="11" t="e">
        <f>GETPIVOTDATA("check_amount_total",[1]PT!$A$4,"Inc Date",AL$65,"Paid Date",$A66,"LOB2","MS")</f>
        <v>#REF!</v>
      </c>
      <c r="AM66" s="11" t="e">
        <f>GETPIVOTDATA("check_amount_total",[1]PT!$A$4,"Inc Date",AM$65,"Paid Date",$A66,"LOB2","MS")</f>
        <v>#REF!</v>
      </c>
      <c r="AN66" s="11" t="e">
        <f>GETPIVOTDATA("check_amount_total",[1]PT!$A$4,"Inc Date",AN$65,"Paid Date",$A66,"LOB2","MS")</f>
        <v>#REF!</v>
      </c>
      <c r="AO66" s="11" t="e">
        <f>GETPIVOTDATA("check_amount_total",[1]PT!$A$4,"Inc Date",AO$65,"Paid Date",$A66,"LOB2","MS")</f>
        <v>#REF!</v>
      </c>
      <c r="AP66" s="11" t="e">
        <f>GETPIVOTDATA("check_amount_total",[1]PT!$A$4,"Inc Date",AP$65,"Paid Date",$A66,"LOB2","MS")</f>
        <v>#REF!</v>
      </c>
      <c r="AQ66" s="11" t="e">
        <f>GETPIVOTDATA("check_amount_total",[1]PT!$A$4,"Inc Date",AQ$65,"Paid Date",$A66,"LOB2","MS")</f>
        <v>#REF!</v>
      </c>
      <c r="AR66" s="11" t="e">
        <f>GETPIVOTDATA("check_amount_total",[1]PT!$A$4,"Inc Date",AR$65,"Paid Date",$A66,"LOB2","MS")</f>
        <v>#REF!</v>
      </c>
      <c r="AS66" s="11" t="e">
        <f>GETPIVOTDATA("check_amount_total",[1]PT!$A$4,"Inc Date",AS$65,"Paid Date",$A66,"LOB2","MS")</f>
        <v>#REF!</v>
      </c>
      <c r="AT66" s="11" t="e">
        <f>GETPIVOTDATA("check_amount_total",[1]PT!$A$4,"Inc Date",AT$65,"Paid Date",$A66,"LOB2","MS")</f>
        <v>#REF!</v>
      </c>
      <c r="AU66" s="11" t="e">
        <f>GETPIVOTDATA("check_amount_total",[1]PT!$A$4,"Inc Date",AU$65,"Paid Date",$A66,"LOB2","MS")</f>
        <v>#REF!</v>
      </c>
      <c r="AV66" s="11" t="e">
        <f>GETPIVOTDATA("check_amount_total",[1]PT!$A$4,"Inc Date",AV$65,"Paid Date",$A66,"LOB2","MS")</f>
        <v>#REF!</v>
      </c>
      <c r="AW66" s="11" t="e">
        <f>GETPIVOTDATA("check_amount_total",[1]PT!$A$4,"Inc Date",AW$65,"Paid Date",$A66,"LOB2","MS")</f>
        <v>#REF!</v>
      </c>
      <c r="AX66" s="11" t="e">
        <f>GETPIVOTDATA("check_amount_total",[1]PT!$A$4,"Inc Date",AX$65,"Paid Date",$A66,"LOB2","MS")</f>
        <v>#REF!</v>
      </c>
      <c r="AY66" s="11" t="e">
        <f>GETPIVOTDATA("check_amount_total",[1]PT!$A$4,"Inc Date",AY$65,"Paid Date",$A66,"LOB2","MS")</f>
        <v>#REF!</v>
      </c>
      <c r="AZ66" s="11" t="e">
        <f>GETPIVOTDATA("check_amount_total",[1]PT!$A$4,"Inc Date",AZ$65,"Paid Date",$A66,"LOB2","MS")</f>
        <v>#REF!</v>
      </c>
      <c r="BA66" s="11" t="e">
        <f>GETPIVOTDATA("check_amount_total",[1]PT!$A$4,"Inc Date",BA$65,"Paid Date",$A66,"LOB2","MS")</f>
        <v>#REF!</v>
      </c>
      <c r="BB66" s="12" t="e">
        <f t="shared" ref="BB66:BB89" si="14">SUM(AD66:BA66)</f>
        <v>#REF!</v>
      </c>
      <c r="BC66" s="12"/>
    </row>
    <row r="67" spans="1:55" x14ac:dyDescent="0.35">
      <c r="A67" s="10">
        <f>Summary!A9</f>
        <v>44682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2"/>
      <c r="AC67" s="10">
        <f t="shared" si="13"/>
        <v>44682</v>
      </c>
      <c r="AD67" s="11" t="e">
        <f>GETPIVOTDATA("check_amount_total",[1]PT!$A$4,"Inc Date",AD$65,"Paid Date",$A67,"LOB2","MS")</f>
        <v>#REF!</v>
      </c>
      <c r="AE67" s="11" t="e">
        <f>GETPIVOTDATA("check_amount_total",[1]PT!$A$4,"Inc Date",AE$65,"Paid Date",$A67,"LOB2","MS")</f>
        <v>#REF!</v>
      </c>
      <c r="AF67" s="11" t="e">
        <f>GETPIVOTDATA("check_amount_total",[1]PT!$A$4,"Inc Date",AF$65,"Paid Date",$A67,"LOB2","MS")</f>
        <v>#REF!</v>
      </c>
      <c r="AG67" s="11" t="e">
        <f>GETPIVOTDATA("check_amount_total",[1]PT!$A$4,"Inc Date",AG$65,"Paid Date",$A67,"LOB2","MS")</f>
        <v>#REF!</v>
      </c>
      <c r="AH67" s="11" t="e">
        <f>GETPIVOTDATA("check_amount_total",[1]PT!$A$4,"Inc Date",AH$65,"Paid Date",$A67,"LOB2","MS")</f>
        <v>#REF!</v>
      </c>
      <c r="AI67" s="11" t="e">
        <f>GETPIVOTDATA("check_amount_total",[1]PT!$A$4,"Inc Date",AI$65,"Paid Date",$A67,"LOB2","MS")</f>
        <v>#REF!</v>
      </c>
      <c r="AJ67" s="11" t="e">
        <f>GETPIVOTDATA("check_amount_total",[1]PT!$A$4,"Inc Date",AJ$65,"Paid Date",$A67,"LOB2","MS")</f>
        <v>#REF!</v>
      </c>
      <c r="AK67" s="11" t="e">
        <f>GETPIVOTDATA("check_amount_total",[1]PT!$A$4,"Inc Date",AK$65,"Paid Date",$A67,"LOB2","MS")</f>
        <v>#REF!</v>
      </c>
      <c r="AL67" s="11" t="e">
        <f>GETPIVOTDATA("check_amount_total",[1]PT!$A$4,"Inc Date",AL$65,"Paid Date",$A67,"LOB2","MS")</f>
        <v>#REF!</v>
      </c>
      <c r="AM67" s="11" t="e">
        <f>GETPIVOTDATA("check_amount_total",[1]PT!$A$4,"Inc Date",AM$65,"Paid Date",$A67,"LOB2","MS")</f>
        <v>#REF!</v>
      </c>
      <c r="AN67" s="11" t="e">
        <f>GETPIVOTDATA("check_amount_total",[1]PT!$A$4,"Inc Date",AN$65,"Paid Date",$A67,"LOB2","MS")</f>
        <v>#REF!</v>
      </c>
      <c r="AO67" s="11" t="e">
        <f>GETPIVOTDATA("check_amount_total",[1]PT!$A$4,"Inc Date",AO$65,"Paid Date",$A67,"LOB2","MS")</f>
        <v>#REF!</v>
      </c>
      <c r="AP67" s="11" t="e">
        <f>GETPIVOTDATA("check_amount_total",[1]PT!$A$4,"Inc Date",AP$65,"Paid Date",$A67,"LOB2","MS")</f>
        <v>#REF!</v>
      </c>
      <c r="AQ67" s="11" t="e">
        <f>GETPIVOTDATA("check_amount_total",[1]PT!$A$4,"Inc Date",AQ$65,"Paid Date",$A67,"LOB2","MS")</f>
        <v>#REF!</v>
      </c>
      <c r="AR67" s="11" t="e">
        <f>GETPIVOTDATA("check_amount_total",[1]PT!$A$4,"Inc Date",AR$65,"Paid Date",$A67,"LOB2","MS")</f>
        <v>#REF!</v>
      </c>
      <c r="AS67" s="11" t="e">
        <f>GETPIVOTDATA("check_amount_total",[1]PT!$A$4,"Inc Date",AS$65,"Paid Date",$A67,"LOB2","MS")</f>
        <v>#REF!</v>
      </c>
      <c r="AT67" s="11" t="e">
        <f>GETPIVOTDATA("check_amount_total",[1]PT!$A$4,"Inc Date",AT$65,"Paid Date",$A67,"LOB2","MS")</f>
        <v>#REF!</v>
      </c>
      <c r="AU67" s="11" t="e">
        <f>GETPIVOTDATA("check_amount_total",[1]PT!$A$4,"Inc Date",AU$65,"Paid Date",$A67,"LOB2","MS")</f>
        <v>#REF!</v>
      </c>
      <c r="AV67" s="11" t="e">
        <f>GETPIVOTDATA("check_amount_total",[1]PT!$A$4,"Inc Date",AV$65,"Paid Date",$A67,"LOB2","MS")</f>
        <v>#REF!</v>
      </c>
      <c r="AW67" s="11" t="e">
        <f>GETPIVOTDATA("check_amount_total",[1]PT!$A$4,"Inc Date",AW$65,"Paid Date",$A67,"LOB2","MS")</f>
        <v>#REF!</v>
      </c>
      <c r="AX67" s="11" t="e">
        <f>GETPIVOTDATA("check_amount_total",[1]PT!$A$4,"Inc Date",AX$65,"Paid Date",$A67,"LOB2","MS")</f>
        <v>#REF!</v>
      </c>
      <c r="AY67" s="11" t="e">
        <f>GETPIVOTDATA("check_amount_total",[1]PT!$A$4,"Inc Date",AY$65,"Paid Date",$A67,"LOB2","MS")</f>
        <v>#REF!</v>
      </c>
      <c r="AZ67" s="11" t="e">
        <f>GETPIVOTDATA("check_amount_total",[1]PT!$A$4,"Inc Date",AZ$65,"Paid Date",$A67,"LOB2","MS")</f>
        <v>#REF!</v>
      </c>
      <c r="BA67" s="11" t="e">
        <f>GETPIVOTDATA("check_amount_total",[1]PT!$A$4,"Inc Date",BA$65,"Paid Date",$A67,"LOB2","MS")</f>
        <v>#REF!</v>
      </c>
      <c r="BB67" s="12" t="e">
        <f t="shared" si="14"/>
        <v>#REF!</v>
      </c>
      <c r="BC67" s="12"/>
    </row>
    <row r="68" spans="1:55" x14ac:dyDescent="0.35">
      <c r="A68" s="10">
        <f>Summary!A10</f>
        <v>44713</v>
      </c>
      <c r="B68" s="11"/>
      <c r="C68" s="11"/>
      <c r="D68" s="11">
        <v>115</v>
      </c>
      <c r="E68" s="11">
        <v>115</v>
      </c>
      <c r="F68" s="11">
        <v>1451</v>
      </c>
      <c r="G68" s="11">
        <v>1956</v>
      </c>
      <c r="H68" s="11">
        <v>1956</v>
      </c>
      <c r="I68" s="11">
        <v>1956</v>
      </c>
      <c r="J68" s="11">
        <v>1956</v>
      </c>
      <c r="K68" s="11">
        <v>1956</v>
      </c>
      <c r="L68" s="11">
        <v>1956</v>
      </c>
      <c r="M68" s="11">
        <v>1956</v>
      </c>
      <c r="N68" s="11">
        <v>1956</v>
      </c>
      <c r="O68" s="11">
        <v>1956</v>
      </c>
      <c r="P68" s="11">
        <v>1956</v>
      </c>
      <c r="Q68" s="11">
        <v>2406</v>
      </c>
      <c r="R68" s="11">
        <v>2406</v>
      </c>
      <c r="S68" s="11">
        <v>2406</v>
      </c>
      <c r="T68" s="11">
        <v>2406</v>
      </c>
      <c r="U68" s="11">
        <v>2406</v>
      </c>
      <c r="V68" s="11">
        <v>2406</v>
      </c>
      <c r="W68" s="11">
        <v>2406</v>
      </c>
      <c r="X68" s="11">
        <v>2406</v>
      </c>
      <c r="Y68" s="11">
        <v>2406</v>
      </c>
      <c r="Z68" s="12"/>
      <c r="AA68" s="12"/>
      <c r="AC68" s="10">
        <f t="shared" si="13"/>
        <v>44713</v>
      </c>
      <c r="AD68" s="11" t="e">
        <f>GETPIVOTDATA("check_amount_total",[1]PT!$A$4,"Inc Date",AD$65,"Paid Date",$A68,"LOB2","MS")</f>
        <v>#REF!</v>
      </c>
      <c r="AE68" s="11" t="e">
        <f>GETPIVOTDATA("check_amount_total",[1]PT!$A$4,"Inc Date",AE$65,"Paid Date",$A68,"LOB2","MS")</f>
        <v>#REF!</v>
      </c>
      <c r="AF68" s="11" t="e">
        <f>GETPIVOTDATA("check_amount_total",[1]PT!$A$4,"Inc Date",AF$65,"Paid Date",$A68,"LOB2","MS")</f>
        <v>#REF!</v>
      </c>
      <c r="AG68" s="11" t="e">
        <f>GETPIVOTDATA("check_amount_total",[1]PT!$A$4,"Inc Date",AG$65,"Paid Date",$A68,"LOB2","MS")</f>
        <v>#REF!</v>
      </c>
      <c r="AH68" s="11" t="e">
        <f>GETPIVOTDATA("check_amount_total",[1]PT!$A$4,"Inc Date",AH$65,"Paid Date",$A68,"LOB2","MS")</f>
        <v>#REF!</v>
      </c>
      <c r="AI68" s="11" t="e">
        <f>GETPIVOTDATA("check_amount_total",[1]PT!$A$4,"Inc Date",AI$65,"Paid Date",$A68,"LOB2","MS")</f>
        <v>#REF!</v>
      </c>
      <c r="AJ68" s="11" t="e">
        <f>GETPIVOTDATA("check_amount_total",[1]PT!$A$4,"Inc Date",AJ$65,"Paid Date",$A68,"LOB2","MS")</f>
        <v>#REF!</v>
      </c>
      <c r="AK68" s="11" t="e">
        <f>GETPIVOTDATA("check_amount_total",[1]PT!$A$4,"Inc Date",AK$65,"Paid Date",$A68,"LOB2","MS")</f>
        <v>#REF!</v>
      </c>
      <c r="AL68" s="11" t="e">
        <f>GETPIVOTDATA("check_amount_total",[1]PT!$A$4,"Inc Date",AL$65,"Paid Date",$A68,"LOB2","MS")</f>
        <v>#REF!</v>
      </c>
      <c r="AM68" s="11" t="e">
        <f>GETPIVOTDATA("check_amount_total",[1]PT!$A$4,"Inc Date",AM$65,"Paid Date",$A68,"LOB2","MS")</f>
        <v>#REF!</v>
      </c>
      <c r="AN68" s="11" t="e">
        <f>GETPIVOTDATA("check_amount_total",[1]PT!$A$4,"Inc Date",AN$65,"Paid Date",$A68,"LOB2","MS")</f>
        <v>#REF!</v>
      </c>
      <c r="AO68" s="11" t="e">
        <f>GETPIVOTDATA("check_amount_total",[1]PT!$A$4,"Inc Date",AO$65,"Paid Date",$A68,"LOB2","MS")</f>
        <v>#REF!</v>
      </c>
      <c r="AP68" s="11" t="e">
        <f>GETPIVOTDATA("check_amount_total",[1]PT!$A$4,"Inc Date",AP$65,"Paid Date",$A68,"LOB2","MS")</f>
        <v>#REF!</v>
      </c>
      <c r="AQ68" s="11" t="e">
        <f>GETPIVOTDATA("check_amount_total",[1]PT!$A$4,"Inc Date",AQ$65,"Paid Date",$A68,"LOB2","MS")</f>
        <v>#REF!</v>
      </c>
      <c r="AR68" s="11" t="e">
        <f>GETPIVOTDATA("check_amount_total",[1]PT!$A$4,"Inc Date",AR$65,"Paid Date",$A68,"LOB2","MS")</f>
        <v>#REF!</v>
      </c>
      <c r="AS68" s="11" t="e">
        <f>GETPIVOTDATA("check_amount_total",[1]PT!$A$4,"Inc Date",AS$65,"Paid Date",$A68,"LOB2","MS")</f>
        <v>#REF!</v>
      </c>
      <c r="AT68" s="11" t="e">
        <f>GETPIVOTDATA("check_amount_total",[1]PT!$A$4,"Inc Date",AT$65,"Paid Date",$A68,"LOB2","MS")</f>
        <v>#REF!</v>
      </c>
      <c r="AU68" s="11" t="e">
        <f>GETPIVOTDATA("check_amount_total",[1]PT!$A$4,"Inc Date",AU$65,"Paid Date",$A68,"LOB2","MS")</f>
        <v>#REF!</v>
      </c>
      <c r="AV68" s="11" t="e">
        <f>GETPIVOTDATA("check_amount_total",[1]PT!$A$4,"Inc Date",AV$65,"Paid Date",$A68,"LOB2","MS")</f>
        <v>#REF!</v>
      </c>
      <c r="AW68" s="11" t="e">
        <f>GETPIVOTDATA("check_amount_total",[1]PT!$A$4,"Inc Date",AW$65,"Paid Date",$A68,"LOB2","MS")</f>
        <v>#REF!</v>
      </c>
      <c r="AX68" s="11" t="e">
        <f>GETPIVOTDATA("check_amount_total",[1]PT!$A$4,"Inc Date",AX$65,"Paid Date",$A68,"LOB2","MS")</f>
        <v>#REF!</v>
      </c>
      <c r="AY68" s="11" t="e">
        <f>GETPIVOTDATA("check_amount_total",[1]PT!$A$4,"Inc Date",AY$65,"Paid Date",$A68,"LOB2","MS")</f>
        <v>#REF!</v>
      </c>
      <c r="AZ68" s="11" t="e">
        <f>GETPIVOTDATA("check_amount_total",[1]PT!$A$4,"Inc Date",AZ$65,"Paid Date",$A68,"LOB2","MS")</f>
        <v>#REF!</v>
      </c>
      <c r="BA68" s="11" t="e">
        <f>GETPIVOTDATA("check_amount_total",[1]PT!$A$4,"Inc Date",BA$65,"Paid Date",$A68,"LOB2","MS")</f>
        <v>#REF!</v>
      </c>
      <c r="BB68" s="12" t="e">
        <f t="shared" si="14"/>
        <v>#REF!</v>
      </c>
      <c r="BC68" s="12"/>
    </row>
    <row r="69" spans="1:55" x14ac:dyDescent="0.35">
      <c r="A69" s="10">
        <f>Summary!A11</f>
        <v>44743</v>
      </c>
      <c r="B69" s="11"/>
      <c r="C69" s="11"/>
      <c r="D69" s="11">
        <v>100.0000000000001</v>
      </c>
      <c r="E69" s="11">
        <v>300.00000000000011</v>
      </c>
      <c r="F69" s="11">
        <v>1355</v>
      </c>
      <c r="G69" s="11">
        <v>1355</v>
      </c>
      <c r="H69" s="11">
        <v>1355</v>
      </c>
      <c r="I69" s="11">
        <v>1355</v>
      </c>
      <c r="J69" s="11">
        <v>1355</v>
      </c>
      <c r="K69" s="11">
        <v>1355</v>
      </c>
      <c r="L69" s="11">
        <v>1355</v>
      </c>
      <c r="M69" s="11">
        <v>1355</v>
      </c>
      <c r="N69" s="11">
        <v>1355</v>
      </c>
      <c r="O69" s="11">
        <v>1355</v>
      </c>
      <c r="P69" s="11">
        <v>1355</v>
      </c>
      <c r="Q69" s="11">
        <v>1355</v>
      </c>
      <c r="R69" s="11">
        <v>1355</v>
      </c>
      <c r="S69" s="11">
        <v>1355</v>
      </c>
      <c r="T69" s="11">
        <v>1355</v>
      </c>
      <c r="U69" s="11">
        <v>1355</v>
      </c>
      <c r="V69" s="11">
        <v>1355</v>
      </c>
      <c r="W69" s="11">
        <v>1355</v>
      </c>
      <c r="X69" s="11">
        <v>1355</v>
      </c>
      <c r="Y69" s="11"/>
      <c r="Z69" s="12"/>
      <c r="AA69" s="12"/>
      <c r="AC69" s="10">
        <f t="shared" si="13"/>
        <v>44743</v>
      </c>
      <c r="AD69" s="11" t="e">
        <f>GETPIVOTDATA("check_amount_total",[1]PT!$A$4,"Inc Date",AD$65,"Paid Date",$A69,"LOB2","MS")</f>
        <v>#REF!</v>
      </c>
      <c r="AE69" s="11" t="e">
        <f>GETPIVOTDATA("check_amount_total",[1]PT!$A$4,"Inc Date",AE$65,"Paid Date",$A69,"LOB2","MS")</f>
        <v>#REF!</v>
      </c>
      <c r="AF69" s="11" t="e">
        <f>GETPIVOTDATA("check_amount_total",[1]PT!$A$4,"Inc Date",AF$65,"Paid Date",$A69,"LOB2","MS")</f>
        <v>#REF!</v>
      </c>
      <c r="AG69" s="11" t="e">
        <f>GETPIVOTDATA("check_amount_total",[1]PT!$A$4,"Inc Date",AG$65,"Paid Date",$A69,"LOB2","MS")</f>
        <v>#REF!</v>
      </c>
      <c r="AH69" s="11" t="e">
        <f>GETPIVOTDATA("check_amount_total",[1]PT!$A$4,"Inc Date",AH$65,"Paid Date",$A69,"LOB2","MS")</f>
        <v>#REF!</v>
      </c>
      <c r="AI69" s="11" t="e">
        <f>GETPIVOTDATA("check_amount_total",[1]PT!$A$4,"Inc Date",AI$65,"Paid Date",$A69,"LOB2","MS")</f>
        <v>#REF!</v>
      </c>
      <c r="AJ69" s="11" t="e">
        <f>GETPIVOTDATA("check_amount_total",[1]PT!$A$4,"Inc Date",AJ$65,"Paid Date",$A69,"LOB2","MS")</f>
        <v>#REF!</v>
      </c>
      <c r="AK69" s="11" t="e">
        <f>GETPIVOTDATA("check_amount_total",[1]PT!$A$4,"Inc Date",AK$65,"Paid Date",$A69,"LOB2","MS")</f>
        <v>#REF!</v>
      </c>
      <c r="AL69" s="11" t="e">
        <f>GETPIVOTDATA("check_amount_total",[1]PT!$A$4,"Inc Date",AL$65,"Paid Date",$A69,"LOB2","MS")</f>
        <v>#REF!</v>
      </c>
      <c r="AM69" s="11" t="e">
        <f>GETPIVOTDATA("check_amount_total",[1]PT!$A$4,"Inc Date",AM$65,"Paid Date",$A69,"LOB2","MS")</f>
        <v>#REF!</v>
      </c>
      <c r="AN69" s="11" t="e">
        <f>GETPIVOTDATA("check_amount_total",[1]PT!$A$4,"Inc Date",AN$65,"Paid Date",$A69,"LOB2","MS")</f>
        <v>#REF!</v>
      </c>
      <c r="AO69" s="11" t="e">
        <f>GETPIVOTDATA("check_amount_total",[1]PT!$A$4,"Inc Date",AO$65,"Paid Date",$A69,"LOB2","MS")</f>
        <v>#REF!</v>
      </c>
      <c r="AP69" s="11" t="e">
        <f>GETPIVOTDATA("check_amount_total",[1]PT!$A$4,"Inc Date",AP$65,"Paid Date",$A69,"LOB2","MS")</f>
        <v>#REF!</v>
      </c>
      <c r="AQ69" s="11" t="e">
        <f>GETPIVOTDATA("check_amount_total",[1]PT!$A$4,"Inc Date",AQ$65,"Paid Date",$A69,"LOB2","MS")</f>
        <v>#REF!</v>
      </c>
      <c r="AR69" s="11" t="e">
        <f>GETPIVOTDATA("check_amount_total",[1]PT!$A$4,"Inc Date",AR$65,"Paid Date",$A69,"LOB2","MS")</f>
        <v>#REF!</v>
      </c>
      <c r="AS69" s="11" t="e">
        <f>GETPIVOTDATA("check_amount_total",[1]PT!$A$4,"Inc Date",AS$65,"Paid Date",$A69,"LOB2","MS")</f>
        <v>#REF!</v>
      </c>
      <c r="AT69" s="11" t="e">
        <f>GETPIVOTDATA("check_amount_total",[1]PT!$A$4,"Inc Date",AT$65,"Paid Date",$A69,"LOB2","MS")</f>
        <v>#REF!</v>
      </c>
      <c r="AU69" s="11" t="e">
        <f>GETPIVOTDATA("check_amount_total",[1]PT!$A$4,"Inc Date",AU$65,"Paid Date",$A69,"LOB2","MS")</f>
        <v>#REF!</v>
      </c>
      <c r="AV69" s="11" t="e">
        <f>GETPIVOTDATA("check_amount_total",[1]PT!$A$4,"Inc Date",AV$65,"Paid Date",$A69,"LOB2","MS")</f>
        <v>#REF!</v>
      </c>
      <c r="AW69" s="11" t="e">
        <f>GETPIVOTDATA("check_amount_total",[1]PT!$A$4,"Inc Date",AW$65,"Paid Date",$A69,"LOB2","MS")</f>
        <v>#REF!</v>
      </c>
      <c r="AX69" s="11" t="e">
        <f>GETPIVOTDATA("check_amount_total",[1]PT!$A$4,"Inc Date",AX$65,"Paid Date",$A69,"LOB2","MS")</f>
        <v>#REF!</v>
      </c>
      <c r="AY69" s="11" t="e">
        <f>GETPIVOTDATA("check_amount_total",[1]PT!$A$4,"Inc Date",AY$65,"Paid Date",$A69,"LOB2","MS")</f>
        <v>#REF!</v>
      </c>
      <c r="AZ69" s="11" t="e">
        <f>GETPIVOTDATA("check_amount_total",[1]PT!$A$4,"Inc Date",AZ$65,"Paid Date",$A69,"LOB2","MS")</f>
        <v>#REF!</v>
      </c>
      <c r="BA69" s="11" t="e">
        <f>GETPIVOTDATA("check_amount_total",[1]PT!$A$4,"Inc Date",BA$65,"Paid Date",$A69,"LOB2","MS")</f>
        <v>#REF!</v>
      </c>
      <c r="BB69" s="12" t="e">
        <f t="shared" si="14"/>
        <v>#REF!</v>
      </c>
      <c r="BC69" s="12"/>
    </row>
    <row r="70" spans="1:55" x14ac:dyDescent="0.35">
      <c r="A70" s="10">
        <f>Summary!A12</f>
        <v>44774</v>
      </c>
      <c r="B70" s="11"/>
      <c r="C70" s="11"/>
      <c r="D70" s="11">
        <v>110</v>
      </c>
      <c r="E70" s="11">
        <v>1641</v>
      </c>
      <c r="F70" s="11">
        <v>1641</v>
      </c>
      <c r="G70" s="11">
        <v>1666</v>
      </c>
      <c r="H70" s="11">
        <v>1666</v>
      </c>
      <c r="I70" s="11">
        <v>1666</v>
      </c>
      <c r="J70" s="11">
        <v>1666</v>
      </c>
      <c r="K70" s="11">
        <v>34166</v>
      </c>
      <c r="L70" s="11">
        <v>34166</v>
      </c>
      <c r="M70" s="11">
        <v>34166</v>
      </c>
      <c r="N70" s="11">
        <v>34166</v>
      </c>
      <c r="O70" s="11">
        <v>34166</v>
      </c>
      <c r="P70" s="11">
        <v>34166</v>
      </c>
      <c r="Q70" s="11">
        <v>34166</v>
      </c>
      <c r="R70" s="11">
        <v>34166</v>
      </c>
      <c r="S70" s="11">
        <v>34166</v>
      </c>
      <c r="T70" s="11">
        <v>34166</v>
      </c>
      <c r="U70" s="11">
        <v>34166</v>
      </c>
      <c r="V70" s="11">
        <v>34166</v>
      </c>
      <c r="W70" s="11">
        <v>34166</v>
      </c>
      <c r="X70" s="11"/>
      <c r="Y70" s="11"/>
      <c r="Z70" s="12"/>
      <c r="AA70" s="12"/>
      <c r="AC70" s="10">
        <f t="shared" si="13"/>
        <v>44774</v>
      </c>
      <c r="AD70" s="11" t="e">
        <f>GETPIVOTDATA("check_amount_total",[1]PT!$A$4,"Inc Date",AD$65,"Paid Date",$A70,"LOB2","MS")</f>
        <v>#REF!</v>
      </c>
      <c r="AE70" s="11" t="e">
        <f>GETPIVOTDATA("check_amount_total",[1]PT!$A$4,"Inc Date",AE$65,"Paid Date",$A70,"LOB2","MS")</f>
        <v>#REF!</v>
      </c>
      <c r="AF70" s="11" t="e">
        <f>GETPIVOTDATA("check_amount_total",[1]PT!$A$4,"Inc Date",AF$65,"Paid Date",$A70,"LOB2","MS")</f>
        <v>#REF!</v>
      </c>
      <c r="AG70" s="11" t="e">
        <f>GETPIVOTDATA("check_amount_total",[1]PT!$A$4,"Inc Date",AG$65,"Paid Date",$A70,"LOB2","MS")</f>
        <v>#REF!</v>
      </c>
      <c r="AH70" s="11" t="e">
        <f>GETPIVOTDATA("check_amount_total",[1]PT!$A$4,"Inc Date",AH$65,"Paid Date",$A70,"LOB2","MS")</f>
        <v>#REF!</v>
      </c>
      <c r="AI70" s="11" t="e">
        <f>GETPIVOTDATA("check_amount_total",[1]PT!$A$4,"Inc Date",AI$65,"Paid Date",$A70,"LOB2","MS")</f>
        <v>#REF!</v>
      </c>
      <c r="AJ70" s="11" t="e">
        <f>GETPIVOTDATA("check_amount_total",[1]PT!$A$4,"Inc Date",AJ$65,"Paid Date",$A70,"LOB2","MS")</f>
        <v>#REF!</v>
      </c>
      <c r="AK70" s="11" t="e">
        <f>GETPIVOTDATA("check_amount_total",[1]PT!$A$4,"Inc Date",AK$65,"Paid Date",$A70,"LOB2","MS")</f>
        <v>#REF!</v>
      </c>
      <c r="AL70" s="11" t="e">
        <f>GETPIVOTDATA("check_amount_total",[1]PT!$A$4,"Inc Date",AL$65,"Paid Date",$A70,"LOB2","MS")</f>
        <v>#REF!</v>
      </c>
      <c r="AM70" s="11" t="e">
        <f>GETPIVOTDATA("check_amount_total",[1]PT!$A$4,"Inc Date",AM$65,"Paid Date",$A70,"LOB2","MS")</f>
        <v>#REF!</v>
      </c>
      <c r="AN70" s="11" t="e">
        <f>GETPIVOTDATA("check_amount_total",[1]PT!$A$4,"Inc Date",AN$65,"Paid Date",$A70,"LOB2","MS")</f>
        <v>#REF!</v>
      </c>
      <c r="AO70" s="11" t="e">
        <f>GETPIVOTDATA("check_amount_total",[1]PT!$A$4,"Inc Date",AO$65,"Paid Date",$A70,"LOB2","MS")</f>
        <v>#REF!</v>
      </c>
      <c r="AP70" s="11" t="e">
        <f>GETPIVOTDATA("check_amount_total",[1]PT!$A$4,"Inc Date",AP$65,"Paid Date",$A70,"LOB2","MS")</f>
        <v>#REF!</v>
      </c>
      <c r="AQ70" s="11" t="e">
        <f>GETPIVOTDATA("check_amount_total",[1]PT!$A$4,"Inc Date",AQ$65,"Paid Date",$A70,"LOB2","MS")</f>
        <v>#REF!</v>
      </c>
      <c r="AR70" s="11" t="e">
        <f>GETPIVOTDATA("check_amount_total",[1]PT!$A$4,"Inc Date",AR$65,"Paid Date",$A70,"LOB2","MS")</f>
        <v>#REF!</v>
      </c>
      <c r="AS70" s="11" t="e">
        <f>GETPIVOTDATA("check_amount_total",[1]PT!$A$4,"Inc Date",AS$65,"Paid Date",$A70,"LOB2","MS")</f>
        <v>#REF!</v>
      </c>
      <c r="AT70" s="11" t="e">
        <f>GETPIVOTDATA("check_amount_total",[1]PT!$A$4,"Inc Date",AT$65,"Paid Date",$A70,"LOB2","MS")</f>
        <v>#REF!</v>
      </c>
      <c r="AU70" s="11" t="e">
        <f>GETPIVOTDATA("check_amount_total",[1]PT!$A$4,"Inc Date",AU$65,"Paid Date",$A70,"LOB2","MS")</f>
        <v>#REF!</v>
      </c>
      <c r="AV70" s="11" t="e">
        <f>GETPIVOTDATA("check_amount_total",[1]PT!$A$4,"Inc Date",AV$65,"Paid Date",$A70,"LOB2","MS")</f>
        <v>#REF!</v>
      </c>
      <c r="AW70" s="11" t="e">
        <f>GETPIVOTDATA("check_amount_total",[1]PT!$A$4,"Inc Date",AW$65,"Paid Date",$A70,"LOB2","MS")</f>
        <v>#REF!</v>
      </c>
      <c r="AX70" s="11" t="e">
        <f>GETPIVOTDATA("check_amount_total",[1]PT!$A$4,"Inc Date",AX$65,"Paid Date",$A70,"LOB2","MS")</f>
        <v>#REF!</v>
      </c>
      <c r="AY70" s="11" t="e">
        <f>GETPIVOTDATA("check_amount_total",[1]PT!$A$4,"Inc Date",AY$65,"Paid Date",$A70,"LOB2","MS")</f>
        <v>#REF!</v>
      </c>
      <c r="AZ70" s="11" t="e">
        <f>GETPIVOTDATA("check_amount_total",[1]PT!$A$4,"Inc Date",AZ$65,"Paid Date",$A70,"LOB2","MS")</f>
        <v>#REF!</v>
      </c>
      <c r="BA70" s="11" t="e">
        <f>GETPIVOTDATA("check_amount_total",[1]PT!$A$4,"Inc Date",BA$65,"Paid Date",$A70,"LOB2","MS")</f>
        <v>#REF!</v>
      </c>
      <c r="BB70" s="12" t="e">
        <f t="shared" si="14"/>
        <v>#REF!</v>
      </c>
      <c r="BC70" s="12"/>
    </row>
    <row r="71" spans="1:55" x14ac:dyDescent="0.35">
      <c r="A71" s="10">
        <f>Summary!A13</f>
        <v>44805</v>
      </c>
      <c r="B71" s="11"/>
      <c r="C71" s="11">
        <v>736.32999999999993</v>
      </c>
      <c r="D71" s="11">
        <v>736.32999999999993</v>
      </c>
      <c r="E71" s="11">
        <v>736.32999999999993</v>
      </c>
      <c r="F71" s="11">
        <v>736.32999999999993</v>
      </c>
      <c r="G71" s="11">
        <v>736.32999999999993</v>
      </c>
      <c r="H71" s="11">
        <v>736.32999999999993</v>
      </c>
      <c r="I71" s="11">
        <v>1679.33</v>
      </c>
      <c r="J71" s="11">
        <v>1679.33</v>
      </c>
      <c r="K71" s="11">
        <v>1679.33</v>
      </c>
      <c r="L71" s="11">
        <v>1679.33</v>
      </c>
      <c r="M71" s="11">
        <v>1679.33</v>
      </c>
      <c r="N71" s="11">
        <v>1679.33</v>
      </c>
      <c r="O71" s="11">
        <v>1679.33</v>
      </c>
      <c r="P71" s="11">
        <v>1684.33</v>
      </c>
      <c r="Q71" s="11">
        <v>1684.33</v>
      </c>
      <c r="R71" s="11">
        <v>1684.33</v>
      </c>
      <c r="S71" s="11">
        <v>1684.33</v>
      </c>
      <c r="T71" s="11">
        <v>1684.33</v>
      </c>
      <c r="U71" s="11">
        <v>1684.33</v>
      </c>
      <c r="V71" s="11">
        <v>1684.33</v>
      </c>
      <c r="W71" s="11"/>
      <c r="X71" s="11"/>
      <c r="Y71" s="11"/>
      <c r="Z71" s="12"/>
      <c r="AA71" s="12"/>
      <c r="AC71" s="10">
        <f t="shared" si="13"/>
        <v>44805</v>
      </c>
      <c r="AD71" s="11" t="e">
        <f>GETPIVOTDATA("check_amount_total",[1]PT!$A$4,"Inc Date",AD$65,"Paid Date",$A71,"LOB2","MS")</f>
        <v>#REF!</v>
      </c>
      <c r="AE71" s="11" t="e">
        <f>GETPIVOTDATA("check_amount_total",[1]PT!$A$4,"Inc Date",AE$65,"Paid Date",$A71,"LOB2","MS")</f>
        <v>#REF!</v>
      </c>
      <c r="AF71" s="11" t="e">
        <f>GETPIVOTDATA("check_amount_total",[1]PT!$A$4,"Inc Date",AF$65,"Paid Date",$A71,"LOB2","MS")</f>
        <v>#REF!</v>
      </c>
      <c r="AG71" s="11" t="e">
        <f>GETPIVOTDATA("check_amount_total",[1]PT!$A$4,"Inc Date",AG$65,"Paid Date",$A71,"LOB2","MS")</f>
        <v>#REF!</v>
      </c>
      <c r="AH71" s="11" t="e">
        <f>GETPIVOTDATA("check_amount_total",[1]PT!$A$4,"Inc Date",AH$65,"Paid Date",$A71,"LOB2","MS")</f>
        <v>#REF!</v>
      </c>
      <c r="AI71" s="11" t="e">
        <f>GETPIVOTDATA("check_amount_total",[1]PT!$A$4,"Inc Date",AI$65,"Paid Date",$A71,"LOB2","MS")</f>
        <v>#REF!</v>
      </c>
      <c r="AJ71" s="11" t="e">
        <f>GETPIVOTDATA("check_amount_total",[1]PT!$A$4,"Inc Date",AJ$65,"Paid Date",$A71,"LOB2","MS")</f>
        <v>#REF!</v>
      </c>
      <c r="AK71" s="11" t="e">
        <f>GETPIVOTDATA("check_amount_total",[1]PT!$A$4,"Inc Date",AK$65,"Paid Date",$A71,"LOB2","MS")</f>
        <v>#REF!</v>
      </c>
      <c r="AL71" s="11" t="e">
        <f>GETPIVOTDATA("check_amount_total",[1]PT!$A$4,"Inc Date",AL$65,"Paid Date",$A71,"LOB2","MS")</f>
        <v>#REF!</v>
      </c>
      <c r="AM71" s="11" t="e">
        <f>GETPIVOTDATA("check_amount_total",[1]PT!$A$4,"Inc Date",AM$65,"Paid Date",$A71,"LOB2","MS")</f>
        <v>#REF!</v>
      </c>
      <c r="AN71" s="11" t="e">
        <f>GETPIVOTDATA("check_amount_total",[1]PT!$A$4,"Inc Date",AN$65,"Paid Date",$A71,"LOB2","MS")</f>
        <v>#REF!</v>
      </c>
      <c r="AO71" s="11" t="e">
        <f>GETPIVOTDATA("check_amount_total",[1]PT!$A$4,"Inc Date",AO$65,"Paid Date",$A71,"LOB2","MS")</f>
        <v>#REF!</v>
      </c>
      <c r="AP71" s="11" t="e">
        <f>GETPIVOTDATA("check_amount_total",[1]PT!$A$4,"Inc Date",AP$65,"Paid Date",$A71,"LOB2","MS")</f>
        <v>#REF!</v>
      </c>
      <c r="AQ71" s="11" t="e">
        <f>GETPIVOTDATA("check_amount_total",[1]PT!$A$4,"Inc Date",AQ$65,"Paid Date",$A71,"LOB2","MS")</f>
        <v>#REF!</v>
      </c>
      <c r="AR71" s="11" t="e">
        <f>GETPIVOTDATA("check_amount_total",[1]PT!$A$4,"Inc Date",AR$65,"Paid Date",$A71,"LOB2","MS")</f>
        <v>#REF!</v>
      </c>
      <c r="AS71" s="11" t="e">
        <f>GETPIVOTDATA("check_amount_total",[1]PT!$A$4,"Inc Date",AS$65,"Paid Date",$A71,"LOB2","MS")</f>
        <v>#REF!</v>
      </c>
      <c r="AT71" s="11" t="e">
        <f>GETPIVOTDATA("check_amount_total",[1]PT!$A$4,"Inc Date",AT$65,"Paid Date",$A71,"LOB2","MS")</f>
        <v>#REF!</v>
      </c>
      <c r="AU71" s="11" t="e">
        <f>GETPIVOTDATA("check_amount_total",[1]PT!$A$4,"Inc Date",AU$65,"Paid Date",$A71,"LOB2","MS")</f>
        <v>#REF!</v>
      </c>
      <c r="AV71" s="11" t="e">
        <f>GETPIVOTDATA("check_amount_total",[1]PT!$A$4,"Inc Date",AV$65,"Paid Date",$A71,"LOB2","MS")</f>
        <v>#REF!</v>
      </c>
      <c r="AW71" s="11" t="e">
        <f>GETPIVOTDATA("check_amount_total",[1]PT!$A$4,"Inc Date",AW$65,"Paid Date",$A71,"LOB2","MS")</f>
        <v>#REF!</v>
      </c>
      <c r="AX71" s="11" t="e">
        <f>GETPIVOTDATA("check_amount_total",[1]PT!$A$4,"Inc Date",AX$65,"Paid Date",$A71,"LOB2","MS")</f>
        <v>#REF!</v>
      </c>
      <c r="AY71" s="11" t="e">
        <f>GETPIVOTDATA("check_amount_total",[1]PT!$A$4,"Inc Date",AY$65,"Paid Date",$A71,"LOB2","MS")</f>
        <v>#REF!</v>
      </c>
      <c r="AZ71" s="11" t="e">
        <f>GETPIVOTDATA("check_amount_total",[1]PT!$A$4,"Inc Date",AZ$65,"Paid Date",$A71,"LOB2","MS")</f>
        <v>#REF!</v>
      </c>
      <c r="BA71" s="11" t="e">
        <f>GETPIVOTDATA("check_amount_total",[1]PT!$A$4,"Inc Date",BA$65,"Paid Date",$A71,"LOB2","MS")</f>
        <v>#REF!</v>
      </c>
      <c r="BB71" s="12" t="e">
        <f t="shared" si="14"/>
        <v>#REF!</v>
      </c>
      <c r="BC71" s="12"/>
    </row>
    <row r="72" spans="1:55" x14ac:dyDescent="0.35">
      <c r="A72" s="10">
        <f>Summary!A14</f>
        <v>44835</v>
      </c>
      <c r="B72" s="11"/>
      <c r="C72" s="11">
        <v>75</v>
      </c>
      <c r="D72" s="11">
        <v>95</v>
      </c>
      <c r="E72" s="11">
        <v>95</v>
      </c>
      <c r="F72" s="11">
        <v>95</v>
      </c>
      <c r="G72" s="11">
        <v>245</v>
      </c>
      <c r="H72" s="11">
        <v>855</v>
      </c>
      <c r="I72" s="11">
        <v>855</v>
      </c>
      <c r="J72" s="11">
        <v>855</v>
      </c>
      <c r="K72" s="11">
        <v>855</v>
      </c>
      <c r="L72" s="11">
        <v>879.29</v>
      </c>
      <c r="M72" s="11">
        <v>879.29</v>
      </c>
      <c r="N72" s="11">
        <v>879.29</v>
      </c>
      <c r="O72" s="11">
        <v>879.29</v>
      </c>
      <c r="P72" s="11">
        <v>879.29</v>
      </c>
      <c r="Q72" s="11">
        <v>879.29</v>
      </c>
      <c r="R72" s="11">
        <v>879.29</v>
      </c>
      <c r="S72" s="11">
        <v>879.29</v>
      </c>
      <c r="T72" s="11">
        <v>879.29</v>
      </c>
      <c r="U72" s="11">
        <v>879.29</v>
      </c>
      <c r="V72" s="11"/>
      <c r="W72" s="11"/>
      <c r="X72" s="11"/>
      <c r="Y72" s="11"/>
      <c r="Z72" s="12"/>
      <c r="AA72" s="12"/>
      <c r="AC72" s="10">
        <f t="shared" si="13"/>
        <v>44835</v>
      </c>
      <c r="AD72" s="11" t="e">
        <f>GETPIVOTDATA("check_amount_total",[1]PT!$A$4,"Inc Date",AD$65,"Paid Date",$A72,"LOB2","MS")</f>
        <v>#REF!</v>
      </c>
      <c r="AE72" s="11" t="e">
        <f>GETPIVOTDATA("check_amount_total",[1]PT!$A$4,"Inc Date",AE$65,"Paid Date",$A72,"LOB2","MS")</f>
        <v>#REF!</v>
      </c>
      <c r="AF72" s="11" t="e">
        <f>GETPIVOTDATA("check_amount_total",[1]PT!$A$4,"Inc Date",AF$65,"Paid Date",$A72,"LOB2","MS")</f>
        <v>#REF!</v>
      </c>
      <c r="AG72" s="11" t="e">
        <f>GETPIVOTDATA("check_amount_total",[1]PT!$A$4,"Inc Date",AG$65,"Paid Date",$A72,"LOB2","MS")</f>
        <v>#REF!</v>
      </c>
      <c r="AH72" s="11" t="e">
        <f>GETPIVOTDATA("check_amount_total",[1]PT!$A$4,"Inc Date",AH$65,"Paid Date",$A72,"LOB2","MS")</f>
        <v>#REF!</v>
      </c>
      <c r="AI72" s="11" t="e">
        <f>GETPIVOTDATA("check_amount_total",[1]PT!$A$4,"Inc Date",AI$65,"Paid Date",$A72,"LOB2","MS")</f>
        <v>#REF!</v>
      </c>
      <c r="AJ72" s="11" t="e">
        <f>GETPIVOTDATA("check_amount_total",[1]PT!$A$4,"Inc Date",AJ$65,"Paid Date",$A72,"LOB2","MS")</f>
        <v>#REF!</v>
      </c>
      <c r="AK72" s="11" t="e">
        <f>GETPIVOTDATA("check_amount_total",[1]PT!$A$4,"Inc Date",AK$65,"Paid Date",$A72,"LOB2","MS")</f>
        <v>#REF!</v>
      </c>
      <c r="AL72" s="11" t="e">
        <f>GETPIVOTDATA("check_amount_total",[1]PT!$A$4,"Inc Date",AL$65,"Paid Date",$A72,"LOB2","MS")</f>
        <v>#REF!</v>
      </c>
      <c r="AM72" s="11" t="e">
        <f>GETPIVOTDATA("check_amount_total",[1]PT!$A$4,"Inc Date",AM$65,"Paid Date",$A72,"LOB2","MS")</f>
        <v>#REF!</v>
      </c>
      <c r="AN72" s="11" t="e">
        <f>GETPIVOTDATA("check_amount_total",[1]PT!$A$4,"Inc Date",AN$65,"Paid Date",$A72,"LOB2","MS")</f>
        <v>#REF!</v>
      </c>
      <c r="AO72" s="11" t="e">
        <f>GETPIVOTDATA("check_amount_total",[1]PT!$A$4,"Inc Date",AO$65,"Paid Date",$A72,"LOB2","MS")</f>
        <v>#REF!</v>
      </c>
      <c r="AP72" s="11" t="e">
        <f>GETPIVOTDATA("check_amount_total",[1]PT!$A$4,"Inc Date",AP$65,"Paid Date",$A72,"LOB2","MS")</f>
        <v>#REF!</v>
      </c>
      <c r="AQ72" s="11" t="e">
        <f>GETPIVOTDATA("check_amount_total",[1]PT!$A$4,"Inc Date",AQ$65,"Paid Date",$A72,"LOB2","MS")</f>
        <v>#REF!</v>
      </c>
      <c r="AR72" s="11" t="e">
        <f>GETPIVOTDATA("check_amount_total",[1]PT!$A$4,"Inc Date",AR$65,"Paid Date",$A72,"LOB2","MS")</f>
        <v>#REF!</v>
      </c>
      <c r="AS72" s="11" t="e">
        <f>GETPIVOTDATA("check_amount_total",[1]PT!$A$4,"Inc Date",AS$65,"Paid Date",$A72,"LOB2","MS")</f>
        <v>#REF!</v>
      </c>
      <c r="AT72" s="11" t="e">
        <f>GETPIVOTDATA("check_amount_total",[1]PT!$A$4,"Inc Date",AT$65,"Paid Date",$A72,"LOB2","MS")</f>
        <v>#REF!</v>
      </c>
      <c r="AU72" s="11" t="e">
        <f>GETPIVOTDATA("check_amount_total",[1]PT!$A$4,"Inc Date",AU$65,"Paid Date",$A72,"LOB2","MS")</f>
        <v>#REF!</v>
      </c>
      <c r="AV72" s="11" t="e">
        <f>GETPIVOTDATA("check_amount_total",[1]PT!$A$4,"Inc Date",AV$65,"Paid Date",$A72,"LOB2","MS")</f>
        <v>#REF!</v>
      </c>
      <c r="AW72" s="11" t="e">
        <f>GETPIVOTDATA("check_amount_total",[1]PT!$A$4,"Inc Date",AW$65,"Paid Date",$A72,"LOB2","MS")</f>
        <v>#REF!</v>
      </c>
      <c r="AX72" s="11" t="e">
        <f>GETPIVOTDATA("check_amount_total",[1]PT!$A$4,"Inc Date",AX$65,"Paid Date",$A72,"LOB2","MS")</f>
        <v>#REF!</v>
      </c>
      <c r="AY72" s="11" t="e">
        <f>GETPIVOTDATA("check_amount_total",[1]PT!$A$4,"Inc Date",AY$65,"Paid Date",$A72,"LOB2","MS")</f>
        <v>#REF!</v>
      </c>
      <c r="AZ72" s="11" t="e">
        <f>GETPIVOTDATA("check_amount_total",[1]PT!$A$4,"Inc Date",AZ$65,"Paid Date",$A72,"LOB2","MS")</f>
        <v>#REF!</v>
      </c>
      <c r="BA72" s="11" t="e">
        <f>GETPIVOTDATA("check_amount_total",[1]PT!$A$4,"Inc Date",BA$65,"Paid Date",$A72,"LOB2","MS")</f>
        <v>#REF!</v>
      </c>
      <c r="BB72" s="12" t="e">
        <f t="shared" si="14"/>
        <v>#REF!</v>
      </c>
      <c r="BC72" s="12"/>
    </row>
    <row r="73" spans="1:55" x14ac:dyDescent="0.35">
      <c r="A73" s="10">
        <f>Summary!A15</f>
        <v>44866</v>
      </c>
      <c r="B73" s="11"/>
      <c r="C73" s="11">
        <v>5</v>
      </c>
      <c r="D73" s="11">
        <v>5</v>
      </c>
      <c r="E73" s="11">
        <v>5</v>
      </c>
      <c r="F73" s="11">
        <v>105</v>
      </c>
      <c r="G73" s="11">
        <v>478</v>
      </c>
      <c r="H73" s="11">
        <v>555.13000000000011</v>
      </c>
      <c r="I73" s="11">
        <v>555.13000000000011</v>
      </c>
      <c r="J73" s="11">
        <v>555.13000000000011</v>
      </c>
      <c r="K73" s="11">
        <v>575.13000000000011</v>
      </c>
      <c r="L73" s="11">
        <v>575.13000000000011</v>
      </c>
      <c r="M73" s="11">
        <v>575.13000000000011</v>
      </c>
      <c r="N73" s="11">
        <v>575.13000000000011</v>
      </c>
      <c r="O73" s="11">
        <v>575.13000000000011</v>
      </c>
      <c r="P73" s="11">
        <v>575.13000000000011</v>
      </c>
      <c r="Q73" s="11">
        <v>575.13000000000011</v>
      </c>
      <c r="R73" s="11">
        <v>575.13000000000011</v>
      </c>
      <c r="S73" s="11">
        <v>575.13000000000011</v>
      </c>
      <c r="T73" s="11">
        <v>575.13000000000011</v>
      </c>
      <c r="U73" s="11"/>
      <c r="V73" s="11"/>
      <c r="W73" s="11"/>
      <c r="X73" s="11"/>
      <c r="Y73" s="11"/>
      <c r="Z73" s="12"/>
      <c r="AA73" s="12"/>
      <c r="AC73" s="10">
        <f t="shared" si="13"/>
        <v>44866</v>
      </c>
      <c r="AD73" s="11" t="e">
        <f>GETPIVOTDATA("check_amount_total",[1]PT!$A$4,"Inc Date",AD$65,"Paid Date",$A73,"LOB2","MS")</f>
        <v>#REF!</v>
      </c>
      <c r="AE73" s="11" t="e">
        <f>GETPIVOTDATA("check_amount_total",[1]PT!$A$4,"Inc Date",AE$65,"Paid Date",$A73,"LOB2","MS")</f>
        <v>#REF!</v>
      </c>
      <c r="AF73" s="11" t="e">
        <f>GETPIVOTDATA("check_amount_total",[1]PT!$A$4,"Inc Date",AF$65,"Paid Date",$A73,"LOB2","MS")</f>
        <v>#REF!</v>
      </c>
      <c r="AG73" s="11" t="e">
        <f>GETPIVOTDATA("check_amount_total",[1]PT!$A$4,"Inc Date",AG$65,"Paid Date",$A73,"LOB2","MS")</f>
        <v>#REF!</v>
      </c>
      <c r="AH73" s="11" t="e">
        <f>GETPIVOTDATA("check_amount_total",[1]PT!$A$4,"Inc Date",AH$65,"Paid Date",$A73,"LOB2","MS")</f>
        <v>#REF!</v>
      </c>
      <c r="AI73" s="11" t="e">
        <f>GETPIVOTDATA("check_amount_total",[1]PT!$A$4,"Inc Date",AI$65,"Paid Date",$A73,"LOB2","MS")</f>
        <v>#REF!</v>
      </c>
      <c r="AJ73" s="11" t="e">
        <f>GETPIVOTDATA("check_amount_total",[1]PT!$A$4,"Inc Date",AJ$65,"Paid Date",$A73,"LOB2","MS")</f>
        <v>#REF!</v>
      </c>
      <c r="AK73" s="11" t="e">
        <f>GETPIVOTDATA("check_amount_total",[1]PT!$A$4,"Inc Date",AK$65,"Paid Date",$A73,"LOB2","MS")</f>
        <v>#REF!</v>
      </c>
      <c r="AL73" s="11" t="e">
        <f>GETPIVOTDATA("check_amount_total",[1]PT!$A$4,"Inc Date",AL$65,"Paid Date",$A73,"LOB2","MS")</f>
        <v>#REF!</v>
      </c>
      <c r="AM73" s="11" t="e">
        <f>GETPIVOTDATA("check_amount_total",[1]PT!$A$4,"Inc Date",AM$65,"Paid Date",$A73,"LOB2","MS")</f>
        <v>#REF!</v>
      </c>
      <c r="AN73" s="11" t="e">
        <f>GETPIVOTDATA("check_amount_total",[1]PT!$A$4,"Inc Date",AN$65,"Paid Date",$A73,"LOB2","MS")</f>
        <v>#REF!</v>
      </c>
      <c r="AO73" s="11" t="e">
        <f>GETPIVOTDATA("check_amount_total",[1]PT!$A$4,"Inc Date",AO$65,"Paid Date",$A73,"LOB2","MS")</f>
        <v>#REF!</v>
      </c>
      <c r="AP73" s="11" t="e">
        <f>GETPIVOTDATA("check_amount_total",[1]PT!$A$4,"Inc Date",AP$65,"Paid Date",$A73,"LOB2","MS")</f>
        <v>#REF!</v>
      </c>
      <c r="AQ73" s="11" t="e">
        <f>GETPIVOTDATA("check_amount_total",[1]PT!$A$4,"Inc Date",AQ$65,"Paid Date",$A73,"LOB2","MS")</f>
        <v>#REF!</v>
      </c>
      <c r="AR73" s="11" t="e">
        <f>GETPIVOTDATA("check_amount_total",[1]PT!$A$4,"Inc Date",AR$65,"Paid Date",$A73,"LOB2","MS")</f>
        <v>#REF!</v>
      </c>
      <c r="AS73" s="11" t="e">
        <f>GETPIVOTDATA("check_amount_total",[1]PT!$A$4,"Inc Date",AS$65,"Paid Date",$A73,"LOB2","MS")</f>
        <v>#REF!</v>
      </c>
      <c r="AT73" s="11" t="e">
        <f>GETPIVOTDATA("check_amount_total",[1]PT!$A$4,"Inc Date",AT$65,"Paid Date",$A73,"LOB2","MS")</f>
        <v>#REF!</v>
      </c>
      <c r="AU73" s="11" t="e">
        <f>GETPIVOTDATA("check_amount_total",[1]PT!$A$4,"Inc Date",AU$65,"Paid Date",$A73,"LOB2","MS")</f>
        <v>#REF!</v>
      </c>
      <c r="AV73" s="11" t="e">
        <f>GETPIVOTDATA("check_amount_total",[1]PT!$A$4,"Inc Date",AV$65,"Paid Date",$A73,"LOB2","MS")</f>
        <v>#REF!</v>
      </c>
      <c r="AW73" s="11" t="e">
        <f>GETPIVOTDATA("check_amount_total",[1]PT!$A$4,"Inc Date",AW$65,"Paid Date",$A73,"LOB2","MS")</f>
        <v>#REF!</v>
      </c>
      <c r="AX73" s="11" t="e">
        <f>GETPIVOTDATA("check_amount_total",[1]PT!$A$4,"Inc Date",AX$65,"Paid Date",$A73,"LOB2","MS")</f>
        <v>#REF!</v>
      </c>
      <c r="AY73" s="11" t="e">
        <f>GETPIVOTDATA("check_amount_total",[1]PT!$A$4,"Inc Date",AY$65,"Paid Date",$A73,"LOB2","MS")</f>
        <v>#REF!</v>
      </c>
      <c r="AZ73" s="11" t="e">
        <f>GETPIVOTDATA("check_amount_total",[1]PT!$A$4,"Inc Date",AZ$65,"Paid Date",$A73,"LOB2","MS")</f>
        <v>#REF!</v>
      </c>
      <c r="BA73" s="11" t="e">
        <f>GETPIVOTDATA("check_amount_total",[1]PT!$A$4,"Inc Date",BA$65,"Paid Date",$A73,"LOB2","MS")</f>
        <v>#REF!</v>
      </c>
      <c r="BB73" s="12" t="e">
        <f t="shared" si="14"/>
        <v>#REF!</v>
      </c>
      <c r="BC73" s="12"/>
    </row>
    <row r="74" spans="1:55" x14ac:dyDescent="0.35">
      <c r="A74" s="10">
        <f>Summary!A16</f>
        <v>44896</v>
      </c>
      <c r="B74" s="11"/>
      <c r="C74" s="11"/>
      <c r="D74" s="11">
        <v>250</v>
      </c>
      <c r="E74" s="11">
        <v>250</v>
      </c>
      <c r="F74" s="11">
        <v>1650</v>
      </c>
      <c r="G74" s="11">
        <v>1650</v>
      </c>
      <c r="H74" s="11">
        <v>17900</v>
      </c>
      <c r="I74" s="11">
        <v>17950</v>
      </c>
      <c r="J74" s="11">
        <v>17950</v>
      </c>
      <c r="K74" s="11">
        <v>17950</v>
      </c>
      <c r="L74" s="11">
        <v>17950</v>
      </c>
      <c r="M74" s="11">
        <v>18003</v>
      </c>
      <c r="N74" s="11">
        <v>18003</v>
      </c>
      <c r="O74" s="11">
        <v>18003</v>
      </c>
      <c r="P74" s="11">
        <v>18003</v>
      </c>
      <c r="Q74" s="11">
        <v>18003</v>
      </c>
      <c r="R74" s="11">
        <v>18003</v>
      </c>
      <c r="S74" s="11">
        <v>18003</v>
      </c>
      <c r="T74" s="11"/>
      <c r="U74" s="11"/>
      <c r="V74" s="11"/>
      <c r="W74" s="11"/>
      <c r="X74" s="11"/>
      <c r="Y74" s="11"/>
      <c r="Z74" s="12"/>
      <c r="AA74" s="12"/>
      <c r="AC74" s="10">
        <f t="shared" si="13"/>
        <v>44896</v>
      </c>
      <c r="AD74" s="11" t="e">
        <f>GETPIVOTDATA("check_amount_total",[1]PT!$A$4,"Inc Date",AD$65,"Paid Date",$A74,"LOB2","MS")</f>
        <v>#REF!</v>
      </c>
      <c r="AE74" s="11" t="e">
        <f>GETPIVOTDATA("check_amount_total",[1]PT!$A$4,"Inc Date",AE$65,"Paid Date",$A74,"LOB2","MS")</f>
        <v>#REF!</v>
      </c>
      <c r="AF74" s="11" t="e">
        <f>GETPIVOTDATA("check_amount_total",[1]PT!$A$4,"Inc Date",AF$65,"Paid Date",$A74,"LOB2","MS")</f>
        <v>#REF!</v>
      </c>
      <c r="AG74" s="11" t="e">
        <f>GETPIVOTDATA("check_amount_total",[1]PT!$A$4,"Inc Date",AG$65,"Paid Date",$A74,"LOB2","MS")</f>
        <v>#REF!</v>
      </c>
      <c r="AH74" s="11" t="e">
        <f>GETPIVOTDATA("check_amount_total",[1]PT!$A$4,"Inc Date",AH$65,"Paid Date",$A74,"LOB2","MS")</f>
        <v>#REF!</v>
      </c>
      <c r="AI74" s="11" t="e">
        <f>GETPIVOTDATA("check_amount_total",[1]PT!$A$4,"Inc Date",AI$65,"Paid Date",$A74,"LOB2","MS")</f>
        <v>#REF!</v>
      </c>
      <c r="AJ74" s="11" t="e">
        <f>GETPIVOTDATA("check_amount_total",[1]PT!$A$4,"Inc Date",AJ$65,"Paid Date",$A74,"LOB2","MS")</f>
        <v>#REF!</v>
      </c>
      <c r="AK74" s="11" t="e">
        <f>GETPIVOTDATA("check_amount_total",[1]PT!$A$4,"Inc Date",AK$65,"Paid Date",$A74,"LOB2","MS")</f>
        <v>#REF!</v>
      </c>
      <c r="AL74" s="11" t="e">
        <f>GETPIVOTDATA("check_amount_total",[1]PT!$A$4,"Inc Date",AL$65,"Paid Date",$A74,"LOB2","MS")</f>
        <v>#REF!</v>
      </c>
      <c r="AM74" s="11" t="e">
        <f>GETPIVOTDATA("check_amount_total",[1]PT!$A$4,"Inc Date",AM$65,"Paid Date",$A74,"LOB2","MS")</f>
        <v>#REF!</v>
      </c>
      <c r="AN74" s="11" t="e">
        <f>GETPIVOTDATA("check_amount_total",[1]PT!$A$4,"Inc Date",AN$65,"Paid Date",$A74,"LOB2","MS")</f>
        <v>#REF!</v>
      </c>
      <c r="AO74" s="11" t="e">
        <f>GETPIVOTDATA("check_amount_total",[1]PT!$A$4,"Inc Date",AO$65,"Paid Date",$A74,"LOB2","MS")</f>
        <v>#REF!</v>
      </c>
      <c r="AP74" s="11" t="e">
        <f>GETPIVOTDATA("check_amount_total",[1]PT!$A$4,"Inc Date",AP$65,"Paid Date",$A74,"LOB2","MS")</f>
        <v>#REF!</v>
      </c>
      <c r="AQ74" s="11" t="e">
        <f>GETPIVOTDATA("check_amount_total",[1]PT!$A$4,"Inc Date",AQ$65,"Paid Date",$A74,"LOB2","MS")</f>
        <v>#REF!</v>
      </c>
      <c r="AR74" s="11" t="e">
        <f>GETPIVOTDATA("check_amount_total",[1]PT!$A$4,"Inc Date",AR$65,"Paid Date",$A74,"LOB2","MS")</f>
        <v>#REF!</v>
      </c>
      <c r="AS74" s="11" t="e">
        <f>GETPIVOTDATA("check_amount_total",[1]PT!$A$4,"Inc Date",AS$65,"Paid Date",$A74,"LOB2","MS")</f>
        <v>#REF!</v>
      </c>
      <c r="AT74" s="11" t="e">
        <f>GETPIVOTDATA("check_amount_total",[1]PT!$A$4,"Inc Date",AT$65,"Paid Date",$A74,"LOB2","MS")</f>
        <v>#REF!</v>
      </c>
      <c r="AU74" s="11" t="e">
        <f>GETPIVOTDATA("check_amount_total",[1]PT!$A$4,"Inc Date",AU$65,"Paid Date",$A74,"LOB2","MS")</f>
        <v>#REF!</v>
      </c>
      <c r="AV74" s="11" t="e">
        <f>GETPIVOTDATA("check_amount_total",[1]PT!$A$4,"Inc Date",AV$65,"Paid Date",$A74,"LOB2","MS")</f>
        <v>#REF!</v>
      </c>
      <c r="AW74" s="11" t="e">
        <f>GETPIVOTDATA("check_amount_total",[1]PT!$A$4,"Inc Date",AW$65,"Paid Date",$A74,"LOB2","MS")</f>
        <v>#REF!</v>
      </c>
      <c r="AX74" s="11" t="e">
        <f>GETPIVOTDATA("check_amount_total",[1]PT!$A$4,"Inc Date",AX$65,"Paid Date",$A74,"LOB2","MS")</f>
        <v>#REF!</v>
      </c>
      <c r="AY74" s="11" t="e">
        <f>GETPIVOTDATA("check_amount_total",[1]PT!$A$4,"Inc Date",AY$65,"Paid Date",$A74,"LOB2","MS")</f>
        <v>#REF!</v>
      </c>
      <c r="AZ74" s="11" t="e">
        <f>GETPIVOTDATA("check_amount_total",[1]PT!$A$4,"Inc Date",AZ$65,"Paid Date",$A74,"LOB2","MS")</f>
        <v>#REF!</v>
      </c>
      <c r="BA74" s="11" t="e">
        <f>GETPIVOTDATA("check_amount_total",[1]PT!$A$4,"Inc Date",BA$65,"Paid Date",$A74,"LOB2","MS")</f>
        <v>#REF!</v>
      </c>
      <c r="BB74" s="12" t="e">
        <f t="shared" si="14"/>
        <v>#REF!</v>
      </c>
      <c r="BC74" s="12"/>
    </row>
    <row r="75" spans="1:55" x14ac:dyDescent="0.35">
      <c r="A75" s="10">
        <f>Summary!A17</f>
        <v>44927</v>
      </c>
      <c r="B75" s="11"/>
      <c r="C75" s="11"/>
      <c r="D75" s="11">
        <v>940</v>
      </c>
      <c r="E75" s="11">
        <v>1017</v>
      </c>
      <c r="F75" s="11">
        <v>1142.1199999999999</v>
      </c>
      <c r="G75" s="11">
        <v>4321.1200000000008</v>
      </c>
      <c r="H75" s="11">
        <v>15762.29</v>
      </c>
      <c r="I75" s="11">
        <v>15762.29</v>
      </c>
      <c r="J75" s="11">
        <v>15762.29</v>
      </c>
      <c r="K75" s="11">
        <v>15762.29</v>
      </c>
      <c r="L75" s="11">
        <v>15882.29</v>
      </c>
      <c r="M75" s="11">
        <v>16009.76</v>
      </c>
      <c r="N75" s="11">
        <v>16009.76</v>
      </c>
      <c r="O75" s="11">
        <v>17574.8</v>
      </c>
      <c r="P75" s="11">
        <v>17574.8</v>
      </c>
      <c r="Q75" s="11">
        <v>19139.84</v>
      </c>
      <c r="R75" s="11">
        <v>19139.84</v>
      </c>
      <c r="S75" s="11"/>
      <c r="T75" s="11"/>
      <c r="U75" s="11"/>
      <c r="V75" s="11"/>
      <c r="W75" s="11"/>
      <c r="X75" s="11"/>
      <c r="Y75" s="11"/>
      <c r="Z75" s="12"/>
      <c r="AA75" s="12"/>
      <c r="AC75" s="10">
        <f t="shared" si="13"/>
        <v>44927</v>
      </c>
      <c r="AD75" s="11" t="e">
        <f>GETPIVOTDATA("check_amount_total",[1]PT!$A$4,"Inc Date",AD$65,"Paid Date",$A75,"LOB2","MS")</f>
        <v>#REF!</v>
      </c>
      <c r="AE75" s="11" t="e">
        <f>GETPIVOTDATA("check_amount_total",[1]PT!$A$4,"Inc Date",AE$65,"Paid Date",$A75,"LOB2","MS")</f>
        <v>#REF!</v>
      </c>
      <c r="AF75" s="11" t="e">
        <f>GETPIVOTDATA("check_amount_total",[1]PT!$A$4,"Inc Date",AF$65,"Paid Date",$A75,"LOB2","MS")</f>
        <v>#REF!</v>
      </c>
      <c r="AG75" s="11" t="e">
        <f>GETPIVOTDATA("check_amount_total",[1]PT!$A$4,"Inc Date",AG$65,"Paid Date",$A75,"LOB2","MS")</f>
        <v>#REF!</v>
      </c>
      <c r="AH75" s="11" t="e">
        <f>GETPIVOTDATA("check_amount_total",[1]PT!$A$4,"Inc Date",AH$65,"Paid Date",$A75,"LOB2","MS")</f>
        <v>#REF!</v>
      </c>
      <c r="AI75" s="11" t="e">
        <f>GETPIVOTDATA("check_amount_total",[1]PT!$A$4,"Inc Date",AI$65,"Paid Date",$A75,"LOB2","MS")</f>
        <v>#REF!</v>
      </c>
      <c r="AJ75" s="11" t="e">
        <f>GETPIVOTDATA("check_amount_total",[1]PT!$A$4,"Inc Date",AJ$65,"Paid Date",$A75,"LOB2","MS")</f>
        <v>#REF!</v>
      </c>
      <c r="AK75" s="11" t="e">
        <f>GETPIVOTDATA("check_amount_total",[1]PT!$A$4,"Inc Date",AK$65,"Paid Date",$A75,"LOB2","MS")</f>
        <v>#REF!</v>
      </c>
      <c r="AL75" s="11" t="e">
        <f>GETPIVOTDATA("check_amount_total",[1]PT!$A$4,"Inc Date",AL$65,"Paid Date",$A75,"LOB2","MS")</f>
        <v>#REF!</v>
      </c>
      <c r="AM75" s="11" t="e">
        <f>GETPIVOTDATA("check_amount_total",[1]PT!$A$4,"Inc Date",AM$65,"Paid Date",$A75,"LOB2","MS")</f>
        <v>#REF!</v>
      </c>
      <c r="AN75" s="11" t="e">
        <f>GETPIVOTDATA("check_amount_total",[1]PT!$A$4,"Inc Date",AN$65,"Paid Date",$A75,"LOB2","MS")</f>
        <v>#REF!</v>
      </c>
      <c r="AO75" s="11" t="e">
        <f>GETPIVOTDATA("check_amount_total",[1]PT!$A$4,"Inc Date",AO$65,"Paid Date",$A75,"LOB2","MS")</f>
        <v>#REF!</v>
      </c>
      <c r="AP75" s="11" t="e">
        <f>GETPIVOTDATA("check_amount_total",[1]PT!$A$4,"Inc Date",AP$65,"Paid Date",$A75,"LOB2","MS")</f>
        <v>#REF!</v>
      </c>
      <c r="AQ75" s="11" t="e">
        <f>GETPIVOTDATA("check_amount_total",[1]PT!$A$4,"Inc Date",AQ$65,"Paid Date",$A75,"LOB2","MS")</f>
        <v>#REF!</v>
      </c>
      <c r="AR75" s="11" t="e">
        <f>GETPIVOTDATA("check_amount_total",[1]PT!$A$4,"Inc Date",AR$65,"Paid Date",$A75,"LOB2","MS")</f>
        <v>#REF!</v>
      </c>
      <c r="AS75" s="11" t="e">
        <f>GETPIVOTDATA("check_amount_total",[1]PT!$A$4,"Inc Date",AS$65,"Paid Date",$A75,"LOB2","MS")</f>
        <v>#REF!</v>
      </c>
      <c r="AT75" s="11" t="e">
        <f>GETPIVOTDATA("check_amount_total",[1]PT!$A$4,"Inc Date",AT$65,"Paid Date",$A75,"LOB2","MS")</f>
        <v>#REF!</v>
      </c>
      <c r="AU75" s="11" t="e">
        <f>GETPIVOTDATA("check_amount_total",[1]PT!$A$4,"Inc Date",AU$65,"Paid Date",$A75,"LOB2","MS")</f>
        <v>#REF!</v>
      </c>
      <c r="AV75" s="11" t="e">
        <f>GETPIVOTDATA("check_amount_total",[1]PT!$A$4,"Inc Date",AV$65,"Paid Date",$A75,"LOB2","MS")</f>
        <v>#REF!</v>
      </c>
      <c r="AW75" s="11" t="e">
        <f>GETPIVOTDATA("check_amount_total",[1]PT!$A$4,"Inc Date",AW$65,"Paid Date",$A75,"LOB2","MS")</f>
        <v>#REF!</v>
      </c>
      <c r="AX75" s="11" t="e">
        <f>GETPIVOTDATA("check_amount_total",[1]PT!$A$4,"Inc Date",AX$65,"Paid Date",$A75,"LOB2","MS")</f>
        <v>#REF!</v>
      </c>
      <c r="AY75" s="11" t="e">
        <f>GETPIVOTDATA("check_amount_total",[1]PT!$A$4,"Inc Date",AY$65,"Paid Date",$A75,"LOB2","MS")</f>
        <v>#REF!</v>
      </c>
      <c r="AZ75" s="11" t="e">
        <f>GETPIVOTDATA("check_amount_total",[1]PT!$A$4,"Inc Date",AZ$65,"Paid Date",$A75,"LOB2","MS")</f>
        <v>#REF!</v>
      </c>
      <c r="BA75" s="11" t="e">
        <f>GETPIVOTDATA("check_amount_total",[1]PT!$A$4,"Inc Date",BA$65,"Paid Date",$A75,"LOB2","MS")</f>
        <v>#REF!</v>
      </c>
      <c r="BB75" s="12" t="e">
        <f t="shared" si="14"/>
        <v>#REF!</v>
      </c>
      <c r="BC75" s="12"/>
    </row>
    <row r="76" spans="1:55" x14ac:dyDescent="0.35">
      <c r="A76" s="10">
        <f>Summary!A18</f>
        <v>44958</v>
      </c>
      <c r="B76" s="11"/>
      <c r="C76" s="11"/>
      <c r="D76" s="11">
        <v>77</v>
      </c>
      <c r="E76" s="11">
        <v>3377</v>
      </c>
      <c r="F76" s="11">
        <v>3971.0000000000009</v>
      </c>
      <c r="G76" s="11">
        <v>3971.0000000000009</v>
      </c>
      <c r="H76" s="11">
        <v>3971.0000000000009</v>
      </c>
      <c r="I76" s="11">
        <v>3971.0000000000009</v>
      </c>
      <c r="J76" s="11">
        <v>4731.0000000000009</v>
      </c>
      <c r="K76" s="11">
        <v>4736.0000000000009</v>
      </c>
      <c r="L76" s="11">
        <v>4736.0000000000009</v>
      </c>
      <c r="M76" s="11">
        <v>4736.0000000000009</v>
      </c>
      <c r="N76" s="11">
        <v>4736.0000000000009</v>
      </c>
      <c r="O76" s="11">
        <v>4736.0000000000009</v>
      </c>
      <c r="P76" s="11">
        <v>4736.0000000000009</v>
      </c>
      <c r="Q76" s="11">
        <v>4736.0000000000009</v>
      </c>
      <c r="R76" s="11"/>
      <c r="S76" s="11"/>
      <c r="T76" s="11"/>
      <c r="U76" s="11"/>
      <c r="V76" s="11"/>
      <c r="W76" s="11"/>
      <c r="X76" s="11"/>
      <c r="Y76" s="11"/>
      <c r="Z76" s="12"/>
      <c r="AA76" s="12"/>
      <c r="AC76" s="10">
        <f t="shared" si="13"/>
        <v>44958</v>
      </c>
      <c r="AD76" s="11" t="e">
        <f>GETPIVOTDATA("check_amount_total",[1]PT!$A$4,"Inc Date",AD$65,"Paid Date",$A76,"LOB2","MS")</f>
        <v>#REF!</v>
      </c>
      <c r="AE76" s="11" t="e">
        <f>GETPIVOTDATA("check_amount_total",[1]PT!$A$4,"Inc Date",AE$65,"Paid Date",$A76,"LOB2","MS")</f>
        <v>#REF!</v>
      </c>
      <c r="AF76" s="11" t="e">
        <f>GETPIVOTDATA("check_amount_total",[1]PT!$A$4,"Inc Date",AF$65,"Paid Date",$A76,"LOB2","MS")</f>
        <v>#REF!</v>
      </c>
      <c r="AG76" s="11" t="e">
        <f>GETPIVOTDATA("check_amount_total",[1]PT!$A$4,"Inc Date",AG$65,"Paid Date",$A76,"LOB2","MS")</f>
        <v>#REF!</v>
      </c>
      <c r="AH76" s="11" t="e">
        <f>GETPIVOTDATA("check_amount_total",[1]PT!$A$4,"Inc Date",AH$65,"Paid Date",$A76,"LOB2","MS")</f>
        <v>#REF!</v>
      </c>
      <c r="AI76" s="11" t="e">
        <f>GETPIVOTDATA("check_amount_total",[1]PT!$A$4,"Inc Date",AI$65,"Paid Date",$A76,"LOB2","MS")</f>
        <v>#REF!</v>
      </c>
      <c r="AJ76" s="11" t="e">
        <f>GETPIVOTDATA("check_amount_total",[1]PT!$A$4,"Inc Date",AJ$65,"Paid Date",$A76,"LOB2","MS")</f>
        <v>#REF!</v>
      </c>
      <c r="AK76" s="11" t="e">
        <f>GETPIVOTDATA("check_amount_total",[1]PT!$A$4,"Inc Date",AK$65,"Paid Date",$A76,"LOB2","MS")</f>
        <v>#REF!</v>
      </c>
      <c r="AL76" s="11" t="e">
        <f>GETPIVOTDATA("check_amount_total",[1]PT!$A$4,"Inc Date",AL$65,"Paid Date",$A76,"LOB2","MS")</f>
        <v>#REF!</v>
      </c>
      <c r="AM76" s="11" t="e">
        <f>GETPIVOTDATA("check_amount_total",[1]PT!$A$4,"Inc Date",AM$65,"Paid Date",$A76,"LOB2","MS")</f>
        <v>#REF!</v>
      </c>
      <c r="AN76" s="11" t="e">
        <f>GETPIVOTDATA("check_amount_total",[1]PT!$A$4,"Inc Date",AN$65,"Paid Date",$A76,"LOB2","MS")</f>
        <v>#REF!</v>
      </c>
      <c r="AO76" s="11" t="e">
        <f>GETPIVOTDATA("check_amount_total",[1]PT!$A$4,"Inc Date",AO$65,"Paid Date",$A76,"LOB2","MS")</f>
        <v>#REF!</v>
      </c>
      <c r="AP76" s="11" t="e">
        <f>GETPIVOTDATA("check_amount_total",[1]PT!$A$4,"Inc Date",AP$65,"Paid Date",$A76,"LOB2","MS")</f>
        <v>#REF!</v>
      </c>
      <c r="AQ76" s="11" t="e">
        <f>GETPIVOTDATA("check_amount_total",[1]PT!$A$4,"Inc Date",AQ$65,"Paid Date",$A76,"LOB2","MS")</f>
        <v>#REF!</v>
      </c>
      <c r="AR76" s="11" t="e">
        <f>GETPIVOTDATA("check_amount_total",[1]PT!$A$4,"Inc Date",AR$65,"Paid Date",$A76,"LOB2","MS")</f>
        <v>#REF!</v>
      </c>
      <c r="AS76" s="11" t="e">
        <f>GETPIVOTDATA("check_amount_total",[1]PT!$A$4,"Inc Date",AS$65,"Paid Date",$A76,"LOB2","MS")</f>
        <v>#REF!</v>
      </c>
      <c r="AT76" s="11" t="e">
        <f>GETPIVOTDATA("check_amount_total",[1]PT!$A$4,"Inc Date",AT$65,"Paid Date",$A76,"LOB2","MS")</f>
        <v>#REF!</v>
      </c>
      <c r="AU76" s="11" t="e">
        <f>GETPIVOTDATA("check_amount_total",[1]PT!$A$4,"Inc Date",AU$65,"Paid Date",$A76,"LOB2","MS")</f>
        <v>#REF!</v>
      </c>
      <c r="AV76" s="11" t="e">
        <f>GETPIVOTDATA("check_amount_total",[1]PT!$A$4,"Inc Date",AV$65,"Paid Date",$A76,"LOB2","MS")</f>
        <v>#REF!</v>
      </c>
      <c r="AW76" s="11" t="e">
        <f>GETPIVOTDATA("check_amount_total",[1]PT!$A$4,"Inc Date",AW$65,"Paid Date",$A76,"LOB2","MS")</f>
        <v>#REF!</v>
      </c>
      <c r="AX76" s="11" t="e">
        <f>GETPIVOTDATA("check_amount_total",[1]PT!$A$4,"Inc Date",AX$65,"Paid Date",$A76,"LOB2","MS")</f>
        <v>#REF!</v>
      </c>
      <c r="AY76" s="11" t="e">
        <f>GETPIVOTDATA("check_amount_total",[1]PT!$A$4,"Inc Date",AY$65,"Paid Date",$A76,"LOB2","MS")</f>
        <v>#REF!</v>
      </c>
      <c r="AZ76" s="11" t="e">
        <f>GETPIVOTDATA("check_amount_total",[1]PT!$A$4,"Inc Date",AZ$65,"Paid Date",$A76,"LOB2","MS")</f>
        <v>#REF!</v>
      </c>
      <c r="BA76" s="11" t="e">
        <f>GETPIVOTDATA("check_amount_total",[1]PT!$A$4,"Inc Date",BA$65,"Paid Date",$A76,"LOB2","MS")</f>
        <v>#REF!</v>
      </c>
      <c r="BB76" s="12" t="e">
        <f t="shared" si="14"/>
        <v>#REF!</v>
      </c>
      <c r="BC76" s="12"/>
    </row>
    <row r="77" spans="1:55" x14ac:dyDescent="0.35">
      <c r="A77" s="10">
        <f>Summary!A19</f>
        <v>44986</v>
      </c>
      <c r="B77" s="11"/>
      <c r="C77" s="11"/>
      <c r="D77" s="11">
        <v>381</v>
      </c>
      <c r="E77" s="11">
        <v>381</v>
      </c>
      <c r="F77" s="11">
        <v>381</v>
      </c>
      <c r="G77" s="11">
        <v>14265.31</v>
      </c>
      <c r="H77" s="11">
        <v>14265.31</v>
      </c>
      <c r="I77" s="11">
        <v>14765.31</v>
      </c>
      <c r="J77" s="11">
        <v>14765.31</v>
      </c>
      <c r="K77" s="11">
        <v>14765.31</v>
      </c>
      <c r="L77" s="11">
        <v>14765.31</v>
      </c>
      <c r="M77" s="11">
        <v>14765.31</v>
      </c>
      <c r="N77" s="11">
        <v>14765.31</v>
      </c>
      <c r="O77" s="11">
        <v>14865.31</v>
      </c>
      <c r="P77" s="11">
        <v>14865.31</v>
      </c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2"/>
      <c r="AC77" s="10">
        <f t="shared" si="13"/>
        <v>44986</v>
      </c>
      <c r="AD77" s="11" t="e">
        <f>GETPIVOTDATA("check_amount_total",[1]PT!$A$4,"Inc Date",AD$65,"Paid Date",$A77,"LOB2","MS")</f>
        <v>#REF!</v>
      </c>
      <c r="AE77" s="11" t="e">
        <f>GETPIVOTDATA("check_amount_total",[1]PT!$A$4,"Inc Date",AE$65,"Paid Date",$A77,"LOB2","MS")</f>
        <v>#REF!</v>
      </c>
      <c r="AF77" s="11" t="e">
        <f>GETPIVOTDATA("check_amount_total",[1]PT!$A$4,"Inc Date",AF$65,"Paid Date",$A77,"LOB2","MS")</f>
        <v>#REF!</v>
      </c>
      <c r="AG77" s="11" t="e">
        <f>GETPIVOTDATA("check_amount_total",[1]PT!$A$4,"Inc Date",AG$65,"Paid Date",$A77,"LOB2","MS")</f>
        <v>#REF!</v>
      </c>
      <c r="AH77" s="11" t="e">
        <f>GETPIVOTDATA("check_amount_total",[1]PT!$A$4,"Inc Date",AH$65,"Paid Date",$A77,"LOB2","MS")</f>
        <v>#REF!</v>
      </c>
      <c r="AI77" s="11" t="e">
        <f>GETPIVOTDATA("check_amount_total",[1]PT!$A$4,"Inc Date",AI$65,"Paid Date",$A77,"LOB2","MS")</f>
        <v>#REF!</v>
      </c>
      <c r="AJ77" s="11" t="e">
        <f>GETPIVOTDATA("check_amount_total",[1]PT!$A$4,"Inc Date",AJ$65,"Paid Date",$A77,"LOB2","MS")</f>
        <v>#REF!</v>
      </c>
      <c r="AK77" s="11" t="e">
        <f>GETPIVOTDATA("check_amount_total",[1]PT!$A$4,"Inc Date",AK$65,"Paid Date",$A77,"LOB2","MS")</f>
        <v>#REF!</v>
      </c>
      <c r="AL77" s="11" t="e">
        <f>GETPIVOTDATA("check_amount_total",[1]PT!$A$4,"Inc Date",AL$65,"Paid Date",$A77,"LOB2","MS")</f>
        <v>#REF!</v>
      </c>
      <c r="AM77" s="11" t="e">
        <f>GETPIVOTDATA("check_amount_total",[1]PT!$A$4,"Inc Date",AM$65,"Paid Date",$A77,"LOB2","MS")</f>
        <v>#REF!</v>
      </c>
      <c r="AN77" s="11" t="e">
        <f>GETPIVOTDATA("check_amount_total",[1]PT!$A$4,"Inc Date",AN$65,"Paid Date",$A77,"LOB2","MS")</f>
        <v>#REF!</v>
      </c>
      <c r="AO77" s="11" t="e">
        <f>GETPIVOTDATA("check_amount_total",[1]PT!$A$4,"Inc Date",AO$65,"Paid Date",$A77,"LOB2","MS")</f>
        <v>#REF!</v>
      </c>
      <c r="AP77" s="11" t="e">
        <f>GETPIVOTDATA("check_amount_total",[1]PT!$A$4,"Inc Date",AP$65,"Paid Date",$A77,"LOB2","MS")</f>
        <v>#REF!</v>
      </c>
      <c r="AQ77" s="11" t="e">
        <f>GETPIVOTDATA("check_amount_total",[1]PT!$A$4,"Inc Date",AQ$65,"Paid Date",$A77,"LOB2","MS")</f>
        <v>#REF!</v>
      </c>
      <c r="AR77" s="11" t="e">
        <f>GETPIVOTDATA("check_amount_total",[1]PT!$A$4,"Inc Date",AR$65,"Paid Date",$A77,"LOB2","MS")</f>
        <v>#REF!</v>
      </c>
      <c r="AS77" s="11" t="e">
        <f>GETPIVOTDATA("check_amount_total",[1]PT!$A$4,"Inc Date",AS$65,"Paid Date",$A77,"LOB2","MS")</f>
        <v>#REF!</v>
      </c>
      <c r="AT77" s="11" t="e">
        <f>GETPIVOTDATA("check_amount_total",[1]PT!$A$4,"Inc Date",AT$65,"Paid Date",$A77,"LOB2","MS")</f>
        <v>#REF!</v>
      </c>
      <c r="AU77" s="11" t="e">
        <f>GETPIVOTDATA("check_amount_total",[1]PT!$A$4,"Inc Date",AU$65,"Paid Date",$A77,"LOB2","MS")</f>
        <v>#REF!</v>
      </c>
      <c r="AV77" s="11" t="e">
        <f>GETPIVOTDATA("check_amount_total",[1]PT!$A$4,"Inc Date",AV$65,"Paid Date",$A77,"LOB2","MS")</f>
        <v>#REF!</v>
      </c>
      <c r="AW77" s="11" t="e">
        <f>GETPIVOTDATA("check_amount_total",[1]PT!$A$4,"Inc Date",AW$65,"Paid Date",$A77,"LOB2","MS")</f>
        <v>#REF!</v>
      </c>
      <c r="AX77" s="11" t="e">
        <f>GETPIVOTDATA("check_amount_total",[1]PT!$A$4,"Inc Date",AX$65,"Paid Date",$A77,"LOB2","MS")</f>
        <v>#REF!</v>
      </c>
      <c r="AY77" s="11" t="e">
        <f>GETPIVOTDATA("check_amount_total",[1]PT!$A$4,"Inc Date",AY$65,"Paid Date",$A77,"LOB2","MS")</f>
        <v>#REF!</v>
      </c>
      <c r="AZ77" s="11" t="e">
        <f>GETPIVOTDATA("check_amount_total",[1]PT!$A$4,"Inc Date",AZ$65,"Paid Date",$A77,"LOB2","MS")</f>
        <v>#REF!</v>
      </c>
      <c r="BA77" s="11" t="e">
        <f>GETPIVOTDATA("check_amount_total",[1]PT!$A$4,"Inc Date",BA$65,"Paid Date",$A77,"LOB2","MS")</f>
        <v>#REF!</v>
      </c>
      <c r="BB77" s="12" t="e">
        <f t="shared" si="14"/>
        <v>#REF!</v>
      </c>
      <c r="BC77" s="12"/>
    </row>
    <row r="78" spans="1:55" x14ac:dyDescent="0.35">
      <c r="A78" s="10">
        <f>Summary!A20</f>
        <v>45017</v>
      </c>
      <c r="B78" s="11"/>
      <c r="C78" s="11">
        <v>3</v>
      </c>
      <c r="D78" s="11">
        <v>288</v>
      </c>
      <c r="E78" s="11">
        <v>293.10999999999967</v>
      </c>
      <c r="F78" s="11">
        <v>293.10999999999967</v>
      </c>
      <c r="G78" s="11">
        <v>303.10999999999967</v>
      </c>
      <c r="H78" s="11">
        <v>1214.809999999999</v>
      </c>
      <c r="I78" s="11">
        <v>1214.809999999999</v>
      </c>
      <c r="J78" s="11">
        <v>1214.809999999999</v>
      </c>
      <c r="K78" s="11">
        <v>1214.809999999999</v>
      </c>
      <c r="L78" s="11">
        <v>1214.809999999999</v>
      </c>
      <c r="M78" s="11">
        <v>1214.809999999999</v>
      </c>
      <c r="N78" s="11">
        <v>1214.809999999999</v>
      </c>
      <c r="O78" s="11">
        <v>1214.809999999999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2"/>
      <c r="AC78" s="10">
        <f t="shared" si="13"/>
        <v>45017</v>
      </c>
      <c r="AD78" s="11" t="e">
        <f>GETPIVOTDATA("check_amount_total",[1]PT!$A$4,"Inc Date",AD$65,"Paid Date",$A78,"LOB2","MS")</f>
        <v>#REF!</v>
      </c>
      <c r="AE78" s="11" t="e">
        <f>GETPIVOTDATA("check_amount_total",[1]PT!$A$4,"Inc Date",AE$65,"Paid Date",$A78,"LOB2","MS")</f>
        <v>#REF!</v>
      </c>
      <c r="AF78" s="11" t="e">
        <f>GETPIVOTDATA("check_amount_total",[1]PT!$A$4,"Inc Date",AF$65,"Paid Date",$A78,"LOB2","MS")</f>
        <v>#REF!</v>
      </c>
      <c r="AG78" s="11" t="e">
        <f>GETPIVOTDATA("check_amount_total",[1]PT!$A$4,"Inc Date",AG$65,"Paid Date",$A78,"LOB2","MS")</f>
        <v>#REF!</v>
      </c>
      <c r="AH78" s="11" t="e">
        <f>GETPIVOTDATA("check_amount_total",[1]PT!$A$4,"Inc Date",AH$65,"Paid Date",$A78,"LOB2","MS")</f>
        <v>#REF!</v>
      </c>
      <c r="AI78" s="11" t="e">
        <f>GETPIVOTDATA("check_amount_total",[1]PT!$A$4,"Inc Date",AI$65,"Paid Date",$A78,"LOB2","MS")</f>
        <v>#REF!</v>
      </c>
      <c r="AJ78" s="11" t="e">
        <f>GETPIVOTDATA("check_amount_total",[1]PT!$A$4,"Inc Date",AJ$65,"Paid Date",$A78,"LOB2","MS")</f>
        <v>#REF!</v>
      </c>
      <c r="AK78" s="11" t="e">
        <f>GETPIVOTDATA("check_amount_total",[1]PT!$A$4,"Inc Date",AK$65,"Paid Date",$A78,"LOB2","MS")</f>
        <v>#REF!</v>
      </c>
      <c r="AL78" s="11" t="e">
        <f>GETPIVOTDATA("check_amount_total",[1]PT!$A$4,"Inc Date",AL$65,"Paid Date",$A78,"LOB2","MS")</f>
        <v>#REF!</v>
      </c>
      <c r="AM78" s="11" t="e">
        <f>GETPIVOTDATA("check_amount_total",[1]PT!$A$4,"Inc Date",AM$65,"Paid Date",$A78,"LOB2","MS")</f>
        <v>#REF!</v>
      </c>
      <c r="AN78" s="11" t="e">
        <f>GETPIVOTDATA("check_amount_total",[1]PT!$A$4,"Inc Date",AN$65,"Paid Date",$A78,"LOB2","MS")</f>
        <v>#REF!</v>
      </c>
      <c r="AO78" s="11" t="e">
        <f>GETPIVOTDATA("check_amount_total",[1]PT!$A$4,"Inc Date",AO$65,"Paid Date",$A78,"LOB2","MS")</f>
        <v>#REF!</v>
      </c>
      <c r="AP78" s="11" t="e">
        <f>GETPIVOTDATA("check_amount_total",[1]PT!$A$4,"Inc Date",AP$65,"Paid Date",$A78,"LOB2","MS")</f>
        <v>#REF!</v>
      </c>
      <c r="AQ78" s="11" t="e">
        <f>GETPIVOTDATA("check_amount_total",[1]PT!$A$4,"Inc Date",AQ$65,"Paid Date",$A78,"LOB2","MS")</f>
        <v>#REF!</v>
      </c>
      <c r="AR78" s="11" t="e">
        <f>GETPIVOTDATA("check_amount_total",[1]PT!$A$4,"Inc Date",AR$65,"Paid Date",$A78,"LOB2","MS")</f>
        <v>#REF!</v>
      </c>
      <c r="AS78" s="11" t="e">
        <f>GETPIVOTDATA("check_amount_total",[1]PT!$A$4,"Inc Date",AS$65,"Paid Date",$A78,"LOB2","MS")</f>
        <v>#REF!</v>
      </c>
      <c r="AT78" s="11" t="e">
        <f>GETPIVOTDATA("check_amount_total",[1]PT!$A$4,"Inc Date",AT$65,"Paid Date",$A78,"LOB2","MS")</f>
        <v>#REF!</v>
      </c>
      <c r="AU78" s="11" t="e">
        <f>GETPIVOTDATA("check_amount_total",[1]PT!$A$4,"Inc Date",AU$65,"Paid Date",$A78,"LOB2","MS")</f>
        <v>#REF!</v>
      </c>
      <c r="AV78" s="11" t="e">
        <f>GETPIVOTDATA("check_amount_total",[1]PT!$A$4,"Inc Date",AV$65,"Paid Date",$A78,"LOB2","MS")</f>
        <v>#REF!</v>
      </c>
      <c r="AW78" s="11" t="e">
        <f>GETPIVOTDATA("check_amount_total",[1]PT!$A$4,"Inc Date",AW$65,"Paid Date",$A78,"LOB2","MS")</f>
        <v>#REF!</v>
      </c>
      <c r="AX78" s="11" t="e">
        <f>GETPIVOTDATA("check_amount_total",[1]PT!$A$4,"Inc Date",AX$65,"Paid Date",$A78,"LOB2","MS")</f>
        <v>#REF!</v>
      </c>
      <c r="AY78" s="11" t="e">
        <f>GETPIVOTDATA("check_amount_total",[1]PT!$A$4,"Inc Date",AY$65,"Paid Date",$A78,"LOB2","MS")</f>
        <v>#REF!</v>
      </c>
      <c r="AZ78" s="11" t="e">
        <f>GETPIVOTDATA("check_amount_total",[1]PT!$A$4,"Inc Date",AZ$65,"Paid Date",$A78,"LOB2","MS")</f>
        <v>#REF!</v>
      </c>
      <c r="BA78" s="11" t="e">
        <f>GETPIVOTDATA("check_amount_total",[1]PT!$A$4,"Inc Date",BA$65,"Paid Date",$A78,"LOB2","MS")</f>
        <v>#REF!</v>
      </c>
      <c r="BB78" s="12" t="e">
        <f t="shared" si="14"/>
        <v>#REF!</v>
      </c>
      <c r="BC78" s="12"/>
    </row>
    <row r="79" spans="1:55" x14ac:dyDescent="0.35">
      <c r="A79" s="10">
        <f>Summary!A21</f>
        <v>45047</v>
      </c>
      <c r="B79" s="11"/>
      <c r="C79" s="11"/>
      <c r="D79" s="11">
        <v>120</v>
      </c>
      <c r="E79" s="11">
        <v>1231.43</v>
      </c>
      <c r="F79" s="11">
        <v>1231.4299999999989</v>
      </c>
      <c r="G79" s="11">
        <v>2940.829999999999</v>
      </c>
      <c r="H79" s="11">
        <v>2945.8299999999981</v>
      </c>
      <c r="I79" s="11">
        <v>2945.8299999999981</v>
      </c>
      <c r="J79" s="11">
        <v>2945.8299999999981</v>
      </c>
      <c r="K79" s="11">
        <v>2945.8299999999981</v>
      </c>
      <c r="L79" s="11">
        <v>2945.8299999999981</v>
      </c>
      <c r="M79" s="11">
        <v>2945.8299999999981</v>
      </c>
      <c r="N79" s="11">
        <v>58380.419999999991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2"/>
      <c r="AC79" s="10">
        <f t="shared" si="13"/>
        <v>45047</v>
      </c>
      <c r="AD79" s="11" t="e">
        <f>GETPIVOTDATA("check_amount_total",[1]PT!$A$4,"Inc Date",AD$65,"Paid Date",$A79,"LOB2","MS")</f>
        <v>#REF!</v>
      </c>
      <c r="AE79" s="11" t="e">
        <f>GETPIVOTDATA("check_amount_total",[1]PT!$A$4,"Inc Date",AE$65,"Paid Date",$A79,"LOB2","MS")</f>
        <v>#REF!</v>
      </c>
      <c r="AF79" s="11" t="e">
        <f>GETPIVOTDATA("check_amount_total",[1]PT!$A$4,"Inc Date",AF$65,"Paid Date",$A79,"LOB2","MS")</f>
        <v>#REF!</v>
      </c>
      <c r="AG79" s="11" t="e">
        <f>GETPIVOTDATA("check_amount_total",[1]PT!$A$4,"Inc Date",AG$65,"Paid Date",$A79,"LOB2","MS")</f>
        <v>#REF!</v>
      </c>
      <c r="AH79" s="11" t="e">
        <f>GETPIVOTDATA("check_amount_total",[1]PT!$A$4,"Inc Date",AH$65,"Paid Date",$A79,"LOB2","MS")</f>
        <v>#REF!</v>
      </c>
      <c r="AI79" s="11" t="e">
        <f>GETPIVOTDATA("check_amount_total",[1]PT!$A$4,"Inc Date",AI$65,"Paid Date",$A79,"LOB2","MS")</f>
        <v>#REF!</v>
      </c>
      <c r="AJ79" s="11" t="e">
        <f>GETPIVOTDATA("check_amount_total",[1]PT!$A$4,"Inc Date",AJ$65,"Paid Date",$A79,"LOB2","MS")</f>
        <v>#REF!</v>
      </c>
      <c r="AK79" s="11" t="e">
        <f>GETPIVOTDATA("check_amount_total",[1]PT!$A$4,"Inc Date",AK$65,"Paid Date",$A79,"LOB2","MS")</f>
        <v>#REF!</v>
      </c>
      <c r="AL79" s="11" t="e">
        <f>GETPIVOTDATA("check_amount_total",[1]PT!$A$4,"Inc Date",AL$65,"Paid Date",$A79,"LOB2","MS")</f>
        <v>#REF!</v>
      </c>
      <c r="AM79" s="11" t="e">
        <f>GETPIVOTDATA("check_amount_total",[1]PT!$A$4,"Inc Date",AM$65,"Paid Date",$A79,"LOB2","MS")</f>
        <v>#REF!</v>
      </c>
      <c r="AN79" s="11" t="e">
        <f>GETPIVOTDATA("check_amount_total",[1]PT!$A$4,"Inc Date",AN$65,"Paid Date",$A79,"LOB2","MS")</f>
        <v>#REF!</v>
      </c>
      <c r="AO79" s="11" t="e">
        <f>GETPIVOTDATA("check_amount_total",[1]PT!$A$4,"Inc Date",AO$65,"Paid Date",$A79,"LOB2","MS")</f>
        <v>#REF!</v>
      </c>
      <c r="AP79" s="11" t="e">
        <f>GETPIVOTDATA("check_amount_total",[1]PT!$A$4,"Inc Date",AP$65,"Paid Date",$A79,"LOB2","MS")</f>
        <v>#REF!</v>
      </c>
      <c r="AQ79" s="11" t="e">
        <f>GETPIVOTDATA("check_amount_total",[1]PT!$A$4,"Inc Date",AQ$65,"Paid Date",$A79,"LOB2","MS")</f>
        <v>#REF!</v>
      </c>
      <c r="AR79" s="11" t="e">
        <f>GETPIVOTDATA("check_amount_total",[1]PT!$A$4,"Inc Date",AR$65,"Paid Date",$A79,"LOB2","MS")</f>
        <v>#REF!</v>
      </c>
      <c r="AS79" s="11" t="e">
        <f>GETPIVOTDATA("check_amount_total",[1]PT!$A$4,"Inc Date",AS$65,"Paid Date",$A79,"LOB2","MS")</f>
        <v>#REF!</v>
      </c>
      <c r="AT79" s="11" t="e">
        <f>GETPIVOTDATA("check_amount_total",[1]PT!$A$4,"Inc Date",AT$65,"Paid Date",$A79,"LOB2","MS")</f>
        <v>#REF!</v>
      </c>
      <c r="AU79" s="11" t="e">
        <f>GETPIVOTDATA("check_amount_total",[1]PT!$A$4,"Inc Date",AU$65,"Paid Date",$A79,"LOB2","MS")</f>
        <v>#REF!</v>
      </c>
      <c r="AV79" s="11" t="e">
        <f>GETPIVOTDATA("check_amount_total",[1]PT!$A$4,"Inc Date",AV$65,"Paid Date",$A79,"LOB2","MS")</f>
        <v>#REF!</v>
      </c>
      <c r="AW79" s="11" t="e">
        <f>GETPIVOTDATA("check_amount_total",[1]PT!$A$4,"Inc Date",AW$65,"Paid Date",$A79,"LOB2","MS")</f>
        <v>#REF!</v>
      </c>
      <c r="AX79" s="11" t="e">
        <f>GETPIVOTDATA("check_amount_total",[1]PT!$A$4,"Inc Date",AX$65,"Paid Date",$A79,"LOB2","MS")</f>
        <v>#REF!</v>
      </c>
      <c r="AY79" s="11" t="e">
        <f>GETPIVOTDATA("check_amount_total",[1]PT!$A$4,"Inc Date",AY$65,"Paid Date",$A79,"LOB2","MS")</f>
        <v>#REF!</v>
      </c>
      <c r="AZ79" s="11" t="e">
        <f>GETPIVOTDATA("check_amount_total",[1]PT!$A$4,"Inc Date",AZ$65,"Paid Date",$A79,"LOB2","MS")</f>
        <v>#REF!</v>
      </c>
      <c r="BA79" s="11" t="e">
        <f>GETPIVOTDATA("check_amount_total",[1]PT!$A$4,"Inc Date",BA$65,"Paid Date",$A79,"LOB2","MS")</f>
        <v>#REF!</v>
      </c>
      <c r="BB79" s="12" t="e">
        <f t="shared" si="14"/>
        <v>#REF!</v>
      </c>
      <c r="BC79" s="12"/>
    </row>
    <row r="80" spans="1:55" x14ac:dyDescent="0.35">
      <c r="A80" s="10">
        <f>Summary!A22</f>
        <v>45078</v>
      </c>
      <c r="B80" s="11"/>
      <c r="C80" s="11"/>
      <c r="D80" s="11">
        <v>11</v>
      </c>
      <c r="E80" s="11">
        <v>31</v>
      </c>
      <c r="F80" s="11">
        <v>1484.0000000000009</v>
      </c>
      <c r="G80" s="11">
        <v>1484.0000000000009</v>
      </c>
      <c r="H80" s="11">
        <v>38189.800000000003</v>
      </c>
      <c r="I80" s="11">
        <v>38189.800000000003</v>
      </c>
      <c r="J80" s="11">
        <v>38189.800000000003</v>
      </c>
      <c r="K80" s="11">
        <v>38189.800000000003</v>
      </c>
      <c r="L80" s="11">
        <v>38189.800000000003</v>
      </c>
      <c r="M80" s="11">
        <v>38189.800000000003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2"/>
      <c r="AC80" s="10">
        <f t="shared" si="13"/>
        <v>45078</v>
      </c>
      <c r="AD80" s="11" t="e">
        <f>GETPIVOTDATA("check_amount_total",[1]PT!$A$4,"Inc Date",AD$65,"Paid Date",$A80,"LOB2","MS")</f>
        <v>#REF!</v>
      </c>
      <c r="AE80" s="11" t="e">
        <f>GETPIVOTDATA("check_amount_total",[1]PT!$A$4,"Inc Date",AE$65,"Paid Date",$A80,"LOB2","MS")</f>
        <v>#REF!</v>
      </c>
      <c r="AF80" s="11" t="e">
        <f>GETPIVOTDATA("check_amount_total",[1]PT!$A$4,"Inc Date",AF$65,"Paid Date",$A80,"LOB2","MS")</f>
        <v>#REF!</v>
      </c>
      <c r="AG80" s="11" t="e">
        <f>GETPIVOTDATA("check_amount_total",[1]PT!$A$4,"Inc Date",AG$65,"Paid Date",$A80,"LOB2","MS")</f>
        <v>#REF!</v>
      </c>
      <c r="AH80" s="11" t="e">
        <f>GETPIVOTDATA("check_amount_total",[1]PT!$A$4,"Inc Date",AH$65,"Paid Date",$A80,"LOB2","MS")</f>
        <v>#REF!</v>
      </c>
      <c r="AI80" s="11" t="e">
        <f>GETPIVOTDATA("check_amount_total",[1]PT!$A$4,"Inc Date",AI$65,"Paid Date",$A80,"LOB2","MS")</f>
        <v>#REF!</v>
      </c>
      <c r="AJ80" s="11" t="e">
        <f>GETPIVOTDATA("check_amount_total",[1]PT!$A$4,"Inc Date",AJ$65,"Paid Date",$A80,"LOB2","MS")</f>
        <v>#REF!</v>
      </c>
      <c r="AK80" s="11" t="e">
        <f>GETPIVOTDATA("check_amount_total",[1]PT!$A$4,"Inc Date",AK$65,"Paid Date",$A80,"LOB2","MS")</f>
        <v>#REF!</v>
      </c>
      <c r="AL80" s="11" t="e">
        <f>GETPIVOTDATA("check_amount_total",[1]PT!$A$4,"Inc Date",AL$65,"Paid Date",$A80,"LOB2","MS")</f>
        <v>#REF!</v>
      </c>
      <c r="AM80" s="11" t="e">
        <f>GETPIVOTDATA("check_amount_total",[1]PT!$A$4,"Inc Date",AM$65,"Paid Date",$A80,"LOB2","MS")</f>
        <v>#REF!</v>
      </c>
      <c r="AN80" s="11" t="e">
        <f>GETPIVOTDATA("check_amount_total",[1]PT!$A$4,"Inc Date",AN$65,"Paid Date",$A80,"LOB2","MS")</f>
        <v>#REF!</v>
      </c>
      <c r="AO80" s="11" t="e">
        <f>GETPIVOTDATA("check_amount_total",[1]PT!$A$4,"Inc Date",AO$65,"Paid Date",$A80,"LOB2","MS")</f>
        <v>#REF!</v>
      </c>
      <c r="AP80" s="11" t="e">
        <f>GETPIVOTDATA("check_amount_total",[1]PT!$A$4,"Inc Date",AP$65,"Paid Date",$A80,"LOB2","MS")</f>
        <v>#REF!</v>
      </c>
      <c r="AQ80" s="11" t="e">
        <f>GETPIVOTDATA("check_amount_total",[1]PT!$A$4,"Inc Date",AQ$65,"Paid Date",$A80,"LOB2","MS")</f>
        <v>#REF!</v>
      </c>
      <c r="AR80" s="11" t="e">
        <f>GETPIVOTDATA("check_amount_total",[1]PT!$A$4,"Inc Date",AR$65,"Paid Date",$A80,"LOB2","MS")</f>
        <v>#REF!</v>
      </c>
      <c r="AS80" s="11" t="e">
        <f>GETPIVOTDATA("check_amount_total",[1]PT!$A$4,"Inc Date",AS$65,"Paid Date",$A80,"LOB2","MS")</f>
        <v>#REF!</v>
      </c>
      <c r="AT80" s="11" t="e">
        <f>GETPIVOTDATA("check_amount_total",[1]PT!$A$4,"Inc Date",AT$65,"Paid Date",$A80,"LOB2","MS")</f>
        <v>#REF!</v>
      </c>
      <c r="AU80" s="11" t="e">
        <f>GETPIVOTDATA("check_amount_total",[1]PT!$A$4,"Inc Date",AU$65,"Paid Date",$A80,"LOB2","MS")</f>
        <v>#REF!</v>
      </c>
      <c r="AV80" s="11" t="e">
        <f>GETPIVOTDATA("check_amount_total",[1]PT!$A$4,"Inc Date",AV$65,"Paid Date",$A80,"LOB2","MS")</f>
        <v>#REF!</v>
      </c>
      <c r="AW80" s="11" t="e">
        <f>GETPIVOTDATA("check_amount_total",[1]PT!$A$4,"Inc Date",AW$65,"Paid Date",$A80,"LOB2","MS")</f>
        <v>#REF!</v>
      </c>
      <c r="AX80" s="11" t="e">
        <f>GETPIVOTDATA("check_amount_total",[1]PT!$A$4,"Inc Date",AX$65,"Paid Date",$A80,"LOB2","MS")</f>
        <v>#REF!</v>
      </c>
      <c r="AY80" s="11" t="e">
        <f>GETPIVOTDATA("check_amount_total",[1]PT!$A$4,"Inc Date",AY$65,"Paid Date",$A80,"LOB2","MS")</f>
        <v>#REF!</v>
      </c>
      <c r="AZ80" s="11" t="e">
        <f>GETPIVOTDATA("check_amount_total",[1]PT!$A$4,"Inc Date",AZ$65,"Paid Date",$A80,"LOB2","MS")</f>
        <v>#REF!</v>
      </c>
      <c r="BA80" s="11" t="e">
        <f>GETPIVOTDATA("check_amount_total",[1]PT!$A$4,"Inc Date",BA$65,"Paid Date",$A80,"LOB2","MS")</f>
        <v>#REF!</v>
      </c>
      <c r="BB80" s="12" t="e">
        <f t="shared" si="14"/>
        <v>#REF!</v>
      </c>
      <c r="BC80" s="12"/>
    </row>
    <row r="81" spans="1:55" x14ac:dyDescent="0.35">
      <c r="A81" s="10">
        <f>Summary!A23</f>
        <v>45108</v>
      </c>
      <c r="B81" s="11"/>
      <c r="C81" s="11">
        <v>150</v>
      </c>
      <c r="D81" s="11">
        <v>150</v>
      </c>
      <c r="E81" s="11">
        <v>150</v>
      </c>
      <c r="F81" s="11">
        <v>203</v>
      </c>
      <c r="G81" s="11">
        <v>203</v>
      </c>
      <c r="H81" s="11">
        <v>203</v>
      </c>
      <c r="I81" s="11">
        <v>203</v>
      </c>
      <c r="J81" s="11">
        <v>203</v>
      </c>
      <c r="K81" s="11">
        <v>203</v>
      </c>
      <c r="L81" s="11">
        <v>203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2"/>
      <c r="AC81" s="10">
        <f t="shared" si="13"/>
        <v>45108</v>
      </c>
      <c r="AD81" s="11" t="e">
        <f>GETPIVOTDATA("check_amount_total",[1]PT!$A$4,"Inc Date",AD$65,"Paid Date",$A81,"LOB2","MS")</f>
        <v>#REF!</v>
      </c>
      <c r="AE81" s="11" t="e">
        <f>GETPIVOTDATA("check_amount_total",[1]PT!$A$4,"Inc Date",AE$65,"Paid Date",$A81,"LOB2","MS")</f>
        <v>#REF!</v>
      </c>
      <c r="AF81" s="11" t="e">
        <f>GETPIVOTDATA("check_amount_total",[1]PT!$A$4,"Inc Date",AF$65,"Paid Date",$A81,"LOB2","MS")</f>
        <v>#REF!</v>
      </c>
      <c r="AG81" s="11" t="e">
        <f>GETPIVOTDATA("check_amount_total",[1]PT!$A$4,"Inc Date",AG$65,"Paid Date",$A81,"LOB2","MS")</f>
        <v>#REF!</v>
      </c>
      <c r="AH81" s="11" t="e">
        <f>GETPIVOTDATA("check_amount_total",[1]PT!$A$4,"Inc Date",AH$65,"Paid Date",$A81,"LOB2","MS")</f>
        <v>#REF!</v>
      </c>
      <c r="AI81" s="11" t="e">
        <f>GETPIVOTDATA("check_amount_total",[1]PT!$A$4,"Inc Date",AI$65,"Paid Date",$A81,"LOB2","MS")</f>
        <v>#REF!</v>
      </c>
      <c r="AJ81" s="11" t="e">
        <f>GETPIVOTDATA("check_amount_total",[1]PT!$A$4,"Inc Date",AJ$65,"Paid Date",$A81,"LOB2","MS")</f>
        <v>#REF!</v>
      </c>
      <c r="AK81" s="11" t="e">
        <f>GETPIVOTDATA("check_amount_total",[1]PT!$A$4,"Inc Date",AK$65,"Paid Date",$A81,"LOB2","MS")</f>
        <v>#REF!</v>
      </c>
      <c r="AL81" s="11" t="e">
        <f>GETPIVOTDATA("check_amount_total",[1]PT!$A$4,"Inc Date",AL$65,"Paid Date",$A81,"LOB2","MS")</f>
        <v>#REF!</v>
      </c>
      <c r="AM81" s="11" t="e">
        <f>GETPIVOTDATA("check_amount_total",[1]PT!$A$4,"Inc Date",AM$65,"Paid Date",$A81,"LOB2","MS")</f>
        <v>#REF!</v>
      </c>
      <c r="AN81" s="11" t="e">
        <f>GETPIVOTDATA("check_amount_total",[1]PT!$A$4,"Inc Date",AN$65,"Paid Date",$A81,"LOB2","MS")</f>
        <v>#REF!</v>
      </c>
      <c r="AO81" s="11" t="e">
        <f>GETPIVOTDATA("check_amount_total",[1]PT!$A$4,"Inc Date",AO$65,"Paid Date",$A81,"LOB2","MS")</f>
        <v>#REF!</v>
      </c>
      <c r="AP81" s="11" t="e">
        <f>GETPIVOTDATA("check_amount_total",[1]PT!$A$4,"Inc Date",AP$65,"Paid Date",$A81,"LOB2","MS")</f>
        <v>#REF!</v>
      </c>
      <c r="AQ81" s="11" t="e">
        <f>GETPIVOTDATA("check_amount_total",[1]PT!$A$4,"Inc Date",AQ$65,"Paid Date",$A81,"LOB2","MS")</f>
        <v>#REF!</v>
      </c>
      <c r="AR81" s="11" t="e">
        <f>GETPIVOTDATA("check_amount_total",[1]PT!$A$4,"Inc Date",AR$65,"Paid Date",$A81,"LOB2","MS")</f>
        <v>#REF!</v>
      </c>
      <c r="AS81" s="11" t="e">
        <f>GETPIVOTDATA("check_amount_total",[1]PT!$A$4,"Inc Date",AS$65,"Paid Date",$A81,"LOB2","MS")</f>
        <v>#REF!</v>
      </c>
      <c r="AT81" s="11" t="e">
        <f>GETPIVOTDATA("check_amount_total",[1]PT!$A$4,"Inc Date",AT$65,"Paid Date",$A81,"LOB2","MS")</f>
        <v>#REF!</v>
      </c>
      <c r="AU81" s="11" t="e">
        <f>GETPIVOTDATA("check_amount_total",[1]PT!$A$4,"Inc Date",AU$65,"Paid Date",$A81,"LOB2","MS")</f>
        <v>#REF!</v>
      </c>
      <c r="AV81" s="11" t="e">
        <f>GETPIVOTDATA("check_amount_total",[1]PT!$A$4,"Inc Date",AV$65,"Paid Date",$A81,"LOB2","MS")</f>
        <v>#REF!</v>
      </c>
      <c r="AW81" s="11" t="e">
        <f>GETPIVOTDATA("check_amount_total",[1]PT!$A$4,"Inc Date",AW$65,"Paid Date",$A81,"LOB2","MS")</f>
        <v>#REF!</v>
      </c>
      <c r="AX81" s="11" t="e">
        <f>GETPIVOTDATA("check_amount_total",[1]PT!$A$4,"Inc Date",AX$65,"Paid Date",$A81,"LOB2","MS")</f>
        <v>#REF!</v>
      </c>
      <c r="AY81" s="11" t="e">
        <f>GETPIVOTDATA("check_amount_total",[1]PT!$A$4,"Inc Date",AY$65,"Paid Date",$A81,"LOB2","MS")</f>
        <v>#REF!</v>
      </c>
      <c r="AZ81" s="11" t="e">
        <f>GETPIVOTDATA("check_amount_total",[1]PT!$A$4,"Inc Date",AZ$65,"Paid Date",$A81,"LOB2","MS")</f>
        <v>#REF!</v>
      </c>
      <c r="BA81" s="11" t="e">
        <f>GETPIVOTDATA("check_amount_total",[1]PT!$A$4,"Inc Date",BA$65,"Paid Date",$A81,"LOB2","MS")</f>
        <v>#REF!</v>
      </c>
      <c r="BB81" s="12" t="e">
        <f t="shared" si="14"/>
        <v>#REF!</v>
      </c>
      <c r="BC81" s="12"/>
    </row>
    <row r="82" spans="1:55" x14ac:dyDescent="0.35">
      <c r="A82" s="10">
        <f>Summary!A24</f>
        <v>45139</v>
      </c>
      <c r="B82" s="11"/>
      <c r="C82" s="11"/>
      <c r="D82" s="11">
        <v>72</v>
      </c>
      <c r="E82" s="11">
        <v>82</v>
      </c>
      <c r="F82" s="11">
        <v>82</v>
      </c>
      <c r="G82" s="11">
        <v>967</v>
      </c>
      <c r="H82" s="11">
        <v>967</v>
      </c>
      <c r="I82" s="11">
        <v>967</v>
      </c>
      <c r="J82" s="11">
        <v>967</v>
      </c>
      <c r="K82" s="11">
        <v>967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12"/>
      <c r="AC82" s="10">
        <f t="shared" si="13"/>
        <v>45139</v>
      </c>
      <c r="AD82" s="11" t="e">
        <f>GETPIVOTDATA("check_amount_total",[1]PT!$A$4,"Inc Date",AD$65,"Paid Date",$A82,"LOB2","MS")</f>
        <v>#REF!</v>
      </c>
      <c r="AE82" s="11" t="e">
        <f>GETPIVOTDATA("check_amount_total",[1]PT!$A$4,"Inc Date",AE$65,"Paid Date",$A82,"LOB2","MS")</f>
        <v>#REF!</v>
      </c>
      <c r="AF82" s="11" t="e">
        <f>GETPIVOTDATA("check_amount_total",[1]PT!$A$4,"Inc Date",AF$65,"Paid Date",$A82,"LOB2","MS")</f>
        <v>#REF!</v>
      </c>
      <c r="AG82" s="11" t="e">
        <f>GETPIVOTDATA("check_amount_total",[1]PT!$A$4,"Inc Date",AG$65,"Paid Date",$A82,"LOB2","MS")</f>
        <v>#REF!</v>
      </c>
      <c r="AH82" s="11" t="e">
        <f>GETPIVOTDATA("check_amount_total",[1]PT!$A$4,"Inc Date",AH$65,"Paid Date",$A82,"LOB2","MS")</f>
        <v>#REF!</v>
      </c>
      <c r="AI82" s="11" t="e">
        <f>GETPIVOTDATA("check_amount_total",[1]PT!$A$4,"Inc Date",AI$65,"Paid Date",$A82,"LOB2","MS")</f>
        <v>#REF!</v>
      </c>
      <c r="AJ82" s="11" t="e">
        <f>GETPIVOTDATA("check_amount_total",[1]PT!$A$4,"Inc Date",AJ$65,"Paid Date",$A82,"LOB2","MS")</f>
        <v>#REF!</v>
      </c>
      <c r="AK82" s="11" t="e">
        <f>GETPIVOTDATA("check_amount_total",[1]PT!$A$4,"Inc Date",AK$65,"Paid Date",$A82,"LOB2","MS")</f>
        <v>#REF!</v>
      </c>
      <c r="AL82" s="11" t="e">
        <f>GETPIVOTDATA("check_amount_total",[1]PT!$A$4,"Inc Date",AL$65,"Paid Date",$A82,"LOB2","MS")</f>
        <v>#REF!</v>
      </c>
      <c r="AM82" s="11" t="e">
        <f>GETPIVOTDATA("check_amount_total",[1]PT!$A$4,"Inc Date",AM$65,"Paid Date",$A82,"LOB2","MS")</f>
        <v>#REF!</v>
      </c>
      <c r="AN82" s="11" t="e">
        <f>GETPIVOTDATA("check_amount_total",[1]PT!$A$4,"Inc Date",AN$65,"Paid Date",$A82,"LOB2","MS")</f>
        <v>#REF!</v>
      </c>
      <c r="AO82" s="11" t="e">
        <f>GETPIVOTDATA("check_amount_total",[1]PT!$A$4,"Inc Date",AO$65,"Paid Date",$A82,"LOB2","MS")</f>
        <v>#REF!</v>
      </c>
      <c r="AP82" s="11" t="e">
        <f>GETPIVOTDATA("check_amount_total",[1]PT!$A$4,"Inc Date",AP$65,"Paid Date",$A82,"LOB2","MS")</f>
        <v>#REF!</v>
      </c>
      <c r="AQ82" s="11" t="e">
        <f>GETPIVOTDATA("check_amount_total",[1]PT!$A$4,"Inc Date",AQ$65,"Paid Date",$A82,"LOB2","MS")</f>
        <v>#REF!</v>
      </c>
      <c r="AR82" s="11" t="e">
        <f>GETPIVOTDATA("check_amount_total",[1]PT!$A$4,"Inc Date",AR$65,"Paid Date",$A82,"LOB2","MS")</f>
        <v>#REF!</v>
      </c>
      <c r="AS82" s="11" t="e">
        <f>GETPIVOTDATA("check_amount_total",[1]PT!$A$4,"Inc Date",AS$65,"Paid Date",$A82,"LOB2","MS")</f>
        <v>#REF!</v>
      </c>
      <c r="AT82" s="11" t="e">
        <f>GETPIVOTDATA("check_amount_total",[1]PT!$A$4,"Inc Date",AT$65,"Paid Date",$A82,"LOB2","MS")</f>
        <v>#REF!</v>
      </c>
      <c r="AU82" s="11" t="e">
        <f>GETPIVOTDATA("check_amount_total",[1]PT!$A$4,"Inc Date",AU$65,"Paid Date",$A82,"LOB2","MS")</f>
        <v>#REF!</v>
      </c>
      <c r="AV82" s="11" t="e">
        <f>GETPIVOTDATA("check_amount_total",[1]PT!$A$4,"Inc Date",AV$65,"Paid Date",$A82,"LOB2","MS")</f>
        <v>#REF!</v>
      </c>
      <c r="AW82" s="11" t="e">
        <f>GETPIVOTDATA("check_amount_total",[1]PT!$A$4,"Inc Date",AW$65,"Paid Date",$A82,"LOB2","MS")</f>
        <v>#REF!</v>
      </c>
      <c r="AX82" s="11" t="e">
        <f>GETPIVOTDATA("check_amount_total",[1]PT!$A$4,"Inc Date",AX$65,"Paid Date",$A82,"LOB2","MS")</f>
        <v>#REF!</v>
      </c>
      <c r="AY82" s="11" t="e">
        <f>GETPIVOTDATA("check_amount_total",[1]PT!$A$4,"Inc Date",AY$65,"Paid Date",$A82,"LOB2","MS")</f>
        <v>#REF!</v>
      </c>
      <c r="AZ82" s="11" t="e">
        <f>GETPIVOTDATA("check_amount_total",[1]PT!$A$4,"Inc Date",AZ$65,"Paid Date",$A82,"LOB2","MS")</f>
        <v>#REF!</v>
      </c>
      <c r="BA82" s="11" t="e">
        <f>GETPIVOTDATA("check_amount_total",[1]PT!$A$4,"Inc Date",BA$65,"Paid Date",$A82,"LOB2","MS")</f>
        <v>#REF!</v>
      </c>
      <c r="BB82" s="12" t="e">
        <f t="shared" si="14"/>
        <v>#REF!</v>
      </c>
      <c r="BC82" s="12"/>
    </row>
    <row r="83" spans="1:55" x14ac:dyDescent="0.35">
      <c r="A83" s="10">
        <f>Summary!A25</f>
        <v>45170</v>
      </c>
      <c r="B83" s="11"/>
      <c r="C83" s="11">
        <v>349.99999999999989</v>
      </c>
      <c r="D83" s="11">
        <v>373.99999999999989</v>
      </c>
      <c r="E83" s="11">
        <v>373.99999999999989</v>
      </c>
      <c r="F83" s="11">
        <v>1794</v>
      </c>
      <c r="G83" s="11">
        <v>1794</v>
      </c>
      <c r="H83" s="11">
        <v>1794</v>
      </c>
      <c r="I83" s="11">
        <v>1794</v>
      </c>
      <c r="J83" s="11">
        <v>1794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2"/>
      <c r="AC83" s="10">
        <f t="shared" si="13"/>
        <v>45170</v>
      </c>
      <c r="AD83" s="11" t="e">
        <f>GETPIVOTDATA("check_amount_total",[1]PT!$A$4,"Inc Date",AD$65,"Paid Date",$A83,"LOB2","MS")</f>
        <v>#REF!</v>
      </c>
      <c r="AE83" s="11" t="e">
        <f>GETPIVOTDATA("check_amount_total",[1]PT!$A$4,"Inc Date",AE$65,"Paid Date",$A83,"LOB2","MS")</f>
        <v>#REF!</v>
      </c>
      <c r="AF83" s="11" t="e">
        <f>GETPIVOTDATA("check_amount_total",[1]PT!$A$4,"Inc Date",AF$65,"Paid Date",$A83,"LOB2","MS")</f>
        <v>#REF!</v>
      </c>
      <c r="AG83" s="11" t="e">
        <f>GETPIVOTDATA("check_amount_total",[1]PT!$A$4,"Inc Date",AG$65,"Paid Date",$A83,"LOB2","MS")</f>
        <v>#REF!</v>
      </c>
      <c r="AH83" s="11" t="e">
        <f>GETPIVOTDATA("check_amount_total",[1]PT!$A$4,"Inc Date",AH$65,"Paid Date",$A83,"LOB2","MS")</f>
        <v>#REF!</v>
      </c>
      <c r="AI83" s="11" t="e">
        <f>GETPIVOTDATA("check_amount_total",[1]PT!$A$4,"Inc Date",AI$65,"Paid Date",$A83,"LOB2","MS")</f>
        <v>#REF!</v>
      </c>
      <c r="AJ83" s="11" t="e">
        <f>GETPIVOTDATA("check_amount_total",[1]PT!$A$4,"Inc Date",AJ$65,"Paid Date",$A83,"LOB2","MS")</f>
        <v>#REF!</v>
      </c>
      <c r="AK83" s="11" t="e">
        <f>GETPIVOTDATA("check_amount_total",[1]PT!$A$4,"Inc Date",AK$65,"Paid Date",$A83,"LOB2","MS")</f>
        <v>#REF!</v>
      </c>
      <c r="AL83" s="11" t="e">
        <f>GETPIVOTDATA("check_amount_total",[1]PT!$A$4,"Inc Date",AL$65,"Paid Date",$A83,"LOB2","MS")</f>
        <v>#REF!</v>
      </c>
      <c r="AM83" s="11" t="e">
        <f>GETPIVOTDATA("check_amount_total",[1]PT!$A$4,"Inc Date",AM$65,"Paid Date",$A83,"LOB2","MS")</f>
        <v>#REF!</v>
      </c>
      <c r="AN83" s="11" t="e">
        <f>GETPIVOTDATA("check_amount_total",[1]PT!$A$4,"Inc Date",AN$65,"Paid Date",$A83,"LOB2","MS")</f>
        <v>#REF!</v>
      </c>
      <c r="AO83" s="11" t="e">
        <f>GETPIVOTDATA("check_amount_total",[1]PT!$A$4,"Inc Date",AO$65,"Paid Date",$A83,"LOB2","MS")</f>
        <v>#REF!</v>
      </c>
      <c r="AP83" s="11" t="e">
        <f>GETPIVOTDATA("check_amount_total",[1]PT!$A$4,"Inc Date",AP$65,"Paid Date",$A83,"LOB2","MS")</f>
        <v>#REF!</v>
      </c>
      <c r="AQ83" s="11" t="e">
        <f>GETPIVOTDATA("check_amount_total",[1]PT!$A$4,"Inc Date",AQ$65,"Paid Date",$A83,"LOB2","MS")</f>
        <v>#REF!</v>
      </c>
      <c r="AR83" s="11" t="e">
        <f>GETPIVOTDATA("check_amount_total",[1]PT!$A$4,"Inc Date",AR$65,"Paid Date",$A83,"LOB2","MS")</f>
        <v>#REF!</v>
      </c>
      <c r="AS83" s="11" t="e">
        <f>GETPIVOTDATA("check_amount_total",[1]PT!$A$4,"Inc Date",AS$65,"Paid Date",$A83,"LOB2","MS")</f>
        <v>#REF!</v>
      </c>
      <c r="AT83" s="11" t="e">
        <f>GETPIVOTDATA("check_amount_total",[1]PT!$A$4,"Inc Date",AT$65,"Paid Date",$A83,"LOB2","MS")</f>
        <v>#REF!</v>
      </c>
      <c r="AU83" s="11" t="e">
        <f>GETPIVOTDATA("check_amount_total",[1]PT!$A$4,"Inc Date",AU$65,"Paid Date",$A83,"LOB2","MS")</f>
        <v>#REF!</v>
      </c>
      <c r="AV83" s="11" t="e">
        <f>GETPIVOTDATA("check_amount_total",[1]PT!$A$4,"Inc Date",AV$65,"Paid Date",$A83,"LOB2","MS")</f>
        <v>#REF!</v>
      </c>
      <c r="AW83" s="11" t="e">
        <f>GETPIVOTDATA("check_amount_total",[1]PT!$A$4,"Inc Date",AW$65,"Paid Date",$A83,"LOB2","MS")</f>
        <v>#REF!</v>
      </c>
      <c r="AX83" s="11" t="e">
        <f>GETPIVOTDATA("check_amount_total",[1]PT!$A$4,"Inc Date",AX$65,"Paid Date",$A83,"LOB2","MS")</f>
        <v>#REF!</v>
      </c>
      <c r="AY83" s="11" t="e">
        <f>GETPIVOTDATA("check_amount_total",[1]PT!$A$4,"Inc Date",AY$65,"Paid Date",$A83,"LOB2","MS")</f>
        <v>#REF!</v>
      </c>
      <c r="AZ83" s="11" t="e">
        <f>GETPIVOTDATA("check_amount_total",[1]PT!$A$4,"Inc Date",AZ$65,"Paid Date",$A83,"LOB2","MS")</f>
        <v>#REF!</v>
      </c>
      <c r="BA83" s="11" t="e">
        <f>GETPIVOTDATA("check_amount_total",[1]PT!$A$4,"Inc Date",BA$65,"Paid Date",$A83,"LOB2","MS")</f>
        <v>#REF!</v>
      </c>
      <c r="BB83" s="12" t="e">
        <f t="shared" si="14"/>
        <v>#REF!</v>
      </c>
      <c r="BC83" s="12"/>
    </row>
    <row r="84" spans="1:55" x14ac:dyDescent="0.35">
      <c r="A84" s="10">
        <f>Summary!A26</f>
        <v>45200</v>
      </c>
      <c r="B84" s="11"/>
      <c r="C84" s="11"/>
      <c r="D84" s="11">
        <v>20</v>
      </c>
      <c r="E84" s="11">
        <v>100</v>
      </c>
      <c r="F84" s="11">
        <v>300</v>
      </c>
      <c r="G84" s="11">
        <v>970.00000000000023</v>
      </c>
      <c r="H84" s="11">
        <v>206019.48</v>
      </c>
      <c r="I84" s="11">
        <v>206019.48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12"/>
      <c r="AC84" s="10">
        <f t="shared" si="13"/>
        <v>45200</v>
      </c>
      <c r="AD84" s="11" t="e">
        <f>GETPIVOTDATA("check_amount_total",[1]PT!$A$4,"Inc Date",AD$65,"Paid Date",$A84,"LOB2","MS")</f>
        <v>#REF!</v>
      </c>
      <c r="AE84" s="11" t="e">
        <f>GETPIVOTDATA("check_amount_total",[1]PT!$A$4,"Inc Date",AE$65,"Paid Date",$A84,"LOB2","MS")</f>
        <v>#REF!</v>
      </c>
      <c r="AF84" s="11" t="e">
        <f>GETPIVOTDATA("check_amount_total",[1]PT!$A$4,"Inc Date",AF$65,"Paid Date",$A84,"LOB2","MS")</f>
        <v>#REF!</v>
      </c>
      <c r="AG84" s="11" t="e">
        <f>GETPIVOTDATA("check_amount_total",[1]PT!$A$4,"Inc Date",AG$65,"Paid Date",$A84,"LOB2","MS")</f>
        <v>#REF!</v>
      </c>
      <c r="AH84" s="11" t="e">
        <f>GETPIVOTDATA("check_amount_total",[1]PT!$A$4,"Inc Date",AH$65,"Paid Date",$A84,"LOB2","MS")</f>
        <v>#REF!</v>
      </c>
      <c r="AI84" s="11" t="e">
        <f>GETPIVOTDATA("check_amount_total",[1]PT!$A$4,"Inc Date",AI$65,"Paid Date",$A84,"LOB2","MS")</f>
        <v>#REF!</v>
      </c>
      <c r="AJ84" s="11" t="e">
        <f>GETPIVOTDATA("check_amount_total",[1]PT!$A$4,"Inc Date",AJ$65,"Paid Date",$A84,"LOB2","MS")</f>
        <v>#REF!</v>
      </c>
      <c r="AK84" s="11" t="e">
        <f>GETPIVOTDATA("check_amount_total",[1]PT!$A$4,"Inc Date",AK$65,"Paid Date",$A84,"LOB2","MS")</f>
        <v>#REF!</v>
      </c>
      <c r="AL84" s="11" t="e">
        <f>GETPIVOTDATA("check_amount_total",[1]PT!$A$4,"Inc Date",AL$65,"Paid Date",$A84,"LOB2","MS")</f>
        <v>#REF!</v>
      </c>
      <c r="AM84" s="11" t="e">
        <f>GETPIVOTDATA("check_amount_total",[1]PT!$A$4,"Inc Date",AM$65,"Paid Date",$A84,"LOB2","MS")</f>
        <v>#REF!</v>
      </c>
      <c r="AN84" s="11" t="e">
        <f>GETPIVOTDATA("check_amount_total",[1]PT!$A$4,"Inc Date",AN$65,"Paid Date",$A84,"LOB2","MS")</f>
        <v>#REF!</v>
      </c>
      <c r="AO84" s="11" t="e">
        <f>GETPIVOTDATA("check_amount_total",[1]PT!$A$4,"Inc Date",AO$65,"Paid Date",$A84,"LOB2","MS")</f>
        <v>#REF!</v>
      </c>
      <c r="AP84" s="11" t="e">
        <f>GETPIVOTDATA("check_amount_total",[1]PT!$A$4,"Inc Date",AP$65,"Paid Date",$A84,"LOB2","MS")</f>
        <v>#REF!</v>
      </c>
      <c r="AQ84" s="11" t="e">
        <f>GETPIVOTDATA("check_amount_total",[1]PT!$A$4,"Inc Date",AQ$65,"Paid Date",$A84,"LOB2","MS")</f>
        <v>#REF!</v>
      </c>
      <c r="AR84" s="11" t="e">
        <f>GETPIVOTDATA("check_amount_total",[1]PT!$A$4,"Inc Date",AR$65,"Paid Date",$A84,"LOB2","MS")</f>
        <v>#REF!</v>
      </c>
      <c r="AS84" s="11" t="e">
        <f>GETPIVOTDATA("check_amount_total",[1]PT!$A$4,"Inc Date",AS$65,"Paid Date",$A84,"LOB2","MS")</f>
        <v>#REF!</v>
      </c>
      <c r="AT84" s="11" t="e">
        <f>GETPIVOTDATA("check_amount_total",[1]PT!$A$4,"Inc Date",AT$65,"Paid Date",$A84,"LOB2","MS")</f>
        <v>#REF!</v>
      </c>
      <c r="AU84" s="11" t="e">
        <f>GETPIVOTDATA("check_amount_total",[1]PT!$A$4,"Inc Date",AU$65,"Paid Date",$A84,"LOB2","MS")</f>
        <v>#REF!</v>
      </c>
      <c r="AV84" s="11" t="e">
        <f>GETPIVOTDATA("check_amount_total",[1]PT!$A$4,"Inc Date",AV$65,"Paid Date",$A84,"LOB2","MS")</f>
        <v>#REF!</v>
      </c>
      <c r="AW84" s="11" t="e">
        <f>GETPIVOTDATA("check_amount_total",[1]PT!$A$4,"Inc Date",AW$65,"Paid Date",$A84,"LOB2","MS")</f>
        <v>#REF!</v>
      </c>
      <c r="AX84" s="11" t="e">
        <f>GETPIVOTDATA("check_amount_total",[1]PT!$A$4,"Inc Date",AX$65,"Paid Date",$A84,"LOB2","MS")</f>
        <v>#REF!</v>
      </c>
      <c r="AY84" s="11" t="e">
        <f>GETPIVOTDATA("check_amount_total",[1]PT!$A$4,"Inc Date",AY$65,"Paid Date",$A84,"LOB2","MS")</f>
        <v>#REF!</v>
      </c>
      <c r="AZ84" s="11" t="e">
        <f>GETPIVOTDATA("check_amount_total",[1]PT!$A$4,"Inc Date",AZ$65,"Paid Date",$A84,"LOB2","MS")</f>
        <v>#REF!</v>
      </c>
      <c r="BA84" s="11" t="e">
        <f>GETPIVOTDATA("check_amount_total",[1]PT!$A$4,"Inc Date",BA$65,"Paid Date",$A84,"LOB2","MS")</f>
        <v>#REF!</v>
      </c>
      <c r="BB84" s="12" t="e">
        <f t="shared" si="14"/>
        <v>#REF!</v>
      </c>
      <c r="BC84" s="12"/>
    </row>
    <row r="85" spans="1:55" x14ac:dyDescent="0.35">
      <c r="A85" s="10">
        <f>Summary!A27</f>
        <v>45231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2"/>
      <c r="AC85" s="10">
        <f t="shared" si="13"/>
        <v>45231</v>
      </c>
      <c r="AD85" s="11" t="e">
        <f>GETPIVOTDATA("check_amount_total",[1]PT!$A$4,"Inc Date",AD$65,"Paid Date",$A85,"LOB2","MS")</f>
        <v>#REF!</v>
      </c>
      <c r="AE85" s="11" t="e">
        <f>GETPIVOTDATA("check_amount_total",[1]PT!$A$4,"Inc Date",AE$65,"Paid Date",$A85,"LOB2","MS")</f>
        <v>#REF!</v>
      </c>
      <c r="AF85" s="11" t="e">
        <f>GETPIVOTDATA("check_amount_total",[1]PT!$A$4,"Inc Date",AF$65,"Paid Date",$A85,"LOB2","MS")</f>
        <v>#REF!</v>
      </c>
      <c r="AG85" s="11" t="e">
        <f>GETPIVOTDATA("check_amount_total",[1]PT!$A$4,"Inc Date",AG$65,"Paid Date",$A85,"LOB2","MS")</f>
        <v>#REF!</v>
      </c>
      <c r="AH85" s="11" t="e">
        <f>GETPIVOTDATA("check_amount_total",[1]PT!$A$4,"Inc Date",AH$65,"Paid Date",$A85,"LOB2","MS")</f>
        <v>#REF!</v>
      </c>
      <c r="AI85" s="11" t="e">
        <f>GETPIVOTDATA("check_amount_total",[1]PT!$A$4,"Inc Date",AI$65,"Paid Date",$A85,"LOB2","MS")</f>
        <v>#REF!</v>
      </c>
      <c r="AJ85" s="11" t="e">
        <f>GETPIVOTDATA("check_amount_total",[1]PT!$A$4,"Inc Date",AJ$65,"Paid Date",$A85,"LOB2","MS")</f>
        <v>#REF!</v>
      </c>
      <c r="AK85" s="11" t="e">
        <f>GETPIVOTDATA("check_amount_total",[1]PT!$A$4,"Inc Date",AK$65,"Paid Date",$A85,"LOB2","MS")</f>
        <v>#REF!</v>
      </c>
      <c r="AL85" s="11" t="e">
        <f>GETPIVOTDATA("check_amount_total",[1]PT!$A$4,"Inc Date",AL$65,"Paid Date",$A85,"LOB2","MS")</f>
        <v>#REF!</v>
      </c>
      <c r="AM85" s="11" t="e">
        <f>GETPIVOTDATA("check_amount_total",[1]PT!$A$4,"Inc Date",AM$65,"Paid Date",$A85,"LOB2","MS")</f>
        <v>#REF!</v>
      </c>
      <c r="AN85" s="11" t="e">
        <f>GETPIVOTDATA("check_amount_total",[1]PT!$A$4,"Inc Date",AN$65,"Paid Date",$A85,"LOB2","MS")</f>
        <v>#REF!</v>
      </c>
      <c r="AO85" s="11" t="e">
        <f>GETPIVOTDATA("check_amount_total",[1]PT!$A$4,"Inc Date",AO$65,"Paid Date",$A85,"LOB2","MS")</f>
        <v>#REF!</v>
      </c>
      <c r="AP85" s="11" t="e">
        <f>GETPIVOTDATA("check_amount_total",[1]PT!$A$4,"Inc Date",AP$65,"Paid Date",$A85,"LOB2","MS")</f>
        <v>#REF!</v>
      </c>
      <c r="AQ85" s="11" t="e">
        <f>GETPIVOTDATA("check_amount_total",[1]PT!$A$4,"Inc Date",AQ$65,"Paid Date",$A85,"LOB2","MS")</f>
        <v>#REF!</v>
      </c>
      <c r="AR85" s="11" t="e">
        <f>GETPIVOTDATA("check_amount_total",[1]PT!$A$4,"Inc Date",AR$65,"Paid Date",$A85,"LOB2","MS")</f>
        <v>#REF!</v>
      </c>
      <c r="AS85" s="11" t="e">
        <f>GETPIVOTDATA("check_amount_total",[1]PT!$A$4,"Inc Date",AS$65,"Paid Date",$A85,"LOB2","MS")</f>
        <v>#REF!</v>
      </c>
      <c r="AT85" s="11" t="e">
        <f>GETPIVOTDATA("check_amount_total",[1]PT!$A$4,"Inc Date",AT$65,"Paid Date",$A85,"LOB2","MS")</f>
        <v>#REF!</v>
      </c>
      <c r="AU85" s="11" t="e">
        <f>GETPIVOTDATA("check_amount_total",[1]PT!$A$4,"Inc Date",AU$65,"Paid Date",$A85,"LOB2","MS")</f>
        <v>#REF!</v>
      </c>
      <c r="AV85" s="11" t="e">
        <f>GETPIVOTDATA("check_amount_total",[1]PT!$A$4,"Inc Date",AV$65,"Paid Date",$A85,"LOB2","MS")</f>
        <v>#REF!</v>
      </c>
      <c r="AW85" s="11" t="e">
        <f>GETPIVOTDATA("check_amount_total",[1]PT!$A$4,"Inc Date",AW$65,"Paid Date",$A85,"LOB2","MS")</f>
        <v>#REF!</v>
      </c>
      <c r="AX85" s="11" t="e">
        <f>GETPIVOTDATA("check_amount_total",[1]PT!$A$4,"Inc Date",AX$65,"Paid Date",$A85,"LOB2","MS")</f>
        <v>#REF!</v>
      </c>
      <c r="AY85" s="11" t="e">
        <f>GETPIVOTDATA("check_amount_total",[1]PT!$A$4,"Inc Date",AY$65,"Paid Date",$A85,"LOB2","MS")</f>
        <v>#REF!</v>
      </c>
      <c r="AZ85" s="11" t="e">
        <f>GETPIVOTDATA("check_amount_total",[1]PT!$A$4,"Inc Date",AZ$65,"Paid Date",$A85,"LOB2","MS")</f>
        <v>#REF!</v>
      </c>
      <c r="BA85" s="11" t="e">
        <f>GETPIVOTDATA("check_amount_total",[1]PT!$A$4,"Inc Date",BA$65,"Paid Date",$A85,"LOB2","MS")</f>
        <v>#REF!</v>
      </c>
      <c r="BB85" s="12" t="e">
        <f t="shared" si="14"/>
        <v>#REF!</v>
      </c>
      <c r="BC85" s="12"/>
    </row>
    <row r="86" spans="1:55" x14ac:dyDescent="0.35">
      <c r="A86" s="10">
        <f>Summary!A28</f>
        <v>45261</v>
      </c>
      <c r="B86" s="11"/>
      <c r="C86" s="11"/>
      <c r="D86" s="11"/>
      <c r="E86" s="11">
        <v>66</v>
      </c>
      <c r="F86" s="11">
        <v>3066</v>
      </c>
      <c r="G86" s="11">
        <v>3066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2"/>
      <c r="AC86" s="10">
        <f t="shared" si="13"/>
        <v>45261</v>
      </c>
      <c r="AD86" s="11" t="e">
        <f>GETPIVOTDATA("check_amount_total",[1]PT!$A$4,"Inc Date",AD$65,"Paid Date",$A86,"LOB2","MS")</f>
        <v>#REF!</v>
      </c>
      <c r="AE86" s="11" t="e">
        <f>GETPIVOTDATA("check_amount_total",[1]PT!$A$4,"Inc Date",AE$65,"Paid Date",$A86,"LOB2","MS")</f>
        <v>#REF!</v>
      </c>
      <c r="AF86" s="11" t="e">
        <f>GETPIVOTDATA("check_amount_total",[1]PT!$A$4,"Inc Date",AF$65,"Paid Date",$A86,"LOB2","MS")</f>
        <v>#REF!</v>
      </c>
      <c r="AG86" s="11" t="e">
        <f>GETPIVOTDATA("check_amount_total",[1]PT!$A$4,"Inc Date",AG$65,"Paid Date",$A86,"LOB2","MS")</f>
        <v>#REF!</v>
      </c>
      <c r="AH86" s="11" t="e">
        <f>GETPIVOTDATA("check_amount_total",[1]PT!$A$4,"Inc Date",AH$65,"Paid Date",$A86,"LOB2","MS")</f>
        <v>#REF!</v>
      </c>
      <c r="AI86" s="11" t="e">
        <f>GETPIVOTDATA("check_amount_total",[1]PT!$A$4,"Inc Date",AI$65,"Paid Date",$A86,"LOB2","MS")</f>
        <v>#REF!</v>
      </c>
      <c r="AJ86" s="11" t="e">
        <f>GETPIVOTDATA("check_amount_total",[1]PT!$A$4,"Inc Date",AJ$65,"Paid Date",$A86,"LOB2","MS")</f>
        <v>#REF!</v>
      </c>
      <c r="AK86" s="11" t="e">
        <f>GETPIVOTDATA("check_amount_total",[1]PT!$A$4,"Inc Date",AK$65,"Paid Date",$A86,"LOB2","MS")</f>
        <v>#REF!</v>
      </c>
      <c r="AL86" s="11" t="e">
        <f>GETPIVOTDATA("check_amount_total",[1]PT!$A$4,"Inc Date",AL$65,"Paid Date",$A86,"LOB2","MS")</f>
        <v>#REF!</v>
      </c>
      <c r="AM86" s="11" t="e">
        <f>GETPIVOTDATA("check_amount_total",[1]PT!$A$4,"Inc Date",AM$65,"Paid Date",$A86,"LOB2","MS")</f>
        <v>#REF!</v>
      </c>
      <c r="AN86" s="11" t="e">
        <f>GETPIVOTDATA("check_amount_total",[1]PT!$A$4,"Inc Date",AN$65,"Paid Date",$A86,"LOB2","MS")</f>
        <v>#REF!</v>
      </c>
      <c r="AO86" s="11" t="e">
        <f>GETPIVOTDATA("check_amount_total",[1]PT!$A$4,"Inc Date",AO$65,"Paid Date",$A86,"LOB2","MS")</f>
        <v>#REF!</v>
      </c>
      <c r="AP86" s="11" t="e">
        <f>GETPIVOTDATA("check_amount_total",[1]PT!$A$4,"Inc Date",AP$65,"Paid Date",$A86,"LOB2","MS")</f>
        <v>#REF!</v>
      </c>
      <c r="AQ86" s="11" t="e">
        <f>GETPIVOTDATA("check_amount_total",[1]PT!$A$4,"Inc Date",AQ$65,"Paid Date",$A86,"LOB2","MS")</f>
        <v>#REF!</v>
      </c>
      <c r="AR86" s="11" t="e">
        <f>GETPIVOTDATA("check_amount_total",[1]PT!$A$4,"Inc Date",AR$65,"Paid Date",$A86,"LOB2","MS")</f>
        <v>#REF!</v>
      </c>
      <c r="AS86" s="11" t="e">
        <f>GETPIVOTDATA("check_amount_total",[1]PT!$A$4,"Inc Date",AS$65,"Paid Date",$A86,"LOB2","MS")</f>
        <v>#REF!</v>
      </c>
      <c r="AT86" s="11" t="e">
        <f>GETPIVOTDATA("check_amount_total",[1]PT!$A$4,"Inc Date",AT$65,"Paid Date",$A86,"LOB2","MS")</f>
        <v>#REF!</v>
      </c>
      <c r="AU86" s="11" t="e">
        <f>GETPIVOTDATA("check_amount_total",[1]PT!$A$4,"Inc Date",AU$65,"Paid Date",$A86,"LOB2","MS")</f>
        <v>#REF!</v>
      </c>
      <c r="AV86" s="11" t="e">
        <f>GETPIVOTDATA("check_amount_total",[1]PT!$A$4,"Inc Date",AV$65,"Paid Date",$A86,"LOB2","MS")</f>
        <v>#REF!</v>
      </c>
      <c r="AW86" s="11" t="e">
        <f>GETPIVOTDATA("check_amount_total",[1]PT!$A$4,"Inc Date",AW$65,"Paid Date",$A86,"LOB2","MS")</f>
        <v>#REF!</v>
      </c>
      <c r="AX86" s="11" t="e">
        <f>GETPIVOTDATA("check_amount_total",[1]PT!$A$4,"Inc Date",AX$65,"Paid Date",$A86,"LOB2","MS")</f>
        <v>#REF!</v>
      </c>
      <c r="AY86" s="11" t="e">
        <f>GETPIVOTDATA("check_amount_total",[1]PT!$A$4,"Inc Date",AY$65,"Paid Date",$A86,"LOB2","MS")</f>
        <v>#REF!</v>
      </c>
      <c r="AZ86" s="11" t="e">
        <f>GETPIVOTDATA("check_amount_total",[1]PT!$A$4,"Inc Date",AZ$65,"Paid Date",$A86,"LOB2","MS")</f>
        <v>#REF!</v>
      </c>
      <c r="BA86" s="11" t="e">
        <f>GETPIVOTDATA("check_amount_total",[1]PT!$A$4,"Inc Date",BA$65,"Paid Date",$A86,"LOB2","MS")</f>
        <v>#REF!</v>
      </c>
      <c r="BB86" s="12" t="e">
        <f t="shared" si="14"/>
        <v>#REF!</v>
      </c>
      <c r="BC86" s="12"/>
    </row>
    <row r="87" spans="1:55" x14ac:dyDescent="0.35">
      <c r="A87" s="10">
        <f>Summary!A29</f>
        <v>45292</v>
      </c>
      <c r="B87" s="11"/>
      <c r="C87" s="11"/>
      <c r="D87" s="11">
        <v>1655</v>
      </c>
      <c r="E87" s="11">
        <v>1655</v>
      </c>
      <c r="F87" s="11">
        <v>1655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2"/>
      <c r="AC87" s="10">
        <f t="shared" si="13"/>
        <v>45292</v>
      </c>
      <c r="AD87" s="11" t="e">
        <f>GETPIVOTDATA("check_amount_total",[1]PT!$A$4,"Inc Date",AD$65,"Paid Date",$A87,"LOB2","MS")</f>
        <v>#REF!</v>
      </c>
      <c r="AE87" s="11" t="e">
        <f>GETPIVOTDATA("check_amount_total",[1]PT!$A$4,"Inc Date",AE$65,"Paid Date",$A87,"LOB2","MS")</f>
        <v>#REF!</v>
      </c>
      <c r="AF87" s="11" t="e">
        <f>GETPIVOTDATA("check_amount_total",[1]PT!$A$4,"Inc Date",AF$65,"Paid Date",$A87,"LOB2","MS")</f>
        <v>#REF!</v>
      </c>
      <c r="AG87" s="11" t="e">
        <f>GETPIVOTDATA("check_amount_total",[1]PT!$A$4,"Inc Date",AG$65,"Paid Date",$A87,"LOB2","MS")</f>
        <v>#REF!</v>
      </c>
      <c r="AH87" s="11" t="e">
        <f>GETPIVOTDATA("check_amount_total",[1]PT!$A$4,"Inc Date",AH$65,"Paid Date",$A87,"LOB2","MS")</f>
        <v>#REF!</v>
      </c>
      <c r="AI87" s="11" t="e">
        <f>GETPIVOTDATA("check_amount_total",[1]PT!$A$4,"Inc Date",AI$65,"Paid Date",$A87,"LOB2","MS")</f>
        <v>#REF!</v>
      </c>
      <c r="AJ87" s="11" t="e">
        <f>GETPIVOTDATA("check_amount_total",[1]PT!$A$4,"Inc Date",AJ$65,"Paid Date",$A87,"LOB2","MS")</f>
        <v>#REF!</v>
      </c>
      <c r="AK87" s="11" t="e">
        <f>GETPIVOTDATA("check_amount_total",[1]PT!$A$4,"Inc Date",AK$65,"Paid Date",$A87,"LOB2","MS")</f>
        <v>#REF!</v>
      </c>
      <c r="AL87" s="11" t="e">
        <f>GETPIVOTDATA("check_amount_total",[1]PT!$A$4,"Inc Date",AL$65,"Paid Date",$A87,"LOB2","MS")</f>
        <v>#REF!</v>
      </c>
      <c r="AM87" s="11" t="e">
        <f>GETPIVOTDATA("check_amount_total",[1]PT!$A$4,"Inc Date",AM$65,"Paid Date",$A87,"LOB2","MS")</f>
        <v>#REF!</v>
      </c>
      <c r="AN87" s="11" t="e">
        <f>GETPIVOTDATA("check_amount_total",[1]PT!$A$4,"Inc Date",AN$65,"Paid Date",$A87,"LOB2","MS")</f>
        <v>#REF!</v>
      </c>
      <c r="AO87" s="11" t="e">
        <f>GETPIVOTDATA("check_amount_total",[1]PT!$A$4,"Inc Date",AO$65,"Paid Date",$A87,"LOB2","MS")</f>
        <v>#REF!</v>
      </c>
      <c r="AP87" s="11" t="e">
        <f>GETPIVOTDATA("check_amount_total",[1]PT!$A$4,"Inc Date",AP$65,"Paid Date",$A87,"LOB2","MS")</f>
        <v>#REF!</v>
      </c>
      <c r="AQ87" s="11" t="e">
        <f>GETPIVOTDATA("check_amount_total",[1]PT!$A$4,"Inc Date",AQ$65,"Paid Date",$A87,"LOB2","MS")</f>
        <v>#REF!</v>
      </c>
      <c r="AR87" s="11" t="e">
        <f>GETPIVOTDATA("check_amount_total",[1]PT!$A$4,"Inc Date",AR$65,"Paid Date",$A87,"LOB2","MS")</f>
        <v>#REF!</v>
      </c>
      <c r="AS87" s="11" t="e">
        <f>GETPIVOTDATA("check_amount_total",[1]PT!$A$4,"Inc Date",AS$65,"Paid Date",$A87,"LOB2","MS")</f>
        <v>#REF!</v>
      </c>
      <c r="AT87" s="11" t="e">
        <f>GETPIVOTDATA("check_amount_total",[1]PT!$A$4,"Inc Date",AT$65,"Paid Date",$A87,"LOB2","MS")</f>
        <v>#REF!</v>
      </c>
      <c r="AU87" s="11" t="e">
        <f>GETPIVOTDATA("check_amount_total",[1]PT!$A$4,"Inc Date",AU$65,"Paid Date",$A87,"LOB2","MS")</f>
        <v>#REF!</v>
      </c>
      <c r="AV87" s="11" t="e">
        <f>GETPIVOTDATA("check_amount_total",[1]PT!$A$4,"Inc Date",AV$65,"Paid Date",$A87,"LOB2","MS")</f>
        <v>#REF!</v>
      </c>
      <c r="AW87" s="11" t="e">
        <f>GETPIVOTDATA("check_amount_total",[1]PT!$A$4,"Inc Date",AW$65,"Paid Date",$A87,"LOB2","MS")</f>
        <v>#REF!</v>
      </c>
      <c r="AX87" s="11" t="e">
        <f>GETPIVOTDATA("check_amount_total",[1]PT!$A$4,"Inc Date",AX$65,"Paid Date",$A87,"LOB2","MS")</f>
        <v>#REF!</v>
      </c>
      <c r="AY87" s="11" t="e">
        <f>GETPIVOTDATA("check_amount_total",[1]PT!$A$4,"Inc Date",AY$65,"Paid Date",$A87,"LOB2","MS")</f>
        <v>#REF!</v>
      </c>
      <c r="AZ87" s="11" t="e">
        <f>GETPIVOTDATA("check_amount_total",[1]PT!$A$4,"Inc Date",AZ$65,"Paid Date",$A87,"LOB2","MS")</f>
        <v>#REF!</v>
      </c>
      <c r="BA87" s="11" t="e">
        <f>GETPIVOTDATA("check_amount_total",[1]PT!$A$4,"Inc Date",BA$65,"Paid Date",$A87,"LOB2","MS")</f>
        <v>#REF!</v>
      </c>
      <c r="BB87" s="12" t="e">
        <f t="shared" si="14"/>
        <v>#REF!</v>
      </c>
      <c r="BC87" s="12"/>
    </row>
    <row r="88" spans="1:55" x14ac:dyDescent="0.35">
      <c r="A88" s="10">
        <f>Summary!A30</f>
        <v>45323</v>
      </c>
      <c r="B88" s="11"/>
      <c r="C88" s="11">
        <v>55</v>
      </c>
      <c r="D88" s="11">
        <v>27073.1</v>
      </c>
      <c r="E88" s="11">
        <v>27073.1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3"/>
      <c r="S88" s="11"/>
      <c r="T88" s="11"/>
      <c r="U88" s="11"/>
      <c r="V88" s="11"/>
      <c r="W88" s="11"/>
      <c r="X88" s="11"/>
      <c r="Y88" s="11"/>
      <c r="Z88" s="12"/>
      <c r="AA88" s="12"/>
      <c r="AC88" s="10">
        <f t="shared" si="13"/>
        <v>45323</v>
      </c>
      <c r="AD88" s="11" t="e">
        <f>GETPIVOTDATA("check_amount_total",[1]PT!$A$4,"Inc Date",AD$65,"Paid Date",$A88,"LOB2","MS")</f>
        <v>#REF!</v>
      </c>
      <c r="AE88" s="11" t="e">
        <f>GETPIVOTDATA("check_amount_total",[1]PT!$A$4,"Inc Date",AE$65,"Paid Date",$A88,"LOB2","MS")</f>
        <v>#REF!</v>
      </c>
      <c r="AF88" s="11" t="e">
        <f>GETPIVOTDATA("check_amount_total",[1]PT!$A$4,"Inc Date",AF$65,"Paid Date",$A88,"LOB2","MS")</f>
        <v>#REF!</v>
      </c>
      <c r="AG88" s="11" t="e">
        <f>GETPIVOTDATA("check_amount_total",[1]PT!$A$4,"Inc Date",AG$65,"Paid Date",$A88,"LOB2","MS")</f>
        <v>#REF!</v>
      </c>
      <c r="AH88" s="11" t="e">
        <f>GETPIVOTDATA("check_amount_total",[1]PT!$A$4,"Inc Date",AH$65,"Paid Date",$A88,"LOB2","MS")</f>
        <v>#REF!</v>
      </c>
      <c r="AI88" s="11" t="e">
        <f>GETPIVOTDATA("check_amount_total",[1]PT!$A$4,"Inc Date",AI$65,"Paid Date",$A88,"LOB2","MS")</f>
        <v>#REF!</v>
      </c>
      <c r="AJ88" s="11" t="e">
        <f>GETPIVOTDATA("check_amount_total",[1]PT!$A$4,"Inc Date",AJ$65,"Paid Date",$A88,"LOB2","MS")</f>
        <v>#REF!</v>
      </c>
      <c r="AK88" s="11" t="e">
        <f>GETPIVOTDATA("check_amount_total",[1]PT!$A$4,"Inc Date",AK$65,"Paid Date",$A88,"LOB2","MS")</f>
        <v>#REF!</v>
      </c>
      <c r="AL88" s="11" t="e">
        <f>GETPIVOTDATA("check_amount_total",[1]PT!$A$4,"Inc Date",AL$65,"Paid Date",$A88,"LOB2","MS")</f>
        <v>#REF!</v>
      </c>
      <c r="AM88" s="11" t="e">
        <f>GETPIVOTDATA("check_amount_total",[1]PT!$A$4,"Inc Date",AM$65,"Paid Date",$A88,"LOB2","MS")</f>
        <v>#REF!</v>
      </c>
      <c r="AN88" s="11" t="e">
        <f>GETPIVOTDATA("check_amount_total",[1]PT!$A$4,"Inc Date",AN$65,"Paid Date",$A88,"LOB2","MS")</f>
        <v>#REF!</v>
      </c>
      <c r="AO88" s="11" t="e">
        <f>GETPIVOTDATA("check_amount_total",[1]PT!$A$4,"Inc Date",AO$65,"Paid Date",$A88,"LOB2","MS")</f>
        <v>#REF!</v>
      </c>
      <c r="AP88" s="11" t="e">
        <f>GETPIVOTDATA("check_amount_total",[1]PT!$A$4,"Inc Date",AP$65,"Paid Date",$A88,"LOB2","MS")</f>
        <v>#REF!</v>
      </c>
      <c r="AQ88" s="11" t="e">
        <f>GETPIVOTDATA("check_amount_total",[1]PT!$A$4,"Inc Date",AQ$65,"Paid Date",$A88,"LOB2","MS")</f>
        <v>#REF!</v>
      </c>
      <c r="AR88" s="11" t="e">
        <f>GETPIVOTDATA("check_amount_total",[1]PT!$A$4,"Inc Date",AR$65,"Paid Date",$A88,"LOB2","MS")</f>
        <v>#REF!</v>
      </c>
      <c r="AS88" s="11" t="e">
        <f>GETPIVOTDATA("check_amount_total",[1]PT!$A$4,"Inc Date",AS$65,"Paid Date",$A88,"LOB2","MS")</f>
        <v>#REF!</v>
      </c>
      <c r="AT88" s="11" t="e">
        <f>GETPIVOTDATA("check_amount_total",[1]PT!$A$4,"Inc Date",AT$65,"Paid Date",$A88,"LOB2","MS")</f>
        <v>#REF!</v>
      </c>
      <c r="AU88" s="11" t="e">
        <f>GETPIVOTDATA("check_amount_total",[1]PT!$A$4,"Inc Date",AU$65,"Paid Date",$A88,"LOB2","MS")</f>
        <v>#REF!</v>
      </c>
      <c r="AV88" s="11" t="e">
        <f>GETPIVOTDATA("check_amount_total",[1]PT!$A$4,"Inc Date",AV$65,"Paid Date",$A88,"LOB2","MS")</f>
        <v>#REF!</v>
      </c>
      <c r="AW88" s="11" t="e">
        <f>GETPIVOTDATA("check_amount_total",[1]PT!$A$4,"Inc Date",AW$65,"Paid Date",$A88,"LOB2","MS")</f>
        <v>#REF!</v>
      </c>
      <c r="AX88" s="11" t="e">
        <f>GETPIVOTDATA("check_amount_total",[1]PT!$A$4,"Inc Date",AX$65,"Paid Date",$A88,"LOB2","MS")</f>
        <v>#REF!</v>
      </c>
      <c r="AY88" s="11" t="e">
        <f>GETPIVOTDATA("check_amount_total",[1]PT!$A$4,"Inc Date",AY$65,"Paid Date",$A88,"LOB2","MS")</f>
        <v>#REF!</v>
      </c>
      <c r="AZ88" s="11" t="e">
        <f>GETPIVOTDATA("check_amount_total",[1]PT!$A$4,"Inc Date",AZ$65,"Paid Date",$A88,"LOB2","MS")</f>
        <v>#REF!</v>
      </c>
      <c r="BA88" s="11" t="e">
        <f>GETPIVOTDATA("check_amount_total",[1]PT!$A$4,"Inc Date",BA$65,"Paid Date",$A88,"LOB2","MS")</f>
        <v>#REF!</v>
      </c>
      <c r="BB88" s="12" t="e">
        <f t="shared" si="14"/>
        <v>#REF!</v>
      </c>
      <c r="BC88" s="12"/>
    </row>
    <row r="89" spans="1:55" x14ac:dyDescent="0.35">
      <c r="A89" s="10">
        <f>Summary!A31</f>
        <v>45352</v>
      </c>
      <c r="B89" s="11"/>
      <c r="C89" s="11">
        <v>10</v>
      </c>
      <c r="D89" s="11">
        <v>210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2"/>
      <c r="AC89" s="10">
        <f t="shared" si="13"/>
        <v>45352</v>
      </c>
      <c r="AD89" s="11" t="e">
        <f>GETPIVOTDATA("check_amount_total",[1]PT!$A$4,"Inc Date",AD$65,"Paid Date",$A89,"LOB2","MS")</f>
        <v>#REF!</v>
      </c>
      <c r="AE89" s="11" t="e">
        <f>GETPIVOTDATA("check_amount_total",[1]PT!$A$4,"Inc Date",AE$65,"Paid Date",$A89,"LOB2","MS")</f>
        <v>#REF!</v>
      </c>
      <c r="AF89" s="11" t="e">
        <f>GETPIVOTDATA("check_amount_total",[1]PT!$A$4,"Inc Date",AF$65,"Paid Date",$A89,"LOB2","MS")</f>
        <v>#REF!</v>
      </c>
      <c r="AG89" s="11" t="e">
        <f>GETPIVOTDATA("check_amount_total",[1]PT!$A$4,"Inc Date",AG$65,"Paid Date",$A89,"LOB2","MS")</f>
        <v>#REF!</v>
      </c>
      <c r="AH89" s="11" t="e">
        <f>GETPIVOTDATA("check_amount_total",[1]PT!$A$4,"Inc Date",AH$65,"Paid Date",$A89,"LOB2","MS")</f>
        <v>#REF!</v>
      </c>
      <c r="AI89" s="11" t="e">
        <f>GETPIVOTDATA("check_amount_total",[1]PT!$A$4,"Inc Date",AI$65,"Paid Date",$A89,"LOB2","MS")</f>
        <v>#REF!</v>
      </c>
      <c r="AJ89" s="11" t="e">
        <f>GETPIVOTDATA("check_amount_total",[1]PT!$A$4,"Inc Date",AJ$65,"Paid Date",$A89,"LOB2","MS")</f>
        <v>#REF!</v>
      </c>
      <c r="AK89" s="11" t="e">
        <f>GETPIVOTDATA("check_amount_total",[1]PT!$A$4,"Inc Date",AK$65,"Paid Date",$A89,"LOB2","MS")</f>
        <v>#REF!</v>
      </c>
      <c r="AL89" s="11" t="e">
        <f>GETPIVOTDATA("check_amount_total",[1]PT!$A$4,"Inc Date",AL$65,"Paid Date",$A89,"LOB2","MS")</f>
        <v>#REF!</v>
      </c>
      <c r="AM89" s="11" t="e">
        <f>GETPIVOTDATA("check_amount_total",[1]PT!$A$4,"Inc Date",AM$65,"Paid Date",$A89,"LOB2","MS")</f>
        <v>#REF!</v>
      </c>
      <c r="AN89" s="11" t="e">
        <f>GETPIVOTDATA("check_amount_total",[1]PT!$A$4,"Inc Date",AN$65,"Paid Date",$A89,"LOB2","MS")</f>
        <v>#REF!</v>
      </c>
      <c r="AO89" s="11" t="e">
        <f>GETPIVOTDATA("check_amount_total",[1]PT!$A$4,"Inc Date",AO$65,"Paid Date",$A89,"LOB2","MS")</f>
        <v>#REF!</v>
      </c>
      <c r="AP89" s="11" t="e">
        <f>GETPIVOTDATA("check_amount_total",[1]PT!$A$4,"Inc Date",AP$65,"Paid Date",$A89,"LOB2","MS")</f>
        <v>#REF!</v>
      </c>
      <c r="AQ89" s="11" t="e">
        <f>GETPIVOTDATA("check_amount_total",[1]PT!$A$4,"Inc Date",AQ$65,"Paid Date",$A89,"LOB2","MS")</f>
        <v>#REF!</v>
      </c>
      <c r="AR89" s="11" t="e">
        <f>GETPIVOTDATA("check_amount_total",[1]PT!$A$4,"Inc Date",AR$65,"Paid Date",$A89,"LOB2","MS")</f>
        <v>#REF!</v>
      </c>
      <c r="AS89" s="11" t="e">
        <f>GETPIVOTDATA("check_amount_total",[1]PT!$A$4,"Inc Date",AS$65,"Paid Date",$A89,"LOB2","MS")</f>
        <v>#REF!</v>
      </c>
      <c r="AT89" s="11" t="e">
        <f>GETPIVOTDATA("check_amount_total",[1]PT!$A$4,"Inc Date",AT$65,"Paid Date",$A89,"LOB2","MS")</f>
        <v>#REF!</v>
      </c>
      <c r="AU89" s="11" t="e">
        <f>GETPIVOTDATA("check_amount_total",[1]PT!$A$4,"Inc Date",AU$65,"Paid Date",$A89,"LOB2","MS")</f>
        <v>#REF!</v>
      </c>
      <c r="AV89" s="11" t="e">
        <f>GETPIVOTDATA("check_amount_total",[1]PT!$A$4,"Inc Date",AV$65,"Paid Date",$A89,"LOB2","MS")</f>
        <v>#REF!</v>
      </c>
      <c r="AW89" s="11" t="e">
        <f>GETPIVOTDATA("check_amount_total",[1]PT!$A$4,"Inc Date",AW$65,"Paid Date",$A89,"LOB2","MS")</f>
        <v>#REF!</v>
      </c>
      <c r="AX89" s="11" t="e">
        <f>GETPIVOTDATA("check_amount_total",[1]PT!$A$4,"Inc Date",AX$65,"Paid Date",$A89,"LOB2","MS")</f>
        <v>#REF!</v>
      </c>
      <c r="AY89" s="11" t="e">
        <f>GETPIVOTDATA("check_amount_total",[1]PT!$A$4,"Inc Date",AY$65,"Paid Date",$A89,"LOB2","MS")</f>
        <v>#REF!</v>
      </c>
      <c r="AZ89" s="11" t="e">
        <f>GETPIVOTDATA("check_amount_total",[1]PT!$A$4,"Inc Date",AZ$65,"Paid Date",$A89,"LOB2","MS")</f>
        <v>#REF!</v>
      </c>
      <c r="BA89" s="11" t="e">
        <f>GETPIVOTDATA("check_amount_total",[1]PT!$A$4,"Inc Date",BA$65,"Paid Date",$A89,"LOB2","MS")</f>
        <v>#REF!</v>
      </c>
      <c r="BB89" s="12" t="e">
        <f t="shared" si="14"/>
        <v>#REF!</v>
      </c>
      <c r="BC89" s="12"/>
    </row>
    <row r="90" spans="1:55" x14ac:dyDescent="0.35">
      <c r="A90" t="s">
        <v>33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C90" s="10" t="str">
        <f t="shared" si="13"/>
        <v>Total</v>
      </c>
      <c r="AD90" s="12" t="e">
        <f t="shared" ref="AD90:BA90" si="15">SUM(AD66:AD89)</f>
        <v>#REF!</v>
      </c>
      <c r="AE90" s="12" t="e">
        <f t="shared" si="15"/>
        <v>#REF!</v>
      </c>
      <c r="AF90" s="12" t="e">
        <f t="shared" si="15"/>
        <v>#REF!</v>
      </c>
      <c r="AG90" s="12" t="e">
        <f t="shared" si="15"/>
        <v>#REF!</v>
      </c>
      <c r="AH90" s="12" t="e">
        <f t="shared" si="15"/>
        <v>#REF!</v>
      </c>
      <c r="AI90" s="12" t="e">
        <f t="shared" si="15"/>
        <v>#REF!</v>
      </c>
      <c r="AJ90" s="12" t="e">
        <f t="shared" si="15"/>
        <v>#REF!</v>
      </c>
      <c r="AK90" s="12" t="e">
        <f t="shared" si="15"/>
        <v>#REF!</v>
      </c>
      <c r="AL90" s="12" t="e">
        <f t="shared" si="15"/>
        <v>#REF!</v>
      </c>
      <c r="AM90" s="12" t="e">
        <f t="shared" si="15"/>
        <v>#REF!</v>
      </c>
      <c r="AN90" s="12" t="e">
        <f t="shared" si="15"/>
        <v>#REF!</v>
      </c>
      <c r="AO90" s="12" t="e">
        <f t="shared" si="15"/>
        <v>#REF!</v>
      </c>
      <c r="AP90" s="12" t="e">
        <f t="shared" si="15"/>
        <v>#REF!</v>
      </c>
      <c r="AQ90" s="12" t="e">
        <f t="shared" si="15"/>
        <v>#REF!</v>
      </c>
      <c r="AR90" s="12" t="e">
        <f t="shared" si="15"/>
        <v>#REF!</v>
      </c>
      <c r="AS90" s="12" t="e">
        <f t="shared" si="15"/>
        <v>#REF!</v>
      </c>
      <c r="AT90" s="12" t="e">
        <f t="shared" si="15"/>
        <v>#REF!</v>
      </c>
      <c r="AU90" s="12" t="e">
        <f t="shared" si="15"/>
        <v>#REF!</v>
      </c>
      <c r="AV90" s="12" t="e">
        <f t="shared" si="15"/>
        <v>#REF!</v>
      </c>
      <c r="AW90" s="12" t="e">
        <f t="shared" si="15"/>
        <v>#REF!</v>
      </c>
      <c r="AX90" s="12" t="e">
        <f t="shared" si="15"/>
        <v>#REF!</v>
      </c>
      <c r="AY90" s="12" t="e">
        <f t="shared" si="15"/>
        <v>#REF!</v>
      </c>
      <c r="AZ90" s="12" t="e">
        <f t="shared" si="15"/>
        <v>#REF!</v>
      </c>
      <c r="BA90" s="12" t="e">
        <f t="shared" si="15"/>
        <v>#REF!</v>
      </c>
      <c r="BB90" s="12"/>
    </row>
    <row r="91" spans="1:55" x14ac:dyDescent="0.35">
      <c r="B91" s="45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3" spans="1:55" ht="15.5" customHeight="1" x14ac:dyDescent="0.35">
      <c r="A93" s="1" t="s">
        <v>34</v>
      </c>
      <c r="B93" s="1"/>
      <c r="C93" s="1"/>
      <c r="D93" s="1"/>
      <c r="E93" s="1"/>
      <c r="F93" s="1"/>
      <c r="K93" s="1"/>
      <c r="S93" s="1"/>
      <c r="T93" s="1"/>
      <c r="U93" s="1"/>
      <c r="V93" s="1"/>
    </row>
    <row r="94" spans="1:55" ht="15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55" ht="15.5" customHeight="1" x14ac:dyDescent="0.35">
      <c r="A95" s="1"/>
      <c r="B95" s="1"/>
      <c r="C95" s="1"/>
      <c r="D95" s="1"/>
      <c r="E95" s="2" t="s">
        <v>21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55" ht="15.5" customHeight="1" x14ac:dyDescent="0.35">
      <c r="A96" s="3" t="s">
        <v>22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4" ht="15.5" customHeight="1" x14ac:dyDescent="0.35">
      <c r="A97" s="3" t="s">
        <v>23</v>
      </c>
      <c r="B97" s="6" t="s">
        <v>24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5" customHeight="1" x14ac:dyDescent="0.35">
      <c r="A98" s="2" t="s">
        <v>25</v>
      </c>
      <c r="B98" s="3" t="s">
        <v>26</v>
      </c>
      <c r="C98" s="3" t="s">
        <v>26</v>
      </c>
      <c r="D98" s="3" t="s">
        <v>26</v>
      </c>
      <c r="E98" s="3" t="s">
        <v>26</v>
      </c>
      <c r="F98" s="3" t="s">
        <v>26</v>
      </c>
      <c r="G98" s="3" t="s">
        <v>26</v>
      </c>
      <c r="H98" s="3" t="s">
        <v>26</v>
      </c>
      <c r="I98" s="3" t="s">
        <v>26</v>
      </c>
      <c r="J98" s="3" t="s">
        <v>26</v>
      </c>
      <c r="K98" s="3" t="s">
        <v>26</v>
      </c>
      <c r="L98" s="3" t="s">
        <v>26</v>
      </c>
      <c r="M98" s="3" t="s">
        <v>26</v>
      </c>
      <c r="N98" s="3" t="s">
        <v>26</v>
      </c>
      <c r="O98" s="3" t="s">
        <v>26</v>
      </c>
      <c r="P98" s="3" t="s">
        <v>26</v>
      </c>
      <c r="Q98" s="3" t="s">
        <v>26</v>
      </c>
      <c r="R98" s="3" t="s">
        <v>26</v>
      </c>
      <c r="S98" s="3" t="s">
        <v>26</v>
      </c>
      <c r="T98" s="3" t="s">
        <v>26</v>
      </c>
      <c r="U98" s="3" t="s">
        <v>26</v>
      </c>
      <c r="V98" s="3" t="s">
        <v>26</v>
      </c>
      <c r="W98" s="3" t="s">
        <v>26</v>
      </c>
      <c r="X98" s="3" t="s">
        <v>26</v>
      </c>
    </row>
    <row r="99" spans="1:24" ht="15.5" customHeight="1" x14ac:dyDescent="0.35">
      <c r="A99" s="1">
        <v>0</v>
      </c>
      <c r="B99" s="4">
        <v>29.813298843578821</v>
      </c>
      <c r="C99" s="4">
        <v>1.1081543180577029</v>
      </c>
      <c r="D99" s="4">
        <v>1.011569425765922</v>
      </c>
      <c r="E99" s="4">
        <v>1</v>
      </c>
      <c r="F99" s="4">
        <v>1.098458358374766</v>
      </c>
      <c r="G99" s="4">
        <v>1.034158028027738</v>
      </c>
      <c r="H99" s="4">
        <v>1.623642295452542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</row>
    <row r="100" spans="1:24" ht="15.5" customHeight="1" x14ac:dyDescent="0.35">
      <c r="A100" s="1">
        <f t="shared" ref="A100:A121" si="16">1+A99</f>
        <v>1</v>
      </c>
      <c r="B100" s="4">
        <v>9.5245844472858305</v>
      </c>
      <c r="C100" s="4">
        <v>1.134610690749329</v>
      </c>
      <c r="D100" s="4">
        <v>1.0175217812197479</v>
      </c>
      <c r="E100" s="4">
        <v>0.99999999999999989</v>
      </c>
      <c r="F100" s="4">
        <v>0.99999999999999989</v>
      </c>
      <c r="G100" s="4">
        <v>0.99999999999999989</v>
      </c>
      <c r="H100" s="4">
        <v>1.017970591655303</v>
      </c>
      <c r="I100" s="4">
        <v>1.0265734846675461</v>
      </c>
      <c r="J100" s="4">
        <v>0.99999999999999989</v>
      </c>
      <c r="K100" s="4">
        <v>1.0090432741912641</v>
      </c>
      <c r="L100" s="4">
        <v>0.99999999999999989</v>
      </c>
      <c r="M100" s="4">
        <v>0.99999999999999989</v>
      </c>
      <c r="N100" s="4">
        <v>0.99999999999999989</v>
      </c>
      <c r="O100" s="4">
        <v>0.99999999999999989</v>
      </c>
      <c r="P100" s="4">
        <v>0.99999999999999989</v>
      </c>
      <c r="Q100" s="4">
        <v>0.99999999999999989</v>
      </c>
      <c r="R100" s="4">
        <v>0.99999999999999989</v>
      </c>
      <c r="S100" s="4">
        <v>0.99999999999999989</v>
      </c>
      <c r="T100" s="4">
        <v>0.99999999999999989</v>
      </c>
      <c r="U100" s="4">
        <v>0.99999999999999989</v>
      </c>
      <c r="V100" s="4">
        <v>0.99999999999999989</v>
      </c>
      <c r="W100" s="4">
        <v>0.99999999999999989</v>
      </c>
      <c r="X100" s="4"/>
    </row>
    <row r="101" spans="1:24" ht="15.5" customHeight="1" x14ac:dyDescent="0.35">
      <c r="A101" s="1">
        <f t="shared" si="16"/>
        <v>2</v>
      </c>
      <c r="B101" s="4">
        <v>10.85538650129795</v>
      </c>
      <c r="C101" s="4">
        <v>1.2464320706777161</v>
      </c>
      <c r="D101" s="4">
        <v>1.0111249673578799</v>
      </c>
      <c r="E101" s="4">
        <v>0.99999999999999989</v>
      </c>
      <c r="F101" s="4">
        <v>0.99999999999999989</v>
      </c>
      <c r="G101" s="4">
        <v>0.99999999999999989</v>
      </c>
      <c r="H101" s="4">
        <v>0.99999999999999989</v>
      </c>
      <c r="I101" s="4">
        <v>0.99999999999999989</v>
      </c>
      <c r="J101" s="4">
        <v>0.99999999999999989</v>
      </c>
      <c r="K101" s="4">
        <v>0.99999999999999989</v>
      </c>
      <c r="L101" s="4">
        <v>0.99999999999999989</v>
      </c>
      <c r="M101" s="4">
        <v>0.99999999999999989</v>
      </c>
      <c r="N101" s="4">
        <v>0.99999999999999989</v>
      </c>
      <c r="O101" s="4">
        <v>0.99999999999999989</v>
      </c>
      <c r="P101" s="4">
        <v>0.99999999999999989</v>
      </c>
      <c r="Q101" s="4">
        <v>0.99999999999999989</v>
      </c>
      <c r="R101" s="4">
        <v>0.99999999999999989</v>
      </c>
      <c r="S101" s="4">
        <v>0.99999999999999989</v>
      </c>
      <c r="T101" s="4">
        <v>0.99999999999999989</v>
      </c>
      <c r="U101" s="4">
        <v>0.99999999999999989</v>
      </c>
      <c r="V101" s="4">
        <v>0.99999999999999989</v>
      </c>
    </row>
    <row r="102" spans="1:24" ht="15.5" customHeight="1" x14ac:dyDescent="0.35">
      <c r="A102" s="1">
        <f t="shared" si="16"/>
        <v>3</v>
      </c>
      <c r="B102" s="4">
        <v>11.3572134599682</v>
      </c>
      <c r="C102" s="4">
        <v>1.048442697079891</v>
      </c>
      <c r="D102" s="4">
        <v>1.038769566143219</v>
      </c>
      <c r="E102" s="4">
        <v>1.0031096363983809</v>
      </c>
      <c r="F102" s="4">
        <v>1</v>
      </c>
      <c r="G102" s="4">
        <v>1.009203006477088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/>
    </row>
    <row r="103" spans="1:24" ht="15.5" customHeight="1" x14ac:dyDescent="0.35">
      <c r="A103" s="1">
        <f t="shared" si="16"/>
        <v>4</v>
      </c>
      <c r="B103" s="4">
        <v>3.3836711136762201</v>
      </c>
      <c r="C103" s="4">
        <v>1.5521416247351261</v>
      </c>
      <c r="D103" s="4">
        <v>1.0004691571443971</v>
      </c>
      <c r="E103" s="4">
        <v>1.0135928400480769</v>
      </c>
      <c r="F103" s="4">
        <v>1</v>
      </c>
      <c r="G103" s="4">
        <v>1.0006627126202989</v>
      </c>
      <c r="H103" s="4">
        <v>1</v>
      </c>
      <c r="I103" s="4">
        <v>1.011206587749186</v>
      </c>
      <c r="J103" s="4">
        <v>1.015802860702921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/>
      <c r="V103" s="4"/>
    </row>
    <row r="104" spans="1:24" ht="15.5" customHeight="1" x14ac:dyDescent="0.35">
      <c r="A104" s="1">
        <f t="shared" si="16"/>
        <v>5</v>
      </c>
      <c r="B104" s="4">
        <v>39.43034323622728</v>
      </c>
      <c r="C104" s="4">
        <v>1.019893200687612</v>
      </c>
      <c r="D104" s="4">
        <v>1.6371835652987821</v>
      </c>
      <c r="E104" s="4">
        <v>1.0035682445945151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U104" s="4"/>
      <c r="V104" s="4"/>
    </row>
    <row r="105" spans="1:24" ht="15.5" customHeight="1" x14ac:dyDescent="0.35">
      <c r="A105" s="1">
        <f t="shared" si="16"/>
        <v>6</v>
      </c>
      <c r="B105" s="4">
        <v>6.6442168923098066</v>
      </c>
      <c r="C105" s="4">
        <v>1.056942490690939</v>
      </c>
      <c r="D105" s="4">
        <v>1.0134696609685161</v>
      </c>
      <c r="E105" s="4">
        <v>1.0053687853412849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T105" s="4"/>
      <c r="U105" s="4"/>
      <c r="V105" s="4"/>
    </row>
    <row r="106" spans="1:24" ht="15.5" customHeight="1" x14ac:dyDescent="0.35">
      <c r="A106" s="1">
        <f t="shared" si="16"/>
        <v>7</v>
      </c>
      <c r="B106" s="4">
        <v>17.452919538285911</v>
      </c>
      <c r="C106" s="4">
        <v>1.261626681589906</v>
      </c>
      <c r="D106" s="4">
        <v>1.002557736288171</v>
      </c>
      <c r="E106" s="4">
        <v>1.0191992032254049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/>
      <c r="S106" s="4"/>
      <c r="T106" s="4"/>
      <c r="U106" s="4"/>
      <c r="V106" s="4"/>
    </row>
    <row r="107" spans="1:24" ht="15.5" customHeight="1" x14ac:dyDescent="0.35">
      <c r="A107" s="1">
        <f t="shared" si="16"/>
        <v>8</v>
      </c>
      <c r="B107" s="4">
        <v>80.924503882657476</v>
      </c>
      <c r="C107" s="4">
        <v>1.2733776514929389</v>
      </c>
      <c r="D107" s="4">
        <v>2.463925078705874</v>
      </c>
      <c r="E107" s="4">
        <v>1.272741329010795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/>
      <c r="R107" s="4"/>
      <c r="S107" s="4"/>
      <c r="T107" s="4"/>
      <c r="U107" s="4"/>
      <c r="V107" s="4"/>
    </row>
    <row r="108" spans="1:24" ht="15.5" customHeight="1" x14ac:dyDescent="0.35">
      <c r="A108" s="1">
        <f t="shared" si="16"/>
        <v>9</v>
      </c>
      <c r="B108" s="4">
        <v>15.611855174623519</v>
      </c>
      <c r="C108" s="4">
        <v>1.443418724833041</v>
      </c>
      <c r="D108" s="4">
        <v>3.1597156263330022</v>
      </c>
      <c r="E108" s="4">
        <v>1.308829697042788</v>
      </c>
      <c r="F108" s="4">
        <v>0.99999999999999989</v>
      </c>
      <c r="G108" s="4">
        <v>1.001885496324932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Q108" s="4"/>
      <c r="R108" s="4"/>
      <c r="S108" s="4"/>
      <c r="T108" s="4"/>
      <c r="U108" s="4"/>
      <c r="V108" s="4"/>
    </row>
    <row r="109" spans="1:24" ht="15.5" customHeight="1" x14ac:dyDescent="0.35">
      <c r="A109" s="1">
        <f t="shared" si="16"/>
        <v>10</v>
      </c>
      <c r="B109" s="4">
        <v>16.84202171566449</v>
      </c>
      <c r="C109" s="4">
        <v>1.062029444475862</v>
      </c>
      <c r="D109" s="4">
        <v>1.1361493514330949</v>
      </c>
      <c r="E109" s="4">
        <v>1.005355396483685</v>
      </c>
      <c r="F109" s="4">
        <v>1</v>
      </c>
      <c r="G109" s="4">
        <v>1.005003651733408</v>
      </c>
      <c r="H109" s="4">
        <v>0.99999999999999989</v>
      </c>
      <c r="I109" s="4">
        <v>0.99999999999999989</v>
      </c>
      <c r="J109" s="4">
        <v>0.99999999999999989</v>
      </c>
      <c r="K109" s="4">
        <v>0.99999999999999989</v>
      </c>
      <c r="L109" s="4">
        <v>0.99999999999999989</v>
      </c>
      <c r="M109" s="4">
        <v>0.99999999999999989</v>
      </c>
      <c r="N109" s="4">
        <v>0.99999999999999989</v>
      </c>
      <c r="R109" s="4"/>
      <c r="S109" s="4"/>
      <c r="T109" s="4"/>
      <c r="U109" s="4"/>
      <c r="V109" s="4"/>
    </row>
    <row r="110" spans="1:24" ht="15.5" customHeight="1" x14ac:dyDescent="0.35">
      <c r="A110" s="1">
        <f t="shared" si="16"/>
        <v>11</v>
      </c>
      <c r="B110" s="4">
        <v>13.607573946241949</v>
      </c>
      <c r="C110" s="4">
        <v>1.5261039851725049</v>
      </c>
      <c r="D110" s="4">
        <v>1.415041467192079</v>
      </c>
      <c r="E110" s="4">
        <v>1.009204760648664</v>
      </c>
      <c r="F110" s="4">
        <v>1</v>
      </c>
      <c r="G110" s="4">
        <v>2.04029721291373</v>
      </c>
      <c r="H110" s="4">
        <v>1.1030011899215491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T110" s="4"/>
      <c r="U110" s="4"/>
      <c r="V110" s="4"/>
    </row>
    <row r="111" spans="1:24" ht="15.5" customHeight="1" x14ac:dyDescent="0.35">
      <c r="A111" s="1">
        <f t="shared" si="16"/>
        <v>12</v>
      </c>
      <c r="B111" s="4">
        <v>23.269640195869709</v>
      </c>
      <c r="C111" s="4">
        <v>1.445348704224708</v>
      </c>
      <c r="D111" s="4">
        <v>1</v>
      </c>
      <c r="E111" s="4">
        <v>1.391763149398948</v>
      </c>
      <c r="F111" s="4">
        <v>1</v>
      </c>
      <c r="G111" s="4">
        <v>1.0108250212634351</v>
      </c>
      <c r="H111" s="4">
        <v>1</v>
      </c>
      <c r="I111" s="4">
        <v>1.004454623584307</v>
      </c>
      <c r="J111" s="4">
        <v>0.99999999999999989</v>
      </c>
      <c r="K111" s="4">
        <v>0.99999999999999989</v>
      </c>
      <c r="L111" s="4">
        <v>0.99999999999999989</v>
      </c>
      <c r="U111" s="4"/>
      <c r="V111" s="4"/>
    </row>
    <row r="112" spans="1:24" ht="15.5" customHeight="1" x14ac:dyDescent="0.35">
      <c r="A112" s="1">
        <f t="shared" si="16"/>
        <v>13</v>
      </c>
      <c r="B112" s="4">
        <v>4.0940178679222496</v>
      </c>
      <c r="C112" s="4">
        <v>1.2610013048959401</v>
      </c>
      <c r="D112" s="4">
        <v>1.8929732352700439</v>
      </c>
      <c r="E112" s="4">
        <v>1</v>
      </c>
      <c r="F112" s="4">
        <v>1.083210952930258</v>
      </c>
      <c r="G112" s="4">
        <v>1</v>
      </c>
      <c r="H112" s="4">
        <v>1</v>
      </c>
      <c r="I112" s="4">
        <v>1.00390901211195</v>
      </c>
      <c r="J112" s="4">
        <v>1</v>
      </c>
      <c r="K112" s="4">
        <v>1</v>
      </c>
      <c r="U112" s="4"/>
      <c r="V112" s="4"/>
    </row>
    <row r="113" spans="1:55" ht="15.5" customHeight="1" x14ac:dyDescent="0.35">
      <c r="A113" s="1">
        <f t="shared" si="16"/>
        <v>14</v>
      </c>
      <c r="B113" s="4">
        <v>12.55037573058725</v>
      </c>
      <c r="C113" s="4">
        <v>1.019004956368434</v>
      </c>
      <c r="D113" s="4">
        <v>1</v>
      </c>
      <c r="E113" s="4">
        <v>1</v>
      </c>
      <c r="F113" s="4">
        <v>1</v>
      </c>
      <c r="G113" s="4">
        <v>1</v>
      </c>
      <c r="H113" s="4">
        <v>2.758522758185439</v>
      </c>
      <c r="I113" s="4">
        <v>1</v>
      </c>
      <c r="J113" s="4">
        <v>1</v>
      </c>
      <c r="V113" s="4"/>
    </row>
    <row r="114" spans="1:55" ht="15.5" customHeight="1" x14ac:dyDescent="0.35">
      <c r="A114" s="1">
        <f t="shared" si="16"/>
        <v>15</v>
      </c>
      <c r="B114" s="4">
        <v>5.2432959531935639</v>
      </c>
      <c r="C114" s="4">
        <v>2.2018318765110658</v>
      </c>
      <c r="D114" s="4">
        <v>1.041936778089829</v>
      </c>
      <c r="E114" s="4">
        <v>1</v>
      </c>
      <c r="F114" s="4">
        <v>1</v>
      </c>
      <c r="G114" s="4">
        <v>1</v>
      </c>
      <c r="H114" s="4">
        <v>1.055570192327179</v>
      </c>
      <c r="I114" s="4">
        <v>1</v>
      </c>
    </row>
    <row r="115" spans="1:55" ht="15.5" customHeight="1" x14ac:dyDescent="0.35">
      <c r="A115" s="1">
        <f t="shared" si="16"/>
        <v>16</v>
      </c>
      <c r="B115" s="4">
        <v>3.7327697441601781</v>
      </c>
      <c r="C115" s="4">
        <v>1.0302882208501201</v>
      </c>
      <c r="D115" s="4">
        <v>1</v>
      </c>
      <c r="E115" s="4">
        <v>1</v>
      </c>
      <c r="F115" s="4">
        <v>1.2990570949268241</v>
      </c>
      <c r="G115" s="4">
        <v>1</v>
      </c>
      <c r="H115" s="4">
        <v>1</v>
      </c>
    </row>
    <row r="116" spans="1:55" ht="15.5" customHeight="1" x14ac:dyDescent="0.35">
      <c r="A116" s="1">
        <f t="shared" si="16"/>
        <v>17</v>
      </c>
      <c r="B116" s="4">
        <v>14.59087413483722</v>
      </c>
      <c r="C116" s="4">
        <v>1</v>
      </c>
      <c r="D116" s="4">
        <v>1.0339254027653331</v>
      </c>
      <c r="E116" s="4">
        <v>1.014927782497876</v>
      </c>
      <c r="F116" s="4">
        <v>2.3393940915978142</v>
      </c>
      <c r="G116" s="4">
        <v>1</v>
      </c>
    </row>
    <row r="117" spans="1:55" ht="15.5" customHeight="1" x14ac:dyDescent="0.35">
      <c r="A117" s="1">
        <f t="shared" si="16"/>
        <v>18</v>
      </c>
      <c r="B117" s="4">
        <v>3.8840097298681351</v>
      </c>
      <c r="C117" s="4">
        <v>1.391027753971916</v>
      </c>
      <c r="D117" s="4">
        <v>1.0589322527902181</v>
      </c>
      <c r="E117" s="4">
        <v>0.99999999999999989</v>
      </c>
      <c r="F117" s="4">
        <v>0.99999999999999989</v>
      </c>
    </row>
    <row r="118" spans="1:55" ht="15.5" customHeight="1" x14ac:dyDescent="0.35">
      <c r="A118" s="1">
        <f t="shared" si="16"/>
        <v>19</v>
      </c>
      <c r="B118" s="4"/>
      <c r="C118" s="4">
        <v>3.608754027926961</v>
      </c>
      <c r="D118" s="4">
        <v>1</v>
      </c>
      <c r="E118" s="4">
        <v>1</v>
      </c>
    </row>
    <row r="119" spans="1:55" ht="15.5" customHeight="1" x14ac:dyDescent="0.35">
      <c r="A119" s="1">
        <f t="shared" si="16"/>
        <v>20</v>
      </c>
      <c r="B119" s="4"/>
      <c r="C119" s="4">
        <v>1</v>
      </c>
      <c r="D119" s="4">
        <v>1</v>
      </c>
    </row>
    <row r="120" spans="1:55" ht="15.5" customHeight="1" x14ac:dyDescent="0.35">
      <c r="A120" s="1">
        <f t="shared" si="16"/>
        <v>21</v>
      </c>
      <c r="B120" s="4">
        <v>6.1086414831057514</v>
      </c>
      <c r="C120" s="4">
        <v>1</v>
      </c>
    </row>
    <row r="121" spans="1:55" ht="15.5" customHeight="1" x14ac:dyDescent="0.35">
      <c r="A121" s="1">
        <f t="shared" si="16"/>
        <v>22</v>
      </c>
      <c r="B121" s="4">
        <v>1</v>
      </c>
    </row>
    <row r="123" spans="1:55" x14ac:dyDescent="0.35">
      <c r="A123" t="s">
        <v>27</v>
      </c>
    </row>
    <row r="125" spans="1:55" x14ac:dyDescent="0.35">
      <c r="A125" s="7" t="s">
        <v>31</v>
      </c>
      <c r="B125" s="8" t="s">
        <v>28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 t="s">
        <v>29</v>
      </c>
      <c r="AB125" s="7"/>
      <c r="AC125" s="7" t="s">
        <v>30</v>
      </c>
      <c r="AD125" s="8" t="s">
        <v>31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 t="s">
        <v>29</v>
      </c>
    </row>
    <row r="126" spans="1:55" x14ac:dyDescent="0.35">
      <c r="A126" s="7" t="s">
        <v>23</v>
      </c>
      <c r="B126" s="9">
        <f>A127</f>
        <v>44652</v>
      </c>
      <c r="C126" s="9">
        <f>A128</f>
        <v>44682</v>
      </c>
      <c r="D126" s="9">
        <f>A129</f>
        <v>44713</v>
      </c>
      <c r="E126" s="9">
        <f>A130</f>
        <v>44743</v>
      </c>
      <c r="F126" s="9">
        <f>A131</f>
        <v>44774</v>
      </c>
      <c r="G126" s="9">
        <f>A132</f>
        <v>44805</v>
      </c>
      <c r="H126" s="9">
        <f>A133</f>
        <v>44835</v>
      </c>
      <c r="I126" s="9">
        <f>A134</f>
        <v>44866</v>
      </c>
      <c r="J126" s="9">
        <f>A135</f>
        <v>44896</v>
      </c>
      <c r="K126" s="9">
        <f>A136</f>
        <v>44927</v>
      </c>
      <c r="L126" s="9">
        <f>A137</f>
        <v>44958</v>
      </c>
      <c r="M126" s="9">
        <f>A138</f>
        <v>44986</v>
      </c>
      <c r="N126" s="9">
        <f>A139</f>
        <v>45017</v>
      </c>
      <c r="O126" s="9">
        <f>A140</f>
        <v>45047</v>
      </c>
      <c r="P126" s="9">
        <f>A141</f>
        <v>45078</v>
      </c>
      <c r="Q126" s="9">
        <f>A142</f>
        <v>45108</v>
      </c>
      <c r="R126" s="9">
        <f>A143</f>
        <v>45139</v>
      </c>
      <c r="S126" s="9">
        <f>A144</f>
        <v>45170</v>
      </c>
      <c r="T126" s="9">
        <f>A145</f>
        <v>45200</v>
      </c>
      <c r="U126" s="9">
        <f>A146</f>
        <v>45231</v>
      </c>
      <c r="V126" s="9">
        <f>A147</f>
        <v>45261</v>
      </c>
      <c r="W126" s="9">
        <f>A148</f>
        <v>45292</v>
      </c>
      <c r="X126" s="9">
        <f>A149</f>
        <v>45323</v>
      </c>
      <c r="Y126" s="9">
        <f>A150</f>
        <v>45352</v>
      </c>
      <c r="Z126" s="9" t="s">
        <v>33</v>
      </c>
      <c r="AA126" s="7" t="s">
        <v>33</v>
      </c>
      <c r="AB126" s="7"/>
      <c r="AC126" s="7" t="s">
        <v>23</v>
      </c>
      <c r="AD126" s="9">
        <f>AC127</f>
        <v>44652</v>
      </c>
      <c r="AE126" s="9">
        <f>AC128</f>
        <v>44682</v>
      </c>
      <c r="AF126" s="9">
        <f>AC129</f>
        <v>44713</v>
      </c>
      <c r="AG126" s="9">
        <f>AC130</f>
        <v>44743</v>
      </c>
      <c r="AH126" s="9">
        <f>AC131</f>
        <v>44774</v>
      </c>
      <c r="AI126" s="9">
        <f>AC132</f>
        <v>44805</v>
      </c>
      <c r="AJ126" s="9">
        <f>AC133</f>
        <v>44835</v>
      </c>
      <c r="AK126" s="9">
        <f>AC134</f>
        <v>44866</v>
      </c>
      <c r="AL126" s="9">
        <f>AC135</f>
        <v>44896</v>
      </c>
      <c r="AM126" s="9">
        <f>AC136</f>
        <v>44927</v>
      </c>
      <c r="AN126" s="9">
        <f>AC137</f>
        <v>44958</v>
      </c>
      <c r="AO126" s="9">
        <f>AC138</f>
        <v>44986</v>
      </c>
      <c r="AP126" s="9">
        <f>AC139</f>
        <v>45017</v>
      </c>
      <c r="AQ126" s="9">
        <f>AC140</f>
        <v>45047</v>
      </c>
      <c r="AR126" s="9">
        <f>AC141</f>
        <v>45078</v>
      </c>
      <c r="AS126" s="9">
        <f>AC142</f>
        <v>45108</v>
      </c>
      <c r="AT126" s="9">
        <f>AC143</f>
        <v>45139</v>
      </c>
      <c r="AU126" s="9">
        <f>AC144</f>
        <v>45170</v>
      </c>
      <c r="AV126" s="9">
        <f>AC145</f>
        <v>45200</v>
      </c>
      <c r="AW126" s="9">
        <f>AC146</f>
        <v>45231</v>
      </c>
      <c r="AX126" s="9">
        <f>AC147</f>
        <v>45261</v>
      </c>
      <c r="AY126" s="9">
        <f>AC148</f>
        <v>45292</v>
      </c>
      <c r="AZ126" s="9">
        <f>AC149</f>
        <v>45323</v>
      </c>
      <c r="BA126" s="9">
        <f>AC150</f>
        <v>45352</v>
      </c>
      <c r="BB126" s="9" t="s">
        <v>33</v>
      </c>
      <c r="BC126" s="7" t="s">
        <v>33</v>
      </c>
    </row>
    <row r="127" spans="1:55" x14ac:dyDescent="0.35">
      <c r="A127" s="10">
        <f>Summary!A8</f>
        <v>44652</v>
      </c>
      <c r="B127" s="11"/>
      <c r="C127" s="11"/>
      <c r="D127" s="11">
        <v>115</v>
      </c>
      <c r="E127" s="11">
        <v>115</v>
      </c>
      <c r="F127" s="11">
        <v>1451</v>
      </c>
      <c r="G127" s="11">
        <v>1956</v>
      </c>
      <c r="H127" s="11">
        <v>1956</v>
      </c>
      <c r="I127" s="11">
        <v>1956</v>
      </c>
      <c r="J127" s="11">
        <v>1956</v>
      </c>
      <c r="K127" s="11">
        <v>1956</v>
      </c>
      <c r="L127" s="11">
        <v>1956</v>
      </c>
      <c r="M127" s="11">
        <v>1956</v>
      </c>
      <c r="N127" s="11">
        <v>1956</v>
      </c>
      <c r="O127" s="11">
        <v>1956</v>
      </c>
      <c r="P127" s="11">
        <v>1956</v>
      </c>
      <c r="Q127" s="11">
        <v>2406</v>
      </c>
      <c r="R127" s="11">
        <v>2406</v>
      </c>
      <c r="S127" s="11">
        <v>2406</v>
      </c>
      <c r="T127" s="11">
        <v>2406</v>
      </c>
      <c r="U127" s="11">
        <v>2406</v>
      </c>
      <c r="V127" s="11">
        <v>2406</v>
      </c>
      <c r="W127" s="11">
        <v>2406</v>
      </c>
      <c r="X127" s="11">
        <v>2406</v>
      </c>
      <c r="Y127" s="11">
        <v>2406</v>
      </c>
      <c r="Z127" s="12"/>
      <c r="AA127" s="12"/>
      <c r="AC127" s="10">
        <f t="shared" ref="AC127:AC150" si="17">A127</f>
        <v>44652</v>
      </c>
      <c r="AD127" s="11" t="e">
        <f>GETPIVOTDATA("check_amount_total",[1]PT!$A$4,"Inc Date",AD$65,"Paid Date",$A127,"LOB2","MS")</f>
        <v>#REF!</v>
      </c>
      <c r="AE127" s="11" t="e">
        <f>GETPIVOTDATA("check_amount_total",[1]PT!$A$4,"Inc Date",AE$65,"Paid Date",$A127,"LOB2","MS")</f>
        <v>#REF!</v>
      </c>
      <c r="AF127" s="11" t="e">
        <f>GETPIVOTDATA("check_amount_total",[1]PT!$A$4,"Inc Date",AF$65,"Paid Date",$A127,"LOB2","MS")</f>
        <v>#REF!</v>
      </c>
      <c r="AG127" s="11" t="e">
        <f>GETPIVOTDATA("check_amount_total",[1]PT!$A$4,"Inc Date",AG$65,"Paid Date",$A127,"LOB2","MS")</f>
        <v>#REF!</v>
      </c>
      <c r="AH127" s="11" t="e">
        <f>GETPIVOTDATA("check_amount_total",[1]PT!$A$4,"Inc Date",AH$65,"Paid Date",$A127,"LOB2","MS")</f>
        <v>#REF!</v>
      </c>
      <c r="AI127" s="11" t="e">
        <f>GETPIVOTDATA("check_amount_total",[1]PT!$A$4,"Inc Date",AI$65,"Paid Date",$A127,"LOB2","MS")</f>
        <v>#REF!</v>
      </c>
      <c r="AJ127" s="11" t="e">
        <f>GETPIVOTDATA("check_amount_total",[1]PT!$A$4,"Inc Date",AJ$65,"Paid Date",$A127,"LOB2","MS")</f>
        <v>#REF!</v>
      </c>
      <c r="AK127" s="11" t="e">
        <f>GETPIVOTDATA("check_amount_total",[1]PT!$A$4,"Inc Date",AK$65,"Paid Date",$A127,"LOB2","MS")</f>
        <v>#REF!</v>
      </c>
      <c r="AL127" s="11" t="e">
        <f>GETPIVOTDATA("check_amount_total",[1]PT!$A$4,"Inc Date",AL$65,"Paid Date",$A127,"LOB2","MS")</f>
        <v>#REF!</v>
      </c>
      <c r="AM127" s="11" t="e">
        <f>GETPIVOTDATA("check_amount_total",[1]PT!$A$4,"Inc Date",AM$65,"Paid Date",$A127,"LOB2","MS")</f>
        <v>#REF!</v>
      </c>
      <c r="AN127" s="11" t="e">
        <f>GETPIVOTDATA("check_amount_total",[1]PT!$A$4,"Inc Date",AN$65,"Paid Date",$A127,"LOB2","MS")</f>
        <v>#REF!</v>
      </c>
      <c r="AO127" s="11" t="e">
        <f>GETPIVOTDATA("check_amount_total",[1]PT!$A$4,"Inc Date",AO$65,"Paid Date",$A127,"LOB2","MS")</f>
        <v>#REF!</v>
      </c>
      <c r="AP127" s="11" t="e">
        <f>GETPIVOTDATA("check_amount_total",[1]PT!$A$4,"Inc Date",AP$65,"Paid Date",$A127,"LOB2","MS")</f>
        <v>#REF!</v>
      </c>
      <c r="AQ127" s="11" t="e">
        <f>GETPIVOTDATA("check_amount_total",[1]PT!$A$4,"Inc Date",AQ$65,"Paid Date",$A127,"LOB2","MS")</f>
        <v>#REF!</v>
      </c>
      <c r="AR127" s="11" t="e">
        <f>GETPIVOTDATA("check_amount_total",[1]PT!$A$4,"Inc Date",AR$65,"Paid Date",$A127,"LOB2","MS")</f>
        <v>#REF!</v>
      </c>
      <c r="AS127" s="11" t="e">
        <f>GETPIVOTDATA("check_amount_total",[1]PT!$A$4,"Inc Date",AS$65,"Paid Date",$A127,"LOB2","MS")</f>
        <v>#REF!</v>
      </c>
      <c r="AT127" s="11" t="e">
        <f>GETPIVOTDATA("check_amount_total",[1]PT!$A$4,"Inc Date",AT$65,"Paid Date",$A127,"LOB2","MS")</f>
        <v>#REF!</v>
      </c>
      <c r="AU127" s="11" t="e">
        <f>GETPIVOTDATA("check_amount_total",[1]PT!$A$4,"Inc Date",AU$65,"Paid Date",$A127,"LOB2","MS")</f>
        <v>#REF!</v>
      </c>
      <c r="AV127" s="11" t="e">
        <f>GETPIVOTDATA("check_amount_total",[1]PT!$A$4,"Inc Date",AV$65,"Paid Date",$A127,"LOB2","MS")</f>
        <v>#REF!</v>
      </c>
      <c r="AW127" s="11" t="e">
        <f>GETPIVOTDATA("check_amount_total",[1]PT!$A$4,"Inc Date",AW$65,"Paid Date",$A127,"LOB2","MS")</f>
        <v>#REF!</v>
      </c>
      <c r="AX127" s="11" t="e">
        <f>GETPIVOTDATA("check_amount_total",[1]PT!$A$4,"Inc Date",AX$65,"Paid Date",$A127,"LOB2","MS")</f>
        <v>#REF!</v>
      </c>
      <c r="AY127" s="11" t="e">
        <f>GETPIVOTDATA("check_amount_total",[1]PT!$A$4,"Inc Date",AY$65,"Paid Date",$A127,"LOB2","MS")</f>
        <v>#REF!</v>
      </c>
      <c r="AZ127" s="11" t="e">
        <f>GETPIVOTDATA("check_amount_total",[1]PT!$A$4,"Inc Date",AZ$65,"Paid Date",$A127,"LOB2","MS")</f>
        <v>#REF!</v>
      </c>
      <c r="BA127" s="11" t="e">
        <f>GETPIVOTDATA("check_amount_total",[1]PT!$A$4,"Inc Date",BA$65,"Paid Date",$A127,"LOB2","MS")</f>
        <v>#REF!</v>
      </c>
      <c r="BB127" s="12" t="e">
        <f t="shared" ref="BB127:BB150" si="18">SUM(AD127:BA127)</f>
        <v>#REF!</v>
      </c>
      <c r="BC127" s="12"/>
    </row>
    <row r="128" spans="1:55" x14ac:dyDescent="0.35">
      <c r="A128" s="10">
        <f>Summary!A9</f>
        <v>44682</v>
      </c>
      <c r="B128" s="11"/>
      <c r="C128" s="11"/>
      <c r="D128" s="11">
        <v>100.0000000000001</v>
      </c>
      <c r="E128" s="11">
        <v>300.00000000000011</v>
      </c>
      <c r="F128" s="11">
        <v>1355</v>
      </c>
      <c r="G128" s="11">
        <v>1355</v>
      </c>
      <c r="H128" s="11">
        <v>1355</v>
      </c>
      <c r="I128" s="11">
        <v>1355</v>
      </c>
      <c r="J128" s="11">
        <v>1355</v>
      </c>
      <c r="K128" s="11">
        <v>1355</v>
      </c>
      <c r="L128" s="11">
        <v>1355</v>
      </c>
      <c r="M128" s="11">
        <v>1355</v>
      </c>
      <c r="N128" s="11">
        <v>1355</v>
      </c>
      <c r="O128" s="11">
        <v>1355</v>
      </c>
      <c r="P128" s="11">
        <v>1355</v>
      </c>
      <c r="Q128" s="11">
        <v>1355</v>
      </c>
      <c r="R128" s="11">
        <v>1355</v>
      </c>
      <c r="S128" s="11">
        <v>1355</v>
      </c>
      <c r="T128" s="11">
        <v>1355</v>
      </c>
      <c r="U128" s="11">
        <v>1355</v>
      </c>
      <c r="V128" s="11">
        <v>1355</v>
      </c>
      <c r="W128" s="11">
        <v>1355</v>
      </c>
      <c r="X128" s="11">
        <v>1355</v>
      </c>
      <c r="Y128" s="11"/>
      <c r="Z128" s="12"/>
      <c r="AA128" s="12"/>
      <c r="AC128" s="10">
        <f t="shared" si="17"/>
        <v>44682</v>
      </c>
      <c r="AD128" s="11" t="e">
        <f>GETPIVOTDATA("check_amount_total",[1]PT!$A$4,"Inc Date",AD$65,"Paid Date",$A128,"LOB2","MS")</f>
        <v>#REF!</v>
      </c>
      <c r="AE128" s="11" t="e">
        <f>GETPIVOTDATA("check_amount_total",[1]PT!$A$4,"Inc Date",AE$65,"Paid Date",$A128,"LOB2","MS")</f>
        <v>#REF!</v>
      </c>
      <c r="AF128" s="11" t="e">
        <f>GETPIVOTDATA("check_amount_total",[1]PT!$A$4,"Inc Date",AF$65,"Paid Date",$A128,"LOB2","MS")</f>
        <v>#REF!</v>
      </c>
      <c r="AG128" s="11" t="e">
        <f>GETPIVOTDATA("check_amount_total",[1]PT!$A$4,"Inc Date",AG$65,"Paid Date",$A128,"LOB2","MS")</f>
        <v>#REF!</v>
      </c>
      <c r="AH128" s="11" t="e">
        <f>GETPIVOTDATA("check_amount_total",[1]PT!$A$4,"Inc Date",AH$65,"Paid Date",$A128,"LOB2","MS")</f>
        <v>#REF!</v>
      </c>
      <c r="AI128" s="11" t="e">
        <f>GETPIVOTDATA("check_amount_total",[1]PT!$A$4,"Inc Date",AI$65,"Paid Date",$A128,"LOB2","MS")</f>
        <v>#REF!</v>
      </c>
      <c r="AJ128" s="11" t="e">
        <f>GETPIVOTDATA("check_amount_total",[1]PT!$A$4,"Inc Date",AJ$65,"Paid Date",$A128,"LOB2","MS")</f>
        <v>#REF!</v>
      </c>
      <c r="AK128" s="11" t="e">
        <f>GETPIVOTDATA("check_amount_total",[1]PT!$A$4,"Inc Date",AK$65,"Paid Date",$A128,"LOB2","MS")</f>
        <v>#REF!</v>
      </c>
      <c r="AL128" s="11" t="e">
        <f>GETPIVOTDATA("check_amount_total",[1]PT!$A$4,"Inc Date",AL$65,"Paid Date",$A128,"LOB2","MS")</f>
        <v>#REF!</v>
      </c>
      <c r="AM128" s="11" t="e">
        <f>GETPIVOTDATA("check_amount_total",[1]PT!$A$4,"Inc Date",AM$65,"Paid Date",$A128,"LOB2","MS")</f>
        <v>#REF!</v>
      </c>
      <c r="AN128" s="11" t="e">
        <f>GETPIVOTDATA("check_amount_total",[1]PT!$A$4,"Inc Date",AN$65,"Paid Date",$A128,"LOB2","MS")</f>
        <v>#REF!</v>
      </c>
      <c r="AO128" s="11" t="e">
        <f>GETPIVOTDATA("check_amount_total",[1]PT!$A$4,"Inc Date",AO$65,"Paid Date",$A128,"LOB2","MS")</f>
        <v>#REF!</v>
      </c>
      <c r="AP128" s="11" t="e">
        <f>GETPIVOTDATA("check_amount_total",[1]PT!$A$4,"Inc Date",AP$65,"Paid Date",$A128,"LOB2","MS")</f>
        <v>#REF!</v>
      </c>
      <c r="AQ128" s="11" t="e">
        <f>GETPIVOTDATA("check_amount_total",[1]PT!$A$4,"Inc Date",AQ$65,"Paid Date",$A128,"LOB2","MS")</f>
        <v>#REF!</v>
      </c>
      <c r="AR128" s="11" t="e">
        <f>GETPIVOTDATA("check_amount_total",[1]PT!$A$4,"Inc Date",AR$65,"Paid Date",$A128,"LOB2","MS")</f>
        <v>#REF!</v>
      </c>
      <c r="AS128" s="11" t="e">
        <f>GETPIVOTDATA("check_amount_total",[1]PT!$A$4,"Inc Date",AS$65,"Paid Date",$A128,"LOB2","MS")</f>
        <v>#REF!</v>
      </c>
      <c r="AT128" s="11" t="e">
        <f>GETPIVOTDATA("check_amount_total",[1]PT!$A$4,"Inc Date",AT$65,"Paid Date",$A128,"LOB2","MS")</f>
        <v>#REF!</v>
      </c>
      <c r="AU128" s="11" t="e">
        <f>GETPIVOTDATA("check_amount_total",[1]PT!$A$4,"Inc Date",AU$65,"Paid Date",$A128,"LOB2","MS")</f>
        <v>#REF!</v>
      </c>
      <c r="AV128" s="11" t="e">
        <f>GETPIVOTDATA("check_amount_total",[1]PT!$A$4,"Inc Date",AV$65,"Paid Date",$A128,"LOB2","MS")</f>
        <v>#REF!</v>
      </c>
      <c r="AW128" s="11" t="e">
        <f>GETPIVOTDATA("check_amount_total",[1]PT!$A$4,"Inc Date",AW$65,"Paid Date",$A128,"LOB2","MS")</f>
        <v>#REF!</v>
      </c>
      <c r="AX128" s="11" t="e">
        <f>GETPIVOTDATA("check_amount_total",[1]PT!$A$4,"Inc Date",AX$65,"Paid Date",$A128,"LOB2","MS")</f>
        <v>#REF!</v>
      </c>
      <c r="AY128" s="11" t="e">
        <f>GETPIVOTDATA("check_amount_total",[1]PT!$A$4,"Inc Date",AY$65,"Paid Date",$A128,"LOB2","MS")</f>
        <v>#REF!</v>
      </c>
      <c r="AZ128" s="11" t="e">
        <f>GETPIVOTDATA("check_amount_total",[1]PT!$A$4,"Inc Date",AZ$65,"Paid Date",$A128,"LOB2","MS")</f>
        <v>#REF!</v>
      </c>
      <c r="BA128" s="11" t="e">
        <f>GETPIVOTDATA("check_amount_total",[1]PT!$A$4,"Inc Date",BA$65,"Paid Date",$A128,"LOB2","MS")</f>
        <v>#REF!</v>
      </c>
      <c r="BB128" s="12" t="e">
        <f t="shared" si="18"/>
        <v>#REF!</v>
      </c>
      <c r="BC128" s="12"/>
    </row>
    <row r="129" spans="1:55" x14ac:dyDescent="0.35">
      <c r="A129" s="10">
        <f>Summary!A10</f>
        <v>44713</v>
      </c>
      <c r="B129" s="11"/>
      <c r="C129" s="11"/>
      <c r="D129" s="11">
        <v>110</v>
      </c>
      <c r="E129" s="11">
        <v>1641</v>
      </c>
      <c r="F129" s="11">
        <v>1641</v>
      </c>
      <c r="G129" s="11">
        <v>1666</v>
      </c>
      <c r="H129" s="11">
        <v>1666</v>
      </c>
      <c r="I129" s="11">
        <v>1666</v>
      </c>
      <c r="J129" s="11">
        <v>1666</v>
      </c>
      <c r="K129" s="11">
        <v>34166</v>
      </c>
      <c r="L129" s="11">
        <v>34166</v>
      </c>
      <c r="M129" s="11">
        <v>34166</v>
      </c>
      <c r="N129" s="11">
        <v>34166</v>
      </c>
      <c r="O129" s="11">
        <v>34166</v>
      </c>
      <c r="P129" s="11">
        <v>34166</v>
      </c>
      <c r="Q129" s="11">
        <v>34166</v>
      </c>
      <c r="R129" s="11">
        <v>34166</v>
      </c>
      <c r="S129" s="11">
        <v>34166</v>
      </c>
      <c r="T129" s="11">
        <v>34166</v>
      </c>
      <c r="U129" s="11">
        <v>34166</v>
      </c>
      <c r="V129" s="11">
        <v>34166</v>
      </c>
      <c r="W129" s="11">
        <v>34166</v>
      </c>
      <c r="X129" s="11"/>
      <c r="Y129" s="11"/>
      <c r="Z129" s="12"/>
      <c r="AA129" s="12"/>
      <c r="AC129" s="10">
        <f t="shared" si="17"/>
        <v>44713</v>
      </c>
      <c r="AD129" s="11" t="e">
        <f>GETPIVOTDATA("check_amount_total",[1]PT!$A$4,"Inc Date",AD$65,"Paid Date",$A129,"LOB2","MS")</f>
        <v>#REF!</v>
      </c>
      <c r="AE129" s="11" t="e">
        <f>GETPIVOTDATA("check_amount_total",[1]PT!$A$4,"Inc Date",AE$65,"Paid Date",$A129,"LOB2","MS")</f>
        <v>#REF!</v>
      </c>
      <c r="AF129" s="11" t="e">
        <f>GETPIVOTDATA("check_amount_total",[1]PT!$A$4,"Inc Date",AF$65,"Paid Date",$A129,"LOB2","MS")</f>
        <v>#REF!</v>
      </c>
      <c r="AG129" s="11" t="e">
        <f>GETPIVOTDATA("check_amount_total",[1]PT!$A$4,"Inc Date",AG$65,"Paid Date",$A129,"LOB2","MS")</f>
        <v>#REF!</v>
      </c>
      <c r="AH129" s="11" t="e">
        <f>GETPIVOTDATA("check_amount_total",[1]PT!$A$4,"Inc Date",AH$65,"Paid Date",$A129,"LOB2","MS")</f>
        <v>#REF!</v>
      </c>
      <c r="AI129" s="11" t="e">
        <f>GETPIVOTDATA("check_amount_total",[1]PT!$A$4,"Inc Date",AI$65,"Paid Date",$A129,"LOB2","MS")</f>
        <v>#REF!</v>
      </c>
      <c r="AJ129" s="11" t="e">
        <f>GETPIVOTDATA("check_amount_total",[1]PT!$A$4,"Inc Date",AJ$65,"Paid Date",$A129,"LOB2","MS")</f>
        <v>#REF!</v>
      </c>
      <c r="AK129" s="11" t="e">
        <f>GETPIVOTDATA("check_amount_total",[1]PT!$A$4,"Inc Date",AK$65,"Paid Date",$A129,"LOB2","MS")</f>
        <v>#REF!</v>
      </c>
      <c r="AL129" s="11" t="e">
        <f>GETPIVOTDATA("check_amount_total",[1]PT!$A$4,"Inc Date",AL$65,"Paid Date",$A129,"LOB2","MS")</f>
        <v>#REF!</v>
      </c>
      <c r="AM129" s="11" t="e">
        <f>GETPIVOTDATA("check_amount_total",[1]PT!$A$4,"Inc Date",AM$65,"Paid Date",$A129,"LOB2","MS")</f>
        <v>#REF!</v>
      </c>
      <c r="AN129" s="11" t="e">
        <f>GETPIVOTDATA("check_amount_total",[1]PT!$A$4,"Inc Date",AN$65,"Paid Date",$A129,"LOB2","MS")</f>
        <v>#REF!</v>
      </c>
      <c r="AO129" s="11" t="e">
        <f>GETPIVOTDATA("check_amount_total",[1]PT!$A$4,"Inc Date",AO$65,"Paid Date",$A129,"LOB2","MS")</f>
        <v>#REF!</v>
      </c>
      <c r="AP129" s="11" t="e">
        <f>GETPIVOTDATA("check_amount_total",[1]PT!$A$4,"Inc Date",AP$65,"Paid Date",$A129,"LOB2","MS")</f>
        <v>#REF!</v>
      </c>
      <c r="AQ129" s="11" t="e">
        <f>GETPIVOTDATA("check_amount_total",[1]PT!$A$4,"Inc Date",AQ$65,"Paid Date",$A129,"LOB2","MS")</f>
        <v>#REF!</v>
      </c>
      <c r="AR129" s="11" t="e">
        <f>GETPIVOTDATA("check_amount_total",[1]PT!$A$4,"Inc Date",AR$65,"Paid Date",$A129,"LOB2","MS")</f>
        <v>#REF!</v>
      </c>
      <c r="AS129" s="11" t="e">
        <f>GETPIVOTDATA("check_amount_total",[1]PT!$A$4,"Inc Date",AS$65,"Paid Date",$A129,"LOB2","MS")</f>
        <v>#REF!</v>
      </c>
      <c r="AT129" s="11" t="e">
        <f>GETPIVOTDATA("check_amount_total",[1]PT!$A$4,"Inc Date",AT$65,"Paid Date",$A129,"LOB2","MS")</f>
        <v>#REF!</v>
      </c>
      <c r="AU129" s="11" t="e">
        <f>GETPIVOTDATA("check_amount_total",[1]PT!$A$4,"Inc Date",AU$65,"Paid Date",$A129,"LOB2","MS")</f>
        <v>#REF!</v>
      </c>
      <c r="AV129" s="11" t="e">
        <f>GETPIVOTDATA("check_amount_total",[1]PT!$A$4,"Inc Date",AV$65,"Paid Date",$A129,"LOB2","MS")</f>
        <v>#REF!</v>
      </c>
      <c r="AW129" s="11" t="e">
        <f>GETPIVOTDATA("check_amount_total",[1]PT!$A$4,"Inc Date",AW$65,"Paid Date",$A129,"LOB2","MS")</f>
        <v>#REF!</v>
      </c>
      <c r="AX129" s="11" t="e">
        <f>GETPIVOTDATA("check_amount_total",[1]PT!$A$4,"Inc Date",AX$65,"Paid Date",$A129,"LOB2","MS")</f>
        <v>#REF!</v>
      </c>
      <c r="AY129" s="11" t="e">
        <f>GETPIVOTDATA("check_amount_total",[1]PT!$A$4,"Inc Date",AY$65,"Paid Date",$A129,"LOB2","MS")</f>
        <v>#REF!</v>
      </c>
      <c r="AZ129" s="11" t="e">
        <f>GETPIVOTDATA("check_amount_total",[1]PT!$A$4,"Inc Date",AZ$65,"Paid Date",$A129,"LOB2","MS")</f>
        <v>#REF!</v>
      </c>
      <c r="BA129" s="11" t="e">
        <f>GETPIVOTDATA("check_amount_total",[1]PT!$A$4,"Inc Date",BA$65,"Paid Date",$A129,"LOB2","MS")</f>
        <v>#REF!</v>
      </c>
      <c r="BB129" s="12" t="e">
        <f t="shared" si="18"/>
        <v>#REF!</v>
      </c>
      <c r="BC129" s="12"/>
    </row>
    <row r="130" spans="1:55" x14ac:dyDescent="0.35">
      <c r="A130" s="10">
        <f>Summary!A11</f>
        <v>44743</v>
      </c>
      <c r="B130" s="11"/>
      <c r="C130" s="11">
        <v>736.32999999999993</v>
      </c>
      <c r="D130" s="11">
        <v>736.32999999999993</v>
      </c>
      <c r="E130" s="11">
        <v>736.32999999999993</v>
      </c>
      <c r="F130" s="11">
        <v>736.32999999999993</v>
      </c>
      <c r="G130" s="11">
        <v>736.32999999999993</v>
      </c>
      <c r="H130" s="11">
        <v>736.32999999999993</v>
      </c>
      <c r="I130" s="11">
        <v>1679.33</v>
      </c>
      <c r="J130" s="11">
        <v>1679.33</v>
      </c>
      <c r="K130" s="11">
        <v>1679.33</v>
      </c>
      <c r="L130" s="11">
        <v>1679.33</v>
      </c>
      <c r="M130" s="11">
        <v>1679.33</v>
      </c>
      <c r="N130" s="11">
        <v>1679.33</v>
      </c>
      <c r="O130" s="11">
        <v>1679.33</v>
      </c>
      <c r="P130" s="11">
        <v>1684.33</v>
      </c>
      <c r="Q130" s="11">
        <v>1684.33</v>
      </c>
      <c r="R130" s="11">
        <v>1684.33</v>
      </c>
      <c r="S130" s="11">
        <v>1684.33</v>
      </c>
      <c r="T130" s="11">
        <v>1684.33</v>
      </c>
      <c r="U130" s="11">
        <v>1684.33</v>
      </c>
      <c r="V130" s="11">
        <v>1684.33</v>
      </c>
      <c r="W130" s="11"/>
      <c r="X130" s="11"/>
      <c r="Y130" s="11"/>
      <c r="Z130" s="12"/>
      <c r="AA130" s="12"/>
      <c r="AC130" s="10">
        <f t="shared" si="17"/>
        <v>44743</v>
      </c>
      <c r="AD130" s="11" t="e">
        <f>GETPIVOTDATA("check_amount_total",[1]PT!$A$4,"Inc Date",AD$65,"Paid Date",$A130,"LOB2","MS")</f>
        <v>#REF!</v>
      </c>
      <c r="AE130" s="11" t="e">
        <f>GETPIVOTDATA("check_amount_total",[1]PT!$A$4,"Inc Date",AE$65,"Paid Date",$A130,"LOB2","MS")</f>
        <v>#REF!</v>
      </c>
      <c r="AF130" s="11" t="e">
        <f>GETPIVOTDATA("check_amount_total",[1]PT!$A$4,"Inc Date",AF$65,"Paid Date",$A130,"LOB2","MS")</f>
        <v>#REF!</v>
      </c>
      <c r="AG130" s="11" t="e">
        <f>GETPIVOTDATA("check_amount_total",[1]PT!$A$4,"Inc Date",AG$65,"Paid Date",$A130,"LOB2","MS")</f>
        <v>#REF!</v>
      </c>
      <c r="AH130" s="11" t="e">
        <f>GETPIVOTDATA("check_amount_total",[1]PT!$A$4,"Inc Date",AH$65,"Paid Date",$A130,"LOB2","MS")</f>
        <v>#REF!</v>
      </c>
      <c r="AI130" s="11" t="e">
        <f>GETPIVOTDATA("check_amount_total",[1]PT!$A$4,"Inc Date",AI$65,"Paid Date",$A130,"LOB2","MS")</f>
        <v>#REF!</v>
      </c>
      <c r="AJ130" s="11" t="e">
        <f>GETPIVOTDATA("check_amount_total",[1]PT!$A$4,"Inc Date",AJ$65,"Paid Date",$A130,"LOB2","MS")</f>
        <v>#REF!</v>
      </c>
      <c r="AK130" s="11" t="e">
        <f>GETPIVOTDATA("check_amount_total",[1]PT!$A$4,"Inc Date",AK$65,"Paid Date",$A130,"LOB2","MS")</f>
        <v>#REF!</v>
      </c>
      <c r="AL130" s="11" t="e">
        <f>GETPIVOTDATA("check_amount_total",[1]PT!$A$4,"Inc Date",AL$65,"Paid Date",$A130,"LOB2","MS")</f>
        <v>#REF!</v>
      </c>
      <c r="AM130" s="11" t="e">
        <f>GETPIVOTDATA("check_amount_total",[1]PT!$A$4,"Inc Date",AM$65,"Paid Date",$A130,"LOB2","MS")</f>
        <v>#REF!</v>
      </c>
      <c r="AN130" s="11" t="e">
        <f>GETPIVOTDATA("check_amount_total",[1]PT!$A$4,"Inc Date",AN$65,"Paid Date",$A130,"LOB2","MS")</f>
        <v>#REF!</v>
      </c>
      <c r="AO130" s="11" t="e">
        <f>GETPIVOTDATA("check_amount_total",[1]PT!$A$4,"Inc Date",AO$65,"Paid Date",$A130,"LOB2","MS")</f>
        <v>#REF!</v>
      </c>
      <c r="AP130" s="11" t="e">
        <f>GETPIVOTDATA("check_amount_total",[1]PT!$A$4,"Inc Date",AP$65,"Paid Date",$A130,"LOB2","MS")</f>
        <v>#REF!</v>
      </c>
      <c r="AQ130" s="11" t="e">
        <f>GETPIVOTDATA("check_amount_total",[1]PT!$A$4,"Inc Date",AQ$65,"Paid Date",$A130,"LOB2","MS")</f>
        <v>#REF!</v>
      </c>
      <c r="AR130" s="11" t="e">
        <f>GETPIVOTDATA("check_amount_total",[1]PT!$A$4,"Inc Date",AR$65,"Paid Date",$A130,"LOB2","MS")</f>
        <v>#REF!</v>
      </c>
      <c r="AS130" s="11" t="e">
        <f>GETPIVOTDATA("check_amount_total",[1]PT!$A$4,"Inc Date",AS$65,"Paid Date",$A130,"LOB2","MS")</f>
        <v>#REF!</v>
      </c>
      <c r="AT130" s="11" t="e">
        <f>GETPIVOTDATA("check_amount_total",[1]PT!$A$4,"Inc Date",AT$65,"Paid Date",$A130,"LOB2","MS")</f>
        <v>#REF!</v>
      </c>
      <c r="AU130" s="11" t="e">
        <f>GETPIVOTDATA("check_amount_total",[1]PT!$A$4,"Inc Date",AU$65,"Paid Date",$A130,"LOB2","MS")</f>
        <v>#REF!</v>
      </c>
      <c r="AV130" s="11" t="e">
        <f>GETPIVOTDATA("check_amount_total",[1]PT!$A$4,"Inc Date",AV$65,"Paid Date",$A130,"LOB2","MS")</f>
        <v>#REF!</v>
      </c>
      <c r="AW130" s="11" t="e">
        <f>GETPIVOTDATA("check_amount_total",[1]PT!$A$4,"Inc Date",AW$65,"Paid Date",$A130,"LOB2","MS")</f>
        <v>#REF!</v>
      </c>
      <c r="AX130" s="11" t="e">
        <f>GETPIVOTDATA("check_amount_total",[1]PT!$A$4,"Inc Date",AX$65,"Paid Date",$A130,"LOB2","MS")</f>
        <v>#REF!</v>
      </c>
      <c r="AY130" s="11" t="e">
        <f>GETPIVOTDATA("check_amount_total",[1]PT!$A$4,"Inc Date",AY$65,"Paid Date",$A130,"LOB2","MS")</f>
        <v>#REF!</v>
      </c>
      <c r="AZ130" s="11" t="e">
        <f>GETPIVOTDATA("check_amount_total",[1]PT!$A$4,"Inc Date",AZ$65,"Paid Date",$A130,"LOB2","MS")</f>
        <v>#REF!</v>
      </c>
      <c r="BA130" s="11" t="e">
        <f>GETPIVOTDATA("check_amount_total",[1]PT!$A$4,"Inc Date",BA$65,"Paid Date",$A130,"LOB2","MS")</f>
        <v>#REF!</v>
      </c>
      <c r="BB130" s="12" t="e">
        <f t="shared" si="18"/>
        <v>#REF!</v>
      </c>
      <c r="BC130" s="12"/>
    </row>
    <row r="131" spans="1:55" x14ac:dyDescent="0.35">
      <c r="A131" s="10">
        <f>Summary!A12</f>
        <v>44774</v>
      </c>
      <c r="B131" s="11"/>
      <c r="C131" s="11">
        <v>75</v>
      </c>
      <c r="D131" s="11">
        <v>95</v>
      </c>
      <c r="E131" s="11">
        <v>95</v>
      </c>
      <c r="F131" s="11">
        <v>95</v>
      </c>
      <c r="G131" s="11">
        <v>245</v>
      </c>
      <c r="H131" s="11">
        <v>855</v>
      </c>
      <c r="I131" s="11">
        <v>855</v>
      </c>
      <c r="J131" s="11">
        <v>855</v>
      </c>
      <c r="K131" s="11">
        <v>855</v>
      </c>
      <c r="L131" s="11">
        <v>879.29</v>
      </c>
      <c r="M131" s="11">
        <v>879.29</v>
      </c>
      <c r="N131" s="11">
        <v>879.29</v>
      </c>
      <c r="O131" s="11">
        <v>879.29</v>
      </c>
      <c r="P131" s="11">
        <v>879.29</v>
      </c>
      <c r="Q131" s="11">
        <v>879.29</v>
      </c>
      <c r="R131" s="11">
        <v>879.29</v>
      </c>
      <c r="S131" s="11">
        <v>879.29</v>
      </c>
      <c r="T131" s="11">
        <v>879.29</v>
      </c>
      <c r="U131" s="11">
        <v>879.29</v>
      </c>
      <c r="V131" s="11"/>
      <c r="W131" s="11"/>
      <c r="X131" s="11"/>
      <c r="Y131" s="11"/>
      <c r="Z131" s="12"/>
      <c r="AA131" s="12"/>
      <c r="AC131" s="10">
        <f t="shared" si="17"/>
        <v>44774</v>
      </c>
      <c r="AD131" s="11" t="e">
        <f>GETPIVOTDATA("check_amount_total",[1]PT!$A$4,"Inc Date",AD$65,"Paid Date",$A131,"LOB2","MS")</f>
        <v>#REF!</v>
      </c>
      <c r="AE131" s="11" t="e">
        <f>GETPIVOTDATA("check_amount_total",[1]PT!$A$4,"Inc Date",AE$65,"Paid Date",$A131,"LOB2","MS")</f>
        <v>#REF!</v>
      </c>
      <c r="AF131" s="11" t="e">
        <f>GETPIVOTDATA("check_amount_total",[1]PT!$A$4,"Inc Date",AF$65,"Paid Date",$A131,"LOB2","MS")</f>
        <v>#REF!</v>
      </c>
      <c r="AG131" s="11" t="e">
        <f>GETPIVOTDATA("check_amount_total",[1]PT!$A$4,"Inc Date",AG$65,"Paid Date",$A131,"LOB2","MS")</f>
        <v>#REF!</v>
      </c>
      <c r="AH131" s="11" t="e">
        <f>GETPIVOTDATA("check_amount_total",[1]PT!$A$4,"Inc Date",AH$65,"Paid Date",$A131,"LOB2","MS")</f>
        <v>#REF!</v>
      </c>
      <c r="AI131" s="11" t="e">
        <f>GETPIVOTDATA("check_amount_total",[1]PT!$A$4,"Inc Date",AI$65,"Paid Date",$A131,"LOB2","MS")</f>
        <v>#REF!</v>
      </c>
      <c r="AJ131" s="11" t="e">
        <f>GETPIVOTDATA("check_amount_total",[1]PT!$A$4,"Inc Date",AJ$65,"Paid Date",$A131,"LOB2","MS")</f>
        <v>#REF!</v>
      </c>
      <c r="AK131" s="11" t="e">
        <f>GETPIVOTDATA("check_amount_total",[1]PT!$A$4,"Inc Date",AK$65,"Paid Date",$A131,"LOB2","MS")</f>
        <v>#REF!</v>
      </c>
      <c r="AL131" s="11" t="e">
        <f>GETPIVOTDATA("check_amount_total",[1]PT!$A$4,"Inc Date",AL$65,"Paid Date",$A131,"LOB2","MS")</f>
        <v>#REF!</v>
      </c>
      <c r="AM131" s="11" t="e">
        <f>GETPIVOTDATA("check_amount_total",[1]PT!$A$4,"Inc Date",AM$65,"Paid Date",$A131,"LOB2","MS")</f>
        <v>#REF!</v>
      </c>
      <c r="AN131" s="11" t="e">
        <f>GETPIVOTDATA("check_amount_total",[1]PT!$A$4,"Inc Date",AN$65,"Paid Date",$A131,"LOB2","MS")</f>
        <v>#REF!</v>
      </c>
      <c r="AO131" s="11" t="e">
        <f>GETPIVOTDATA("check_amount_total",[1]PT!$A$4,"Inc Date",AO$65,"Paid Date",$A131,"LOB2","MS")</f>
        <v>#REF!</v>
      </c>
      <c r="AP131" s="11" t="e">
        <f>GETPIVOTDATA("check_amount_total",[1]PT!$A$4,"Inc Date",AP$65,"Paid Date",$A131,"LOB2","MS")</f>
        <v>#REF!</v>
      </c>
      <c r="AQ131" s="11" t="e">
        <f>GETPIVOTDATA("check_amount_total",[1]PT!$A$4,"Inc Date",AQ$65,"Paid Date",$A131,"LOB2","MS")</f>
        <v>#REF!</v>
      </c>
      <c r="AR131" s="11" t="e">
        <f>GETPIVOTDATA("check_amount_total",[1]PT!$A$4,"Inc Date",AR$65,"Paid Date",$A131,"LOB2","MS")</f>
        <v>#REF!</v>
      </c>
      <c r="AS131" s="11" t="e">
        <f>GETPIVOTDATA("check_amount_total",[1]PT!$A$4,"Inc Date",AS$65,"Paid Date",$A131,"LOB2","MS")</f>
        <v>#REF!</v>
      </c>
      <c r="AT131" s="11" t="e">
        <f>GETPIVOTDATA("check_amount_total",[1]PT!$A$4,"Inc Date",AT$65,"Paid Date",$A131,"LOB2","MS")</f>
        <v>#REF!</v>
      </c>
      <c r="AU131" s="11" t="e">
        <f>GETPIVOTDATA("check_amount_total",[1]PT!$A$4,"Inc Date",AU$65,"Paid Date",$A131,"LOB2","MS")</f>
        <v>#REF!</v>
      </c>
      <c r="AV131" s="11" t="e">
        <f>GETPIVOTDATA("check_amount_total",[1]PT!$A$4,"Inc Date",AV$65,"Paid Date",$A131,"LOB2","MS")</f>
        <v>#REF!</v>
      </c>
      <c r="AW131" s="11" t="e">
        <f>GETPIVOTDATA("check_amount_total",[1]PT!$A$4,"Inc Date",AW$65,"Paid Date",$A131,"LOB2","MS")</f>
        <v>#REF!</v>
      </c>
      <c r="AX131" s="11" t="e">
        <f>GETPIVOTDATA("check_amount_total",[1]PT!$A$4,"Inc Date",AX$65,"Paid Date",$A131,"LOB2","MS")</f>
        <v>#REF!</v>
      </c>
      <c r="AY131" s="11" t="e">
        <f>GETPIVOTDATA("check_amount_total",[1]PT!$A$4,"Inc Date",AY$65,"Paid Date",$A131,"LOB2","MS")</f>
        <v>#REF!</v>
      </c>
      <c r="AZ131" s="11" t="e">
        <f>GETPIVOTDATA("check_amount_total",[1]PT!$A$4,"Inc Date",AZ$65,"Paid Date",$A131,"LOB2","MS")</f>
        <v>#REF!</v>
      </c>
      <c r="BA131" s="11" t="e">
        <f>GETPIVOTDATA("check_amount_total",[1]PT!$A$4,"Inc Date",BA$65,"Paid Date",$A131,"LOB2","MS")</f>
        <v>#REF!</v>
      </c>
      <c r="BB131" s="12" t="e">
        <f t="shared" si="18"/>
        <v>#REF!</v>
      </c>
      <c r="BC131" s="12"/>
    </row>
    <row r="132" spans="1:55" x14ac:dyDescent="0.35">
      <c r="A132" s="10">
        <f>Summary!A13</f>
        <v>44805</v>
      </c>
      <c r="B132" s="11"/>
      <c r="C132" s="11">
        <v>5</v>
      </c>
      <c r="D132" s="11">
        <v>5</v>
      </c>
      <c r="E132" s="11">
        <v>5</v>
      </c>
      <c r="F132" s="11">
        <v>105</v>
      </c>
      <c r="G132" s="11">
        <v>478</v>
      </c>
      <c r="H132" s="11">
        <v>555.13000000000011</v>
      </c>
      <c r="I132" s="11">
        <v>555.13000000000011</v>
      </c>
      <c r="J132" s="11">
        <v>555.13000000000011</v>
      </c>
      <c r="K132" s="11">
        <v>575.13000000000011</v>
      </c>
      <c r="L132" s="11">
        <v>575.13000000000011</v>
      </c>
      <c r="M132" s="11">
        <v>575.13000000000011</v>
      </c>
      <c r="N132" s="11">
        <v>575.13000000000011</v>
      </c>
      <c r="O132" s="11">
        <v>575.13000000000011</v>
      </c>
      <c r="P132" s="11">
        <v>575.13000000000011</v>
      </c>
      <c r="Q132" s="11">
        <v>575.13000000000011</v>
      </c>
      <c r="R132" s="11">
        <v>575.13000000000011</v>
      </c>
      <c r="S132" s="11">
        <v>575.13000000000011</v>
      </c>
      <c r="T132" s="11">
        <v>575.13000000000011</v>
      </c>
      <c r="U132" s="11"/>
      <c r="V132" s="11"/>
      <c r="W132" s="11"/>
      <c r="X132" s="11"/>
      <c r="Y132" s="11"/>
      <c r="Z132" s="12"/>
      <c r="AA132" s="12"/>
      <c r="AC132" s="10">
        <f t="shared" si="17"/>
        <v>44805</v>
      </c>
      <c r="AD132" s="11" t="e">
        <f>GETPIVOTDATA("check_amount_total",[1]PT!$A$4,"Inc Date",AD$65,"Paid Date",$A132,"LOB2","MS")</f>
        <v>#REF!</v>
      </c>
      <c r="AE132" s="11" t="e">
        <f>GETPIVOTDATA("check_amount_total",[1]PT!$A$4,"Inc Date",AE$65,"Paid Date",$A132,"LOB2","MS")</f>
        <v>#REF!</v>
      </c>
      <c r="AF132" s="11" t="e">
        <f>GETPIVOTDATA("check_amount_total",[1]PT!$A$4,"Inc Date",AF$65,"Paid Date",$A132,"LOB2","MS")</f>
        <v>#REF!</v>
      </c>
      <c r="AG132" s="11" t="e">
        <f>GETPIVOTDATA("check_amount_total",[1]PT!$A$4,"Inc Date",AG$65,"Paid Date",$A132,"LOB2","MS")</f>
        <v>#REF!</v>
      </c>
      <c r="AH132" s="11" t="e">
        <f>GETPIVOTDATA("check_amount_total",[1]PT!$A$4,"Inc Date",AH$65,"Paid Date",$A132,"LOB2","MS")</f>
        <v>#REF!</v>
      </c>
      <c r="AI132" s="11" t="e">
        <f>GETPIVOTDATA("check_amount_total",[1]PT!$A$4,"Inc Date",AI$65,"Paid Date",$A132,"LOB2","MS")</f>
        <v>#REF!</v>
      </c>
      <c r="AJ132" s="11" t="e">
        <f>GETPIVOTDATA("check_amount_total",[1]PT!$A$4,"Inc Date",AJ$65,"Paid Date",$A132,"LOB2","MS")</f>
        <v>#REF!</v>
      </c>
      <c r="AK132" s="11" t="e">
        <f>GETPIVOTDATA("check_amount_total",[1]PT!$A$4,"Inc Date",AK$65,"Paid Date",$A132,"LOB2","MS")</f>
        <v>#REF!</v>
      </c>
      <c r="AL132" s="11" t="e">
        <f>GETPIVOTDATA("check_amount_total",[1]PT!$A$4,"Inc Date",AL$65,"Paid Date",$A132,"LOB2","MS")</f>
        <v>#REF!</v>
      </c>
      <c r="AM132" s="11" t="e">
        <f>GETPIVOTDATA("check_amount_total",[1]PT!$A$4,"Inc Date",AM$65,"Paid Date",$A132,"LOB2","MS")</f>
        <v>#REF!</v>
      </c>
      <c r="AN132" s="11" t="e">
        <f>GETPIVOTDATA("check_amount_total",[1]PT!$A$4,"Inc Date",AN$65,"Paid Date",$A132,"LOB2","MS")</f>
        <v>#REF!</v>
      </c>
      <c r="AO132" s="11" t="e">
        <f>GETPIVOTDATA("check_amount_total",[1]PT!$A$4,"Inc Date",AO$65,"Paid Date",$A132,"LOB2","MS")</f>
        <v>#REF!</v>
      </c>
      <c r="AP132" s="11" t="e">
        <f>GETPIVOTDATA("check_amount_total",[1]PT!$A$4,"Inc Date",AP$65,"Paid Date",$A132,"LOB2","MS")</f>
        <v>#REF!</v>
      </c>
      <c r="AQ132" s="11" t="e">
        <f>GETPIVOTDATA("check_amount_total",[1]PT!$A$4,"Inc Date",AQ$65,"Paid Date",$A132,"LOB2","MS")</f>
        <v>#REF!</v>
      </c>
      <c r="AR132" s="11" t="e">
        <f>GETPIVOTDATA("check_amount_total",[1]PT!$A$4,"Inc Date",AR$65,"Paid Date",$A132,"LOB2","MS")</f>
        <v>#REF!</v>
      </c>
      <c r="AS132" s="11" t="e">
        <f>GETPIVOTDATA("check_amount_total",[1]PT!$A$4,"Inc Date",AS$65,"Paid Date",$A132,"LOB2","MS")</f>
        <v>#REF!</v>
      </c>
      <c r="AT132" s="11" t="e">
        <f>GETPIVOTDATA("check_amount_total",[1]PT!$A$4,"Inc Date",AT$65,"Paid Date",$A132,"LOB2","MS")</f>
        <v>#REF!</v>
      </c>
      <c r="AU132" s="11" t="e">
        <f>GETPIVOTDATA("check_amount_total",[1]PT!$A$4,"Inc Date",AU$65,"Paid Date",$A132,"LOB2","MS")</f>
        <v>#REF!</v>
      </c>
      <c r="AV132" s="11" t="e">
        <f>GETPIVOTDATA("check_amount_total",[1]PT!$A$4,"Inc Date",AV$65,"Paid Date",$A132,"LOB2","MS")</f>
        <v>#REF!</v>
      </c>
      <c r="AW132" s="11" t="e">
        <f>GETPIVOTDATA("check_amount_total",[1]PT!$A$4,"Inc Date",AW$65,"Paid Date",$A132,"LOB2","MS")</f>
        <v>#REF!</v>
      </c>
      <c r="AX132" s="11" t="e">
        <f>GETPIVOTDATA("check_amount_total",[1]PT!$A$4,"Inc Date",AX$65,"Paid Date",$A132,"LOB2","MS")</f>
        <v>#REF!</v>
      </c>
      <c r="AY132" s="11" t="e">
        <f>GETPIVOTDATA("check_amount_total",[1]PT!$A$4,"Inc Date",AY$65,"Paid Date",$A132,"LOB2","MS")</f>
        <v>#REF!</v>
      </c>
      <c r="AZ132" s="11" t="e">
        <f>GETPIVOTDATA("check_amount_total",[1]PT!$A$4,"Inc Date",AZ$65,"Paid Date",$A132,"LOB2","MS")</f>
        <v>#REF!</v>
      </c>
      <c r="BA132" s="11" t="e">
        <f>GETPIVOTDATA("check_amount_total",[1]PT!$A$4,"Inc Date",BA$65,"Paid Date",$A132,"LOB2","MS")</f>
        <v>#REF!</v>
      </c>
      <c r="BB132" s="12" t="e">
        <f t="shared" si="18"/>
        <v>#REF!</v>
      </c>
      <c r="BC132" s="12"/>
    </row>
    <row r="133" spans="1:55" x14ac:dyDescent="0.35">
      <c r="A133" s="10">
        <f>Summary!A14</f>
        <v>44835</v>
      </c>
      <c r="B133" s="11"/>
      <c r="C133" s="11"/>
      <c r="D133" s="11">
        <v>250</v>
      </c>
      <c r="E133" s="11">
        <v>250</v>
      </c>
      <c r="F133" s="11">
        <v>1650</v>
      </c>
      <c r="G133" s="11">
        <v>1650</v>
      </c>
      <c r="H133" s="11">
        <v>17900</v>
      </c>
      <c r="I133" s="11">
        <v>17950</v>
      </c>
      <c r="J133" s="11">
        <v>17950</v>
      </c>
      <c r="K133" s="11">
        <v>17950</v>
      </c>
      <c r="L133" s="11">
        <v>17950</v>
      </c>
      <c r="M133" s="11">
        <v>18003</v>
      </c>
      <c r="N133" s="11">
        <v>18003</v>
      </c>
      <c r="O133" s="11">
        <v>18003</v>
      </c>
      <c r="P133" s="11">
        <v>18003</v>
      </c>
      <c r="Q133" s="11">
        <v>18003</v>
      </c>
      <c r="R133" s="11">
        <v>18003</v>
      </c>
      <c r="S133" s="11">
        <v>18003</v>
      </c>
      <c r="T133" s="11"/>
      <c r="U133" s="11"/>
      <c r="V133" s="11"/>
      <c r="W133" s="11"/>
      <c r="X133" s="11"/>
      <c r="Y133" s="11"/>
      <c r="Z133" s="12"/>
      <c r="AA133" s="12"/>
      <c r="AC133" s="10">
        <f t="shared" si="17"/>
        <v>44835</v>
      </c>
      <c r="AD133" s="11" t="e">
        <f>GETPIVOTDATA("check_amount_total",[1]PT!$A$4,"Inc Date",AD$65,"Paid Date",$A133,"LOB2","MS")</f>
        <v>#REF!</v>
      </c>
      <c r="AE133" s="11" t="e">
        <f>GETPIVOTDATA("check_amount_total",[1]PT!$A$4,"Inc Date",AE$65,"Paid Date",$A133,"LOB2","MS")</f>
        <v>#REF!</v>
      </c>
      <c r="AF133" s="11" t="e">
        <f>GETPIVOTDATA("check_amount_total",[1]PT!$A$4,"Inc Date",AF$65,"Paid Date",$A133,"LOB2","MS")</f>
        <v>#REF!</v>
      </c>
      <c r="AG133" s="11" t="e">
        <f>GETPIVOTDATA("check_amount_total",[1]PT!$A$4,"Inc Date",AG$65,"Paid Date",$A133,"LOB2","MS")</f>
        <v>#REF!</v>
      </c>
      <c r="AH133" s="11" t="e">
        <f>GETPIVOTDATA("check_amount_total",[1]PT!$A$4,"Inc Date",AH$65,"Paid Date",$A133,"LOB2","MS")</f>
        <v>#REF!</v>
      </c>
      <c r="AI133" s="11" t="e">
        <f>GETPIVOTDATA("check_amount_total",[1]PT!$A$4,"Inc Date",AI$65,"Paid Date",$A133,"LOB2","MS")</f>
        <v>#REF!</v>
      </c>
      <c r="AJ133" s="11" t="e">
        <f>GETPIVOTDATA("check_amount_total",[1]PT!$A$4,"Inc Date",AJ$65,"Paid Date",$A133,"LOB2","MS")</f>
        <v>#REF!</v>
      </c>
      <c r="AK133" s="11" t="e">
        <f>GETPIVOTDATA("check_amount_total",[1]PT!$A$4,"Inc Date",AK$65,"Paid Date",$A133,"LOB2","MS")</f>
        <v>#REF!</v>
      </c>
      <c r="AL133" s="11" t="e">
        <f>GETPIVOTDATA("check_amount_total",[1]PT!$A$4,"Inc Date",AL$65,"Paid Date",$A133,"LOB2","MS")</f>
        <v>#REF!</v>
      </c>
      <c r="AM133" s="11" t="e">
        <f>GETPIVOTDATA("check_amount_total",[1]PT!$A$4,"Inc Date",AM$65,"Paid Date",$A133,"LOB2","MS")</f>
        <v>#REF!</v>
      </c>
      <c r="AN133" s="11" t="e">
        <f>GETPIVOTDATA("check_amount_total",[1]PT!$A$4,"Inc Date",AN$65,"Paid Date",$A133,"LOB2","MS")</f>
        <v>#REF!</v>
      </c>
      <c r="AO133" s="11" t="e">
        <f>GETPIVOTDATA("check_amount_total",[1]PT!$A$4,"Inc Date",AO$65,"Paid Date",$A133,"LOB2","MS")</f>
        <v>#REF!</v>
      </c>
      <c r="AP133" s="11" t="e">
        <f>GETPIVOTDATA("check_amount_total",[1]PT!$A$4,"Inc Date",AP$65,"Paid Date",$A133,"LOB2","MS")</f>
        <v>#REF!</v>
      </c>
      <c r="AQ133" s="11" t="e">
        <f>GETPIVOTDATA("check_amount_total",[1]PT!$A$4,"Inc Date",AQ$65,"Paid Date",$A133,"LOB2","MS")</f>
        <v>#REF!</v>
      </c>
      <c r="AR133" s="11" t="e">
        <f>GETPIVOTDATA("check_amount_total",[1]PT!$A$4,"Inc Date",AR$65,"Paid Date",$A133,"LOB2","MS")</f>
        <v>#REF!</v>
      </c>
      <c r="AS133" s="11" t="e">
        <f>GETPIVOTDATA("check_amount_total",[1]PT!$A$4,"Inc Date",AS$65,"Paid Date",$A133,"LOB2","MS")</f>
        <v>#REF!</v>
      </c>
      <c r="AT133" s="11" t="e">
        <f>GETPIVOTDATA("check_amount_total",[1]PT!$A$4,"Inc Date",AT$65,"Paid Date",$A133,"LOB2","MS")</f>
        <v>#REF!</v>
      </c>
      <c r="AU133" s="11" t="e">
        <f>GETPIVOTDATA("check_amount_total",[1]PT!$A$4,"Inc Date",AU$65,"Paid Date",$A133,"LOB2","MS")</f>
        <v>#REF!</v>
      </c>
      <c r="AV133" s="11" t="e">
        <f>GETPIVOTDATA("check_amount_total",[1]PT!$A$4,"Inc Date",AV$65,"Paid Date",$A133,"LOB2","MS")</f>
        <v>#REF!</v>
      </c>
      <c r="AW133" s="11" t="e">
        <f>GETPIVOTDATA("check_amount_total",[1]PT!$A$4,"Inc Date",AW$65,"Paid Date",$A133,"LOB2","MS")</f>
        <v>#REF!</v>
      </c>
      <c r="AX133" s="11" t="e">
        <f>GETPIVOTDATA("check_amount_total",[1]PT!$A$4,"Inc Date",AX$65,"Paid Date",$A133,"LOB2","MS")</f>
        <v>#REF!</v>
      </c>
      <c r="AY133" s="11" t="e">
        <f>GETPIVOTDATA("check_amount_total",[1]PT!$A$4,"Inc Date",AY$65,"Paid Date",$A133,"LOB2","MS")</f>
        <v>#REF!</v>
      </c>
      <c r="AZ133" s="11" t="e">
        <f>GETPIVOTDATA("check_amount_total",[1]PT!$A$4,"Inc Date",AZ$65,"Paid Date",$A133,"LOB2","MS")</f>
        <v>#REF!</v>
      </c>
      <c r="BA133" s="11" t="e">
        <f>GETPIVOTDATA("check_amount_total",[1]PT!$A$4,"Inc Date",BA$65,"Paid Date",$A133,"LOB2","MS")</f>
        <v>#REF!</v>
      </c>
      <c r="BB133" s="12" t="e">
        <f t="shared" si="18"/>
        <v>#REF!</v>
      </c>
      <c r="BC133" s="12"/>
    </row>
    <row r="134" spans="1:55" x14ac:dyDescent="0.35">
      <c r="A134" s="10">
        <f>Summary!A15</f>
        <v>44866</v>
      </c>
      <c r="B134" s="11"/>
      <c r="C134" s="11"/>
      <c r="D134" s="11">
        <v>940</v>
      </c>
      <c r="E134" s="11">
        <v>1017</v>
      </c>
      <c r="F134" s="11">
        <v>1142.1199999999999</v>
      </c>
      <c r="G134" s="11">
        <v>4321.1200000000008</v>
      </c>
      <c r="H134" s="11">
        <v>15762.29</v>
      </c>
      <c r="I134" s="11">
        <v>15762.29</v>
      </c>
      <c r="J134" s="11">
        <v>15762.29</v>
      </c>
      <c r="K134" s="11">
        <v>15762.29</v>
      </c>
      <c r="L134" s="11">
        <v>15882.29</v>
      </c>
      <c r="M134" s="11">
        <v>16009.76</v>
      </c>
      <c r="N134" s="11">
        <v>16009.76</v>
      </c>
      <c r="O134" s="11">
        <v>17574.8</v>
      </c>
      <c r="P134" s="11">
        <v>17574.8</v>
      </c>
      <c r="Q134" s="11">
        <v>19139.84</v>
      </c>
      <c r="R134" s="11">
        <v>19139.84</v>
      </c>
      <c r="S134" s="11"/>
      <c r="T134" s="11"/>
      <c r="U134" s="11"/>
      <c r="V134" s="11"/>
      <c r="W134" s="11"/>
      <c r="X134" s="11"/>
      <c r="Y134" s="11"/>
      <c r="Z134" s="12"/>
      <c r="AA134" s="12"/>
      <c r="AC134" s="10">
        <f t="shared" si="17"/>
        <v>44866</v>
      </c>
      <c r="AD134" s="11" t="e">
        <f>GETPIVOTDATA("check_amount_total",[1]PT!$A$4,"Inc Date",AD$65,"Paid Date",$A134,"LOB2","MS")</f>
        <v>#REF!</v>
      </c>
      <c r="AE134" s="11" t="e">
        <f>GETPIVOTDATA("check_amount_total",[1]PT!$A$4,"Inc Date",AE$65,"Paid Date",$A134,"LOB2","MS")</f>
        <v>#REF!</v>
      </c>
      <c r="AF134" s="11" t="e">
        <f>GETPIVOTDATA("check_amount_total",[1]PT!$A$4,"Inc Date",AF$65,"Paid Date",$A134,"LOB2","MS")</f>
        <v>#REF!</v>
      </c>
      <c r="AG134" s="11" t="e">
        <f>GETPIVOTDATA("check_amount_total",[1]PT!$A$4,"Inc Date",AG$65,"Paid Date",$A134,"LOB2","MS")</f>
        <v>#REF!</v>
      </c>
      <c r="AH134" s="11" t="e">
        <f>GETPIVOTDATA("check_amount_total",[1]PT!$A$4,"Inc Date",AH$65,"Paid Date",$A134,"LOB2","MS")</f>
        <v>#REF!</v>
      </c>
      <c r="AI134" s="11" t="e">
        <f>GETPIVOTDATA("check_amount_total",[1]PT!$A$4,"Inc Date",AI$65,"Paid Date",$A134,"LOB2","MS")</f>
        <v>#REF!</v>
      </c>
      <c r="AJ134" s="11" t="e">
        <f>GETPIVOTDATA("check_amount_total",[1]PT!$A$4,"Inc Date",AJ$65,"Paid Date",$A134,"LOB2","MS")</f>
        <v>#REF!</v>
      </c>
      <c r="AK134" s="11" t="e">
        <f>GETPIVOTDATA("check_amount_total",[1]PT!$A$4,"Inc Date",AK$65,"Paid Date",$A134,"LOB2","MS")</f>
        <v>#REF!</v>
      </c>
      <c r="AL134" s="11" t="e">
        <f>GETPIVOTDATA("check_amount_total",[1]PT!$A$4,"Inc Date",AL$65,"Paid Date",$A134,"LOB2","MS")</f>
        <v>#REF!</v>
      </c>
      <c r="AM134" s="11" t="e">
        <f>GETPIVOTDATA("check_amount_total",[1]PT!$A$4,"Inc Date",AM$65,"Paid Date",$A134,"LOB2","MS")</f>
        <v>#REF!</v>
      </c>
      <c r="AN134" s="11" t="e">
        <f>GETPIVOTDATA("check_amount_total",[1]PT!$A$4,"Inc Date",AN$65,"Paid Date",$A134,"LOB2","MS")</f>
        <v>#REF!</v>
      </c>
      <c r="AO134" s="11" t="e">
        <f>GETPIVOTDATA("check_amount_total",[1]PT!$A$4,"Inc Date",AO$65,"Paid Date",$A134,"LOB2","MS")</f>
        <v>#REF!</v>
      </c>
      <c r="AP134" s="11" t="e">
        <f>GETPIVOTDATA("check_amount_total",[1]PT!$A$4,"Inc Date",AP$65,"Paid Date",$A134,"LOB2","MS")</f>
        <v>#REF!</v>
      </c>
      <c r="AQ134" s="11" t="e">
        <f>GETPIVOTDATA("check_amount_total",[1]PT!$A$4,"Inc Date",AQ$65,"Paid Date",$A134,"LOB2","MS")</f>
        <v>#REF!</v>
      </c>
      <c r="AR134" s="11" t="e">
        <f>GETPIVOTDATA("check_amount_total",[1]PT!$A$4,"Inc Date",AR$65,"Paid Date",$A134,"LOB2","MS")</f>
        <v>#REF!</v>
      </c>
      <c r="AS134" s="11" t="e">
        <f>GETPIVOTDATA("check_amount_total",[1]PT!$A$4,"Inc Date",AS$65,"Paid Date",$A134,"LOB2","MS")</f>
        <v>#REF!</v>
      </c>
      <c r="AT134" s="11" t="e">
        <f>GETPIVOTDATA("check_amount_total",[1]PT!$A$4,"Inc Date",AT$65,"Paid Date",$A134,"LOB2","MS")</f>
        <v>#REF!</v>
      </c>
      <c r="AU134" s="11" t="e">
        <f>GETPIVOTDATA("check_amount_total",[1]PT!$A$4,"Inc Date",AU$65,"Paid Date",$A134,"LOB2","MS")</f>
        <v>#REF!</v>
      </c>
      <c r="AV134" s="11" t="e">
        <f>GETPIVOTDATA("check_amount_total",[1]PT!$A$4,"Inc Date",AV$65,"Paid Date",$A134,"LOB2","MS")</f>
        <v>#REF!</v>
      </c>
      <c r="AW134" s="11" t="e">
        <f>GETPIVOTDATA("check_amount_total",[1]PT!$A$4,"Inc Date",AW$65,"Paid Date",$A134,"LOB2","MS")</f>
        <v>#REF!</v>
      </c>
      <c r="AX134" s="11" t="e">
        <f>GETPIVOTDATA("check_amount_total",[1]PT!$A$4,"Inc Date",AX$65,"Paid Date",$A134,"LOB2","MS")</f>
        <v>#REF!</v>
      </c>
      <c r="AY134" s="11" t="e">
        <f>GETPIVOTDATA("check_amount_total",[1]PT!$A$4,"Inc Date",AY$65,"Paid Date",$A134,"LOB2","MS")</f>
        <v>#REF!</v>
      </c>
      <c r="AZ134" s="11" t="e">
        <f>GETPIVOTDATA("check_amount_total",[1]PT!$A$4,"Inc Date",AZ$65,"Paid Date",$A134,"LOB2","MS")</f>
        <v>#REF!</v>
      </c>
      <c r="BA134" s="11" t="e">
        <f>GETPIVOTDATA("check_amount_total",[1]PT!$A$4,"Inc Date",BA$65,"Paid Date",$A134,"LOB2","MS")</f>
        <v>#REF!</v>
      </c>
      <c r="BB134" s="12" t="e">
        <f t="shared" si="18"/>
        <v>#REF!</v>
      </c>
      <c r="BC134" s="12"/>
    </row>
    <row r="135" spans="1:55" x14ac:dyDescent="0.35">
      <c r="A135" s="10">
        <f>Summary!A16</f>
        <v>44896</v>
      </c>
      <c r="B135" s="11"/>
      <c r="C135" s="11"/>
      <c r="D135" s="11">
        <v>77</v>
      </c>
      <c r="E135" s="11">
        <v>3377</v>
      </c>
      <c r="F135" s="11">
        <v>3971.0000000000009</v>
      </c>
      <c r="G135" s="11">
        <v>3971.0000000000009</v>
      </c>
      <c r="H135" s="11">
        <v>3971.0000000000009</v>
      </c>
      <c r="I135" s="11">
        <v>3971.0000000000009</v>
      </c>
      <c r="J135" s="11">
        <v>4731.0000000000009</v>
      </c>
      <c r="K135" s="11">
        <v>4736.0000000000009</v>
      </c>
      <c r="L135" s="11">
        <v>4736.0000000000009</v>
      </c>
      <c r="M135" s="11">
        <v>4736.0000000000009</v>
      </c>
      <c r="N135" s="11">
        <v>4736.0000000000009</v>
      </c>
      <c r="O135" s="11">
        <v>4736.0000000000009</v>
      </c>
      <c r="P135" s="11">
        <v>4736.0000000000009</v>
      </c>
      <c r="Q135" s="11">
        <v>4736.0000000000009</v>
      </c>
      <c r="R135" s="11"/>
      <c r="S135" s="11"/>
      <c r="T135" s="11"/>
      <c r="U135" s="11"/>
      <c r="V135" s="11"/>
      <c r="W135" s="11"/>
      <c r="X135" s="11"/>
      <c r="Y135" s="11"/>
      <c r="Z135" s="12"/>
      <c r="AA135" s="12"/>
      <c r="AC135" s="10">
        <f t="shared" si="17"/>
        <v>44896</v>
      </c>
      <c r="AD135" s="11" t="e">
        <f>GETPIVOTDATA("check_amount_total",[1]PT!$A$4,"Inc Date",AD$65,"Paid Date",$A135,"LOB2","MS")</f>
        <v>#REF!</v>
      </c>
      <c r="AE135" s="11" t="e">
        <f>GETPIVOTDATA("check_amount_total",[1]PT!$A$4,"Inc Date",AE$65,"Paid Date",$A135,"LOB2","MS")</f>
        <v>#REF!</v>
      </c>
      <c r="AF135" s="11" t="e">
        <f>GETPIVOTDATA("check_amount_total",[1]PT!$A$4,"Inc Date",AF$65,"Paid Date",$A135,"LOB2","MS")</f>
        <v>#REF!</v>
      </c>
      <c r="AG135" s="11" t="e">
        <f>GETPIVOTDATA("check_amount_total",[1]PT!$A$4,"Inc Date",AG$65,"Paid Date",$A135,"LOB2","MS")</f>
        <v>#REF!</v>
      </c>
      <c r="AH135" s="11" t="e">
        <f>GETPIVOTDATA("check_amount_total",[1]PT!$A$4,"Inc Date",AH$65,"Paid Date",$A135,"LOB2","MS")</f>
        <v>#REF!</v>
      </c>
      <c r="AI135" s="11" t="e">
        <f>GETPIVOTDATA("check_amount_total",[1]PT!$A$4,"Inc Date",AI$65,"Paid Date",$A135,"LOB2","MS")</f>
        <v>#REF!</v>
      </c>
      <c r="AJ135" s="11" t="e">
        <f>GETPIVOTDATA("check_amount_total",[1]PT!$A$4,"Inc Date",AJ$65,"Paid Date",$A135,"LOB2","MS")</f>
        <v>#REF!</v>
      </c>
      <c r="AK135" s="11" t="e">
        <f>GETPIVOTDATA("check_amount_total",[1]PT!$A$4,"Inc Date",AK$65,"Paid Date",$A135,"LOB2","MS")</f>
        <v>#REF!</v>
      </c>
      <c r="AL135" s="11" t="e">
        <f>GETPIVOTDATA("check_amount_total",[1]PT!$A$4,"Inc Date",AL$65,"Paid Date",$A135,"LOB2","MS")</f>
        <v>#REF!</v>
      </c>
      <c r="AM135" s="11" t="e">
        <f>GETPIVOTDATA("check_amount_total",[1]PT!$A$4,"Inc Date",AM$65,"Paid Date",$A135,"LOB2","MS")</f>
        <v>#REF!</v>
      </c>
      <c r="AN135" s="11" t="e">
        <f>GETPIVOTDATA("check_amount_total",[1]PT!$A$4,"Inc Date",AN$65,"Paid Date",$A135,"LOB2","MS")</f>
        <v>#REF!</v>
      </c>
      <c r="AO135" s="11" t="e">
        <f>GETPIVOTDATA("check_amount_total",[1]PT!$A$4,"Inc Date",AO$65,"Paid Date",$A135,"LOB2","MS")</f>
        <v>#REF!</v>
      </c>
      <c r="AP135" s="11" t="e">
        <f>GETPIVOTDATA("check_amount_total",[1]PT!$A$4,"Inc Date",AP$65,"Paid Date",$A135,"LOB2","MS")</f>
        <v>#REF!</v>
      </c>
      <c r="AQ135" s="11" t="e">
        <f>GETPIVOTDATA("check_amount_total",[1]PT!$A$4,"Inc Date",AQ$65,"Paid Date",$A135,"LOB2","MS")</f>
        <v>#REF!</v>
      </c>
      <c r="AR135" s="11" t="e">
        <f>GETPIVOTDATA("check_amount_total",[1]PT!$A$4,"Inc Date",AR$65,"Paid Date",$A135,"LOB2","MS")</f>
        <v>#REF!</v>
      </c>
      <c r="AS135" s="11" t="e">
        <f>GETPIVOTDATA("check_amount_total",[1]PT!$A$4,"Inc Date",AS$65,"Paid Date",$A135,"LOB2","MS")</f>
        <v>#REF!</v>
      </c>
      <c r="AT135" s="11" t="e">
        <f>GETPIVOTDATA("check_amount_total",[1]PT!$A$4,"Inc Date",AT$65,"Paid Date",$A135,"LOB2","MS")</f>
        <v>#REF!</v>
      </c>
      <c r="AU135" s="11" t="e">
        <f>GETPIVOTDATA("check_amount_total",[1]PT!$A$4,"Inc Date",AU$65,"Paid Date",$A135,"LOB2","MS")</f>
        <v>#REF!</v>
      </c>
      <c r="AV135" s="11" t="e">
        <f>GETPIVOTDATA("check_amount_total",[1]PT!$A$4,"Inc Date",AV$65,"Paid Date",$A135,"LOB2","MS")</f>
        <v>#REF!</v>
      </c>
      <c r="AW135" s="11" t="e">
        <f>GETPIVOTDATA("check_amount_total",[1]PT!$A$4,"Inc Date",AW$65,"Paid Date",$A135,"LOB2","MS")</f>
        <v>#REF!</v>
      </c>
      <c r="AX135" s="11" t="e">
        <f>GETPIVOTDATA("check_amount_total",[1]PT!$A$4,"Inc Date",AX$65,"Paid Date",$A135,"LOB2","MS")</f>
        <v>#REF!</v>
      </c>
      <c r="AY135" s="11" t="e">
        <f>GETPIVOTDATA("check_amount_total",[1]PT!$A$4,"Inc Date",AY$65,"Paid Date",$A135,"LOB2","MS")</f>
        <v>#REF!</v>
      </c>
      <c r="AZ135" s="11" t="e">
        <f>GETPIVOTDATA("check_amount_total",[1]PT!$A$4,"Inc Date",AZ$65,"Paid Date",$A135,"LOB2","MS")</f>
        <v>#REF!</v>
      </c>
      <c r="BA135" s="11" t="e">
        <f>GETPIVOTDATA("check_amount_total",[1]PT!$A$4,"Inc Date",BA$65,"Paid Date",$A135,"LOB2","MS")</f>
        <v>#REF!</v>
      </c>
      <c r="BB135" s="12" t="e">
        <f t="shared" si="18"/>
        <v>#REF!</v>
      </c>
      <c r="BC135" s="12"/>
    </row>
    <row r="136" spans="1:55" x14ac:dyDescent="0.35">
      <c r="A136" s="10">
        <f>Summary!A17</f>
        <v>44927</v>
      </c>
      <c r="B136" s="11"/>
      <c r="C136" s="11"/>
      <c r="D136" s="11">
        <v>381</v>
      </c>
      <c r="E136" s="11">
        <v>381</v>
      </c>
      <c r="F136" s="11">
        <v>381</v>
      </c>
      <c r="G136" s="11">
        <v>14265.31</v>
      </c>
      <c r="H136" s="11">
        <v>14265.31</v>
      </c>
      <c r="I136" s="11">
        <v>14765.31</v>
      </c>
      <c r="J136" s="11">
        <v>14765.31</v>
      </c>
      <c r="K136" s="11">
        <v>14765.31</v>
      </c>
      <c r="L136" s="11">
        <v>14765.31</v>
      </c>
      <c r="M136" s="11">
        <v>14765.31</v>
      </c>
      <c r="N136" s="11">
        <v>14765.31</v>
      </c>
      <c r="O136" s="11">
        <v>14865.31</v>
      </c>
      <c r="P136" s="11">
        <v>14865.31</v>
      </c>
      <c r="Q136" s="11"/>
      <c r="R136" s="11"/>
      <c r="S136" s="11"/>
      <c r="T136" s="11"/>
      <c r="U136" s="11"/>
      <c r="V136" s="11"/>
      <c r="W136" s="11"/>
      <c r="X136" s="11"/>
      <c r="Y136" s="11"/>
      <c r="Z136" s="12"/>
      <c r="AA136" s="12"/>
      <c r="AC136" s="10">
        <f t="shared" si="17"/>
        <v>44927</v>
      </c>
      <c r="AD136" s="11" t="e">
        <f>GETPIVOTDATA("check_amount_total",[1]PT!$A$4,"Inc Date",AD$65,"Paid Date",$A136,"LOB2","MS")</f>
        <v>#REF!</v>
      </c>
      <c r="AE136" s="11" t="e">
        <f>GETPIVOTDATA("check_amount_total",[1]PT!$A$4,"Inc Date",AE$65,"Paid Date",$A136,"LOB2","MS")</f>
        <v>#REF!</v>
      </c>
      <c r="AF136" s="11" t="e">
        <f>GETPIVOTDATA("check_amount_total",[1]PT!$A$4,"Inc Date",AF$65,"Paid Date",$A136,"LOB2","MS")</f>
        <v>#REF!</v>
      </c>
      <c r="AG136" s="11" t="e">
        <f>GETPIVOTDATA("check_amount_total",[1]PT!$A$4,"Inc Date",AG$65,"Paid Date",$A136,"LOB2","MS")</f>
        <v>#REF!</v>
      </c>
      <c r="AH136" s="11" t="e">
        <f>GETPIVOTDATA("check_amount_total",[1]PT!$A$4,"Inc Date",AH$65,"Paid Date",$A136,"LOB2","MS")</f>
        <v>#REF!</v>
      </c>
      <c r="AI136" s="11" t="e">
        <f>GETPIVOTDATA("check_amount_total",[1]PT!$A$4,"Inc Date",AI$65,"Paid Date",$A136,"LOB2","MS")</f>
        <v>#REF!</v>
      </c>
      <c r="AJ136" s="11" t="e">
        <f>GETPIVOTDATA("check_amount_total",[1]PT!$A$4,"Inc Date",AJ$65,"Paid Date",$A136,"LOB2","MS")</f>
        <v>#REF!</v>
      </c>
      <c r="AK136" s="11" t="e">
        <f>GETPIVOTDATA("check_amount_total",[1]PT!$A$4,"Inc Date",AK$65,"Paid Date",$A136,"LOB2","MS")</f>
        <v>#REF!</v>
      </c>
      <c r="AL136" s="11" t="e">
        <f>GETPIVOTDATA("check_amount_total",[1]PT!$A$4,"Inc Date",AL$65,"Paid Date",$A136,"LOB2","MS")</f>
        <v>#REF!</v>
      </c>
      <c r="AM136" s="11" t="e">
        <f>GETPIVOTDATA("check_amount_total",[1]PT!$A$4,"Inc Date",AM$65,"Paid Date",$A136,"LOB2","MS")</f>
        <v>#REF!</v>
      </c>
      <c r="AN136" s="11" t="e">
        <f>GETPIVOTDATA("check_amount_total",[1]PT!$A$4,"Inc Date",AN$65,"Paid Date",$A136,"LOB2","MS")</f>
        <v>#REF!</v>
      </c>
      <c r="AO136" s="11" t="e">
        <f>GETPIVOTDATA("check_amount_total",[1]PT!$A$4,"Inc Date",AO$65,"Paid Date",$A136,"LOB2","MS")</f>
        <v>#REF!</v>
      </c>
      <c r="AP136" s="11" t="e">
        <f>GETPIVOTDATA("check_amount_total",[1]PT!$A$4,"Inc Date",AP$65,"Paid Date",$A136,"LOB2","MS")</f>
        <v>#REF!</v>
      </c>
      <c r="AQ136" s="11" t="e">
        <f>GETPIVOTDATA("check_amount_total",[1]PT!$A$4,"Inc Date",AQ$65,"Paid Date",$A136,"LOB2","MS")</f>
        <v>#REF!</v>
      </c>
      <c r="AR136" s="11" t="e">
        <f>GETPIVOTDATA("check_amount_total",[1]PT!$A$4,"Inc Date",AR$65,"Paid Date",$A136,"LOB2","MS")</f>
        <v>#REF!</v>
      </c>
      <c r="AS136" s="11" t="e">
        <f>GETPIVOTDATA("check_amount_total",[1]PT!$A$4,"Inc Date",AS$65,"Paid Date",$A136,"LOB2","MS")</f>
        <v>#REF!</v>
      </c>
      <c r="AT136" s="11" t="e">
        <f>GETPIVOTDATA("check_amount_total",[1]PT!$A$4,"Inc Date",AT$65,"Paid Date",$A136,"LOB2","MS")</f>
        <v>#REF!</v>
      </c>
      <c r="AU136" s="11" t="e">
        <f>GETPIVOTDATA("check_amount_total",[1]PT!$A$4,"Inc Date",AU$65,"Paid Date",$A136,"LOB2","MS")</f>
        <v>#REF!</v>
      </c>
      <c r="AV136" s="11" t="e">
        <f>GETPIVOTDATA("check_amount_total",[1]PT!$A$4,"Inc Date",AV$65,"Paid Date",$A136,"LOB2","MS")</f>
        <v>#REF!</v>
      </c>
      <c r="AW136" s="11" t="e">
        <f>GETPIVOTDATA("check_amount_total",[1]PT!$A$4,"Inc Date",AW$65,"Paid Date",$A136,"LOB2","MS")</f>
        <v>#REF!</v>
      </c>
      <c r="AX136" s="11" t="e">
        <f>GETPIVOTDATA("check_amount_total",[1]PT!$A$4,"Inc Date",AX$65,"Paid Date",$A136,"LOB2","MS")</f>
        <v>#REF!</v>
      </c>
      <c r="AY136" s="11" t="e">
        <f>GETPIVOTDATA("check_amount_total",[1]PT!$A$4,"Inc Date",AY$65,"Paid Date",$A136,"LOB2","MS")</f>
        <v>#REF!</v>
      </c>
      <c r="AZ136" s="11" t="e">
        <f>GETPIVOTDATA("check_amount_total",[1]PT!$A$4,"Inc Date",AZ$65,"Paid Date",$A136,"LOB2","MS")</f>
        <v>#REF!</v>
      </c>
      <c r="BA136" s="11" t="e">
        <f>GETPIVOTDATA("check_amount_total",[1]PT!$A$4,"Inc Date",BA$65,"Paid Date",$A136,"LOB2","MS")</f>
        <v>#REF!</v>
      </c>
      <c r="BB136" s="12" t="e">
        <f t="shared" si="18"/>
        <v>#REF!</v>
      </c>
      <c r="BC136" s="12"/>
    </row>
    <row r="137" spans="1:55" x14ac:dyDescent="0.35">
      <c r="A137" s="10">
        <f>Summary!A18</f>
        <v>44958</v>
      </c>
      <c r="B137" s="11"/>
      <c r="C137" s="11">
        <v>3</v>
      </c>
      <c r="D137" s="11">
        <v>288</v>
      </c>
      <c r="E137" s="11">
        <v>293.10999999999967</v>
      </c>
      <c r="F137" s="11">
        <v>293.10999999999967</v>
      </c>
      <c r="G137" s="11">
        <v>303.10999999999967</v>
      </c>
      <c r="H137" s="11">
        <v>1214.809999999999</v>
      </c>
      <c r="I137" s="11">
        <v>1214.809999999999</v>
      </c>
      <c r="J137" s="11">
        <v>1214.809999999999</v>
      </c>
      <c r="K137" s="11">
        <v>1214.809999999999</v>
      </c>
      <c r="L137" s="11">
        <v>1214.809999999999</v>
      </c>
      <c r="M137" s="11">
        <v>1214.809999999999</v>
      </c>
      <c r="N137" s="11">
        <v>1214.809999999999</v>
      </c>
      <c r="O137" s="11">
        <v>1214.809999999999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  <c r="AA137" s="12"/>
      <c r="AC137" s="10">
        <f t="shared" si="17"/>
        <v>44958</v>
      </c>
      <c r="AD137" s="11" t="e">
        <f>GETPIVOTDATA("check_amount_total",[1]PT!$A$4,"Inc Date",AD$65,"Paid Date",$A137,"LOB2","MS")</f>
        <v>#REF!</v>
      </c>
      <c r="AE137" s="11" t="e">
        <f>GETPIVOTDATA("check_amount_total",[1]PT!$A$4,"Inc Date",AE$65,"Paid Date",$A137,"LOB2","MS")</f>
        <v>#REF!</v>
      </c>
      <c r="AF137" s="11" t="e">
        <f>GETPIVOTDATA("check_amount_total",[1]PT!$A$4,"Inc Date",AF$65,"Paid Date",$A137,"LOB2","MS")</f>
        <v>#REF!</v>
      </c>
      <c r="AG137" s="11" t="e">
        <f>GETPIVOTDATA("check_amount_total",[1]PT!$A$4,"Inc Date",AG$65,"Paid Date",$A137,"LOB2","MS")</f>
        <v>#REF!</v>
      </c>
      <c r="AH137" s="11" t="e">
        <f>GETPIVOTDATA("check_amount_total",[1]PT!$A$4,"Inc Date",AH$65,"Paid Date",$A137,"LOB2","MS")</f>
        <v>#REF!</v>
      </c>
      <c r="AI137" s="11" t="e">
        <f>GETPIVOTDATA("check_amount_total",[1]PT!$A$4,"Inc Date",AI$65,"Paid Date",$A137,"LOB2","MS")</f>
        <v>#REF!</v>
      </c>
      <c r="AJ137" s="11" t="e">
        <f>GETPIVOTDATA("check_amount_total",[1]PT!$A$4,"Inc Date",AJ$65,"Paid Date",$A137,"LOB2","MS")</f>
        <v>#REF!</v>
      </c>
      <c r="AK137" s="11" t="e">
        <f>GETPIVOTDATA("check_amount_total",[1]PT!$A$4,"Inc Date",AK$65,"Paid Date",$A137,"LOB2","MS")</f>
        <v>#REF!</v>
      </c>
      <c r="AL137" s="11" t="e">
        <f>GETPIVOTDATA("check_amount_total",[1]PT!$A$4,"Inc Date",AL$65,"Paid Date",$A137,"LOB2","MS")</f>
        <v>#REF!</v>
      </c>
      <c r="AM137" s="11" t="e">
        <f>GETPIVOTDATA("check_amount_total",[1]PT!$A$4,"Inc Date",AM$65,"Paid Date",$A137,"LOB2","MS")</f>
        <v>#REF!</v>
      </c>
      <c r="AN137" s="11" t="e">
        <f>GETPIVOTDATA("check_amount_total",[1]PT!$A$4,"Inc Date",AN$65,"Paid Date",$A137,"LOB2","MS")</f>
        <v>#REF!</v>
      </c>
      <c r="AO137" s="11" t="e">
        <f>GETPIVOTDATA("check_amount_total",[1]PT!$A$4,"Inc Date",AO$65,"Paid Date",$A137,"LOB2","MS")</f>
        <v>#REF!</v>
      </c>
      <c r="AP137" s="11" t="e">
        <f>GETPIVOTDATA("check_amount_total",[1]PT!$A$4,"Inc Date",AP$65,"Paid Date",$A137,"LOB2","MS")</f>
        <v>#REF!</v>
      </c>
      <c r="AQ137" s="11" t="e">
        <f>GETPIVOTDATA("check_amount_total",[1]PT!$A$4,"Inc Date",AQ$65,"Paid Date",$A137,"LOB2","MS")</f>
        <v>#REF!</v>
      </c>
      <c r="AR137" s="11" t="e">
        <f>GETPIVOTDATA("check_amount_total",[1]PT!$A$4,"Inc Date",AR$65,"Paid Date",$A137,"LOB2","MS")</f>
        <v>#REF!</v>
      </c>
      <c r="AS137" s="11" t="e">
        <f>GETPIVOTDATA("check_amount_total",[1]PT!$A$4,"Inc Date",AS$65,"Paid Date",$A137,"LOB2","MS")</f>
        <v>#REF!</v>
      </c>
      <c r="AT137" s="11" t="e">
        <f>GETPIVOTDATA("check_amount_total",[1]PT!$A$4,"Inc Date",AT$65,"Paid Date",$A137,"LOB2","MS")</f>
        <v>#REF!</v>
      </c>
      <c r="AU137" s="11" t="e">
        <f>GETPIVOTDATA("check_amount_total",[1]PT!$A$4,"Inc Date",AU$65,"Paid Date",$A137,"LOB2","MS")</f>
        <v>#REF!</v>
      </c>
      <c r="AV137" s="11" t="e">
        <f>GETPIVOTDATA("check_amount_total",[1]PT!$A$4,"Inc Date",AV$65,"Paid Date",$A137,"LOB2","MS")</f>
        <v>#REF!</v>
      </c>
      <c r="AW137" s="11" t="e">
        <f>GETPIVOTDATA("check_amount_total",[1]PT!$A$4,"Inc Date",AW$65,"Paid Date",$A137,"LOB2","MS")</f>
        <v>#REF!</v>
      </c>
      <c r="AX137" s="11" t="e">
        <f>GETPIVOTDATA("check_amount_total",[1]PT!$A$4,"Inc Date",AX$65,"Paid Date",$A137,"LOB2","MS")</f>
        <v>#REF!</v>
      </c>
      <c r="AY137" s="11" t="e">
        <f>GETPIVOTDATA("check_amount_total",[1]PT!$A$4,"Inc Date",AY$65,"Paid Date",$A137,"LOB2","MS")</f>
        <v>#REF!</v>
      </c>
      <c r="AZ137" s="11" t="e">
        <f>GETPIVOTDATA("check_amount_total",[1]PT!$A$4,"Inc Date",AZ$65,"Paid Date",$A137,"LOB2","MS")</f>
        <v>#REF!</v>
      </c>
      <c r="BA137" s="11" t="e">
        <f>GETPIVOTDATA("check_amount_total",[1]PT!$A$4,"Inc Date",BA$65,"Paid Date",$A137,"LOB2","MS")</f>
        <v>#REF!</v>
      </c>
      <c r="BB137" s="12" t="e">
        <f t="shared" si="18"/>
        <v>#REF!</v>
      </c>
      <c r="BC137" s="12"/>
    </row>
    <row r="138" spans="1:55" x14ac:dyDescent="0.35">
      <c r="A138" s="10">
        <f>Summary!A19</f>
        <v>44986</v>
      </c>
      <c r="B138" s="11"/>
      <c r="C138" s="11"/>
      <c r="D138" s="11">
        <v>120</v>
      </c>
      <c r="E138" s="11">
        <v>1231.43</v>
      </c>
      <c r="F138" s="11">
        <v>1231.4299999999989</v>
      </c>
      <c r="G138" s="11">
        <v>2940.829999999999</v>
      </c>
      <c r="H138" s="11">
        <v>2945.8299999999981</v>
      </c>
      <c r="I138" s="11">
        <v>2945.8299999999981</v>
      </c>
      <c r="J138" s="11">
        <v>2945.8299999999981</v>
      </c>
      <c r="K138" s="11">
        <v>2945.8299999999981</v>
      </c>
      <c r="L138" s="11">
        <v>2945.8299999999981</v>
      </c>
      <c r="M138" s="11">
        <v>2945.8299999999981</v>
      </c>
      <c r="N138" s="11">
        <v>58380.419999999991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  <c r="AA138" s="12"/>
      <c r="AC138" s="10">
        <f t="shared" si="17"/>
        <v>44986</v>
      </c>
      <c r="AD138" s="11" t="e">
        <f>GETPIVOTDATA("check_amount_total",[1]PT!$A$4,"Inc Date",AD$65,"Paid Date",$A138,"LOB2","MS")</f>
        <v>#REF!</v>
      </c>
      <c r="AE138" s="11" t="e">
        <f>GETPIVOTDATA("check_amount_total",[1]PT!$A$4,"Inc Date",AE$65,"Paid Date",$A138,"LOB2","MS")</f>
        <v>#REF!</v>
      </c>
      <c r="AF138" s="11" t="e">
        <f>GETPIVOTDATA("check_amount_total",[1]PT!$A$4,"Inc Date",AF$65,"Paid Date",$A138,"LOB2","MS")</f>
        <v>#REF!</v>
      </c>
      <c r="AG138" s="11" t="e">
        <f>GETPIVOTDATA("check_amount_total",[1]PT!$A$4,"Inc Date",AG$65,"Paid Date",$A138,"LOB2","MS")</f>
        <v>#REF!</v>
      </c>
      <c r="AH138" s="11" t="e">
        <f>GETPIVOTDATA("check_amount_total",[1]PT!$A$4,"Inc Date",AH$65,"Paid Date",$A138,"LOB2","MS")</f>
        <v>#REF!</v>
      </c>
      <c r="AI138" s="11" t="e">
        <f>GETPIVOTDATA("check_amount_total",[1]PT!$A$4,"Inc Date",AI$65,"Paid Date",$A138,"LOB2","MS")</f>
        <v>#REF!</v>
      </c>
      <c r="AJ138" s="11" t="e">
        <f>GETPIVOTDATA("check_amount_total",[1]PT!$A$4,"Inc Date",AJ$65,"Paid Date",$A138,"LOB2","MS")</f>
        <v>#REF!</v>
      </c>
      <c r="AK138" s="11" t="e">
        <f>GETPIVOTDATA("check_amount_total",[1]PT!$A$4,"Inc Date",AK$65,"Paid Date",$A138,"LOB2","MS")</f>
        <v>#REF!</v>
      </c>
      <c r="AL138" s="11" t="e">
        <f>GETPIVOTDATA("check_amount_total",[1]PT!$A$4,"Inc Date",AL$65,"Paid Date",$A138,"LOB2","MS")</f>
        <v>#REF!</v>
      </c>
      <c r="AM138" s="11" t="e">
        <f>GETPIVOTDATA("check_amount_total",[1]PT!$A$4,"Inc Date",AM$65,"Paid Date",$A138,"LOB2","MS")</f>
        <v>#REF!</v>
      </c>
      <c r="AN138" s="11" t="e">
        <f>GETPIVOTDATA("check_amount_total",[1]PT!$A$4,"Inc Date",AN$65,"Paid Date",$A138,"LOB2","MS")</f>
        <v>#REF!</v>
      </c>
      <c r="AO138" s="11" t="e">
        <f>GETPIVOTDATA("check_amount_total",[1]PT!$A$4,"Inc Date",AO$65,"Paid Date",$A138,"LOB2","MS")</f>
        <v>#REF!</v>
      </c>
      <c r="AP138" s="11" t="e">
        <f>GETPIVOTDATA("check_amount_total",[1]PT!$A$4,"Inc Date",AP$65,"Paid Date",$A138,"LOB2","MS")</f>
        <v>#REF!</v>
      </c>
      <c r="AQ138" s="11" t="e">
        <f>GETPIVOTDATA("check_amount_total",[1]PT!$A$4,"Inc Date",AQ$65,"Paid Date",$A138,"LOB2","MS")</f>
        <v>#REF!</v>
      </c>
      <c r="AR138" s="11" t="e">
        <f>GETPIVOTDATA("check_amount_total",[1]PT!$A$4,"Inc Date",AR$65,"Paid Date",$A138,"LOB2","MS")</f>
        <v>#REF!</v>
      </c>
      <c r="AS138" s="11" t="e">
        <f>GETPIVOTDATA("check_amount_total",[1]PT!$A$4,"Inc Date",AS$65,"Paid Date",$A138,"LOB2","MS")</f>
        <v>#REF!</v>
      </c>
      <c r="AT138" s="11" t="e">
        <f>GETPIVOTDATA("check_amount_total",[1]PT!$A$4,"Inc Date",AT$65,"Paid Date",$A138,"LOB2","MS")</f>
        <v>#REF!</v>
      </c>
      <c r="AU138" s="11" t="e">
        <f>GETPIVOTDATA("check_amount_total",[1]PT!$A$4,"Inc Date",AU$65,"Paid Date",$A138,"LOB2","MS")</f>
        <v>#REF!</v>
      </c>
      <c r="AV138" s="11" t="e">
        <f>GETPIVOTDATA("check_amount_total",[1]PT!$A$4,"Inc Date",AV$65,"Paid Date",$A138,"LOB2","MS")</f>
        <v>#REF!</v>
      </c>
      <c r="AW138" s="11" t="e">
        <f>GETPIVOTDATA("check_amount_total",[1]PT!$A$4,"Inc Date",AW$65,"Paid Date",$A138,"LOB2","MS")</f>
        <v>#REF!</v>
      </c>
      <c r="AX138" s="11" t="e">
        <f>GETPIVOTDATA("check_amount_total",[1]PT!$A$4,"Inc Date",AX$65,"Paid Date",$A138,"LOB2","MS")</f>
        <v>#REF!</v>
      </c>
      <c r="AY138" s="11" t="e">
        <f>GETPIVOTDATA("check_amount_total",[1]PT!$A$4,"Inc Date",AY$65,"Paid Date",$A138,"LOB2","MS")</f>
        <v>#REF!</v>
      </c>
      <c r="AZ138" s="11" t="e">
        <f>GETPIVOTDATA("check_amount_total",[1]PT!$A$4,"Inc Date",AZ$65,"Paid Date",$A138,"LOB2","MS")</f>
        <v>#REF!</v>
      </c>
      <c r="BA138" s="11" t="e">
        <f>GETPIVOTDATA("check_amount_total",[1]PT!$A$4,"Inc Date",BA$65,"Paid Date",$A138,"LOB2","MS")</f>
        <v>#REF!</v>
      </c>
      <c r="BB138" s="12" t="e">
        <f t="shared" si="18"/>
        <v>#REF!</v>
      </c>
      <c r="BC138" s="12"/>
    </row>
    <row r="139" spans="1:55" x14ac:dyDescent="0.35">
      <c r="A139" s="10">
        <f>Summary!A20</f>
        <v>45017</v>
      </c>
      <c r="B139" s="11"/>
      <c r="C139" s="11"/>
      <c r="D139" s="11">
        <v>11</v>
      </c>
      <c r="E139" s="11">
        <v>31</v>
      </c>
      <c r="F139" s="11">
        <v>1484.0000000000009</v>
      </c>
      <c r="G139" s="11">
        <v>1484.0000000000009</v>
      </c>
      <c r="H139" s="11">
        <v>38189.800000000003</v>
      </c>
      <c r="I139" s="11">
        <v>38189.800000000003</v>
      </c>
      <c r="J139" s="11">
        <v>38189.800000000003</v>
      </c>
      <c r="K139" s="11">
        <v>38189.800000000003</v>
      </c>
      <c r="L139" s="11">
        <v>38189.800000000003</v>
      </c>
      <c r="M139" s="11">
        <v>38189.800000000003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  <c r="AA139" s="12"/>
      <c r="AC139" s="10">
        <f t="shared" si="17"/>
        <v>45017</v>
      </c>
      <c r="AD139" s="11" t="e">
        <f>GETPIVOTDATA("check_amount_total",[1]PT!$A$4,"Inc Date",AD$65,"Paid Date",$A139,"LOB2","MS")</f>
        <v>#REF!</v>
      </c>
      <c r="AE139" s="11" t="e">
        <f>GETPIVOTDATA("check_amount_total",[1]PT!$A$4,"Inc Date",AE$65,"Paid Date",$A139,"LOB2","MS")</f>
        <v>#REF!</v>
      </c>
      <c r="AF139" s="11" t="e">
        <f>GETPIVOTDATA("check_amount_total",[1]PT!$A$4,"Inc Date",AF$65,"Paid Date",$A139,"LOB2","MS")</f>
        <v>#REF!</v>
      </c>
      <c r="AG139" s="11" t="e">
        <f>GETPIVOTDATA("check_amount_total",[1]PT!$A$4,"Inc Date",AG$65,"Paid Date",$A139,"LOB2","MS")</f>
        <v>#REF!</v>
      </c>
      <c r="AH139" s="11" t="e">
        <f>GETPIVOTDATA("check_amount_total",[1]PT!$A$4,"Inc Date",AH$65,"Paid Date",$A139,"LOB2","MS")</f>
        <v>#REF!</v>
      </c>
      <c r="AI139" s="11" t="e">
        <f>GETPIVOTDATA("check_amount_total",[1]PT!$A$4,"Inc Date",AI$65,"Paid Date",$A139,"LOB2","MS")</f>
        <v>#REF!</v>
      </c>
      <c r="AJ139" s="11" t="e">
        <f>GETPIVOTDATA("check_amount_total",[1]PT!$A$4,"Inc Date",AJ$65,"Paid Date",$A139,"LOB2","MS")</f>
        <v>#REF!</v>
      </c>
      <c r="AK139" s="11" t="e">
        <f>GETPIVOTDATA("check_amount_total",[1]PT!$A$4,"Inc Date",AK$65,"Paid Date",$A139,"LOB2","MS")</f>
        <v>#REF!</v>
      </c>
      <c r="AL139" s="11" t="e">
        <f>GETPIVOTDATA("check_amount_total",[1]PT!$A$4,"Inc Date",AL$65,"Paid Date",$A139,"LOB2","MS")</f>
        <v>#REF!</v>
      </c>
      <c r="AM139" s="11" t="e">
        <f>GETPIVOTDATA("check_amount_total",[1]PT!$A$4,"Inc Date",AM$65,"Paid Date",$A139,"LOB2","MS")</f>
        <v>#REF!</v>
      </c>
      <c r="AN139" s="11" t="e">
        <f>GETPIVOTDATA("check_amount_total",[1]PT!$A$4,"Inc Date",AN$65,"Paid Date",$A139,"LOB2","MS")</f>
        <v>#REF!</v>
      </c>
      <c r="AO139" s="11" t="e">
        <f>GETPIVOTDATA("check_amount_total",[1]PT!$A$4,"Inc Date",AO$65,"Paid Date",$A139,"LOB2","MS")</f>
        <v>#REF!</v>
      </c>
      <c r="AP139" s="11" t="e">
        <f>GETPIVOTDATA("check_amount_total",[1]PT!$A$4,"Inc Date",AP$65,"Paid Date",$A139,"LOB2","MS")</f>
        <v>#REF!</v>
      </c>
      <c r="AQ139" s="11" t="e">
        <f>GETPIVOTDATA("check_amount_total",[1]PT!$A$4,"Inc Date",AQ$65,"Paid Date",$A139,"LOB2","MS")</f>
        <v>#REF!</v>
      </c>
      <c r="AR139" s="11" t="e">
        <f>GETPIVOTDATA("check_amount_total",[1]PT!$A$4,"Inc Date",AR$65,"Paid Date",$A139,"LOB2","MS")</f>
        <v>#REF!</v>
      </c>
      <c r="AS139" s="11" t="e">
        <f>GETPIVOTDATA("check_amount_total",[1]PT!$A$4,"Inc Date",AS$65,"Paid Date",$A139,"LOB2","MS")</f>
        <v>#REF!</v>
      </c>
      <c r="AT139" s="11" t="e">
        <f>GETPIVOTDATA("check_amount_total",[1]PT!$A$4,"Inc Date",AT$65,"Paid Date",$A139,"LOB2","MS")</f>
        <v>#REF!</v>
      </c>
      <c r="AU139" s="11" t="e">
        <f>GETPIVOTDATA("check_amount_total",[1]PT!$A$4,"Inc Date",AU$65,"Paid Date",$A139,"LOB2","MS")</f>
        <v>#REF!</v>
      </c>
      <c r="AV139" s="11" t="e">
        <f>GETPIVOTDATA("check_amount_total",[1]PT!$A$4,"Inc Date",AV$65,"Paid Date",$A139,"LOB2","MS")</f>
        <v>#REF!</v>
      </c>
      <c r="AW139" s="11" t="e">
        <f>GETPIVOTDATA("check_amount_total",[1]PT!$A$4,"Inc Date",AW$65,"Paid Date",$A139,"LOB2","MS")</f>
        <v>#REF!</v>
      </c>
      <c r="AX139" s="11" t="e">
        <f>GETPIVOTDATA("check_amount_total",[1]PT!$A$4,"Inc Date",AX$65,"Paid Date",$A139,"LOB2","MS")</f>
        <v>#REF!</v>
      </c>
      <c r="AY139" s="11" t="e">
        <f>GETPIVOTDATA("check_amount_total",[1]PT!$A$4,"Inc Date",AY$65,"Paid Date",$A139,"LOB2","MS")</f>
        <v>#REF!</v>
      </c>
      <c r="AZ139" s="11" t="e">
        <f>GETPIVOTDATA("check_amount_total",[1]PT!$A$4,"Inc Date",AZ$65,"Paid Date",$A139,"LOB2","MS")</f>
        <v>#REF!</v>
      </c>
      <c r="BA139" s="11" t="e">
        <f>GETPIVOTDATA("check_amount_total",[1]PT!$A$4,"Inc Date",BA$65,"Paid Date",$A139,"LOB2","MS")</f>
        <v>#REF!</v>
      </c>
      <c r="BB139" s="12" t="e">
        <f t="shared" si="18"/>
        <v>#REF!</v>
      </c>
      <c r="BC139" s="12"/>
    </row>
    <row r="140" spans="1:55" x14ac:dyDescent="0.35">
      <c r="A140" s="10">
        <f>Summary!A21</f>
        <v>45047</v>
      </c>
      <c r="B140" s="11"/>
      <c r="C140" s="11">
        <v>150</v>
      </c>
      <c r="D140" s="11">
        <v>150</v>
      </c>
      <c r="E140" s="11">
        <v>150</v>
      </c>
      <c r="F140" s="11">
        <v>203</v>
      </c>
      <c r="G140" s="11">
        <v>203</v>
      </c>
      <c r="H140" s="11">
        <v>203</v>
      </c>
      <c r="I140" s="11">
        <v>203</v>
      </c>
      <c r="J140" s="11">
        <v>203</v>
      </c>
      <c r="K140" s="11">
        <v>203</v>
      </c>
      <c r="L140" s="11">
        <v>203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  <c r="AA140" s="12"/>
      <c r="AC140" s="10">
        <f t="shared" si="17"/>
        <v>45047</v>
      </c>
      <c r="AD140" s="11" t="e">
        <f>GETPIVOTDATA("check_amount_total",[1]PT!$A$4,"Inc Date",AD$65,"Paid Date",$A140,"LOB2","MS")</f>
        <v>#REF!</v>
      </c>
      <c r="AE140" s="11" t="e">
        <f>GETPIVOTDATA("check_amount_total",[1]PT!$A$4,"Inc Date",AE$65,"Paid Date",$A140,"LOB2","MS")</f>
        <v>#REF!</v>
      </c>
      <c r="AF140" s="11" t="e">
        <f>GETPIVOTDATA("check_amount_total",[1]PT!$A$4,"Inc Date",AF$65,"Paid Date",$A140,"LOB2","MS")</f>
        <v>#REF!</v>
      </c>
      <c r="AG140" s="11" t="e">
        <f>GETPIVOTDATA("check_amount_total",[1]PT!$A$4,"Inc Date",AG$65,"Paid Date",$A140,"LOB2","MS")</f>
        <v>#REF!</v>
      </c>
      <c r="AH140" s="11" t="e">
        <f>GETPIVOTDATA("check_amount_total",[1]PT!$A$4,"Inc Date",AH$65,"Paid Date",$A140,"LOB2","MS")</f>
        <v>#REF!</v>
      </c>
      <c r="AI140" s="11" t="e">
        <f>GETPIVOTDATA("check_amount_total",[1]PT!$A$4,"Inc Date",AI$65,"Paid Date",$A140,"LOB2","MS")</f>
        <v>#REF!</v>
      </c>
      <c r="AJ140" s="11" t="e">
        <f>GETPIVOTDATA("check_amount_total",[1]PT!$A$4,"Inc Date",AJ$65,"Paid Date",$A140,"LOB2","MS")</f>
        <v>#REF!</v>
      </c>
      <c r="AK140" s="11" t="e">
        <f>GETPIVOTDATA("check_amount_total",[1]PT!$A$4,"Inc Date",AK$65,"Paid Date",$A140,"LOB2","MS")</f>
        <v>#REF!</v>
      </c>
      <c r="AL140" s="11" t="e">
        <f>GETPIVOTDATA("check_amount_total",[1]PT!$A$4,"Inc Date",AL$65,"Paid Date",$A140,"LOB2","MS")</f>
        <v>#REF!</v>
      </c>
      <c r="AM140" s="11" t="e">
        <f>GETPIVOTDATA("check_amount_total",[1]PT!$A$4,"Inc Date",AM$65,"Paid Date",$A140,"LOB2","MS")</f>
        <v>#REF!</v>
      </c>
      <c r="AN140" s="11" t="e">
        <f>GETPIVOTDATA("check_amount_total",[1]PT!$A$4,"Inc Date",AN$65,"Paid Date",$A140,"LOB2","MS")</f>
        <v>#REF!</v>
      </c>
      <c r="AO140" s="11" t="e">
        <f>GETPIVOTDATA("check_amount_total",[1]PT!$A$4,"Inc Date",AO$65,"Paid Date",$A140,"LOB2","MS")</f>
        <v>#REF!</v>
      </c>
      <c r="AP140" s="11" t="e">
        <f>GETPIVOTDATA("check_amount_total",[1]PT!$A$4,"Inc Date",AP$65,"Paid Date",$A140,"LOB2","MS")</f>
        <v>#REF!</v>
      </c>
      <c r="AQ140" s="11" t="e">
        <f>GETPIVOTDATA("check_amount_total",[1]PT!$A$4,"Inc Date",AQ$65,"Paid Date",$A140,"LOB2","MS")</f>
        <v>#REF!</v>
      </c>
      <c r="AR140" s="11" t="e">
        <f>GETPIVOTDATA("check_amount_total",[1]PT!$A$4,"Inc Date",AR$65,"Paid Date",$A140,"LOB2","MS")</f>
        <v>#REF!</v>
      </c>
      <c r="AS140" s="11" t="e">
        <f>GETPIVOTDATA("check_amount_total",[1]PT!$A$4,"Inc Date",AS$65,"Paid Date",$A140,"LOB2","MS")</f>
        <v>#REF!</v>
      </c>
      <c r="AT140" s="11" t="e">
        <f>GETPIVOTDATA("check_amount_total",[1]PT!$A$4,"Inc Date",AT$65,"Paid Date",$A140,"LOB2","MS")</f>
        <v>#REF!</v>
      </c>
      <c r="AU140" s="11" t="e">
        <f>GETPIVOTDATA("check_amount_total",[1]PT!$A$4,"Inc Date",AU$65,"Paid Date",$A140,"LOB2","MS")</f>
        <v>#REF!</v>
      </c>
      <c r="AV140" s="11" t="e">
        <f>GETPIVOTDATA("check_amount_total",[1]PT!$A$4,"Inc Date",AV$65,"Paid Date",$A140,"LOB2","MS")</f>
        <v>#REF!</v>
      </c>
      <c r="AW140" s="11" t="e">
        <f>GETPIVOTDATA("check_amount_total",[1]PT!$A$4,"Inc Date",AW$65,"Paid Date",$A140,"LOB2","MS")</f>
        <v>#REF!</v>
      </c>
      <c r="AX140" s="11" t="e">
        <f>GETPIVOTDATA("check_amount_total",[1]PT!$A$4,"Inc Date",AX$65,"Paid Date",$A140,"LOB2","MS")</f>
        <v>#REF!</v>
      </c>
      <c r="AY140" s="11" t="e">
        <f>GETPIVOTDATA("check_amount_total",[1]PT!$A$4,"Inc Date",AY$65,"Paid Date",$A140,"LOB2","MS")</f>
        <v>#REF!</v>
      </c>
      <c r="AZ140" s="11" t="e">
        <f>GETPIVOTDATA("check_amount_total",[1]PT!$A$4,"Inc Date",AZ$65,"Paid Date",$A140,"LOB2","MS")</f>
        <v>#REF!</v>
      </c>
      <c r="BA140" s="11" t="e">
        <f>GETPIVOTDATA("check_amount_total",[1]PT!$A$4,"Inc Date",BA$65,"Paid Date",$A140,"LOB2","MS")</f>
        <v>#REF!</v>
      </c>
      <c r="BB140" s="12" t="e">
        <f t="shared" si="18"/>
        <v>#REF!</v>
      </c>
      <c r="BC140" s="12"/>
    </row>
    <row r="141" spans="1:55" x14ac:dyDescent="0.35">
      <c r="A141" s="10">
        <f>Summary!A22</f>
        <v>45078</v>
      </c>
      <c r="B141" s="11"/>
      <c r="C141" s="11"/>
      <c r="D141" s="11">
        <v>72</v>
      </c>
      <c r="E141" s="11">
        <v>82</v>
      </c>
      <c r="F141" s="11">
        <v>82</v>
      </c>
      <c r="G141" s="11">
        <v>967</v>
      </c>
      <c r="H141" s="11">
        <v>967</v>
      </c>
      <c r="I141" s="11">
        <v>967</v>
      </c>
      <c r="J141" s="11">
        <v>967</v>
      </c>
      <c r="K141" s="11">
        <v>967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  <c r="AA141" s="12"/>
      <c r="AC141" s="10">
        <f t="shared" si="17"/>
        <v>45078</v>
      </c>
      <c r="AD141" s="11" t="e">
        <f>GETPIVOTDATA("check_amount_total",[1]PT!$A$4,"Inc Date",AD$65,"Paid Date",$A141,"LOB2","MS")</f>
        <v>#REF!</v>
      </c>
      <c r="AE141" s="11" t="e">
        <f>GETPIVOTDATA("check_amount_total",[1]PT!$A$4,"Inc Date",AE$65,"Paid Date",$A141,"LOB2","MS")</f>
        <v>#REF!</v>
      </c>
      <c r="AF141" s="11" t="e">
        <f>GETPIVOTDATA("check_amount_total",[1]PT!$A$4,"Inc Date",AF$65,"Paid Date",$A141,"LOB2","MS")</f>
        <v>#REF!</v>
      </c>
      <c r="AG141" s="11" t="e">
        <f>GETPIVOTDATA("check_amount_total",[1]PT!$A$4,"Inc Date",AG$65,"Paid Date",$A141,"LOB2","MS")</f>
        <v>#REF!</v>
      </c>
      <c r="AH141" s="11" t="e">
        <f>GETPIVOTDATA("check_amount_total",[1]PT!$A$4,"Inc Date",AH$65,"Paid Date",$A141,"LOB2","MS")</f>
        <v>#REF!</v>
      </c>
      <c r="AI141" s="11" t="e">
        <f>GETPIVOTDATA("check_amount_total",[1]PT!$A$4,"Inc Date",AI$65,"Paid Date",$A141,"LOB2","MS")</f>
        <v>#REF!</v>
      </c>
      <c r="AJ141" s="11" t="e">
        <f>GETPIVOTDATA("check_amount_total",[1]PT!$A$4,"Inc Date",AJ$65,"Paid Date",$A141,"LOB2","MS")</f>
        <v>#REF!</v>
      </c>
      <c r="AK141" s="11" t="e">
        <f>GETPIVOTDATA("check_amount_total",[1]PT!$A$4,"Inc Date",AK$65,"Paid Date",$A141,"LOB2","MS")</f>
        <v>#REF!</v>
      </c>
      <c r="AL141" s="11" t="e">
        <f>GETPIVOTDATA("check_amount_total",[1]PT!$A$4,"Inc Date",AL$65,"Paid Date",$A141,"LOB2","MS")</f>
        <v>#REF!</v>
      </c>
      <c r="AM141" s="11" t="e">
        <f>GETPIVOTDATA("check_amount_total",[1]PT!$A$4,"Inc Date",AM$65,"Paid Date",$A141,"LOB2","MS")</f>
        <v>#REF!</v>
      </c>
      <c r="AN141" s="11" t="e">
        <f>GETPIVOTDATA("check_amount_total",[1]PT!$A$4,"Inc Date",AN$65,"Paid Date",$A141,"LOB2","MS")</f>
        <v>#REF!</v>
      </c>
      <c r="AO141" s="11" t="e">
        <f>GETPIVOTDATA("check_amount_total",[1]PT!$A$4,"Inc Date",AO$65,"Paid Date",$A141,"LOB2","MS")</f>
        <v>#REF!</v>
      </c>
      <c r="AP141" s="11" t="e">
        <f>GETPIVOTDATA("check_amount_total",[1]PT!$A$4,"Inc Date",AP$65,"Paid Date",$A141,"LOB2","MS")</f>
        <v>#REF!</v>
      </c>
      <c r="AQ141" s="11" t="e">
        <f>GETPIVOTDATA("check_amount_total",[1]PT!$A$4,"Inc Date",AQ$65,"Paid Date",$A141,"LOB2","MS")</f>
        <v>#REF!</v>
      </c>
      <c r="AR141" s="11" t="e">
        <f>GETPIVOTDATA("check_amount_total",[1]PT!$A$4,"Inc Date",AR$65,"Paid Date",$A141,"LOB2","MS")</f>
        <v>#REF!</v>
      </c>
      <c r="AS141" s="11" t="e">
        <f>GETPIVOTDATA("check_amount_total",[1]PT!$A$4,"Inc Date",AS$65,"Paid Date",$A141,"LOB2","MS")</f>
        <v>#REF!</v>
      </c>
      <c r="AT141" s="11" t="e">
        <f>GETPIVOTDATA("check_amount_total",[1]PT!$A$4,"Inc Date",AT$65,"Paid Date",$A141,"LOB2","MS")</f>
        <v>#REF!</v>
      </c>
      <c r="AU141" s="11" t="e">
        <f>GETPIVOTDATA("check_amount_total",[1]PT!$A$4,"Inc Date",AU$65,"Paid Date",$A141,"LOB2","MS")</f>
        <v>#REF!</v>
      </c>
      <c r="AV141" s="11" t="e">
        <f>GETPIVOTDATA("check_amount_total",[1]PT!$A$4,"Inc Date",AV$65,"Paid Date",$A141,"LOB2","MS")</f>
        <v>#REF!</v>
      </c>
      <c r="AW141" s="11" t="e">
        <f>GETPIVOTDATA("check_amount_total",[1]PT!$A$4,"Inc Date",AW$65,"Paid Date",$A141,"LOB2","MS")</f>
        <v>#REF!</v>
      </c>
      <c r="AX141" s="11" t="e">
        <f>GETPIVOTDATA("check_amount_total",[1]PT!$A$4,"Inc Date",AX$65,"Paid Date",$A141,"LOB2","MS")</f>
        <v>#REF!</v>
      </c>
      <c r="AY141" s="11" t="e">
        <f>GETPIVOTDATA("check_amount_total",[1]PT!$A$4,"Inc Date",AY$65,"Paid Date",$A141,"LOB2","MS")</f>
        <v>#REF!</v>
      </c>
      <c r="AZ141" s="11" t="e">
        <f>GETPIVOTDATA("check_amount_total",[1]PT!$A$4,"Inc Date",AZ$65,"Paid Date",$A141,"LOB2","MS")</f>
        <v>#REF!</v>
      </c>
      <c r="BA141" s="11" t="e">
        <f>GETPIVOTDATA("check_amount_total",[1]PT!$A$4,"Inc Date",BA$65,"Paid Date",$A141,"LOB2","MS")</f>
        <v>#REF!</v>
      </c>
      <c r="BB141" s="12" t="e">
        <f t="shared" si="18"/>
        <v>#REF!</v>
      </c>
      <c r="BC141" s="12"/>
    </row>
    <row r="142" spans="1:55" x14ac:dyDescent="0.35">
      <c r="A142" s="10">
        <f>Summary!A23</f>
        <v>45108</v>
      </c>
      <c r="B142" s="11"/>
      <c r="C142" s="11">
        <v>349.99999999999989</v>
      </c>
      <c r="D142" s="11">
        <v>373.99999999999989</v>
      </c>
      <c r="E142" s="11">
        <v>373.99999999999989</v>
      </c>
      <c r="F142" s="11">
        <v>1794</v>
      </c>
      <c r="G142" s="11">
        <v>1794</v>
      </c>
      <c r="H142" s="11">
        <v>1794</v>
      </c>
      <c r="I142" s="11">
        <v>1794</v>
      </c>
      <c r="J142" s="11">
        <v>1794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  <c r="AA142" s="12"/>
      <c r="AC142" s="10">
        <f t="shared" si="17"/>
        <v>45108</v>
      </c>
      <c r="AD142" s="11" t="e">
        <f>GETPIVOTDATA("check_amount_total",[1]PT!$A$4,"Inc Date",AD$65,"Paid Date",$A142,"LOB2","MS")</f>
        <v>#REF!</v>
      </c>
      <c r="AE142" s="11" t="e">
        <f>GETPIVOTDATA("check_amount_total",[1]PT!$A$4,"Inc Date",AE$65,"Paid Date",$A142,"LOB2","MS")</f>
        <v>#REF!</v>
      </c>
      <c r="AF142" s="11" t="e">
        <f>GETPIVOTDATA("check_amount_total",[1]PT!$A$4,"Inc Date",AF$65,"Paid Date",$A142,"LOB2","MS")</f>
        <v>#REF!</v>
      </c>
      <c r="AG142" s="11" t="e">
        <f>GETPIVOTDATA("check_amount_total",[1]PT!$A$4,"Inc Date",AG$65,"Paid Date",$A142,"LOB2","MS")</f>
        <v>#REF!</v>
      </c>
      <c r="AH142" s="11" t="e">
        <f>GETPIVOTDATA("check_amount_total",[1]PT!$A$4,"Inc Date",AH$65,"Paid Date",$A142,"LOB2","MS")</f>
        <v>#REF!</v>
      </c>
      <c r="AI142" s="11" t="e">
        <f>GETPIVOTDATA("check_amount_total",[1]PT!$A$4,"Inc Date",AI$65,"Paid Date",$A142,"LOB2","MS")</f>
        <v>#REF!</v>
      </c>
      <c r="AJ142" s="11" t="e">
        <f>GETPIVOTDATA("check_amount_total",[1]PT!$A$4,"Inc Date",AJ$65,"Paid Date",$A142,"LOB2","MS")</f>
        <v>#REF!</v>
      </c>
      <c r="AK142" s="11" t="e">
        <f>GETPIVOTDATA("check_amount_total",[1]PT!$A$4,"Inc Date",AK$65,"Paid Date",$A142,"LOB2","MS")</f>
        <v>#REF!</v>
      </c>
      <c r="AL142" s="11" t="e">
        <f>GETPIVOTDATA("check_amount_total",[1]PT!$A$4,"Inc Date",AL$65,"Paid Date",$A142,"LOB2","MS")</f>
        <v>#REF!</v>
      </c>
      <c r="AM142" s="11" t="e">
        <f>GETPIVOTDATA("check_amount_total",[1]PT!$A$4,"Inc Date",AM$65,"Paid Date",$A142,"LOB2","MS")</f>
        <v>#REF!</v>
      </c>
      <c r="AN142" s="11" t="e">
        <f>GETPIVOTDATA("check_amount_total",[1]PT!$A$4,"Inc Date",AN$65,"Paid Date",$A142,"LOB2","MS")</f>
        <v>#REF!</v>
      </c>
      <c r="AO142" s="11" t="e">
        <f>GETPIVOTDATA("check_amount_total",[1]PT!$A$4,"Inc Date",AO$65,"Paid Date",$A142,"LOB2","MS")</f>
        <v>#REF!</v>
      </c>
      <c r="AP142" s="11" t="e">
        <f>GETPIVOTDATA("check_amount_total",[1]PT!$A$4,"Inc Date",AP$65,"Paid Date",$A142,"LOB2","MS")</f>
        <v>#REF!</v>
      </c>
      <c r="AQ142" s="11" t="e">
        <f>GETPIVOTDATA("check_amount_total",[1]PT!$A$4,"Inc Date",AQ$65,"Paid Date",$A142,"LOB2","MS")</f>
        <v>#REF!</v>
      </c>
      <c r="AR142" s="11" t="e">
        <f>GETPIVOTDATA("check_amount_total",[1]PT!$A$4,"Inc Date",AR$65,"Paid Date",$A142,"LOB2","MS")</f>
        <v>#REF!</v>
      </c>
      <c r="AS142" s="11" t="e">
        <f>GETPIVOTDATA("check_amount_total",[1]PT!$A$4,"Inc Date",AS$65,"Paid Date",$A142,"LOB2","MS")</f>
        <v>#REF!</v>
      </c>
      <c r="AT142" s="11" t="e">
        <f>GETPIVOTDATA("check_amount_total",[1]PT!$A$4,"Inc Date",AT$65,"Paid Date",$A142,"LOB2","MS")</f>
        <v>#REF!</v>
      </c>
      <c r="AU142" s="11" t="e">
        <f>GETPIVOTDATA("check_amount_total",[1]PT!$A$4,"Inc Date",AU$65,"Paid Date",$A142,"LOB2","MS")</f>
        <v>#REF!</v>
      </c>
      <c r="AV142" s="11" t="e">
        <f>GETPIVOTDATA("check_amount_total",[1]PT!$A$4,"Inc Date",AV$65,"Paid Date",$A142,"LOB2","MS")</f>
        <v>#REF!</v>
      </c>
      <c r="AW142" s="11" t="e">
        <f>GETPIVOTDATA("check_amount_total",[1]PT!$A$4,"Inc Date",AW$65,"Paid Date",$A142,"LOB2","MS")</f>
        <v>#REF!</v>
      </c>
      <c r="AX142" s="11" t="e">
        <f>GETPIVOTDATA("check_amount_total",[1]PT!$A$4,"Inc Date",AX$65,"Paid Date",$A142,"LOB2","MS")</f>
        <v>#REF!</v>
      </c>
      <c r="AY142" s="11" t="e">
        <f>GETPIVOTDATA("check_amount_total",[1]PT!$A$4,"Inc Date",AY$65,"Paid Date",$A142,"LOB2","MS")</f>
        <v>#REF!</v>
      </c>
      <c r="AZ142" s="11" t="e">
        <f>GETPIVOTDATA("check_amount_total",[1]PT!$A$4,"Inc Date",AZ$65,"Paid Date",$A142,"LOB2","MS")</f>
        <v>#REF!</v>
      </c>
      <c r="BA142" s="11" t="e">
        <f>GETPIVOTDATA("check_amount_total",[1]PT!$A$4,"Inc Date",BA$65,"Paid Date",$A142,"LOB2","MS")</f>
        <v>#REF!</v>
      </c>
      <c r="BB142" s="12" t="e">
        <f t="shared" si="18"/>
        <v>#REF!</v>
      </c>
      <c r="BC142" s="12"/>
    </row>
    <row r="143" spans="1:55" x14ac:dyDescent="0.35">
      <c r="A143" s="10">
        <f>Summary!A24</f>
        <v>45139</v>
      </c>
      <c r="B143" s="11"/>
      <c r="C143" s="11"/>
      <c r="D143" s="11">
        <v>20</v>
      </c>
      <c r="E143" s="11">
        <v>100</v>
      </c>
      <c r="F143" s="11">
        <v>300</v>
      </c>
      <c r="G143" s="11">
        <v>970.00000000000023</v>
      </c>
      <c r="H143" s="11">
        <v>206019.48</v>
      </c>
      <c r="I143" s="11">
        <v>206019.48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  <c r="AA143" s="12"/>
      <c r="AC143" s="10">
        <f t="shared" si="17"/>
        <v>45139</v>
      </c>
      <c r="AD143" s="11" t="e">
        <f>GETPIVOTDATA("check_amount_total",[1]PT!$A$4,"Inc Date",AD$65,"Paid Date",$A143,"LOB2","MS")</f>
        <v>#REF!</v>
      </c>
      <c r="AE143" s="11" t="e">
        <f>GETPIVOTDATA("check_amount_total",[1]PT!$A$4,"Inc Date",AE$65,"Paid Date",$A143,"LOB2","MS")</f>
        <v>#REF!</v>
      </c>
      <c r="AF143" s="11" t="e">
        <f>GETPIVOTDATA("check_amount_total",[1]PT!$A$4,"Inc Date",AF$65,"Paid Date",$A143,"LOB2","MS")</f>
        <v>#REF!</v>
      </c>
      <c r="AG143" s="11" t="e">
        <f>GETPIVOTDATA("check_amount_total",[1]PT!$A$4,"Inc Date",AG$65,"Paid Date",$A143,"LOB2","MS")</f>
        <v>#REF!</v>
      </c>
      <c r="AH143" s="11" t="e">
        <f>GETPIVOTDATA("check_amount_total",[1]PT!$A$4,"Inc Date",AH$65,"Paid Date",$A143,"LOB2","MS")</f>
        <v>#REF!</v>
      </c>
      <c r="AI143" s="11" t="e">
        <f>GETPIVOTDATA("check_amount_total",[1]PT!$A$4,"Inc Date",AI$65,"Paid Date",$A143,"LOB2","MS")</f>
        <v>#REF!</v>
      </c>
      <c r="AJ143" s="11" t="e">
        <f>GETPIVOTDATA("check_amount_total",[1]PT!$A$4,"Inc Date",AJ$65,"Paid Date",$A143,"LOB2","MS")</f>
        <v>#REF!</v>
      </c>
      <c r="AK143" s="11" t="e">
        <f>GETPIVOTDATA("check_amount_total",[1]PT!$A$4,"Inc Date",AK$65,"Paid Date",$A143,"LOB2","MS")</f>
        <v>#REF!</v>
      </c>
      <c r="AL143" s="11" t="e">
        <f>GETPIVOTDATA("check_amount_total",[1]PT!$A$4,"Inc Date",AL$65,"Paid Date",$A143,"LOB2","MS")</f>
        <v>#REF!</v>
      </c>
      <c r="AM143" s="11" t="e">
        <f>GETPIVOTDATA("check_amount_total",[1]PT!$A$4,"Inc Date",AM$65,"Paid Date",$A143,"LOB2","MS")</f>
        <v>#REF!</v>
      </c>
      <c r="AN143" s="11" t="e">
        <f>GETPIVOTDATA("check_amount_total",[1]PT!$A$4,"Inc Date",AN$65,"Paid Date",$A143,"LOB2","MS")</f>
        <v>#REF!</v>
      </c>
      <c r="AO143" s="11" t="e">
        <f>GETPIVOTDATA("check_amount_total",[1]PT!$A$4,"Inc Date",AO$65,"Paid Date",$A143,"LOB2","MS")</f>
        <v>#REF!</v>
      </c>
      <c r="AP143" s="11" t="e">
        <f>GETPIVOTDATA("check_amount_total",[1]PT!$A$4,"Inc Date",AP$65,"Paid Date",$A143,"LOB2","MS")</f>
        <v>#REF!</v>
      </c>
      <c r="AQ143" s="11" t="e">
        <f>GETPIVOTDATA("check_amount_total",[1]PT!$A$4,"Inc Date",AQ$65,"Paid Date",$A143,"LOB2","MS")</f>
        <v>#REF!</v>
      </c>
      <c r="AR143" s="11" t="e">
        <f>GETPIVOTDATA("check_amount_total",[1]PT!$A$4,"Inc Date",AR$65,"Paid Date",$A143,"LOB2","MS")</f>
        <v>#REF!</v>
      </c>
      <c r="AS143" s="11" t="e">
        <f>GETPIVOTDATA("check_amount_total",[1]PT!$A$4,"Inc Date",AS$65,"Paid Date",$A143,"LOB2","MS")</f>
        <v>#REF!</v>
      </c>
      <c r="AT143" s="11" t="e">
        <f>GETPIVOTDATA("check_amount_total",[1]PT!$A$4,"Inc Date",AT$65,"Paid Date",$A143,"LOB2","MS")</f>
        <v>#REF!</v>
      </c>
      <c r="AU143" s="11" t="e">
        <f>GETPIVOTDATA("check_amount_total",[1]PT!$A$4,"Inc Date",AU$65,"Paid Date",$A143,"LOB2","MS")</f>
        <v>#REF!</v>
      </c>
      <c r="AV143" s="11" t="e">
        <f>GETPIVOTDATA("check_amount_total",[1]PT!$A$4,"Inc Date",AV$65,"Paid Date",$A143,"LOB2","MS")</f>
        <v>#REF!</v>
      </c>
      <c r="AW143" s="11" t="e">
        <f>GETPIVOTDATA("check_amount_total",[1]PT!$A$4,"Inc Date",AW$65,"Paid Date",$A143,"LOB2","MS")</f>
        <v>#REF!</v>
      </c>
      <c r="AX143" s="11" t="e">
        <f>GETPIVOTDATA("check_amount_total",[1]PT!$A$4,"Inc Date",AX$65,"Paid Date",$A143,"LOB2","MS")</f>
        <v>#REF!</v>
      </c>
      <c r="AY143" s="11" t="e">
        <f>GETPIVOTDATA("check_amount_total",[1]PT!$A$4,"Inc Date",AY$65,"Paid Date",$A143,"LOB2","MS")</f>
        <v>#REF!</v>
      </c>
      <c r="AZ143" s="11" t="e">
        <f>GETPIVOTDATA("check_amount_total",[1]PT!$A$4,"Inc Date",AZ$65,"Paid Date",$A143,"LOB2","MS")</f>
        <v>#REF!</v>
      </c>
      <c r="BA143" s="11" t="e">
        <f>GETPIVOTDATA("check_amount_total",[1]PT!$A$4,"Inc Date",BA$65,"Paid Date",$A143,"LOB2","MS")</f>
        <v>#REF!</v>
      </c>
      <c r="BB143" s="12" t="e">
        <f t="shared" si="18"/>
        <v>#REF!</v>
      </c>
      <c r="BC143" s="12"/>
    </row>
    <row r="144" spans="1:55" x14ac:dyDescent="0.35">
      <c r="A144" s="10">
        <f>Summary!A25</f>
        <v>45170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  <c r="AA144" s="12"/>
      <c r="AC144" s="10">
        <f t="shared" si="17"/>
        <v>45170</v>
      </c>
      <c r="AD144" s="11" t="e">
        <f>GETPIVOTDATA("check_amount_total",[1]PT!$A$4,"Inc Date",AD$65,"Paid Date",$A144,"LOB2","MS")</f>
        <v>#REF!</v>
      </c>
      <c r="AE144" s="11" t="e">
        <f>GETPIVOTDATA("check_amount_total",[1]PT!$A$4,"Inc Date",AE$65,"Paid Date",$A144,"LOB2","MS")</f>
        <v>#REF!</v>
      </c>
      <c r="AF144" s="11" t="e">
        <f>GETPIVOTDATA("check_amount_total",[1]PT!$A$4,"Inc Date",AF$65,"Paid Date",$A144,"LOB2","MS")</f>
        <v>#REF!</v>
      </c>
      <c r="AG144" s="11" t="e">
        <f>GETPIVOTDATA("check_amount_total",[1]PT!$A$4,"Inc Date",AG$65,"Paid Date",$A144,"LOB2","MS")</f>
        <v>#REF!</v>
      </c>
      <c r="AH144" s="11" t="e">
        <f>GETPIVOTDATA("check_amount_total",[1]PT!$A$4,"Inc Date",AH$65,"Paid Date",$A144,"LOB2","MS")</f>
        <v>#REF!</v>
      </c>
      <c r="AI144" s="11" t="e">
        <f>GETPIVOTDATA("check_amount_total",[1]PT!$A$4,"Inc Date",AI$65,"Paid Date",$A144,"LOB2","MS")</f>
        <v>#REF!</v>
      </c>
      <c r="AJ144" s="11" t="e">
        <f>GETPIVOTDATA("check_amount_total",[1]PT!$A$4,"Inc Date",AJ$65,"Paid Date",$A144,"LOB2","MS")</f>
        <v>#REF!</v>
      </c>
      <c r="AK144" s="11" t="e">
        <f>GETPIVOTDATA("check_amount_total",[1]PT!$A$4,"Inc Date",AK$65,"Paid Date",$A144,"LOB2","MS")</f>
        <v>#REF!</v>
      </c>
      <c r="AL144" s="11" t="e">
        <f>GETPIVOTDATA("check_amount_total",[1]PT!$A$4,"Inc Date",AL$65,"Paid Date",$A144,"LOB2","MS")</f>
        <v>#REF!</v>
      </c>
      <c r="AM144" s="11" t="e">
        <f>GETPIVOTDATA("check_amount_total",[1]PT!$A$4,"Inc Date",AM$65,"Paid Date",$A144,"LOB2","MS")</f>
        <v>#REF!</v>
      </c>
      <c r="AN144" s="11" t="e">
        <f>GETPIVOTDATA("check_amount_total",[1]PT!$A$4,"Inc Date",AN$65,"Paid Date",$A144,"LOB2","MS")</f>
        <v>#REF!</v>
      </c>
      <c r="AO144" s="11" t="e">
        <f>GETPIVOTDATA("check_amount_total",[1]PT!$A$4,"Inc Date",AO$65,"Paid Date",$A144,"LOB2","MS")</f>
        <v>#REF!</v>
      </c>
      <c r="AP144" s="11" t="e">
        <f>GETPIVOTDATA("check_amount_total",[1]PT!$A$4,"Inc Date",AP$65,"Paid Date",$A144,"LOB2","MS")</f>
        <v>#REF!</v>
      </c>
      <c r="AQ144" s="11" t="e">
        <f>GETPIVOTDATA("check_amount_total",[1]PT!$A$4,"Inc Date",AQ$65,"Paid Date",$A144,"LOB2","MS")</f>
        <v>#REF!</v>
      </c>
      <c r="AR144" s="11" t="e">
        <f>GETPIVOTDATA("check_amount_total",[1]PT!$A$4,"Inc Date",AR$65,"Paid Date",$A144,"LOB2","MS")</f>
        <v>#REF!</v>
      </c>
      <c r="AS144" s="11" t="e">
        <f>GETPIVOTDATA("check_amount_total",[1]PT!$A$4,"Inc Date",AS$65,"Paid Date",$A144,"LOB2","MS")</f>
        <v>#REF!</v>
      </c>
      <c r="AT144" s="11" t="e">
        <f>GETPIVOTDATA("check_amount_total",[1]PT!$A$4,"Inc Date",AT$65,"Paid Date",$A144,"LOB2","MS")</f>
        <v>#REF!</v>
      </c>
      <c r="AU144" s="11" t="e">
        <f>GETPIVOTDATA("check_amount_total",[1]PT!$A$4,"Inc Date",AU$65,"Paid Date",$A144,"LOB2","MS")</f>
        <v>#REF!</v>
      </c>
      <c r="AV144" s="11" t="e">
        <f>GETPIVOTDATA("check_amount_total",[1]PT!$A$4,"Inc Date",AV$65,"Paid Date",$A144,"LOB2","MS")</f>
        <v>#REF!</v>
      </c>
      <c r="AW144" s="11" t="e">
        <f>GETPIVOTDATA("check_amount_total",[1]PT!$A$4,"Inc Date",AW$65,"Paid Date",$A144,"LOB2","MS")</f>
        <v>#REF!</v>
      </c>
      <c r="AX144" s="11" t="e">
        <f>GETPIVOTDATA("check_amount_total",[1]PT!$A$4,"Inc Date",AX$65,"Paid Date",$A144,"LOB2","MS")</f>
        <v>#REF!</v>
      </c>
      <c r="AY144" s="11" t="e">
        <f>GETPIVOTDATA("check_amount_total",[1]PT!$A$4,"Inc Date",AY$65,"Paid Date",$A144,"LOB2","MS")</f>
        <v>#REF!</v>
      </c>
      <c r="AZ144" s="11" t="e">
        <f>GETPIVOTDATA("check_amount_total",[1]PT!$A$4,"Inc Date",AZ$65,"Paid Date",$A144,"LOB2","MS")</f>
        <v>#REF!</v>
      </c>
      <c r="BA144" s="11" t="e">
        <f>GETPIVOTDATA("check_amount_total",[1]PT!$A$4,"Inc Date",BA$65,"Paid Date",$A144,"LOB2","MS")</f>
        <v>#REF!</v>
      </c>
      <c r="BB144" s="12" t="e">
        <f t="shared" si="18"/>
        <v>#REF!</v>
      </c>
      <c r="BC144" s="12"/>
    </row>
    <row r="145" spans="1:55" x14ac:dyDescent="0.35">
      <c r="A145" s="10">
        <f>Summary!A26</f>
        <v>45200</v>
      </c>
      <c r="B145" s="11"/>
      <c r="C145" s="11"/>
      <c r="D145" s="11"/>
      <c r="E145" s="11">
        <v>66</v>
      </c>
      <c r="F145" s="11">
        <v>3066</v>
      </c>
      <c r="G145" s="11">
        <v>3066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  <c r="AA145" s="12"/>
      <c r="AC145" s="10">
        <f t="shared" si="17"/>
        <v>45200</v>
      </c>
      <c r="AD145" s="11" t="e">
        <f>GETPIVOTDATA("check_amount_total",[1]PT!$A$4,"Inc Date",AD$65,"Paid Date",$A145,"LOB2","MS")</f>
        <v>#REF!</v>
      </c>
      <c r="AE145" s="11" t="e">
        <f>GETPIVOTDATA("check_amount_total",[1]PT!$A$4,"Inc Date",AE$65,"Paid Date",$A145,"LOB2","MS")</f>
        <v>#REF!</v>
      </c>
      <c r="AF145" s="11" t="e">
        <f>GETPIVOTDATA("check_amount_total",[1]PT!$A$4,"Inc Date",AF$65,"Paid Date",$A145,"LOB2","MS")</f>
        <v>#REF!</v>
      </c>
      <c r="AG145" s="11" t="e">
        <f>GETPIVOTDATA("check_amount_total",[1]PT!$A$4,"Inc Date",AG$65,"Paid Date",$A145,"LOB2","MS")</f>
        <v>#REF!</v>
      </c>
      <c r="AH145" s="11" t="e">
        <f>GETPIVOTDATA("check_amount_total",[1]PT!$A$4,"Inc Date",AH$65,"Paid Date",$A145,"LOB2","MS")</f>
        <v>#REF!</v>
      </c>
      <c r="AI145" s="11" t="e">
        <f>GETPIVOTDATA("check_amount_total",[1]PT!$A$4,"Inc Date",AI$65,"Paid Date",$A145,"LOB2","MS")</f>
        <v>#REF!</v>
      </c>
      <c r="AJ145" s="11" t="e">
        <f>GETPIVOTDATA("check_amount_total",[1]PT!$A$4,"Inc Date",AJ$65,"Paid Date",$A145,"LOB2","MS")</f>
        <v>#REF!</v>
      </c>
      <c r="AK145" s="11" t="e">
        <f>GETPIVOTDATA("check_amount_total",[1]PT!$A$4,"Inc Date",AK$65,"Paid Date",$A145,"LOB2","MS")</f>
        <v>#REF!</v>
      </c>
      <c r="AL145" s="11" t="e">
        <f>GETPIVOTDATA("check_amount_total",[1]PT!$A$4,"Inc Date",AL$65,"Paid Date",$A145,"LOB2","MS")</f>
        <v>#REF!</v>
      </c>
      <c r="AM145" s="11" t="e">
        <f>GETPIVOTDATA("check_amount_total",[1]PT!$A$4,"Inc Date",AM$65,"Paid Date",$A145,"LOB2","MS")</f>
        <v>#REF!</v>
      </c>
      <c r="AN145" s="11" t="e">
        <f>GETPIVOTDATA("check_amount_total",[1]PT!$A$4,"Inc Date",AN$65,"Paid Date",$A145,"LOB2","MS")</f>
        <v>#REF!</v>
      </c>
      <c r="AO145" s="11" t="e">
        <f>GETPIVOTDATA("check_amount_total",[1]PT!$A$4,"Inc Date",AO$65,"Paid Date",$A145,"LOB2","MS")</f>
        <v>#REF!</v>
      </c>
      <c r="AP145" s="11" t="e">
        <f>GETPIVOTDATA("check_amount_total",[1]PT!$A$4,"Inc Date",AP$65,"Paid Date",$A145,"LOB2","MS")</f>
        <v>#REF!</v>
      </c>
      <c r="AQ145" s="11" t="e">
        <f>GETPIVOTDATA("check_amount_total",[1]PT!$A$4,"Inc Date",AQ$65,"Paid Date",$A145,"LOB2","MS")</f>
        <v>#REF!</v>
      </c>
      <c r="AR145" s="11" t="e">
        <f>GETPIVOTDATA("check_amount_total",[1]PT!$A$4,"Inc Date",AR$65,"Paid Date",$A145,"LOB2","MS")</f>
        <v>#REF!</v>
      </c>
      <c r="AS145" s="11" t="e">
        <f>GETPIVOTDATA("check_amount_total",[1]PT!$A$4,"Inc Date",AS$65,"Paid Date",$A145,"LOB2","MS")</f>
        <v>#REF!</v>
      </c>
      <c r="AT145" s="11" t="e">
        <f>GETPIVOTDATA("check_amount_total",[1]PT!$A$4,"Inc Date",AT$65,"Paid Date",$A145,"LOB2","MS")</f>
        <v>#REF!</v>
      </c>
      <c r="AU145" s="11" t="e">
        <f>GETPIVOTDATA("check_amount_total",[1]PT!$A$4,"Inc Date",AU$65,"Paid Date",$A145,"LOB2","MS")</f>
        <v>#REF!</v>
      </c>
      <c r="AV145" s="11" t="e">
        <f>GETPIVOTDATA("check_amount_total",[1]PT!$A$4,"Inc Date",AV$65,"Paid Date",$A145,"LOB2","MS")</f>
        <v>#REF!</v>
      </c>
      <c r="AW145" s="11" t="e">
        <f>GETPIVOTDATA("check_amount_total",[1]PT!$A$4,"Inc Date",AW$65,"Paid Date",$A145,"LOB2","MS")</f>
        <v>#REF!</v>
      </c>
      <c r="AX145" s="11" t="e">
        <f>GETPIVOTDATA("check_amount_total",[1]PT!$A$4,"Inc Date",AX$65,"Paid Date",$A145,"LOB2","MS")</f>
        <v>#REF!</v>
      </c>
      <c r="AY145" s="11" t="e">
        <f>GETPIVOTDATA("check_amount_total",[1]PT!$A$4,"Inc Date",AY$65,"Paid Date",$A145,"LOB2","MS")</f>
        <v>#REF!</v>
      </c>
      <c r="AZ145" s="11" t="e">
        <f>GETPIVOTDATA("check_amount_total",[1]PT!$A$4,"Inc Date",AZ$65,"Paid Date",$A145,"LOB2","MS")</f>
        <v>#REF!</v>
      </c>
      <c r="BA145" s="11" t="e">
        <f>GETPIVOTDATA("check_amount_total",[1]PT!$A$4,"Inc Date",BA$65,"Paid Date",$A145,"LOB2","MS")</f>
        <v>#REF!</v>
      </c>
      <c r="BB145" s="12" t="e">
        <f t="shared" si="18"/>
        <v>#REF!</v>
      </c>
      <c r="BC145" s="12"/>
    </row>
    <row r="146" spans="1:55" x14ac:dyDescent="0.35">
      <c r="A146" s="10">
        <f>Summary!A27</f>
        <v>45231</v>
      </c>
      <c r="B146" s="11"/>
      <c r="C146" s="11"/>
      <c r="D146" s="11">
        <v>1655</v>
      </c>
      <c r="E146" s="11">
        <v>1655</v>
      </c>
      <c r="F146" s="11">
        <v>1655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  <c r="AA146" s="12"/>
      <c r="AC146" s="10">
        <f t="shared" si="17"/>
        <v>45231</v>
      </c>
      <c r="AD146" s="11" t="e">
        <f>GETPIVOTDATA("check_amount_total",[1]PT!$A$4,"Inc Date",AD$65,"Paid Date",$A146,"LOB2","MS")</f>
        <v>#REF!</v>
      </c>
      <c r="AE146" s="11" t="e">
        <f>GETPIVOTDATA("check_amount_total",[1]PT!$A$4,"Inc Date",AE$65,"Paid Date",$A146,"LOB2","MS")</f>
        <v>#REF!</v>
      </c>
      <c r="AF146" s="11" t="e">
        <f>GETPIVOTDATA("check_amount_total",[1]PT!$A$4,"Inc Date",AF$65,"Paid Date",$A146,"LOB2","MS")</f>
        <v>#REF!</v>
      </c>
      <c r="AG146" s="11" t="e">
        <f>GETPIVOTDATA("check_amount_total",[1]PT!$A$4,"Inc Date",AG$65,"Paid Date",$A146,"LOB2","MS")</f>
        <v>#REF!</v>
      </c>
      <c r="AH146" s="11" t="e">
        <f>GETPIVOTDATA("check_amount_total",[1]PT!$A$4,"Inc Date",AH$65,"Paid Date",$A146,"LOB2","MS")</f>
        <v>#REF!</v>
      </c>
      <c r="AI146" s="11" t="e">
        <f>GETPIVOTDATA("check_amount_total",[1]PT!$A$4,"Inc Date",AI$65,"Paid Date",$A146,"LOB2","MS")</f>
        <v>#REF!</v>
      </c>
      <c r="AJ146" s="11" t="e">
        <f>GETPIVOTDATA("check_amount_total",[1]PT!$A$4,"Inc Date",AJ$65,"Paid Date",$A146,"LOB2","MS")</f>
        <v>#REF!</v>
      </c>
      <c r="AK146" s="11" t="e">
        <f>GETPIVOTDATA("check_amount_total",[1]PT!$A$4,"Inc Date",AK$65,"Paid Date",$A146,"LOB2","MS")</f>
        <v>#REF!</v>
      </c>
      <c r="AL146" s="11" t="e">
        <f>GETPIVOTDATA("check_amount_total",[1]PT!$A$4,"Inc Date",AL$65,"Paid Date",$A146,"LOB2","MS")</f>
        <v>#REF!</v>
      </c>
      <c r="AM146" s="11" t="e">
        <f>GETPIVOTDATA("check_amount_total",[1]PT!$A$4,"Inc Date",AM$65,"Paid Date",$A146,"LOB2","MS")</f>
        <v>#REF!</v>
      </c>
      <c r="AN146" s="11" t="e">
        <f>GETPIVOTDATA("check_amount_total",[1]PT!$A$4,"Inc Date",AN$65,"Paid Date",$A146,"LOB2","MS")</f>
        <v>#REF!</v>
      </c>
      <c r="AO146" s="11" t="e">
        <f>GETPIVOTDATA("check_amount_total",[1]PT!$A$4,"Inc Date",AO$65,"Paid Date",$A146,"LOB2","MS")</f>
        <v>#REF!</v>
      </c>
      <c r="AP146" s="11" t="e">
        <f>GETPIVOTDATA("check_amount_total",[1]PT!$A$4,"Inc Date",AP$65,"Paid Date",$A146,"LOB2","MS")</f>
        <v>#REF!</v>
      </c>
      <c r="AQ146" s="11" t="e">
        <f>GETPIVOTDATA("check_amount_total",[1]PT!$A$4,"Inc Date",AQ$65,"Paid Date",$A146,"LOB2","MS")</f>
        <v>#REF!</v>
      </c>
      <c r="AR146" s="11" t="e">
        <f>GETPIVOTDATA("check_amount_total",[1]PT!$A$4,"Inc Date",AR$65,"Paid Date",$A146,"LOB2","MS")</f>
        <v>#REF!</v>
      </c>
      <c r="AS146" s="11" t="e">
        <f>GETPIVOTDATA("check_amount_total",[1]PT!$A$4,"Inc Date",AS$65,"Paid Date",$A146,"LOB2","MS")</f>
        <v>#REF!</v>
      </c>
      <c r="AT146" s="11" t="e">
        <f>GETPIVOTDATA("check_amount_total",[1]PT!$A$4,"Inc Date",AT$65,"Paid Date",$A146,"LOB2","MS")</f>
        <v>#REF!</v>
      </c>
      <c r="AU146" s="11" t="e">
        <f>GETPIVOTDATA("check_amount_total",[1]PT!$A$4,"Inc Date",AU$65,"Paid Date",$A146,"LOB2","MS")</f>
        <v>#REF!</v>
      </c>
      <c r="AV146" s="11" t="e">
        <f>GETPIVOTDATA("check_amount_total",[1]PT!$A$4,"Inc Date",AV$65,"Paid Date",$A146,"LOB2","MS")</f>
        <v>#REF!</v>
      </c>
      <c r="AW146" s="11" t="e">
        <f>GETPIVOTDATA("check_amount_total",[1]PT!$A$4,"Inc Date",AW$65,"Paid Date",$A146,"LOB2","MS")</f>
        <v>#REF!</v>
      </c>
      <c r="AX146" s="11" t="e">
        <f>GETPIVOTDATA("check_amount_total",[1]PT!$A$4,"Inc Date",AX$65,"Paid Date",$A146,"LOB2","MS")</f>
        <v>#REF!</v>
      </c>
      <c r="AY146" s="11" t="e">
        <f>GETPIVOTDATA("check_amount_total",[1]PT!$A$4,"Inc Date",AY$65,"Paid Date",$A146,"LOB2","MS")</f>
        <v>#REF!</v>
      </c>
      <c r="AZ146" s="11" t="e">
        <f>GETPIVOTDATA("check_amount_total",[1]PT!$A$4,"Inc Date",AZ$65,"Paid Date",$A146,"LOB2","MS")</f>
        <v>#REF!</v>
      </c>
      <c r="BA146" s="11" t="e">
        <f>GETPIVOTDATA("check_amount_total",[1]PT!$A$4,"Inc Date",BA$65,"Paid Date",$A146,"LOB2","MS")</f>
        <v>#REF!</v>
      </c>
      <c r="BB146" s="12" t="e">
        <f t="shared" si="18"/>
        <v>#REF!</v>
      </c>
      <c r="BC146" s="12"/>
    </row>
    <row r="147" spans="1:55" x14ac:dyDescent="0.35">
      <c r="A147" s="10">
        <f>Summary!A28</f>
        <v>45261</v>
      </c>
      <c r="B147" s="11"/>
      <c r="C147" s="11">
        <v>55</v>
      </c>
      <c r="D147" s="11">
        <v>27073.1</v>
      </c>
      <c r="E147" s="11">
        <v>27073.1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  <c r="AA147" s="12"/>
      <c r="AC147" s="10">
        <f t="shared" si="17"/>
        <v>45261</v>
      </c>
      <c r="AD147" s="11" t="e">
        <f>GETPIVOTDATA("check_amount_total",[1]PT!$A$4,"Inc Date",AD$65,"Paid Date",$A147,"LOB2","MS")</f>
        <v>#REF!</v>
      </c>
      <c r="AE147" s="11" t="e">
        <f>GETPIVOTDATA("check_amount_total",[1]PT!$A$4,"Inc Date",AE$65,"Paid Date",$A147,"LOB2","MS")</f>
        <v>#REF!</v>
      </c>
      <c r="AF147" s="11" t="e">
        <f>GETPIVOTDATA("check_amount_total",[1]PT!$A$4,"Inc Date",AF$65,"Paid Date",$A147,"LOB2","MS")</f>
        <v>#REF!</v>
      </c>
      <c r="AG147" s="11" t="e">
        <f>GETPIVOTDATA("check_amount_total",[1]PT!$A$4,"Inc Date",AG$65,"Paid Date",$A147,"LOB2","MS")</f>
        <v>#REF!</v>
      </c>
      <c r="AH147" s="11" t="e">
        <f>GETPIVOTDATA("check_amount_total",[1]PT!$A$4,"Inc Date",AH$65,"Paid Date",$A147,"LOB2","MS")</f>
        <v>#REF!</v>
      </c>
      <c r="AI147" s="11" t="e">
        <f>GETPIVOTDATA("check_amount_total",[1]PT!$A$4,"Inc Date",AI$65,"Paid Date",$A147,"LOB2","MS")</f>
        <v>#REF!</v>
      </c>
      <c r="AJ147" s="11" t="e">
        <f>GETPIVOTDATA("check_amount_total",[1]PT!$A$4,"Inc Date",AJ$65,"Paid Date",$A147,"LOB2","MS")</f>
        <v>#REF!</v>
      </c>
      <c r="AK147" s="11" t="e">
        <f>GETPIVOTDATA("check_amount_total",[1]PT!$A$4,"Inc Date",AK$65,"Paid Date",$A147,"LOB2","MS")</f>
        <v>#REF!</v>
      </c>
      <c r="AL147" s="11" t="e">
        <f>GETPIVOTDATA("check_amount_total",[1]PT!$A$4,"Inc Date",AL$65,"Paid Date",$A147,"LOB2","MS")</f>
        <v>#REF!</v>
      </c>
      <c r="AM147" s="11" t="e">
        <f>GETPIVOTDATA("check_amount_total",[1]PT!$A$4,"Inc Date",AM$65,"Paid Date",$A147,"LOB2","MS")</f>
        <v>#REF!</v>
      </c>
      <c r="AN147" s="11" t="e">
        <f>GETPIVOTDATA("check_amount_total",[1]PT!$A$4,"Inc Date",AN$65,"Paid Date",$A147,"LOB2","MS")</f>
        <v>#REF!</v>
      </c>
      <c r="AO147" s="11" t="e">
        <f>GETPIVOTDATA("check_amount_total",[1]PT!$A$4,"Inc Date",AO$65,"Paid Date",$A147,"LOB2","MS")</f>
        <v>#REF!</v>
      </c>
      <c r="AP147" s="11" t="e">
        <f>GETPIVOTDATA("check_amount_total",[1]PT!$A$4,"Inc Date",AP$65,"Paid Date",$A147,"LOB2","MS")</f>
        <v>#REF!</v>
      </c>
      <c r="AQ147" s="11" t="e">
        <f>GETPIVOTDATA("check_amount_total",[1]PT!$A$4,"Inc Date",AQ$65,"Paid Date",$A147,"LOB2","MS")</f>
        <v>#REF!</v>
      </c>
      <c r="AR147" s="11" t="e">
        <f>GETPIVOTDATA("check_amount_total",[1]PT!$A$4,"Inc Date",AR$65,"Paid Date",$A147,"LOB2","MS")</f>
        <v>#REF!</v>
      </c>
      <c r="AS147" s="11" t="e">
        <f>GETPIVOTDATA("check_amount_total",[1]PT!$A$4,"Inc Date",AS$65,"Paid Date",$A147,"LOB2","MS")</f>
        <v>#REF!</v>
      </c>
      <c r="AT147" s="11" t="e">
        <f>GETPIVOTDATA("check_amount_total",[1]PT!$A$4,"Inc Date",AT$65,"Paid Date",$A147,"LOB2","MS")</f>
        <v>#REF!</v>
      </c>
      <c r="AU147" s="11" t="e">
        <f>GETPIVOTDATA("check_amount_total",[1]PT!$A$4,"Inc Date",AU$65,"Paid Date",$A147,"LOB2","MS")</f>
        <v>#REF!</v>
      </c>
      <c r="AV147" s="11" t="e">
        <f>GETPIVOTDATA("check_amount_total",[1]PT!$A$4,"Inc Date",AV$65,"Paid Date",$A147,"LOB2","MS")</f>
        <v>#REF!</v>
      </c>
      <c r="AW147" s="11" t="e">
        <f>GETPIVOTDATA("check_amount_total",[1]PT!$A$4,"Inc Date",AW$65,"Paid Date",$A147,"LOB2","MS")</f>
        <v>#REF!</v>
      </c>
      <c r="AX147" s="11" t="e">
        <f>GETPIVOTDATA("check_amount_total",[1]PT!$A$4,"Inc Date",AX$65,"Paid Date",$A147,"LOB2","MS")</f>
        <v>#REF!</v>
      </c>
      <c r="AY147" s="11" t="e">
        <f>GETPIVOTDATA("check_amount_total",[1]PT!$A$4,"Inc Date",AY$65,"Paid Date",$A147,"LOB2","MS")</f>
        <v>#REF!</v>
      </c>
      <c r="AZ147" s="11" t="e">
        <f>GETPIVOTDATA("check_amount_total",[1]PT!$A$4,"Inc Date",AZ$65,"Paid Date",$A147,"LOB2","MS")</f>
        <v>#REF!</v>
      </c>
      <c r="BA147" s="11" t="e">
        <f>GETPIVOTDATA("check_amount_total",[1]PT!$A$4,"Inc Date",BA$65,"Paid Date",$A147,"LOB2","MS")</f>
        <v>#REF!</v>
      </c>
      <c r="BB147" s="12" t="e">
        <f t="shared" si="18"/>
        <v>#REF!</v>
      </c>
      <c r="BC147" s="12"/>
    </row>
    <row r="148" spans="1:55" x14ac:dyDescent="0.35">
      <c r="A148" s="10">
        <f>Summary!A29</f>
        <v>45292</v>
      </c>
      <c r="B148" s="11"/>
      <c r="C148" s="11">
        <v>10</v>
      </c>
      <c r="D148" s="11">
        <v>210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  <c r="AA148" s="12"/>
      <c r="AC148" s="10">
        <f t="shared" si="17"/>
        <v>45292</v>
      </c>
      <c r="AD148" s="11" t="e">
        <f>GETPIVOTDATA("check_amount_total",[1]PT!$A$4,"Inc Date",AD$65,"Paid Date",$A148,"LOB2","MS")</f>
        <v>#REF!</v>
      </c>
      <c r="AE148" s="11" t="e">
        <f>GETPIVOTDATA("check_amount_total",[1]PT!$A$4,"Inc Date",AE$65,"Paid Date",$A148,"LOB2","MS")</f>
        <v>#REF!</v>
      </c>
      <c r="AF148" s="11" t="e">
        <f>GETPIVOTDATA("check_amount_total",[1]PT!$A$4,"Inc Date",AF$65,"Paid Date",$A148,"LOB2","MS")</f>
        <v>#REF!</v>
      </c>
      <c r="AG148" s="11" t="e">
        <f>GETPIVOTDATA("check_amount_total",[1]PT!$A$4,"Inc Date",AG$65,"Paid Date",$A148,"LOB2","MS")</f>
        <v>#REF!</v>
      </c>
      <c r="AH148" s="11" t="e">
        <f>GETPIVOTDATA("check_amount_total",[1]PT!$A$4,"Inc Date",AH$65,"Paid Date",$A148,"LOB2","MS")</f>
        <v>#REF!</v>
      </c>
      <c r="AI148" s="11" t="e">
        <f>GETPIVOTDATA("check_amount_total",[1]PT!$A$4,"Inc Date",AI$65,"Paid Date",$A148,"LOB2","MS")</f>
        <v>#REF!</v>
      </c>
      <c r="AJ148" s="11" t="e">
        <f>GETPIVOTDATA("check_amount_total",[1]PT!$A$4,"Inc Date",AJ$65,"Paid Date",$A148,"LOB2","MS")</f>
        <v>#REF!</v>
      </c>
      <c r="AK148" s="11" t="e">
        <f>GETPIVOTDATA("check_amount_total",[1]PT!$A$4,"Inc Date",AK$65,"Paid Date",$A148,"LOB2","MS")</f>
        <v>#REF!</v>
      </c>
      <c r="AL148" s="11" t="e">
        <f>GETPIVOTDATA("check_amount_total",[1]PT!$A$4,"Inc Date",AL$65,"Paid Date",$A148,"LOB2","MS")</f>
        <v>#REF!</v>
      </c>
      <c r="AM148" s="11" t="e">
        <f>GETPIVOTDATA("check_amount_total",[1]PT!$A$4,"Inc Date",AM$65,"Paid Date",$A148,"LOB2","MS")</f>
        <v>#REF!</v>
      </c>
      <c r="AN148" s="11" t="e">
        <f>GETPIVOTDATA("check_amount_total",[1]PT!$A$4,"Inc Date",AN$65,"Paid Date",$A148,"LOB2","MS")</f>
        <v>#REF!</v>
      </c>
      <c r="AO148" s="11" t="e">
        <f>GETPIVOTDATA("check_amount_total",[1]PT!$A$4,"Inc Date",AO$65,"Paid Date",$A148,"LOB2","MS")</f>
        <v>#REF!</v>
      </c>
      <c r="AP148" s="11" t="e">
        <f>GETPIVOTDATA("check_amount_total",[1]PT!$A$4,"Inc Date",AP$65,"Paid Date",$A148,"LOB2","MS")</f>
        <v>#REF!</v>
      </c>
      <c r="AQ148" s="11" t="e">
        <f>GETPIVOTDATA("check_amount_total",[1]PT!$A$4,"Inc Date",AQ$65,"Paid Date",$A148,"LOB2","MS")</f>
        <v>#REF!</v>
      </c>
      <c r="AR148" s="11" t="e">
        <f>GETPIVOTDATA("check_amount_total",[1]PT!$A$4,"Inc Date",AR$65,"Paid Date",$A148,"LOB2","MS")</f>
        <v>#REF!</v>
      </c>
      <c r="AS148" s="11" t="e">
        <f>GETPIVOTDATA("check_amount_total",[1]PT!$A$4,"Inc Date",AS$65,"Paid Date",$A148,"LOB2","MS")</f>
        <v>#REF!</v>
      </c>
      <c r="AT148" s="11" t="e">
        <f>GETPIVOTDATA("check_amount_total",[1]PT!$A$4,"Inc Date",AT$65,"Paid Date",$A148,"LOB2","MS")</f>
        <v>#REF!</v>
      </c>
      <c r="AU148" s="11" t="e">
        <f>GETPIVOTDATA("check_amount_total",[1]PT!$A$4,"Inc Date",AU$65,"Paid Date",$A148,"LOB2","MS")</f>
        <v>#REF!</v>
      </c>
      <c r="AV148" s="11" t="e">
        <f>GETPIVOTDATA("check_amount_total",[1]PT!$A$4,"Inc Date",AV$65,"Paid Date",$A148,"LOB2","MS")</f>
        <v>#REF!</v>
      </c>
      <c r="AW148" s="11" t="e">
        <f>GETPIVOTDATA("check_amount_total",[1]PT!$A$4,"Inc Date",AW$65,"Paid Date",$A148,"LOB2","MS")</f>
        <v>#REF!</v>
      </c>
      <c r="AX148" s="11" t="e">
        <f>GETPIVOTDATA("check_amount_total",[1]PT!$A$4,"Inc Date",AX$65,"Paid Date",$A148,"LOB2","MS")</f>
        <v>#REF!</v>
      </c>
      <c r="AY148" s="11" t="e">
        <f>GETPIVOTDATA("check_amount_total",[1]PT!$A$4,"Inc Date",AY$65,"Paid Date",$A148,"LOB2","MS")</f>
        <v>#REF!</v>
      </c>
      <c r="AZ148" s="11" t="e">
        <f>GETPIVOTDATA("check_amount_total",[1]PT!$A$4,"Inc Date",AZ$65,"Paid Date",$A148,"LOB2","MS")</f>
        <v>#REF!</v>
      </c>
      <c r="BA148" s="11" t="e">
        <f>GETPIVOTDATA("check_amount_total",[1]PT!$A$4,"Inc Date",BA$65,"Paid Date",$A148,"LOB2","MS")</f>
        <v>#REF!</v>
      </c>
      <c r="BB148" s="12" t="e">
        <f t="shared" si="18"/>
        <v>#REF!</v>
      </c>
      <c r="BC148" s="12"/>
    </row>
    <row r="149" spans="1:55" x14ac:dyDescent="0.35">
      <c r="A149" s="10">
        <f>Summary!A30</f>
        <v>45323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  <c r="AA149" s="12"/>
      <c r="AC149" s="10">
        <f t="shared" si="17"/>
        <v>45323</v>
      </c>
      <c r="AD149" s="11" t="e">
        <f>GETPIVOTDATA("check_amount_total",[1]PT!$A$4,"Inc Date",AD$65,"Paid Date",$A149,"LOB2","MS")</f>
        <v>#REF!</v>
      </c>
      <c r="AE149" s="11" t="e">
        <f>GETPIVOTDATA("check_amount_total",[1]PT!$A$4,"Inc Date",AE$65,"Paid Date",$A149,"LOB2","MS")</f>
        <v>#REF!</v>
      </c>
      <c r="AF149" s="11" t="e">
        <f>GETPIVOTDATA("check_amount_total",[1]PT!$A$4,"Inc Date",AF$65,"Paid Date",$A149,"LOB2","MS")</f>
        <v>#REF!</v>
      </c>
      <c r="AG149" s="11" t="e">
        <f>GETPIVOTDATA("check_amount_total",[1]PT!$A$4,"Inc Date",AG$65,"Paid Date",$A149,"LOB2","MS")</f>
        <v>#REF!</v>
      </c>
      <c r="AH149" s="11" t="e">
        <f>GETPIVOTDATA("check_amount_total",[1]PT!$A$4,"Inc Date",AH$65,"Paid Date",$A149,"LOB2","MS")</f>
        <v>#REF!</v>
      </c>
      <c r="AI149" s="11" t="e">
        <f>GETPIVOTDATA("check_amount_total",[1]PT!$A$4,"Inc Date",AI$65,"Paid Date",$A149,"LOB2","MS")</f>
        <v>#REF!</v>
      </c>
      <c r="AJ149" s="11" t="e">
        <f>GETPIVOTDATA("check_amount_total",[1]PT!$A$4,"Inc Date",AJ$65,"Paid Date",$A149,"LOB2","MS")</f>
        <v>#REF!</v>
      </c>
      <c r="AK149" s="11" t="e">
        <f>GETPIVOTDATA("check_amount_total",[1]PT!$A$4,"Inc Date",AK$65,"Paid Date",$A149,"LOB2","MS")</f>
        <v>#REF!</v>
      </c>
      <c r="AL149" s="11" t="e">
        <f>GETPIVOTDATA("check_amount_total",[1]PT!$A$4,"Inc Date",AL$65,"Paid Date",$A149,"LOB2","MS")</f>
        <v>#REF!</v>
      </c>
      <c r="AM149" s="11" t="e">
        <f>GETPIVOTDATA("check_amount_total",[1]PT!$A$4,"Inc Date",AM$65,"Paid Date",$A149,"LOB2","MS")</f>
        <v>#REF!</v>
      </c>
      <c r="AN149" s="11" t="e">
        <f>GETPIVOTDATA("check_amount_total",[1]PT!$A$4,"Inc Date",AN$65,"Paid Date",$A149,"LOB2","MS")</f>
        <v>#REF!</v>
      </c>
      <c r="AO149" s="11" t="e">
        <f>GETPIVOTDATA("check_amount_total",[1]PT!$A$4,"Inc Date",AO$65,"Paid Date",$A149,"LOB2","MS")</f>
        <v>#REF!</v>
      </c>
      <c r="AP149" s="11" t="e">
        <f>GETPIVOTDATA("check_amount_total",[1]PT!$A$4,"Inc Date",AP$65,"Paid Date",$A149,"LOB2","MS")</f>
        <v>#REF!</v>
      </c>
      <c r="AQ149" s="11" t="e">
        <f>GETPIVOTDATA("check_amount_total",[1]PT!$A$4,"Inc Date",AQ$65,"Paid Date",$A149,"LOB2","MS")</f>
        <v>#REF!</v>
      </c>
      <c r="AR149" s="11" t="e">
        <f>GETPIVOTDATA("check_amount_total",[1]PT!$A$4,"Inc Date",AR$65,"Paid Date",$A149,"LOB2","MS")</f>
        <v>#REF!</v>
      </c>
      <c r="AS149" s="11" t="e">
        <f>GETPIVOTDATA("check_amount_total",[1]PT!$A$4,"Inc Date",AS$65,"Paid Date",$A149,"LOB2","MS")</f>
        <v>#REF!</v>
      </c>
      <c r="AT149" s="11" t="e">
        <f>GETPIVOTDATA("check_amount_total",[1]PT!$A$4,"Inc Date",AT$65,"Paid Date",$A149,"LOB2","MS")</f>
        <v>#REF!</v>
      </c>
      <c r="AU149" s="11" t="e">
        <f>GETPIVOTDATA("check_amount_total",[1]PT!$A$4,"Inc Date",AU$65,"Paid Date",$A149,"LOB2","MS")</f>
        <v>#REF!</v>
      </c>
      <c r="AV149" s="11" t="e">
        <f>GETPIVOTDATA("check_amount_total",[1]PT!$A$4,"Inc Date",AV$65,"Paid Date",$A149,"LOB2","MS")</f>
        <v>#REF!</v>
      </c>
      <c r="AW149" s="11" t="e">
        <f>GETPIVOTDATA("check_amount_total",[1]PT!$A$4,"Inc Date",AW$65,"Paid Date",$A149,"LOB2","MS")</f>
        <v>#REF!</v>
      </c>
      <c r="AX149" s="11" t="e">
        <f>GETPIVOTDATA("check_amount_total",[1]PT!$A$4,"Inc Date",AX$65,"Paid Date",$A149,"LOB2","MS")</f>
        <v>#REF!</v>
      </c>
      <c r="AY149" s="11" t="e">
        <f>GETPIVOTDATA("check_amount_total",[1]PT!$A$4,"Inc Date",AY$65,"Paid Date",$A149,"LOB2","MS")</f>
        <v>#REF!</v>
      </c>
      <c r="AZ149" s="11" t="e">
        <f>GETPIVOTDATA("check_amount_total",[1]PT!$A$4,"Inc Date",AZ$65,"Paid Date",$A149,"LOB2","MS")</f>
        <v>#REF!</v>
      </c>
      <c r="BA149" s="11" t="e">
        <f>GETPIVOTDATA("check_amount_total",[1]PT!$A$4,"Inc Date",BA$65,"Paid Date",$A149,"LOB2","MS")</f>
        <v>#REF!</v>
      </c>
      <c r="BB149" s="12" t="e">
        <f t="shared" si="18"/>
        <v>#REF!</v>
      </c>
      <c r="BC149" s="12"/>
    </row>
    <row r="150" spans="1:55" x14ac:dyDescent="0.35">
      <c r="A150" s="10">
        <f>Summary!A31</f>
        <v>45352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  <c r="AA150" s="12"/>
      <c r="AC150" s="10">
        <f t="shared" si="17"/>
        <v>45352</v>
      </c>
      <c r="AD150" s="11" t="e">
        <f>GETPIVOTDATA("check_amount_total",[1]PT!$A$4,"Inc Date",AD$65,"Paid Date",$A150,"LOB2","MS")</f>
        <v>#REF!</v>
      </c>
      <c r="AE150" s="11" t="e">
        <f>GETPIVOTDATA("check_amount_total",[1]PT!$A$4,"Inc Date",AE$65,"Paid Date",$A150,"LOB2","MS")</f>
        <v>#REF!</v>
      </c>
      <c r="AF150" s="11" t="e">
        <f>GETPIVOTDATA("check_amount_total",[1]PT!$A$4,"Inc Date",AF$65,"Paid Date",$A150,"LOB2","MS")</f>
        <v>#REF!</v>
      </c>
      <c r="AG150" s="11" t="e">
        <f>GETPIVOTDATA("check_amount_total",[1]PT!$A$4,"Inc Date",AG$65,"Paid Date",$A150,"LOB2","MS")</f>
        <v>#REF!</v>
      </c>
      <c r="AH150" s="11" t="e">
        <f>GETPIVOTDATA("check_amount_total",[1]PT!$A$4,"Inc Date",AH$65,"Paid Date",$A150,"LOB2","MS")</f>
        <v>#REF!</v>
      </c>
      <c r="AI150" s="11" t="e">
        <f>GETPIVOTDATA("check_amount_total",[1]PT!$A$4,"Inc Date",AI$65,"Paid Date",$A150,"LOB2","MS")</f>
        <v>#REF!</v>
      </c>
      <c r="AJ150" s="11" t="e">
        <f>GETPIVOTDATA("check_amount_total",[1]PT!$A$4,"Inc Date",AJ$65,"Paid Date",$A150,"LOB2","MS")</f>
        <v>#REF!</v>
      </c>
      <c r="AK150" s="11" t="e">
        <f>GETPIVOTDATA("check_amount_total",[1]PT!$A$4,"Inc Date",AK$65,"Paid Date",$A150,"LOB2","MS")</f>
        <v>#REF!</v>
      </c>
      <c r="AL150" s="11" t="e">
        <f>GETPIVOTDATA("check_amount_total",[1]PT!$A$4,"Inc Date",AL$65,"Paid Date",$A150,"LOB2","MS")</f>
        <v>#REF!</v>
      </c>
      <c r="AM150" s="11" t="e">
        <f>GETPIVOTDATA("check_amount_total",[1]PT!$A$4,"Inc Date",AM$65,"Paid Date",$A150,"LOB2","MS")</f>
        <v>#REF!</v>
      </c>
      <c r="AN150" s="11" t="e">
        <f>GETPIVOTDATA("check_amount_total",[1]PT!$A$4,"Inc Date",AN$65,"Paid Date",$A150,"LOB2","MS")</f>
        <v>#REF!</v>
      </c>
      <c r="AO150" s="11" t="e">
        <f>GETPIVOTDATA("check_amount_total",[1]PT!$A$4,"Inc Date",AO$65,"Paid Date",$A150,"LOB2","MS")</f>
        <v>#REF!</v>
      </c>
      <c r="AP150" s="11" t="e">
        <f>GETPIVOTDATA("check_amount_total",[1]PT!$A$4,"Inc Date",AP$65,"Paid Date",$A150,"LOB2","MS")</f>
        <v>#REF!</v>
      </c>
      <c r="AQ150" s="11" t="e">
        <f>GETPIVOTDATA("check_amount_total",[1]PT!$A$4,"Inc Date",AQ$65,"Paid Date",$A150,"LOB2","MS")</f>
        <v>#REF!</v>
      </c>
      <c r="AR150" s="11" t="e">
        <f>GETPIVOTDATA("check_amount_total",[1]PT!$A$4,"Inc Date",AR$65,"Paid Date",$A150,"LOB2","MS")</f>
        <v>#REF!</v>
      </c>
      <c r="AS150" s="11" t="e">
        <f>GETPIVOTDATA("check_amount_total",[1]PT!$A$4,"Inc Date",AS$65,"Paid Date",$A150,"LOB2","MS")</f>
        <v>#REF!</v>
      </c>
      <c r="AT150" s="11" t="e">
        <f>GETPIVOTDATA("check_amount_total",[1]PT!$A$4,"Inc Date",AT$65,"Paid Date",$A150,"LOB2","MS")</f>
        <v>#REF!</v>
      </c>
      <c r="AU150" s="11" t="e">
        <f>GETPIVOTDATA("check_amount_total",[1]PT!$A$4,"Inc Date",AU$65,"Paid Date",$A150,"LOB2","MS")</f>
        <v>#REF!</v>
      </c>
      <c r="AV150" s="11" t="e">
        <f>GETPIVOTDATA("check_amount_total",[1]PT!$A$4,"Inc Date",AV$65,"Paid Date",$A150,"LOB2","MS")</f>
        <v>#REF!</v>
      </c>
      <c r="AW150" s="11" t="e">
        <f>GETPIVOTDATA("check_amount_total",[1]PT!$A$4,"Inc Date",AW$65,"Paid Date",$A150,"LOB2","MS")</f>
        <v>#REF!</v>
      </c>
      <c r="AX150" s="11" t="e">
        <f>GETPIVOTDATA("check_amount_total",[1]PT!$A$4,"Inc Date",AX$65,"Paid Date",$A150,"LOB2","MS")</f>
        <v>#REF!</v>
      </c>
      <c r="AY150" s="11" t="e">
        <f>GETPIVOTDATA("check_amount_total",[1]PT!$A$4,"Inc Date",AY$65,"Paid Date",$A150,"LOB2","MS")</f>
        <v>#REF!</v>
      </c>
      <c r="AZ150" s="11" t="e">
        <f>GETPIVOTDATA("check_amount_total",[1]PT!$A$4,"Inc Date",AZ$65,"Paid Date",$A150,"LOB2","MS")</f>
        <v>#REF!</v>
      </c>
      <c r="BA150" s="11" t="e">
        <f>GETPIVOTDATA("check_amount_total",[1]PT!$A$4,"Inc Date",BA$65,"Paid Date",$A150,"LOB2","MS")</f>
        <v>#REF!</v>
      </c>
      <c r="BB150" s="12" t="e">
        <f t="shared" si="18"/>
        <v>#REF!</v>
      </c>
      <c r="BC150" s="12"/>
    </row>
    <row r="151" spans="1:55" x14ac:dyDescent="0.35">
      <c r="A151" s="10" t="s">
        <v>33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C151" s="10" t="s">
        <v>33</v>
      </c>
      <c r="AD151" s="12" t="e">
        <f t="shared" ref="AD151:BA151" si="19">SUM(AD127:AD150)</f>
        <v>#REF!</v>
      </c>
      <c r="AE151" s="12" t="e">
        <f t="shared" si="19"/>
        <v>#REF!</v>
      </c>
      <c r="AF151" s="12" t="e">
        <f t="shared" si="19"/>
        <v>#REF!</v>
      </c>
      <c r="AG151" s="12" t="e">
        <f t="shared" si="19"/>
        <v>#REF!</v>
      </c>
      <c r="AH151" s="12" t="e">
        <f t="shared" si="19"/>
        <v>#REF!</v>
      </c>
      <c r="AI151" s="12" t="e">
        <f t="shared" si="19"/>
        <v>#REF!</v>
      </c>
      <c r="AJ151" s="12" t="e">
        <f t="shared" si="19"/>
        <v>#REF!</v>
      </c>
      <c r="AK151" s="12" t="e">
        <f t="shared" si="19"/>
        <v>#REF!</v>
      </c>
      <c r="AL151" s="12" t="e">
        <f t="shared" si="19"/>
        <v>#REF!</v>
      </c>
      <c r="AM151" s="12" t="e">
        <f t="shared" si="19"/>
        <v>#REF!</v>
      </c>
      <c r="AN151" s="12" t="e">
        <f t="shared" si="19"/>
        <v>#REF!</v>
      </c>
      <c r="AO151" s="12" t="e">
        <f t="shared" si="19"/>
        <v>#REF!</v>
      </c>
      <c r="AP151" s="12" t="e">
        <f t="shared" si="19"/>
        <v>#REF!</v>
      </c>
      <c r="AQ151" s="12" t="e">
        <f t="shared" si="19"/>
        <v>#REF!</v>
      </c>
      <c r="AR151" s="12" t="e">
        <f t="shared" si="19"/>
        <v>#REF!</v>
      </c>
      <c r="AS151" s="12" t="e">
        <f t="shared" si="19"/>
        <v>#REF!</v>
      </c>
      <c r="AT151" s="12" t="e">
        <f t="shared" si="19"/>
        <v>#REF!</v>
      </c>
      <c r="AU151" s="12" t="e">
        <f t="shared" si="19"/>
        <v>#REF!</v>
      </c>
      <c r="AV151" s="12" t="e">
        <f t="shared" si="19"/>
        <v>#REF!</v>
      </c>
      <c r="AW151" s="12" t="e">
        <f t="shared" si="19"/>
        <v>#REF!</v>
      </c>
      <c r="AX151" s="12" t="e">
        <f t="shared" si="19"/>
        <v>#REF!</v>
      </c>
      <c r="AY151" s="12" t="e">
        <f t="shared" si="19"/>
        <v>#REF!</v>
      </c>
      <c r="AZ151" s="12" t="e">
        <f t="shared" si="19"/>
        <v>#REF!</v>
      </c>
      <c r="BA151" s="12" t="e">
        <f t="shared" si="19"/>
        <v>#REF!</v>
      </c>
      <c r="BB151" s="12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8"/>
  <sheetViews>
    <sheetView tabSelected="1" topLeftCell="A47" workbookViewId="0">
      <selection activeCell="A56" sqref="A56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customHeight="1" x14ac:dyDescent="0.35">
      <c r="A1" s="50" t="s">
        <v>35</v>
      </c>
      <c r="B1" s="34" t="s">
        <v>36</v>
      </c>
      <c r="C1" s="34" t="s">
        <v>37</v>
      </c>
      <c r="D1" s="34" t="s">
        <v>38</v>
      </c>
      <c r="E1" s="34" t="s">
        <v>39</v>
      </c>
      <c r="F1" s="34" t="s">
        <v>40</v>
      </c>
      <c r="G1" s="34" t="s">
        <v>41</v>
      </c>
      <c r="H1" s="34" t="s">
        <v>42</v>
      </c>
      <c r="I1" s="34" t="s">
        <v>43</v>
      </c>
      <c r="J1" s="34" t="s">
        <v>6</v>
      </c>
      <c r="M1" s="50" t="s">
        <v>44</v>
      </c>
      <c r="N1" s="34" t="s">
        <v>36</v>
      </c>
      <c r="O1" s="34" t="s">
        <v>37</v>
      </c>
      <c r="P1" s="34" t="s">
        <v>38</v>
      </c>
      <c r="Q1" s="34" t="s">
        <v>39</v>
      </c>
      <c r="R1" s="34" t="s">
        <v>40</v>
      </c>
      <c r="S1" s="34" t="s">
        <v>41</v>
      </c>
      <c r="T1" s="34" t="s">
        <v>42</v>
      </c>
      <c r="U1" s="34" t="s">
        <v>43</v>
      </c>
      <c r="V1" s="34" t="s">
        <v>6</v>
      </c>
      <c r="W1" s="34"/>
      <c r="X1" s="34"/>
      <c r="Y1" s="34"/>
      <c r="Z1" s="34"/>
      <c r="AA1" s="34"/>
    </row>
    <row r="2" spans="1:27" x14ac:dyDescent="0.35">
      <c r="A2" s="34">
        <v>1</v>
      </c>
      <c r="B2" s="51">
        <v>4.90571992299857E-2</v>
      </c>
      <c r="C2" s="51">
        <v>4.6991322693628643E-2</v>
      </c>
      <c r="D2" s="51">
        <v>0.1078068211913998</v>
      </c>
      <c r="E2" s="51">
        <v>8.1027333256432965E-2</v>
      </c>
      <c r="F2" s="51">
        <v>2.5996986834458329E-2</v>
      </c>
      <c r="G2" s="51">
        <v>3.7750602851456358E-2</v>
      </c>
      <c r="H2" s="51">
        <v>5.9493553108393382E-2</v>
      </c>
      <c r="I2" s="51">
        <v>5.9113069317444908E-2</v>
      </c>
      <c r="J2" s="51">
        <v>4.6991322693628643E-2</v>
      </c>
      <c r="M2" s="34">
        <v>1</v>
      </c>
      <c r="N2" s="11">
        <v>9.1828693992844688</v>
      </c>
      <c r="O2" s="11">
        <v>7.3122322037554133</v>
      </c>
      <c r="P2" s="11">
        <v>5.9691325614170827</v>
      </c>
      <c r="Q2" s="11">
        <v>3.4912510936132981</v>
      </c>
      <c r="R2" s="11">
        <v>15.71053398054103</v>
      </c>
      <c r="S2" s="11">
        <v>8.8081198785786015</v>
      </c>
      <c r="T2" s="11">
        <v>6.3958813369527761</v>
      </c>
      <c r="U2" s="11">
        <v>3.5543207415528761</v>
      </c>
      <c r="V2" s="11">
        <v>7.3122322037554133</v>
      </c>
    </row>
    <row r="3" spans="1:27" x14ac:dyDescent="0.35">
      <c r="A3">
        <f t="shared" ref="A3:A24" si="0">+A2+1</f>
        <v>2</v>
      </c>
      <c r="B3" s="51">
        <v>0.45048585362363719</v>
      </c>
      <c r="C3" s="51">
        <v>0.34361146309741392</v>
      </c>
      <c r="D3" s="51">
        <v>0.64351320671645362</v>
      </c>
      <c r="E3" s="51">
        <v>0.28288676584409073</v>
      </c>
      <c r="F3" s="51">
        <v>0.40842654505443532</v>
      </c>
      <c r="G3" s="51">
        <v>0.33251183540423879</v>
      </c>
      <c r="H3" s="51">
        <v>0.38051370599498202</v>
      </c>
      <c r="I3" s="51">
        <v>0.21010680837184739</v>
      </c>
      <c r="J3" s="51">
        <v>0.34361146309741392</v>
      </c>
      <c r="M3">
        <f t="shared" ref="M3:M24" si="1">+M2+1</f>
        <v>2</v>
      </c>
      <c r="N3" s="11">
        <v>1.237091286777009</v>
      </c>
      <c r="O3" s="11">
        <v>1.278305794848551</v>
      </c>
      <c r="P3" s="11">
        <v>1.10212434576308</v>
      </c>
      <c r="Q3" s="11">
        <v>1.1882168319900801</v>
      </c>
      <c r="R3" s="11">
        <v>1.349565019317805</v>
      </c>
      <c r="S3" s="11">
        <v>1.4621158561997929</v>
      </c>
      <c r="T3" s="11">
        <v>1.505011667124833</v>
      </c>
      <c r="U3" s="11">
        <v>1.869584675975654</v>
      </c>
      <c r="V3" s="11">
        <v>1.278305794848551</v>
      </c>
    </row>
    <row r="4" spans="1:27" x14ac:dyDescent="0.35">
      <c r="A4">
        <f t="shared" si="0"/>
        <v>3</v>
      </c>
      <c r="B4" s="51">
        <v>0.55729212433410491</v>
      </c>
      <c r="C4" s="51">
        <v>0.43924052445381312</v>
      </c>
      <c r="D4" s="51">
        <v>0.70923157194227326</v>
      </c>
      <c r="E4" s="51">
        <v>0.33613081672318512</v>
      </c>
      <c r="F4" s="51">
        <v>0.55119817816629335</v>
      </c>
      <c r="G4" s="51">
        <v>0.48617082691863323</v>
      </c>
      <c r="H4" s="51">
        <v>0.57267756702335637</v>
      </c>
      <c r="I4" s="51">
        <v>0.392812469250159</v>
      </c>
      <c r="J4" s="51">
        <v>0.43924052445381312</v>
      </c>
      <c r="M4">
        <f t="shared" si="1"/>
        <v>3</v>
      </c>
      <c r="N4" s="11">
        <v>1.3594459152079481</v>
      </c>
      <c r="O4" s="11">
        <v>1.5873892977971751</v>
      </c>
      <c r="P4" s="11">
        <v>1.0237325778391539</v>
      </c>
      <c r="Q4" s="11">
        <v>1.0240115858073859</v>
      </c>
      <c r="R4" s="11">
        <v>1.282631669179338</v>
      </c>
      <c r="S4" s="11">
        <v>1.311556176156133</v>
      </c>
      <c r="T4" s="11">
        <v>1.0224657389408971</v>
      </c>
      <c r="U4" s="11">
        <v>1.019644084263406</v>
      </c>
      <c r="V4" s="11">
        <v>1.5873892977971751</v>
      </c>
    </row>
    <row r="5" spans="1:27" x14ac:dyDescent="0.35">
      <c r="A5">
        <f t="shared" si="0"/>
        <v>4</v>
      </c>
      <c r="B5" s="51">
        <v>0.757608502003559</v>
      </c>
      <c r="C5" s="51">
        <v>0.69724570767680105</v>
      </c>
      <c r="D5" s="51">
        <v>0.7260634654293785</v>
      </c>
      <c r="E5" s="51">
        <v>0.34420185067144071</v>
      </c>
      <c r="F5" s="51">
        <v>0.70698423931004317</v>
      </c>
      <c r="G5" s="51">
        <v>0.63764035071206793</v>
      </c>
      <c r="H5" s="51">
        <v>0.5855431917414109</v>
      </c>
      <c r="I5" s="51">
        <v>0.40052891049582579</v>
      </c>
      <c r="J5" s="51">
        <v>0.69724570767680105</v>
      </c>
      <c r="M5">
        <f t="shared" si="1"/>
        <v>4</v>
      </c>
      <c r="N5" s="11">
        <v>1.092737285663578</v>
      </c>
      <c r="O5" s="11">
        <v>1.153267756916049</v>
      </c>
      <c r="P5" s="11">
        <v>1.004213985057981</v>
      </c>
      <c r="Q5" s="11">
        <v>1.0092832310082109</v>
      </c>
      <c r="R5" s="11">
        <v>1.052383041234521</v>
      </c>
      <c r="S5" s="11">
        <v>1.0835685095902301</v>
      </c>
      <c r="T5" s="11">
        <v>1.002487963749646</v>
      </c>
      <c r="U5" s="11">
        <v>1.004975927499292</v>
      </c>
      <c r="V5" s="11">
        <v>1.153267756916049</v>
      </c>
    </row>
    <row r="6" spans="1:27" x14ac:dyDescent="0.35">
      <c r="A6">
        <f t="shared" si="0"/>
        <v>5</v>
      </c>
      <c r="B6" s="51">
        <v>0.82786705807501804</v>
      </c>
      <c r="C6" s="51">
        <v>0.8041109933117675</v>
      </c>
      <c r="D6" s="51">
        <v>0.72912308602384401</v>
      </c>
      <c r="E6" s="51">
        <v>0.3473971559646773</v>
      </c>
      <c r="F6" s="51">
        <v>0.7440182238699774</v>
      </c>
      <c r="G6" s="51">
        <v>0.6909270044756668</v>
      </c>
      <c r="H6" s="51">
        <v>0.58700000197631552</v>
      </c>
      <c r="I6" s="51">
        <v>0.40252191331582338</v>
      </c>
      <c r="J6" s="51">
        <v>0.8041109933117675</v>
      </c>
      <c r="M6">
        <f t="shared" si="1"/>
        <v>5</v>
      </c>
      <c r="N6" s="11">
        <v>1.0337396931917231</v>
      </c>
      <c r="O6" s="11">
        <v>1.0451872677813161</v>
      </c>
      <c r="P6" s="11">
        <v>1.230647636365386</v>
      </c>
      <c r="Q6" s="11">
        <v>1.7416753132732059</v>
      </c>
      <c r="R6" s="11">
        <v>1.095795815675245</v>
      </c>
      <c r="S6" s="11">
        <v>1.1434718449545751</v>
      </c>
      <c r="T6" s="11">
        <v>1.2869436899091491</v>
      </c>
      <c r="U6" s="11">
        <v>1.546150395508213</v>
      </c>
      <c r="V6" s="11">
        <v>1.0451872677813161</v>
      </c>
    </row>
    <row r="7" spans="1:27" x14ac:dyDescent="0.35">
      <c r="A7">
        <f t="shared" si="0"/>
        <v>6</v>
      </c>
      <c r="B7" s="51">
        <v>0.85579903861800355</v>
      </c>
      <c r="C7" s="51">
        <v>0.84044657209244644</v>
      </c>
      <c r="D7" s="51">
        <v>0.89729360243467948</v>
      </c>
      <c r="E7" s="51">
        <v>0.60505305044500024</v>
      </c>
      <c r="F7" s="51">
        <v>0.81529205650284919</v>
      </c>
      <c r="G7" s="51">
        <v>0.79005557653672831</v>
      </c>
      <c r="H7" s="51">
        <v>0.75543594852007745</v>
      </c>
      <c r="I7" s="51">
        <v>0.62235941547398277</v>
      </c>
      <c r="J7" s="51">
        <v>0.84044657209244644</v>
      </c>
      <c r="M7">
        <f t="shared" si="1"/>
        <v>6</v>
      </c>
      <c r="N7" s="11">
        <v>1.1030173651737341</v>
      </c>
      <c r="O7" s="11">
        <v>1.1343821551913991</v>
      </c>
      <c r="P7" s="11">
        <v>1.002843211801957</v>
      </c>
      <c r="Q7" s="11">
        <v>1</v>
      </c>
      <c r="R7" s="11">
        <v>1.0612241738533681</v>
      </c>
      <c r="S7" s="11">
        <v>1.088167615186292</v>
      </c>
      <c r="T7" s="11">
        <v>1.001804170210572</v>
      </c>
      <c r="U7" s="11">
        <v>1</v>
      </c>
      <c r="V7" s="11">
        <v>1.1343821551913991</v>
      </c>
    </row>
    <row r="8" spans="1:27" x14ac:dyDescent="0.35">
      <c r="A8">
        <f t="shared" si="0"/>
        <v>7</v>
      </c>
      <c r="B8" s="51">
        <v>0.94396120069464495</v>
      </c>
      <c r="C8" s="51">
        <v>0.95338759377345295</v>
      </c>
      <c r="D8" s="51">
        <v>0.89984479819494279</v>
      </c>
      <c r="E8" s="51">
        <v>0.60505305044500024</v>
      </c>
      <c r="F8" s="51">
        <v>0.86520763911144982</v>
      </c>
      <c r="G8" s="51">
        <v>0.85971289258460271</v>
      </c>
      <c r="H8" s="51">
        <v>0.75679888355439295</v>
      </c>
      <c r="I8" s="51">
        <v>0.62235941547398277</v>
      </c>
      <c r="J8" s="51">
        <v>0.95338759377345295</v>
      </c>
      <c r="M8">
        <f t="shared" si="1"/>
        <v>7</v>
      </c>
      <c r="N8" s="11">
        <v>1.0568284258076139</v>
      </c>
      <c r="O8" s="11">
        <v>1.0465076063782199</v>
      </c>
      <c r="P8" s="11">
        <v>1.109807824012111</v>
      </c>
      <c r="Q8" s="11">
        <v>1.648259758290997</v>
      </c>
      <c r="R8" s="11">
        <v>1.1505121780907059</v>
      </c>
      <c r="S8" s="11">
        <v>1.159757845036181</v>
      </c>
      <c r="T8" s="11">
        <v>1.319515690072361</v>
      </c>
      <c r="U8" s="11">
        <v>1.604697650170873</v>
      </c>
      <c r="V8" s="11">
        <v>1.0465076063782199</v>
      </c>
    </row>
    <row r="9" spans="1:27" x14ac:dyDescent="0.35">
      <c r="A9">
        <f t="shared" si="0"/>
        <v>8</v>
      </c>
      <c r="B9" s="51">
        <v>0.997605029753587</v>
      </c>
      <c r="C9" s="51">
        <v>0.99772736871054735</v>
      </c>
      <c r="D9" s="51">
        <v>0.99865479743334673</v>
      </c>
      <c r="E9" s="51">
        <v>0.99728459467970676</v>
      </c>
      <c r="F9" s="51">
        <v>0.99543192537483205</v>
      </c>
      <c r="G9" s="51">
        <v>0.99705877165374035</v>
      </c>
      <c r="H9" s="51">
        <v>0.9986080010792675</v>
      </c>
      <c r="I9" s="51">
        <v>0.99869869157281788</v>
      </c>
      <c r="J9" s="51">
        <v>0.99772736871054735</v>
      </c>
      <c r="M9">
        <f t="shared" si="1"/>
        <v>8</v>
      </c>
      <c r="N9" s="11">
        <v>1.0014267273745061</v>
      </c>
      <c r="O9" s="11">
        <v>1.0013116297535221</v>
      </c>
      <c r="P9" s="11">
        <v>1.0013470145741159</v>
      </c>
      <c r="Q9" s="11">
        <v>1.002722798822703</v>
      </c>
      <c r="R9" s="11">
        <v>1.0028839817570621</v>
      </c>
      <c r="S9" s="11">
        <v>1.0016308519537871</v>
      </c>
      <c r="T9" s="11">
        <v>1.00139393928271</v>
      </c>
      <c r="U9" s="11">
        <v>1.001303004037317</v>
      </c>
      <c r="V9" s="11">
        <v>1.0013116297535221</v>
      </c>
    </row>
    <row r="10" spans="1:27" x14ac:dyDescent="0.35">
      <c r="A10">
        <f t="shared" si="0"/>
        <v>9</v>
      </c>
      <c r="B10" s="51">
        <v>0.9990283401584813</v>
      </c>
      <c r="C10" s="51">
        <v>0.999036017613251</v>
      </c>
      <c r="D10" s="51">
        <v>1</v>
      </c>
      <c r="E10" s="51">
        <v>1</v>
      </c>
      <c r="F10" s="51">
        <v>0.99830273288800975</v>
      </c>
      <c r="G10" s="51">
        <v>0.99868482689953209</v>
      </c>
      <c r="H10" s="51">
        <v>1</v>
      </c>
      <c r="I10" s="51">
        <v>1</v>
      </c>
      <c r="J10" s="51">
        <v>0.999036017613251</v>
      </c>
      <c r="M10">
        <f t="shared" si="1"/>
        <v>9</v>
      </c>
      <c r="N10" s="11">
        <v>1.0008684350840531</v>
      </c>
      <c r="O10" s="11">
        <v>1.0009649125454481</v>
      </c>
      <c r="P10" s="11">
        <v>1</v>
      </c>
      <c r="Q10" s="11">
        <v>1</v>
      </c>
      <c r="R10" s="11">
        <v>1.001053524046861</v>
      </c>
      <c r="S10" s="11">
        <v>1.0013169050585771</v>
      </c>
      <c r="T10" s="11">
        <v>1</v>
      </c>
      <c r="U10" s="11">
        <v>1</v>
      </c>
      <c r="V10" s="11">
        <v>1.0009649125454481</v>
      </c>
    </row>
    <row r="11" spans="1:27" x14ac:dyDescent="0.35">
      <c r="A11">
        <f t="shared" si="0"/>
        <v>10</v>
      </c>
      <c r="B11" s="51">
        <v>0.99989593141903821</v>
      </c>
      <c r="C11" s="51">
        <v>1</v>
      </c>
      <c r="D11" s="51">
        <v>1</v>
      </c>
      <c r="E11" s="51">
        <v>1</v>
      </c>
      <c r="F11" s="51">
        <v>0.99935446882315482</v>
      </c>
      <c r="G11" s="51">
        <v>1</v>
      </c>
      <c r="H11" s="51">
        <v>1</v>
      </c>
      <c r="I11" s="51">
        <v>1</v>
      </c>
      <c r="J11" s="51">
        <v>1</v>
      </c>
      <c r="M11">
        <f t="shared" si="1"/>
        <v>10</v>
      </c>
      <c r="N11" s="11">
        <v>1.000104079412359</v>
      </c>
      <c r="O11" s="11">
        <v>1</v>
      </c>
      <c r="P11" s="11">
        <v>1</v>
      </c>
      <c r="Q11" s="11">
        <v>1</v>
      </c>
      <c r="R11" s="11">
        <v>1.0006459481565191</v>
      </c>
      <c r="S11" s="11">
        <v>1</v>
      </c>
      <c r="T11" s="11">
        <v>1</v>
      </c>
      <c r="U11" s="11">
        <v>1</v>
      </c>
      <c r="V11" s="11">
        <v>1</v>
      </c>
    </row>
    <row r="12" spans="1:27" x14ac:dyDescent="0.35">
      <c r="A12">
        <f t="shared" si="0"/>
        <v>11</v>
      </c>
      <c r="B12" s="51">
        <v>1</v>
      </c>
      <c r="C12" s="51">
        <v>1</v>
      </c>
      <c r="D12" s="51">
        <v>1</v>
      </c>
      <c r="E12" s="51">
        <v>1</v>
      </c>
      <c r="F12" s="51">
        <v>1</v>
      </c>
      <c r="G12" s="51">
        <v>1</v>
      </c>
      <c r="H12" s="51">
        <v>1</v>
      </c>
      <c r="I12" s="51">
        <v>1</v>
      </c>
      <c r="J12" s="51">
        <v>1</v>
      </c>
      <c r="M12">
        <f t="shared" si="1"/>
        <v>11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</row>
    <row r="13" spans="1:27" x14ac:dyDescent="0.35">
      <c r="A13">
        <f t="shared" si="0"/>
        <v>12</v>
      </c>
      <c r="B13" s="51">
        <v>1</v>
      </c>
      <c r="C13" s="51">
        <v>1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  <c r="I13" s="51">
        <v>1</v>
      </c>
      <c r="J13" s="51">
        <v>1</v>
      </c>
      <c r="M13">
        <f t="shared" si="1"/>
        <v>12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</row>
    <row r="14" spans="1:27" x14ac:dyDescent="0.35">
      <c r="A14">
        <f t="shared" si="0"/>
        <v>13</v>
      </c>
      <c r="B14" s="51">
        <v>1</v>
      </c>
      <c r="C14" s="51">
        <v>1</v>
      </c>
      <c r="D14" s="51">
        <v>1</v>
      </c>
      <c r="E14" s="51">
        <v>1</v>
      </c>
      <c r="F14" s="51">
        <v>1</v>
      </c>
      <c r="G14" s="51">
        <v>1</v>
      </c>
      <c r="H14" s="51">
        <v>1</v>
      </c>
      <c r="I14" s="51">
        <v>1</v>
      </c>
      <c r="J14" s="51">
        <v>1</v>
      </c>
      <c r="M14">
        <f t="shared" si="1"/>
        <v>13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</row>
    <row r="15" spans="1:27" x14ac:dyDescent="0.35">
      <c r="A15">
        <f t="shared" si="0"/>
        <v>14</v>
      </c>
      <c r="B15" s="51">
        <v>1</v>
      </c>
      <c r="C15" s="51">
        <v>1</v>
      </c>
      <c r="D15" s="51">
        <v>1</v>
      </c>
      <c r="E15" s="51">
        <v>1</v>
      </c>
      <c r="F15" s="51">
        <v>1</v>
      </c>
      <c r="G15" s="51">
        <v>1</v>
      </c>
      <c r="H15" s="51">
        <v>1</v>
      </c>
      <c r="I15" s="51">
        <v>1</v>
      </c>
      <c r="J15" s="51">
        <v>1</v>
      </c>
      <c r="M15">
        <f t="shared" si="1"/>
        <v>14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</row>
    <row r="16" spans="1:27" x14ac:dyDescent="0.35">
      <c r="A16">
        <f t="shared" si="0"/>
        <v>15</v>
      </c>
      <c r="B16" s="51">
        <v>1</v>
      </c>
      <c r="C16" s="51">
        <v>1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  <c r="I16" s="51">
        <v>1</v>
      </c>
      <c r="J16" s="51">
        <v>1</v>
      </c>
      <c r="M16">
        <f t="shared" si="1"/>
        <v>15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</row>
    <row r="17" spans="1:22" x14ac:dyDescent="0.35">
      <c r="A17">
        <f t="shared" si="0"/>
        <v>16</v>
      </c>
      <c r="B17" s="51">
        <v>1</v>
      </c>
      <c r="C17" s="51">
        <v>1</v>
      </c>
      <c r="D17" s="51">
        <v>1</v>
      </c>
      <c r="E17" s="51">
        <v>1</v>
      </c>
      <c r="F17" s="51">
        <v>1</v>
      </c>
      <c r="G17" s="51">
        <v>1</v>
      </c>
      <c r="H17" s="51">
        <v>1</v>
      </c>
      <c r="I17" s="51">
        <v>1</v>
      </c>
      <c r="J17" s="51">
        <v>1</v>
      </c>
      <c r="M17">
        <f t="shared" si="1"/>
        <v>16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</row>
    <row r="18" spans="1:22" x14ac:dyDescent="0.35">
      <c r="A18">
        <f t="shared" si="0"/>
        <v>17</v>
      </c>
      <c r="B18" s="51">
        <v>1</v>
      </c>
      <c r="C18" s="51">
        <v>1</v>
      </c>
      <c r="D18" s="51">
        <v>1</v>
      </c>
      <c r="E18" s="51">
        <v>1</v>
      </c>
      <c r="F18" s="51">
        <v>1</v>
      </c>
      <c r="G18" s="51">
        <v>1</v>
      </c>
      <c r="H18" s="51">
        <v>1</v>
      </c>
      <c r="I18" s="51">
        <v>1</v>
      </c>
      <c r="J18" s="51">
        <v>1</v>
      </c>
      <c r="M18">
        <f t="shared" si="1"/>
        <v>17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</row>
    <row r="19" spans="1:22" x14ac:dyDescent="0.35">
      <c r="A19">
        <f t="shared" si="0"/>
        <v>18</v>
      </c>
      <c r="B19" s="51">
        <v>1</v>
      </c>
      <c r="C19" s="51">
        <v>1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  <c r="I19" s="51">
        <v>1</v>
      </c>
      <c r="J19" s="51">
        <v>1</v>
      </c>
      <c r="M19">
        <f t="shared" si="1"/>
        <v>18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1">
        <v>1</v>
      </c>
    </row>
    <row r="20" spans="1:22" x14ac:dyDescent="0.35">
      <c r="A20">
        <f t="shared" si="0"/>
        <v>19</v>
      </c>
      <c r="B20" s="51">
        <v>1</v>
      </c>
      <c r="C20" s="51">
        <v>1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  <c r="I20" s="51">
        <v>1</v>
      </c>
      <c r="J20" s="51">
        <v>1</v>
      </c>
      <c r="M20">
        <f t="shared" si="1"/>
        <v>19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</row>
    <row r="21" spans="1:22" x14ac:dyDescent="0.35">
      <c r="A21">
        <f t="shared" si="0"/>
        <v>20</v>
      </c>
      <c r="B21" s="51">
        <v>1</v>
      </c>
      <c r="C21" s="51">
        <v>1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  <c r="I21" s="51">
        <v>1</v>
      </c>
      <c r="J21" s="51">
        <v>1</v>
      </c>
      <c r="M21">
        <f t="shared" si="1"/>
        <v>20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  <c r="U21" s="11">
        <v>1</v>
      </c>
      <c r="V21" s="11">
        <v>1</v>
      </c>
    </row>
    <row r="22" spans="1:22" x14ac:dyDescent="0.35">
      <c r="A22">
        <f t="shared" si="0"/>
        <v>21</v>
      </c>
      <c r="B22" s="51">
        <v>1</v>
      </c>
      <c r="C22" s="51">
        <v>1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  <c r="I22" s="51">
        <v>1</v>
      </c>
      <c r="J22" s="51">
        <v>1</v>
      </c>
      <c r="M22">
        <f t="shared" si="1"/>
        <v>21</v>
      </c>
      <c r="N22" s="11">
        <v>1</v>
      </c>
      <c r="O22" s="11">
        <v>1</v>
      </c>
      <c r="P22" s="11">
        <v>1</v>
      </c>
      <c r="Q22" s="11">
        <v>1</v>
      </c>
      <c r="R22" s="11">
        <v>1</v>
      </c>
      <c r="S22" s="11">
        <v>1</v>
      </c>
      <c r="T22" s="11">
        <v>1</v>
      </c>
      <c r="U22" s="11">
        <v>1</v>
      </c>
      <c r="V22" s="11">
        <v>1</v>
      </c>
    </row>
    <row r="23" spans="1:22" x14ac:dyDescent="0.35">
      <c r="A23">
        <f t="shared" si="0"/>
        <v>22</v>
      </c>
      <c r="B23" s="51">
        <v>1</v>
      </c>
      <c r="C23" s="51">
        <v>1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  <c r="I23" s="51">
        <v>1</v>
      </c>
      <c r="J23" s="51">
        <v>1</v>
      </c>
      <c r="M23">
        <f t="shared" si="1"/>
        <v>22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</row>
    <row r="24" spans="1:22" x14ac:dyDescent="0.35">
      <c r="A24">
        <f t="shared" si="0"/>
        <v>23</v>
      </c>
      <c r="B24" s="51">
        <v>1</v>
      </c>
      <c r="C24" s="51">
        <v>1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  <c r="I24" s="51">
        <v>1</v>
      </c>
      <c r="J24" s="51">
        <v>1</v>
      </c>
      <c r="M24">
        <f t="shared" si="1"/>
        <v>23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1</v>
      </c>
      <c r="U24" s="11">
        <v>1</v>
      </c>
      <c r="V24" s="11">
        <v>1</v>
      </c>
    </row>
    <row r="55" spans="1:22" ht="29" customHeight="1" x14ac:dyDescent="0.35">
      <c r="A55" s="50" t="s">
        <v>45</v>
      </c>
      <c r="B55" s="34" t="s">
        <v>36</v>
      </c>
      <c r="C55" s="34" t="s">
        <v>37</v>
      </c>
      <c r="D55" s="34" t="s">
        <v>38</v>
      </c>
      <c r="E55" s="34" t="s">
        <v>39</v>
      </c>
      <c r="F55" s="34" t="s">
        <v>40</v>
      </c>
      <c r="G55" s="34" t="s">
        <v>41</v>
      </c>
      <c r="H55" s="34" t="s">
        <v>42</v>
      </c>
      <c r="I55" s="34" t="s">
        <v>43</v>
      </c>
      <c r="J55" s="34" t="s">
        <v>6</v>
      </c>
      <c r="M55" s="50" t="s">
        <v>46</v>
      </c>
      <c r="N55" s="34" t="s">
        <v>36</v>
      </c>
      <c r="O55" s="34" t="s">
        <v>37</v>
      </c>
      <c r="P55" s="34" t="s">
        <v>38</v>
      </c>
      <c r="Q55" s="34" t="s">
        <v>39</v>
      </c>
      <c r="R55" s="34" t="s">
        <v>40</v>
      </c>
      <c r="S55" s="34" t="s">
        <v>41</v>
      </c>
      <c r="T55" s="34" t="s">
        <v>42</v>
      </c>
      <c r="U55" s="34" t="s">
        <v>43</v>
      </c>
      <c r="V55" s="34" t="s">
        <v>6</v>
      </c>
    </row>
    <row r="56" spans="1:22" x14ac:dyDescent="0.35">
      <c r="A56" s="34">
        <v>1</v>
      </c>
      <c r="B56" s="51">
        <v>6.0911324061466328E-4</v>
      </c>
      <c r="C56" s="51">
        <v>2.777563163156167E-4</v>
      </c>
      <c r="D56" s="51">
        <v>6.3796164527642218E-6</v>
      </c>
      <c r="E56" s="51">
        <v>2.3489656795751519E-6</v>
      </c>
      <c r="F56" s="51">
        <v>6.8792123823413248E-7</v>
      </c>
      <c r="G56" s="51">
        <v>8.404240724199709E-7</v>
      </c>
      <c r="H56" s="51">
        <v>2.329271781781131E-7</v>
      </c>
      <c r="I56" s="51">
        <v>9.6891958057973659E-8</v>
      </c>
      <c r="J56" s="51">
        <v>6.9933509657709253E-2</v>
      </c>
      <c r="M56" s="34">
        <v>1</v>
      </c>
      <c r="N56" s="11"/>
      <c r="O56" s="11"/>
      <c r="P56" s="11"/>
      <c r="Q56" s="11"/>
      <c r="R56" s="11"/>
      <c r="S56" s="11"/>
      <c r="T56" s="11"/>
      <c r="U56" s="11"/>
      <c r="V56" s="11"/>
    </row>
    <row r="57" spans="1:22" x14ac:dyDescent="0.35">
      <c r="A57">
        <f t="shared" ref="A57:A78" si="2">+A56+1</f>
        <v>2</v>
      </c>
      <c r="B57" s="51">
        <v>6.0911324061466328E-4</v>
      </c>
      <c r="C57" s="51">
        <v>2.777563163156167E-4</v>
      </c>
      <c r="D57" s="51">
        <v>6.3796164527642218E-6</v>
      </c>
      <c r="E57" s="51">
        <v>2.3489656795751519E-6</v>
      </c>
      <c r="F57" s="51">
        <v>6.8792123823413248E-7</v>
      </c>
      <c r="G57" s="51">
        <v>8.404240724199709E-7</v>
      </c>
      <c r="H57" s="51">
        <v>2.329271781781131E-7</v>
      </c>
      <c r="I57" s="51">
        <v>9.6891958057973659E-8</v>
      </c>
      <c r="J57" s="51">
        <v>0.37503671706474262</v>
      </c>
      <c r="M57">
        <f t="shared" ref="M57:M78" si="3">+M56+1</f>
        <v>2</v>
      </c>
      <c r="N57" s="11">
        <v>20.899229230024631</v>
      </c>
      <c r="O57" s="11">
        <v>49.463204225352122</v>
      </c>
      <c r="P57" s="11">
        <v>419.74</v>
      </c>
      <c r="Q57" s="11">
        <v>419.74</v>
      </c>
      <c r="R57" s="11">
        <v>76.821677489177503</v>
      </c>
      <c r="S57" s="11">
        <v>122.2613506493506</v>
      </c>
      <c r="T57" s="11">
        <v>256.61909090909091</v>
      </c>
      <c r="U57" s="11">
        <v>256.61909090909091</v>
      </c>
      <c r="V57" s="11">
        <v>296.31440140845069</v>
      </c>
    </row>
    <row r="58" spans="1:22" x14ac:dyDescent="0.35">
      <c r="A58">
        <f t="shared" si="2"/>
        <v>3</v>
      </c>
      <c r="B58" s="51">
        <v>1.2729997242649E-2</v>
      </c>
      <c r="C58" s="51">
        <v>1.3738717398800849E-2</v>
      </c>
      <c r="D58" s="51">
        <v>2.6777802098832538E-3</v>
      </c>
      <c r="E58" s="51">
        <v>9.859548543448744E-4</v>
      </c>
      <c r="F58" s="51">
        <v>5.2847263501578173E-5</v>
      </c>
      <c r="G58" s="51">
        <v>1.027513822122933E-4</v>
      </c>
      <c r="H58" s="51">
        <v>5.9773560712087219E-5</v>
      </c>
      <c r="I58" s="51">
        <v>2.4864326193238969E-5</v>
      </c>
      <c r="J58" s="51">
        <v>0.45033780721338529</v>
      </c>
      <c r="M58">
        <f t="shared" si="3"/>
        <v>3</v>
      </c>
      <c r="N58" s="11">
        <v>1.19447551195904</v>
      </c>
      <c r="O58" s="11">
        <v>1.040689222766644</v>
      </c>
      <c r="P58" s="11">
        <v>1.0027470546423509</v>
      </c>
      <c r="Q58" s="11">
        <v>1</v>
      </c>
      <c r="R58" s="11">
        <v>4.8996826314860327</v>
      </c>
      <c r="S58" s="11">
        <v>2.5236730429292931</v>
      </c>
      <c r="T58" s="11">
        <v>2</v>
      </c>
      <c r="U58" s="11">
        <v>1</v>
      </c>
      <c r="V58" s="11">
        <v>1.014478759136332</v>
      </c>
    </row>
    <row r="59" spans="1:22" x14ac:dyDescent="0.35">
      <c r="A59">
        <f t="shared" si="2"/>
        <v>4</v>
      </c>
      <c r="B59" s="51">
        <v>1.520566997365033E-2</v>
      </c>
      <c r="C59" s="51">
        <v>1.429773513156863E-2</v>
      </c>
      <c r="D59" s="51">
        <v>2.685136218440009E-3</v>
      </c>
      <c r="E59" s="51">
        <v>9.859548543448744E-4</v>
      </c>
      <c r="F59" s="51">
        <v>2.5893481910024829E-4</v>
      </c>
      <c r="G59" s="51">
        <v>2.5931089341288909E-4</v>
      </c>
      <c r="H59" s="51">
        <v>1.195471214241744E-4</v>
      </c>
      <c r="I59" s="51">
        <v>2.4864326193238969E-5</v>
      </c>
      <c r="J59" s="51">
        <v>0.52477123960857508</v>
      </c>
      <c r="M59">
        <f t="shared" si="3"/>
        <v>4</v>
      </c>
      <c r="N59" s="11">
        <v>1.9022048140021699</v>
      </c>
      <c r="O59" s="11">
        <v>1.8681564852064581</v>
      </c>
      <c r="P59" s="11">
        <v>3.0289855072463769</v>
      </c>
      <c r="Q59" s="11">
        <v>2.7431725740848338</v>
      </c>
      <c r="R59" s="11">
        <v>8.3425589592311731</v>
      </c>
      <c r="S59" s="11">
        <v>9.968321249012444</v>
      </c>
      <c r="T59" s="11">
        <v>11.250267379679141</v>
      </c>
      <c r="U59" s="11">
        <v>23.72727272727273</v>
      </c>
      <c r="V59" s="11">
        <v>2.546771522179224</v>
      </c>
    </row>
    <row r="60" spans="1:22" x14ac:dyDescent="0.35">
      <c r="A60">
        <f t="shared" si="2"/>
        <v>5</v>
      </c>
      <c r="B60" s="51">
        <v>2.8924298624005921E-2</v>
      </c>
      <c r="C60" s="51">
        <v>2.6710406609804161E-2</v>
      </c>
      <c r="D60" s="51">
        <v>8.1332386906371283E-3</v>
      </c>
      <c r="E60" s="51">
        <v>2.704644315724666E-3</v>
      </c>
      <c r="F60" s="51">
        <v>2.160178994941679E-3</v>
      </c>
      <c r="G60" s="51">
        <v>2.5848942889081039E-3</v>
      </c>
      <c r="H60" s="51">
        <v>1.344937080492932E-3</v>
      </c>
      <c r="I60" s="51">
        <v>5.8996264876685185E-4</v>
      </c>
      <c r="J60" s="51">
        <v>0.54608306559190933</v>
      </c>
      <c r="M60">
        <f t="shared" si="3"/>
        <v>5</v>
      </c>
      <c r="N60" s="11">
        <v>2.0195281538192429</v>
      </c>
      <c r="O60" s="11">
        <v>2.4581449504791482</v>
      </c>
      <c r="P60" s="11">
        <v>1.2855831037649219</v>
      </c>
      <c r="Q60" s="11">
        <v>1.199049316696376</v>
      </c>
      <c r="R60" s="11">
        <v>4.28711405517892</v>
      </c>
      <c r="S60" s="11">
        <v>5.8794049292749264</v>
      </c>
      <c r="T60" s="11">
        <v>3.605203252032521</v>
      </c>
      <c r="U60" s="11">
        <v>2.1166666666666671</v>
      </c>
      <c r="V60" s="11">
        <v>1.647592456980149</v>
      </c>
    </row>
    <row r="61" spans="1:22" x14ac:dyDescent="0.35">
      <c r="A61">
        <f t="shared" si="2"/>
        <v>6</v>
      </c>
      <c r="B61" s="51">
        <v>5.8413435400655141E-2</v>
      </c>
      <c r="C61" s="51">
        <v>6.5658051133134956E-2</v>
      </c>
      <c r="D61" s="51">
        <v>1.045595423957023E-2</v>
      </c>
      <c r="E61" s="51">
        <v>3.2430019186763981E-3</v>
      </c>
      <c r="F61" s="51">
        <v>9.260933730916748E-3</v>
      </c>
      <c r="G61" s="51">
        <v>1.5197640223860911E-2</v>
      </c>
      <c r="H61" s="51">
        <v>4.8487715363722409E-3</v>
      </c>
      <c r="I61" s="51">
        <v>1.2487542732231699E-3</v>
      </c>
      <c r="J61" s="51">
        <v>0.75813982734299479</v>
      </c>
      <c r="M61">
        <f t="shared" si="3"/>
        <v>6</v>
      </c>
      <c r="N61" s="11">
        <v>7.895953513103696</v>
      </c>
      <c r="O61" s="11">
        <v>9.2253827803818567</v>
      </c>
      <c r="P61" s="11">
        <v>45.620760428202288</v>
      </c>
      <c r="Q61" s="11">
        <v>75.185774240231552</v>
      </c>
      <c r="R61" s="11">
        <v>15.957792667491811</v>
      </c>
      <c r="S61" s="11">
        <v>23.875574508759769</v>
      </c>
      <c r="T61" s="11">
        <v>48.225116614332947</v>
      </c>
      <c r="U61" s="11">
        <v>106.6956082474227</v>
      </c>
      <c r="V61" s="11">
        <v>43.343972482938568</v>
      </c>
    </row>
    <row r="62" spans="1:22" x14ac:dyDescent="0.35">
      <c r="A62">
        <f t="shared" si="2"/>
        <v>7</v>
      </c>
      <c r="B62" s="51">
        <v>0.46122977046425878</v>
      </c>
      <c r="C62" s="51">
        <v>0.60572065431705469</v>
      </c>
      <c r="D62" s="51">
        <v>0.47700858341167951</v>
      </c>
      <c r="E62" s="51">
        <v>0.24382761011824139</v>
      </c>
      <c r="F62" s="51">
        <v>0.14778406038535091</v>
      </c>
      <c r="G62" s="51">
        <v>0.36285239152211562</v>
      </c>
      <c r="H62" s="51">
        <v>0.23383257277780961</v>
      </c>
      <c r="I62" s="51">
        <v>0.13323659673311439</v>
      </c>
      <c r="J62" s="51">
        <v>0.78679408323910227</v>
      </c>
      <c r="M62">
        <f t="shared" si="3"/>
        <v>7</v>
      </c>
      <c r="N62" s="11">
        <v>1.0048106049060179</v>
      </c>
      <c r="O62" s="11">
        <v>1.0018104751789609</v>
      </c>
      <c r="P62" s="11">
        <v>1</v>
      </c>
      <c r="Q62" s="11">
        <v>1</v>
      </c>
      <c r="R62" s="11">
        <v>1.077559949532265</v>
      </c>
      <c r="S62" s="11">
        <v>1.0031536131744121</v>
      </c>
      <c r="T62" s="11">
        <v>1</v>
      </c>
      <c r="U62" s="11">
        <v>1</v>
      </c>
      <c r="V62" s="11">
        <v>1.00060349172632</v>
      </c>
    </row>
    <row r="63" spans="1:22" x14ac:dyDescent="0.35">
      <c r="A63">
        <f t="shared" si="2"/>
        <v>8</v>
      </c>
      <c r="B63" s="51">
        <v>0.46344856466085571</v>
      </c>
      <c r="C63" s="51">
        <v>0.60681729652707983</v>
      </c>
      <c r="D63" s="51">
        <v>0.47700858341167951</v>
      </c>
      <c r="E63" s="51">
        <v>0.24382761011824139</v>
      </c>
      <c r="F63" s="51">
        <v>0.15924618465051191</v>
      </c>
      <c r="G63" s="51">
        <v>0.36399668760438658</v>
      </c>
      <c r="H63" s="51">
        <v>0.23383257277780961</v>
      </c>
      <c r="I63" s="51">
        <v>0.13323659673311439</v>
      </c>
      <c r="J63" s="51">
        <v>0.99788859370127037</v>
      </c>
      <c r="M63">
        <f t="shared" si="3"/>
        <v>8</v>
      </c>
      <c r="N63" s="11">
        <v>1.007181362474546</v>
      </c>
      <c r="O63" s="11">
        <v>1.007663362984162</v>
      </c>
      <c r="P63" s="11">
        <v>1</v>
      </c>
      <c r="Q63" s="11">
        <v>1</v>
      </c>
      <c r="R63" s="11">
        <v>1.011961722488038</v>
      </c>
      <c r="S63" s="11">
        <v>1.0159489633173839</v>
      </c>
      <c r="T63" s="11">
        <v>1</v>
      </c>
      <c r="U63" s="11">
        <v>1</v>
      </c>
      <c r="V63" s="11">
        <v>1.002554454328054</v>
      </c>
    </row>
    <row r="64" spans="1:22" x14ac:dyDescent="0.35">
      <c r="A64">
        <f t="shared" si="2"/>
        <v>9</v>
      </c>
      <c r="B64" s="51">
        <v>0.46677675679199349</v>
      </c>
      <c r="C64" s="51">
        <v>0.61146755773543482</v>
      </c>
      <c r="D64" s="51">
        <v>0.47700858341167951</v>
      </c>
      <c r="E64" s="51">
        <v>0.24382761011824139</v>
      </c>
      <c r="F64" s="51">
        <v>0.16115104331858021</v>
      </c>
      <c r="G64" s="51">
        <v>0.36980205742263839</v>
      </c>
      <c r="H64" s="51">
        <v>0.23383257277780961</v>
      </c>
      <c r="I64" s="51">
        <v>0.13323659673311439</v>
      </c>
      <c r="J64" s="51">
        <v>0.99967846590227882</v>
      </c>
      <c r="M64">
        <f t="shared" si="3"/>
        <v>9</v>
      </c>
      <c r="N64" s="11">
        <v>1.310366380235793</v>
      </c>
      <c r="O64" s="11">
        <v>1.0002504545750539</v>
      </c>
      <c r="P64" s="11">
        <v>1</v>
      </c>
      <c r="Q64" s="11">
        <v>1</v>
      </c>
      <c r="R64" s="11">
        <v>2.3029925051601952</v>
      </c>
      <c r="S64" s="11">
        <v>1.0030903713462009</v>
      </c>
      <c r="T64" s="11">
        <v>1</v>
      </c>
      <c r="U64" s="11">
        <v>1</v>
      </c>
      <c r="V64" s="11">
        <v>1.0000834848583511</v>
      </c>
    </row>
    <row r="65" spans="1:22" x14ac:dyDescent="0.35">
      <c r="A65">
        <f t="shared" si="2"/>
        <v>10</v>
      </c>
      <c r="B65" s="51">
        <v>0.61164856917572741</v>
      </c>
      <c r="C65" s="51">
        <v>0.61162070258276646</v>
      </c>
      <c r="D65" s="51">
        <v>0.47700858341167951</v>
      </c>
      <c r="E65" s="51">
        <v>0.24382761011824139</v>
      </c>
      <c r="F65" s="51">
        <v>0.37112964496143608</v>
      </c>
      <c r="G65" s="51">
        <v>0.37094488310466373</v>
      </c>
      <c r="H65" s="51">
        <v>0.23383257277780961</v>
      </c>
      <c r="I65" s="51">
        <v>0.13323659673311439</v>
      </c>
      <c r="J65" s="51">
        <v>1</v>
      </c>
      <c r="M65">
        <f t="shared" si="3"/>
        <v>10</v>
      </c>
      <c r="N65" s="11">
        <v>1.001058205326596</v>
      </c>
      <c r="O65" s="11">
        <v>1.0010845406543021</v>
      </c>
      <c r="P65" s="11">
        <v>1</v>
      </c>
      <c r="Q65" s="11">
        <v>1</v>
      </c>
      <c r="R65" s="11">
        <v>1.002573033121706</v>
      </c>
      <c r="S65" s="11">
        <v>1.003001871975324</v>
      </c>
      <c r="T65" s="11">
        <v>1</v>
      </c>
      <c r="U65" s="11">
        <v>1</v>
      </c>
      <c r="V65" s="11">
        <v>1.0003615135514341</v>
      </c>
    </row>
    <row r="66" spans="1:22" x14ac:dyDescent="0.35">
      <c r="A66">
        <f t="shared" si="2"/>
        <v>11</v>
      </c>
      <c r="B66" s="51">
        <v>0.61229581894963392</v>
      </c>
      <c r="C66" s="51">
        <v>0.61228403009973043</v>
      </c>
      <c r="D66" s="51">
        <v>0.47700858341167951</v>
      </c>
      <c r="E66" s="51">
        <v>0.24382761011824139</v>
      </c>
      <c r="F66" s="51">
        <v>0.37208457383036903</v>
      </c>
      <c r="G66" s="51">
        <v>0.37205841215364538</v>
      </c>
      <c r="H66" s="51">
        <v>0.23383257277780961</v>
      </c>
      <c r="I66" s="51">
        <v>0.13323659673311439</v>
      </c>
      <c r="J66" s="51">
        <v>1</v>
      </c>
      <c r="M66">
        <f t="shared" si="3"/>
        <v>11</v>
      </c>
      <c r="N66" s="11">
        <v>1.00132411517711</v>
      </c>
      <c r="O66" s="11">
        <v>1.00134339456236</v>
      </c>
      <c r="P66" s="11">
        <v>1.0016398221422691</v>
      </c>
      <c r="Q66" s="11">
        <v>1</v>
      </c>
      <c r="R66" s="11">
        <v>1.0008445051488359</v>
      </c>
      <c r="S66" s="11">
        <v>1.000914880577906</v>
      </c>
      <c r="T66" s="11">
        <v>1.0013376534492191</v>
      </c>
      <c r="U66" s="11">
        <v>1</v>
      </c>
      <c r="V66" s="11">
        <v>1.000994405568209</v>
      </c>
    </row>
    <row r="67" spans="1:22" x14ac:dyDescent="0.35">
      <c r="A67">
        <f t="shared" si="2"/>
        <v>12</v>
      </c>
      <c r="B67" s="51">
        <v>0.61310656913638606</v>
      </c>
      <c r="C67" s="51">
        <v>0.61310656913638606</v>
      </c>
      <c r="D67" s="51">
        <v>0.47779079264881008</v>
      </c>
      <c r="E67" s="51">
        <v>0.24382761011824139</v>
      </c>
      <c r="F67" s="51">
        <v>0.37239880116877128</v>
      </c>
      <c r="G67" s="51">
        <v>0.37239880116877128</v>
      </c>
      <c r="H67" s="51">
        <v>0.23414535972532571</v>
      </c>
      <c r="I67" s="51">
        <v>0.13323659673311439</v>
      </c>
      <c r="J67" s="51">
        <v>1</v>
      </c>
      <c r="M67">
        <f t="shared" si="3"/>
        <v>12</v>
      </c>
      <c r="N67" s="11">
        <v>1.564016183065124</v>
      </c>
      <c r="O67" s="11">
        <v>1.564016183065124</v>
      </c>
      <c r="P67" s="11">
        <v>1.961159405916389</v>
      </c>
      <c r="Q67" s="11">
        <v>3.9290254914548548</v>
      </c>
      <c r="R67" s="11">
        <v>2.5681655651095512</v>
      </c>
      <c r="S67" s="11">
        <v>2.5681655651095512</v>
      </c>
      <c r="T67" s="11">
        <v>4.1363311302191024</v>
      </c>
      <c r="U67" s="11">
        <v>7.2726622604382039</v>
      </c>
      <c r="V67" s="11">
        <v>2.4847336934787889</v>
      </c>
    </row>
    <row r="68" spans="1:22" x14ac:dyDescent="0.35">
      <c r="A68">
        <f t="shared" si="2"/>
        <v>13</v>
      </c>
      <c r="B68" s="51">
        <v>0.95890859607284451</v>
      </c>
      <c r="C68" s="51">
        <v>0.95890859607284451</v>
      </c>
      <c r="D68" s="51">
        <v>0.93702390706346084</v>
      </c>
      <c r="E68" s="51">
        <v>0.9580048956750864</v>
      </c>
      <c r="F68" s="51">
        <v>0.95638177764971688</v>
      </c>
      <c r="G68" s="51">
        <v>0.95638177764971688</v>
      </c>
      <c r="H68" s="51">
        <v>0.96850274042821483</v>
      </c>
      <c r="I68" s="51">
        <v>0.96898476877014483</v>
      </c>
      <c r="J68" s="51">
        <v>1</v>
      </c>
      <c r="M68">
        <f t="shared" si="3"/>
        <v>13</v>
      </c>
      <c r="N68" s="11">
        <v>1.0174643010466899</v>
      </c>
      <c r="O68" s="11">
        <v>1.0174643010466899</v>
      </c>
      <c r="P68" s="11">
        <v>1.0301070392544771</v>
      </c>
      <c r="Q68" s="11">
        <v>1.0048271587536659</v>
      </c>
      <c r="R68" s="11">
        <v>1.009502545498187</v>
      </c>
      <c r="S68" s="11">
        <v>1.009502545498187</v>
      </c>
      <c r="T68" s="11">
        <v>1.0174213334133431</v>
      </c>
      <c r="U68" s="11">
        <v>1.002257543751762</v>
      </c>
      <c r="V68" s="11">
        <v>1.0174661663516109</v>
      </c>
    </row>
    <row r="69" spans="1:22" x14ac:dyDescent="0.35">
      <c r="A69">
        <f t="shared" si="2"/>
        <v>14</v>
      </c>
      <c r="B69" s="51">
        <v>0.97565526447091899</v>
      </c>
      <c r="C69" s="51">
        <v>0.97565526447091899</v>
      </c>
      <c r="D69" s="51">
        <v>0.96523492261580424</v>
      </c>
      <c r="E69" s="51">
        <v>0.96262933739329937</v>
      </c>
      <c r="F69" s="51">
        <v>0.96546983900547034</v>
      </c>
      <c r="G69" s="51">
        <v>0.96546983900547034</v>
      </c>
      <c r="H69" s="51">
        <v>0.98537534958095141</v>
      </c>
      <c r="I69" s="51">
        <v>0.97117229428043461</v>
      </c>
      <c r="J69" s="51">
        <v>1</v>
      </c>
      <c r="M69">
        <f t="shared" si="3"/>
        <v>14</v>
      </c>
      <c r="N69" s="11">
        <v>1.000052197591687</v>
      </c>
      <c r="O69" s="11">
        <v>1.000052197591687</v>
      </c>
      <c r="P69" s="11">
        <v>1</v>
      </c>
      <c r="Q69" s="11">
        <v>1</v>
      </c>
      <c r="R69" s="11">
        <v>1.0002977377882849</v>
      </c>
      <c r="S69" s="11">
        <v>1.0002977377882849</v>
      </c>
      <c r="T69" s="11">
        <v>1</v>
      </c>
      <c r="U69" s="11">
        <v>1</v>
      </c>
      <c r="V69" s="11">
        <v>1.000017399197229</v>
      </c>
    </row>
    <row r="70" spans="1:22" x14ac:dyDescent="0.35">
      <c r="A70">
        <f t="shared" si="2"/>
        <v>15</v>
      </c>
      <c r="B70" s="51">
        <v>0.97570619132604075</v>
      </c>
      <c r="C70" s="51">
        <v>0.97570619132604075</v>
      </c>
      <c r="D70" s="51">
        <v>0.96523492261580424</v>
      </c>
      <c r="E70" s="51">
        <v>0.96262933739329937</v>
      </c>
      <c r="F70" s="51">
        <v>0.96575729585999137</v>
      </c>
      <c r="G70" s="51">
        <v>0.96575729585999137</v>
      </c>
      <c r="H70" s="51">
        <v>0.98537534958095141</v>
      </c>
      <c r="I70" s="51">
        <v>0.97117229428043461</v>
      </c>
      <c r="J70" s="51">
        <v>1</v>
      </c>
      <c r="M70">
        <f t="shared" si="3"/>
        <v>15</v>
      </c>
      <c r="N70" s="11">
        <v>1.0248986927519059</v>
      </c>
      <c r="O70" s="11">
        <v>1.0248986927519059</v>
      </c>
      <c r="P70" s="11">
        <v>1.0360172187823271</v>
      </c>
      <c r="Q70" s="11">
        <v>1.038821445758028</v>
      </c>
      <c r="R70" s="11">
        <v>1.0354568423006489</v>
      </c>
      <c r="S70" s="11">
        <v>1.0354568423006489</v>
      </c>
      <c r="T70" s="11">
        <v>1.0148417051687639</v>
      </c>
      <c r="U70" s="11">
        <v>1.029683410337529</v>
      </c>
      <c r="V70" s="11">
        <v>1.0332457857640871</v>
      </c>
    </row>
    <row r="71" spans="1:22" x14ac:dyDescent="0.35">
      <c r="A71">
        <f t="shared" si="2"/>
        <v>16</v>
      </c>
      <c r="B71" s="51">
        <v>1</v>
      </c>
      <c r="C71" s="51">
        <v>1</v>
      </c>
      <c r="D71" s="51">
        <v>1</v>
      </c>
      <c r="E71" s="51">
        <v>1</v>
      </c>
      <c r="F71" s="51">
        <v>1</v>
      </c>
      <c r="G71" s="51">
        <v>1</v>
      </c>
      <c r="H71" s="51">
        <v>1</v>
      </c>
      <c r="I71" s="51">
        <v>1</v>
      </c>
      <c r="J71" s="51">
        <v>1</v>
      </c>
      <c r="M71">
        <f t="shared" si="3"/>
        <v>16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11">
        <v>1</v>
      </c>
      <c r="T71" s="11">
        <v>1</v>
      </c>
      <c r="U71" s="11">
        <v>1</v>
      </c>
      <c r="V71" s="11">
        <v>1</v>
      </c>
    </row>
    <row r="72" spans="1:22" x14ac:dyDescent="0.35">
      <c r="A72">
        <f t="shared" si="2"/>
        <v>17</v>
      </c>
      <c r="B72" s="51">
        <v>1</v>
      </c>
      <c r="C72" s="51">
        <v>1</v>
      </c>
      <c r="D72" s="51">
        <v>1</v>
      </c>
      <c r="E72" s="51">
        <v>1</v>
      </c>
      <c r="F72" s="51">
        <v>1</v>
      </c>
      <c r="G72" s="51">
        <v>1</v>
      </c>
      <c r="H72" s="51">
        <v>1</v>
      </c>
      <c r="I72" s="51">
        <v>1</v>
      </c>
      <c r="J72" s="51">
        <v>1</v>
      </c>
      <c r="M72">
        <f t="shared" si="3"/>
        <v>17</v>
      </c>
      <c r="N72" s="11">
        <v>1</v>
      </c>
      <c r="O72" s="11">
        <v>1</v>
      </c>
      <c r="P72" s="11">
        <v>1</v>
      </c>
      <c r="Q72" s="11">
        <v>1</v>
      </c>
      <c r="R72" s="11">
        <v>1</v>
      </c>
      <c r="S72" s="11">
        <v>1</v>
      </c>
      <c r="T72" s="11">
        <v>1</v>
      </c>
      <c r="U72" s="11">
        <v>1</v>
      </c>
      <c r="V72" s="11">
        <v>1</v>
      </c>
    </row>
    <row r="73" spans="1:22" x14ac:dyDescent="0.35">
      <c r="A73">
        <f t="shared" si="2"/>
        <v>18</v>
      </c>
      <c r="B73" s="51">
        <v>1</v>
      </c>
      <c r="C73" s="51">
        <v>1</v>
      </c>
      <c r="D73" s="51">
        <v>1</v>
      </c>
      <c r="E73" s="51">
        <v>1</v>
      </c>
      <c r="F73" s="51">
        <v>1</v>
      </c>
      <c r="G73" s="51">
        <v>1</v>
      </c>
      <c r="H73" s="51">
        <v>1</v>
      </c>
      <c r="I73" s="51">
        <v>1</v>
      </c>
      <c r="J73" s="51">
        <v>1</v>
      </c>
      <c r="M73">
        <f t="shared" si="3"/>
        <v>18</v>
      </c>
      <c r="N73" s="11">
        <v>1</v>
      </c>
      <c r="O73" s="11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11">
        <v>1</v>
      </c>
      <c r="V73" s="11">
        <v>1</v>
      </c>
    </row>
    <row r="74" spans="1:22" x14ac:dyDescent="0.35">
      <c r="A74">
        <f t="shared" si="2"/>
        <v>19</v>
      </c>
      <c r="B74" s="51">
        <v>1</v>
      </c>
      <c r="C74" s="51">
        <v>1</v>
      </c>
      <c r="D74" s="51">
        <v>1</v>
      </c>
      <c r="E74" s="51">
        <v>1</v>
      </c>
      <c r="F74" s="51">
        <v>1</v>
      </c>
      <c r="G74" s="51">
        <v>1</v>
      </c>
      <c r="H74" s="51">
        <v>1</v>
      </c>
      <c r="I74" s="51">
        <v>1</v>
      </c>
      <c r="J74" s="51">
        <v>1</v>
      </c>
      <c r="M74">
        <f t="shared" si="3"/>
        <v>19</v>
      </c>
      <c r="N74" s="11">
        <v>1</v>
      </c>
      <c r="O74" s="11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</row>
    <row r="75" spans="1:22" x14ac:dyDescent="0.35">
      <c r="A75">
        <f t="shared" si="2"/>
        <v>20</v>
      </c>
      <c r="B75" s="51">
        <v>1</v>
      </c>
      <c r="C75" s="51">
        <v>1</v>
      </c>
      <c r="D75" s="51">
        <v>1</v>
      </c>
      <c r="E75" s="51">
        <v>1</v>
      </c>
      <c r="F75" s="51">
        <v>1</v>
      </c>
      <c r="G75" s="51">
        <v>1</v>
      </c>
      <c r="H75" s="51">
        <v>1</v>
      </c>
      <c r="I75" s="51">
        <v>1</v>
      </c>
      <c r="J75" s="51">
        <v>1</v>
      </c>
      <c r="M75">
        <f t="shared" si="3"/>
        <v>20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</row>
    <row r="76" spans="1:22" x14ac:dyDescent="0.35">
      <c r="A76">
        <f t="shared" si="2"/>
        <v>21</v>
      </c>
      <c r="B76" s="51">
        <v>1</v>
      </c>
      <c r="C76" s="51">
        <v>1</v>
      </c>
      <c r="D76" s="51">
        <v>1</v>
      </c>
      <c r="E76" s="51">
        <v>1</v>
      </c>
      <c r="F76" s="51">
        <v>1</v>
      </c>
      <c r="G76" s="51">
        <v>1</v>
      </c>
      <c r="H76" s="51">
        <v>1</v>
      </c>
      <c r="I76" s="51">
        <v>1</v>
      </c>
      <c r="J76" s="51">
        <v>1</v>
      </c>
      <c r="M76">
        <f t="shared" si="3"/>
        <v>21</v>
      </c>
      <c r="N76" s="11">
        <v>1</v>
      </c>
      <c r="O76" s="11">
        <v>1</v>
      </c>
      <c r="P76" s="11">
        <v>1</v>
      </c>
      <c r="Q76" s="11">
        <v>1</v>
      </c>
      <c r="R76" s="11">
        <v>1</v>
      </c>
      <c r="S76" s="11">
        <v>1</v>
      </c>
      <c r="T76" s="11">
        <v>1</v>
      </c>
      <c r="U76" s="11">
        <v>1</v>
      </c>
      <c r="V76" s="11">
        <v>1</v>
      </c>
    </row>
    <row r="77" spans="1:22" x14ac:dyDescent="0.35">
      <c r="A77">
        <f t="shared" si="2"/>
        <v>22</v>
      </c>
      <c r="B77" s="51">
        <v>1</v>
      </c>
      <c r="C77" s="51">
        <v>1</v>
      </c>
      <c r="D77" s="51">
        <v>1</v>
      </c>
      <c r="E77" s="51">
        <v>1</v>
      </c>
      <c r="F77" s="51">
        <v>1</v>
      </c>
      <c r="G77" s="51">
        <v>1</v>
      </c>
      <c r="H77" s="51">
        <v>1</v>
      </c>
      <c r="I77" s="51">
        <v>1</v>
      </c>
      <c r="J77" s="51">
        <v>1</v>
      </c>
      <c r="M77">
        <f t="shared" si="3"/>
        <v>22</v>
      </c>
      <c r="N77" s="11">
        <v>1</v>
      </c>
      <c r="O77" s="11">
        <v>1</v>
      </c>
      <c r="P77" s="11">
        <v>1</v>
      </c>
      <c r="Q77" s="11">
        <v>1</v>
      </c>
      <c r="R77" s="11">
        <v>1</v>
      </c>
      <c r="S77" s="11">
        <v>1</v>
      </c>
      <c r="T77" s="11">
        <v>1</v>
      </c>
      <c r="U77" s="11">
        <v>1</v>
      </c>
      <c r="V77" s="11">
        <v>1</v>
      </c>
    </row>
    <row r="78" spans="1:22" x14ac:dyDescent="0.35">
      <c r="A78">
        <f t="shared" si="2"/>
        <v>23</v>
      </c>
      <c r="B78" s="51">
        <v>1</v>
      </c>
      <c r="C78" s="51">
        <v>1</v>
      </c>
      <c r="D78" s="51">
        <v>1</v>
      </c>
      <c r="E78" s="51">
        <v>1</v>
      </c>
      <c r="F78" s="51">
        <v>1</v>
      </c>
      <c r="G78" s="51">
        <v>1</v>
      </c>
      <c r="H78" s="51">
        <v>1</v>
      </c>
      <c r="I78" s="51">
        <v>1</v>
      </c>
      <c r="J78" s="51">
        <v>1</v>
      </c>
      <c r="M78">
        <f t="shared" si="3"/>
        <v>23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Z108"/>
  <sheetViews>
    <sheetView topLeftCell="C1" zoomScaleNormal="100" workbookViewId="0">
      <pane ySplit="7" topLeftCell="A20" activePane="bottomLeft" state="frozen"/>
      <selection activeCell="V86" sqref="V86:V88"/>
      <selection pane="bottomLeft" activeCell="J33" sqref="J33"/>
    </sheetView>
  </sheetViews>
  <sheetFormatPr defaultRowHeight="14.5" x14ac:dyDescent="0.35"/>
  <cols>
    <col min="1" max="1" width="13.08984375" bestFit="1" customWidth="1"/>
    <col min="2" max="2" width="15.90625" customWidth="1"/>
    <col min="3" max="3" width="8" bestFit="1" customWidth="1"/>
    <col min="4" max="4" width="13.90625" customWidth="1"/>
    <col min="5" max="5" width="13.453125" customWidth="1"/>
    <col min="6" max="6" width="10.54296875" bestFit="1" customWidth="1"/>
    <col min="7" max="7" width="12" customWidth="1"/>
    <col min="8" max="8" width="13.6328125" customWidth="1"/>
    <col min="9" max="9" width="13.453125" bestFit="1" customWidth="1"/>
    <col min="10" max="10" width="20.453125" customWidth="1"/>
    <col min="11" max="11" width="13.08984375" customWidth="1"/>
    <col min="12" max="12" width="17.90625" customWidth="1"/>
    <col min="13" max="13" width="11.54296875" bestFit="1" customWidth="1"/>
    <col min="14" max="14" width="11.08984375" bestFit="1" customWidth="1"/>
    <col min="15" max="15" width="18.90625" customWidth="1"/>
    <col min="16" max="16" width="14.36328125" bestFit="1" customWidth="1"/>
    <col min="17" max="17" width="11.54296875" bestFit="1" customWidth="1"/>
    <col min="18" max="18" width="11" bestFit="1" customWidth="1"/>
    <col min="19" max="19" width="12.08984375" bestFit="1" customWidth="1"/>
    <col min="20" max="20" width="31.36328125" bestFit="1" customWidth="1"/>
    <col min="21" max="24" width="16.36328125" customWidth="1"/>
    <col min="25" max="25" width="10.54296875" bestFit="1" customWidth="1"/>
    <col min="26" max="28" width="11.54296875" bestFit="1" customWidth="1"/>
    <col min="29" max="30" width="10.54296875" bestFit="1" customWidth="1"/>
    <col min="31" max="34" width="11.54296875" bestFit="1" customWidth="1"/>
    <col min="35" max="36" width="10.54296875" bestFit="1" customWidth="1"/>
    <col min="37" max="37" width="11.54296875" bestFit="1" customWidth="1"/>
    <col min="38" max="45" width="10.54296875" bestFit="1" customWidth="1"/>
    <col min="46" max="46" width="11.54296875" bestFit="1" customWidth="1"/>
    <col min="47" max="47" width="9.6328125" bestFit="1" customWidth="1"/>
    <col min="48" max="48" width="11.54296875" bestFit="1" customWidth="1"/>
    <col min="49" max="49" width="10" customWidth="1"/>
    <col min="50" max="70" width="10.54296875" bestFit="1" customWidth="1"/>
    <col min="71" max="73" width="9.6328125" bestFit="1" customWidth="1"/>
    <col min="74" max="74" width="10.54296875" bestFit="1" customWidth="1"/>
  </cols>
  <sheetData>
    <row r="4" spans="1:260" s="7" customFormat="1" x14ac:dyDescent="0.35">
      <c r="B4" s="54" t="s">
        <v>47</v>
      </c>
      <c r="C4" s="54"/>
      <c r="D4" s="54"/>
      <c r="E4" s="54" t="s">
        <v>34</v>
      </c>
      <c r="F4" s="54"/>
      <c r="G4" s="54"/>
      <c r="H4" s="7" t="s">
        <v>48</v>
      </c>
      <c r="I4" s="7" t="s">
        <v>33</v>
      </c>
      <c r="J4" s="7" t="s">
        <v>49</v>
      </c>
      <c r="K4" s="7" t="s">
        <v>50</v>
      </c>
      <c r="L4" s="14">
        <v>45382</v>
      </c>
      <c r="N4" s="55" t="s">
        <v>51</v>
      </c>
      <c r="O4" s="56"/>
      <c r="P4" s="56"/>
      <c r="Q4" s="57"/>
    </row>
    <row r="5" spans="1:260" s="7" customFormat="1" x14ac:dyDescent="0.35">
      <c r="A5" s="7" t="s">
        <v>52</v>
      </c>
      <c r="B5" s="7" t="s">
        <v>53</v>
      </c>
      <c r="C5" s="7" t="s">
        <v>54</v>
      </c>
      <c r="D5" s="7" t="s">
        <v>55</v>
      </c>
      <c r="E5" s="7" t="s">
        <v>53</v>
      </c>
      <c r="F5" s="7" t="s">
        <v>54</v>
      </c>
      <c r="G5" s="7" t="s">
        <v>55</v>
      </c>
      <c r="H5" s="7" t="s">
        <v>56</v>
      </c>
      <c r="I5" s="7" t="s">
        <v>56</v>
      </c>
      <c r="J5" s="7" t="s">
        <v>57</v>
      </c>
      <c r="K5" s="7" t="s">
        <v>31</v>
      </c>
      <c r="L5" s="15" t="s">
        <v>56</v>
      </c>
      <c r="P5" s="7" t="s">
        <v>31</v>
      </c>
      <c r="Q5" s="7" t="s">
        <v>58</v>
      </c>
    </row>
    <row r="6" spans="1:260" s="7" customFormat="1" x14ac:dyDescent="0.35">
      <c r="A6" s="7" t="s">
        <v>23</v>
      </c>
      <c r="B6" s="7" t="s">
        <v>30</v>
      </c>
      <c r="C6" s="7" t="s">
        <v>59</v>
      </c>
      <c r="D6" s="7" t="s">
        <v>60</v>
      </c>
      <c r="E6" s="7" t="s">
        <v>30</v>
      </c>
      <c r="F6" s="7" t="s">
        <v>59</v>
      </c>
      <c r="G6" s="7" t="s">
        <v>60</v>
      </c>
      <c r="H6" s="7" t="s">
        <v>60</v>
      </c>
      <c r="I6" s="7" t="s">
        <v>60</v>
      </c>
      <c r="J6" s="7" t="s">
        <v>60</v>
      </c>
      <c r="K6" s="7" t="s">
        <v>61</v>
      </c>
      <c r="L6" s="15" t="s">
        <v>60</v>
      </c>
      <c r="M6" s="7" t="s">
        <v>62</v>
      </c>
      <c r="N6" s="7" t="s">
        <v>31</v>
      </c>
      <c r="O6" s="7" t="s">
        <v>30</v>
      </c>
      <c r="P6" s="7" t="s">
        <v>63</v>
      </c>
      <c r="Q6" s="7" t="s">
        <v>64</v>
      </c>
    </row>
    <row r="7" spans="1:260" s="7" customFormat="1" x14ac:dyDescent="0.35">
      <c r="A7" s="7" t="s">
        <v>65</v>
      </c>
      <c r="B7" s="7" t="s">
        <v>66</v>
      </c>
      <c r="C7" s="7" t="s">
        <v>65</v>
      </c>
      <c r="E7" s="7" t="s">
        <v>66</v>
      </c>
      <c r="F7" s="7" t="s">
        <v>65</v>
      </c>
      <c r="H7" s="7" t="s">
        <v>18</v>
      </c>
      <c r="I7" s="7" t="s">
        <v>18</v>
      </c>
      <c r="J7" s="7" t="s">
        <v>18</v>
      </c>
      <c r="K7" s="7" t="s">
        <v>65</v>
      </c>
      <c r="L7" s="15" t="s">
        <v>18</v>
      </c>
      <c r="M7" s="7" t="s">
        <v>67</v>
      </c>
      <c r="N7" s="7" t="s">
        <v>67</v>
      </c>
      <c r="O7" s="7" t="s">
        <v>66</v>
      </c>
      <c r="P7" s="7" t="s">
        <v>67</v>
      </c>
      <c r="Q7" s="7" t="s">
        <v>68</v>
      </c>
      <c r="IZ7" s="9"/>
    </row>
    <row r="8" spans="1:260" x14ac:dyDescent="0.35">
      <c r="A8" s="16">
        <f t="shared" ref="A8:A30" si="0">DATE(YEAR(A9),MONTH(A9)-1,1)</f>
        <v>44652</v>
      </c>
      <c r="B8" s="12">
        <v>2406</v>
      </c>
      <c r="C8" s="12">
        <f>'Completion Factors'!J30</f>
        <v>1</v>
      </c>
      <c r="D8" s="12">
        <f t="shared" ref="D8:D31" si="1">MAX((1/C8-1)*B8,0)</f>
        <v>0</v>
      </c>
      <c r="E8" s="12">
        <v>4051.02</v>
      </c>
      <c r="F8" s="12">
        <f>'Completion Factors'!U30</f>
        <v>1</v>
      </c>
      <c r="G8" s="12">
        <f t="shared" ref="G8:G31" si="2">MAX((1/F8-1)*E8,0)</f>
        <v>0</v>
      </c>
      <c r="H8" s="12">
        <f t="shared" ref="H8:H31" si="3">G8+D8</f>
        <v>0</v>
      </c>
      <c r="I8" s="12">
        <f t="shared" ref="I8:I31" si="4">H8</f>
        <v>0</v>
      </c>
      <c r="J8" s="12"/>
      <c r="K8" s="12">
        <f t="shared" ref="K8:K31" si="5">B8+E8+H8+J8</f>
        <v>6457.02</v>
      </c>
      <c r="L8" s="17">
        <f t="shared" ref="L8:L31" si="6">K8-E8-B8</f>
        <v>0</v>
      </c>
      <c r="M8" s="12">
        <v>30824.57333333333</v>
      </c>
      <c r="N8" s="12">
        <f t="shared" ref="N8:N28" si="7">100*$K8/$M8</f>
        <v>20.947637880253982</v>
      </c>
      <c r="O8" s="12">
        <f t="shared" ref="O8:O31" si="8">100*(E8/M8)</f>
        <v>13.142177042299155</v>
      </c>
      <c r="P8" s="12">
        <f t="shared" ref="P8:P31" si="9">N8-O8</f>
        <v>7.8054608379548274</v>
      </c>
      <c r="Q8" s="12"/>
      <c r="R8" s="12"/>
      <c r="S8" s="12"/>
      <c r="T8" s="12"/>
    </row>
    <row r="9" spans="1:260" x14ac:dyDescent="0.35">
      <c r="A9" s="16">
        <f t="shared" si="0"/>
        <v>44682</v>
      </c>
      <c r="B9" s="12">
        <v>1355</v>
      </c>
      <c r="C9" s="12">
        <f>'Completion Factors'!J29</f>
        <v>1</v>
      </c>
      <c r="D9" s="12">
        <f t="shared" si="1"/>
        <v>0</v>
      </c>
      <c r="E9" s="12">
        <v>997.52</v>
      </c>
      <c r="F9" s="12">
        <f>'Completion Factors'!U29</f>
        <v>1</v>
      </c>
      <c r="G9" s="12">
        <f t="shared" si="2"/>
        <v>0</v>
      </c>
      <c r="H9" s="12">
        <f t="shared" si="3"/>
        <v>0</v>
      </c>
      <c r="I9" s="12">
        <f t="shared" si="4"/>
        <v>0</v>
      </c>
      <c r="J9" s="12"/>
      <c r="K9" s="12">
        <f t="shared" si="5"/>
        <v>2352.52</v>
      </c>
      <c r="L9" s="17">
        <f t="shared" si="6"/>
        <v>0</v>
      </c>
      <c r="M9" s="12">
        <v>29878.271666666671</v>
      </c>
      <c r="N9" s="12">
        <f t="shared" si="7"/>
        <v>7.8736816715692433</v>
      </c>
      <c r="O9" s="12">
        <f t="shared" si="8"/>
        <v>3.3386134617447465</v>
      </c>
      <c r="P9" s="12">
        <f t="shared" si="9"/>
        <v>4.5350682098244963</v>
      </c>
      <c r="Q9" s="12"/>
      <c r="R9" s="12"/>
      <c r="S9" s="12"/>
      <c r="T9" s="12"/>
    </row>
    <row r="10" spans="1:260" x14ac:dyDescent="0.35">
      <c r="A10" s="16">
        <f t="shared" si="0"/>
        <v>44713</v>
      </c>
      <c r="B10" s="12">
        <v>34166</v>
      </c>
      <c r="C10" s="12">
        <f>'Completion Factors'!J28</f>
        <v>1</v>
      </c>
      <c r="D10" s="12">
        <f t="shared" si="1"/>
        <v>0</v>
      </c>
      <c r="E10" s="12">
        <v>3794.5700000000011</v>
      </c>
      <c r="F10" s="12">
        <f>'Completion Factors'!U28</f>
        <v>1</v>
      </c>
      <c r="G10" s="12">
        <f t="shared" si="2"/>
        <v>0</v>
      </c>
      <c r="H10" s="12">
        <f t="shared" si="3"/>
        <v>0</v>
      </c>
      <c r="I10" s="12">
        <f t="shared" si="4"/>
        <v>0</v>
      </c>
      <c r="J10" s="12"/>
      <c r="K10" s="12">
        <f t="shared" si="5"/>
        <v>37960.57</v>
      </c>
      <c r="L10" s="17">
        <f t="shared" si="6"/>
        <v>0</v>
      </c>
      <c r="M10" s="12">
        <v>29592.067500000001</v>
      </c>
      <c r="N10" s="12">
        <f t="shared" si="7"/>
        <v>128.27954653726036</v>
      </c>
      <c r="O10" s="12">
        <f t="shared" si="8"/>
        <v>12.82292965842958</v>
      </c>
      <c r="P10" s="12">
        <f t="shared" si="9"/>
        <v>115.45661687883077</v>
      </c>
      <c r="Q10" s="12"/>
      <c r="R10" s="12"/>
      <c r="S10" s="12"/>
      <c r="T10" s="12"/>
    </row>
    <row r="11" spans="1:260" x14ac:dyDescent="0.35">
      <c r="A11" s="16">
        <f t="shared" si="0"/>
        <v>44743</v>
      </c>
      <c r="B11" s="12">
        <v>1684.33</v>
      </c>
      <c r="C11" s="12">
        <f>'Completion Factors'!J27</f>
        <v>1</v>
      </c>
      <c r="D11" s="12">
        <f t="shared" si="1"/>
        <v>0</v>
      </c>
      <c r="E11" s="12">
        <v>2913.67</v>
      </c>
      <c r="F11" s="12">
        <f>'Completion Factors'!U27</f>
        <v>1</v>
      </c>
      <c r="G11" s="12">
        <f t="shared" si="2"/>
        <v>0</v>
      </c>
      <c r="H11" s="12">
        <f t="shared" si="3"/>
        <v>0</v>
      </c>
      <c r="I11" s="12">
        <f t="shared" si="4"/>
        <v>0</v>
      </c>
      <c r="J11" s="12"/>
      <c r="K11" s="12">
        <f t="shared" si="5"/>
        <v>4598</v>
      </c>
      <c r="L11" s="17">
        <f t="shared" si="6"/>
        <v>0</v>
      </c>
      <c r="M11" s="12">
        <v>29363.4575</v>
      </c>
      <c r="N11" s="12">
        <f t="shared" si="7"/>
        <v>15.658918913074183</v>
      </c>
      <c r="O11" s="12">
        <f t="shared" si="8"/>
        <v>9.9227756131920088</v>
      </c>
      <c r="P11" s="12">
        <f t="shared" si="9"/>
        <v>5.7361432998821744</v>
      </c>
      <c r="Q11" s="12"/>
      <c r="R11" s="12"/>
      <c r="S11" s="12"/>
      <c r="T11" s="12"/>
    </row>
    <row r="12" spans="1:260" x14ac:dyDescent="0.35">
      <c r="A12" s="16">
        <f t="shared" si="0"/>
        <v>44774</v>
      </c>
      <c r="B12" s="12">
        <v>879.29</v>
      </c>
      <c r="C12" s="12">
        <f>'Completion Factors'!J26</f>
        <v>1</v>
      </c>
      <c r="D12" s="12">
        <f t="shared" si="1"/>
        <v>0</v>
      </c>
      <c r="E12" s="12">
        <v>4932.18</v>
      </c>
      <c r="F12" s="12">
        <f>'Completion Factors'!U26</f>
        <v>1</v>
      </c>
      <c r="G12" s="12">
        <f t="shared" si="2"/>
        <v>0</v>
      </c>
      <c r="H12" s="12">
        <f t="shared" si="3"/>
        <v>0</v>
      </c>
      <c r="I12" s="12">
        <f t="shared" si="4"/>
        <v>0</v>
      </c>
      <c r="J12" s="12"/>
      <c r="K12" s="12">
        <f t="shared" si="5"/>
        <v>5811.47</v>
      </c>
      <c r="L12" s="17">
        <f t="shared" si="6"/>
        <v>0</v>
      </c>
      <c r="M12" s="12">
        <v>29103.355</v>
      </c>
      <c r="N12" s="12">
        <f t="shared" si="7"/>
        <v>19.968385088248418</v>
      </c>
      <c r="O12" s="12">
        <f t="shared" si="8"/>
        <v>16.947118296155203</v>
      </c>
      <c r="P12" s="12">
        <f t="shared" si="9"/>
        <v>3.0212667920932148</v>
      </c>
      <c r="Q12" s="12"/>
      <c r="R12" s="12"/>
      <c r="S12" s="12"/>
      <c r="T12" s="12"/>
    </row>
    <row r="13" spans="1:260" x14ac:dyDescent="0.35">
      <c r="A13" s="16">
        <f t="shared" si="0"/>
        <v>44805</v>
      </c>
      <c r="B13" s="12">
        <v>575.13000000000011</v>
      </c>
      <c r="C13" s="12">
        <f>'Completion Factors'!J25</f>
        <v>1</v>
      </c>
      <c r="D13" s="12">
        <f t="shared" si="1"/>
        <v>0</v>
      </c>
      <c r="E13" s="12">
        <v>4581.5599999999986</v>
      </c>
      <c r="F13" s="12">
        <f>'Completion Factors'!U25</f>
        <v>1</v>
      </c>
      <c r="G13" s="12">
        <f t="shared" si="2"/>
        <v>0</v>
      </c>
      <c r="H13" s="12">
        <f t="shared" si="3"/>
        <v>0</v>
      </c>
      <c r="I13" s="12">
        <f t="shared" si="4"/>
        <v>0</v>
      </c>
      <c r="J13" s="12"/>
      <c r="K13" s="12">
        <f t="shared" si="5"/>
        <v>5156.6899999999987</v>
      </c>
      <c r="L13" s="17">
        <f t="shared" si="6"/>
        <v>0</v>
      </c>
      <c r="M13" s="12">
        <v>28675.235000000001</v>
      </c>
      <c r="N13" s="12">
        <f t="shared" si="7"/>
        <v>17.983078429871625</v>
      </c>
      <c r="O13" s="12">
        <f t="shared" si="8"/>
        <v>15.97741047283483</v>
      </c>
      <c r="P13" s="12">
        <f t="shared" si="9"/>
        <v>2.0056679570367955</v>
      </c>
      <c r="Q13" s="12"/>
      <c r="R13" s="12"/>
      <c r="S13" s="12"/>
      <c r="T13" s="12"/>
    </row>
    <row r="14" spans="1:260" x14ac:dyDescent="0.35">
      <c r="A14" s="16">
        <f t="shared" si="0"/>
        <v>44835</v>
      </c>
      <c r="B14" s="12">
        <v>18003</v>
      </c>
      <c r="C14" s="12">
        <f>'Completion Factors'!J24</f>
        <v>1</v>
      </c>
      <c r="D14" s="12">
        <f t="shared" si="1"/>
        <v>0</v>
      </c>
      <c r="E14" s="12">
        <v>5205.88</v>
      </c>
      <c r="F14" s="12">
        <f>'Completion Factors'!U24</f>
        <v>1</v>
      </c>
      <c r="G14" s="12">
        <f t="shared" si="2"/>
        <v>0</v>
      </c>
      <c r="H14" s="12">
        <f t="shared" si="3"/>
        <v>0</v>
      </c>
      <c r="I14" s="12">
        <f t="shared" si="4"/>
        <v>0</v>
      </c>
      <c r="J14" s="12"/>
      <c r="K14" s="12">
        <f t="shared" si="5"/>
        <v>23208.880000000001</v>
      </c>
      <c r="L14" s="17">
        <f t="shared" si="6"/>
        <v>0</v>
      </c>
      <c r="M14" s="12">
        <v>28527.522499999999</v>
      </c>
      <c r="N14" s="12">
        <f t="shared" si="7"/>
        <v>81.356100937261559</v>
      </c>
      <c r="O14" s="12">
        <f t="shared" si="8"/>
        <v>18.248622886898083</v>
      </c>
      <c r="P14" s="12">
        <f t="shared" si="9"/>
        <v>63.107478050363476</v>
      </c>
      <c r="Q14" s="12"/>
      <c r="R14" s="12"/>
      <c r="S14" s="12"/>
      <c r="T14" s="12"/>
    </row>
    <row r="15" spans="1:260" x14ac:dyDescent="0.35">
      <c r="A15" s="16">
        <f t="shared" si="0"/>
        <v>44866</v>
      </c>
      <c r="B15" s="12">
        <v>19139.84</v>
      </c>
      <c r="C15" s="12">
        <f>'Completion Factors'!J23</f>
        <v>1</v>
      </c>
      <c r="D15" s="12">
        <f t="shared" si="1"/>
        <v>0</v>
      </c>
      <c r="E15" s="12">
        <v>5321.2899999999991</v>
      </c>
      <c r="F15" s="12">
        <f>'Completion Factors'!U23</f>
        <v>1</v>
      </c>
      <c r="G15" s="12">
        <f t="shared" si="2"/>
        <v>0</v>
      </c>
      <c r="H15" s="12">
        <f t="shared" si="3"/>
        <v>0</v>
      </c>
      <c r="I15" s="12">
        <f t="shared" si="4"/>
        <v>0</v>
      </c>
      <c r="J15" s="12"/>
      <c r="K15" s="12">
        <f t="shared" si="5"/>
        <v>24461.129999999997</v>
      </c>
      <c r="L15" s="17">
        <f t="shared" si="6"/>
        <v>0</v>
      </c>
      <c r="M15" s="12">
        <v>27969.945833333339</v>
      </c>
      <c r="N15" s="12">
        <f t="shared" si="7"/>
        <v>87.455049594155128</v>
      </c>
      <c r="O15" s="12">
        <f t="shared" si="8"/>
        <v>19.025027905696987</v>
      </c>
      <c r="P15" s="12">
        <f t="shared" si="9"/>
        <v>68.43002168845814</v>
      </c>
      <c r="Q15" s="12"/>
      <c r="R15" s="12"/>
      <c r="S15" s="12"/>
      <c r="T15" s="12"/>
    </row>
    <row r="16" spans="1:260" x14ac:dyDescent="0.35">
      <c r="A16" s="16">
        <f t="shared" si="0"/>
        <v>44896</v>
      </c>
      <c r="B16" s="12">
        <v>4736.0000000000009</v>
      </c>
      <c r="C16" s="12">
        <f>'Completion Factors'!J22</f>
        <v>1</v>
      </c>
      <c r="D16" s="12">
        <f t="shared" si="1"/>
        <v>0</v>
      </c>
      <c r="E16" s="12">
        <v>7490.63</v>
      </c>
      <c r="F16" s="12">
        <f>'Completion Factors'!U22</f>
        <v>1</v>
      </c>
      <c r="G16" s="12">
        <f t="shared" si="2"/>
        <v>0</v>
      </c>
      <c r="H16" s="12">
        <f t="shared" si="3"/>
        <v>0</v>
      </c>
      <c r="I16" s="12">
        <f t="shared" si="4"/>
        <v>0</v>
      </c>
      <c r="J16" s="12"/>
      <c r="K16" s="12">
        <f t="shared" si="5"/>
        <v>12226.630000000001</v>
      </c>
      <c r="L16" s="17">
        <f t="shared" si="6"/>
        <v>0</v>
      </c>
      <c r="M16" s="12">
        <v>27441.040000000001</v>
      </c>
      <c r="N16" s="12">
        <f t="shared" si="7"/>
        <v>44.55600079297286</v>
      </c>
      <c r="O16" s="12">
        <f t="shared" si="8"/>
        <v>27.29717969872862</v>
      </c>
      <c r="P16" s="12">
        <f t="shared" si="9"/>
        <v>17.25882109424424</v>
      </c>
      <c r="Q16" s="12"/>
      <c r="R16" s="12"/>
      <c r="S16" s="12"/>
      <c r="T16" s="12"/>
    </row>
    <row r="17" spans="1:20" x14ac:dyDescent="0.35">
      <c r="A17" s="16">
        <f t="shared" si="0"/>
        <v>44927</v>
      </c>
      <c r="B17" s="12">
        <v>14865.31</v>
      </c>
      <c r="C17" s="12">
        <f>'Completion Factors'!J21</f>
        <v>1</v>
      </c>
      <c r="D17" s="12">
        <f t="shared" si="1"/>
        <v>0</v>
      </c>
      <c r="E17" s="12">
        <v>14570.01</v>
      </c>
      <c r="F17" s="12">
        <f>'Completion Factors'!U21</f>
        <v>1</v>
      </c>
      <c r="G17" s="12">
        <f t="shared" si="2"/>
        <v>0</v>
      </c>
      <c r="H17" s="12">
        <f t="shared" si="3"/>
        <v>0</v>
      </c>
      <c r="I17" s="12">
        <f t="shared" si="4"/>
        <v>0</v>
      </c>
      <c r="J17" s="12"/>
      <c r="K17" s="12">
        <f t="shared" si="5"/>
        <v>29435.32</v>
      </c>
      <c r="L17" s="17">
        <f t="shared" si="6"/>
        <v>0</v>
      </c>
      <c r="M17" s="12">
        <v>27160.433333333331</v>
      </c>
      <c r="N17" s="12">
        <f t="shared" si="7"/>
        <v>108.37573774596136</v>
      </c>
      <c r="O17" s="12">
        <f t="shared" si="8"/>
        <v>53.644247207641513</v>
      </c>
      <c r="P17" s="12">
        <f t="shared" si="9"/>
        <v>54.731490538319846</v>
      </c>
      <c r="Q17" s="12"/>
      <c r="R17" s="12"/>
      <c r="S17" s="12"/>
      <c r="T17" s="12"/>
    </row>
    <row r="18" spans="1:20" x14ac:dyDescent="0.35">
      <c r="A18" s="16">
        <f t="shared" si="0"/>
        <v>44958</v>
      </c>
      <c r="B18" s="12">
        <v>1214.809999999999</v>
      </c>
      <c r="C18" s="12">
        <f>'Completion Factors'!J20</f>
        <v>1</v>
      </c>
      <c r="D18" s="12">
        <f t="shared" si="1"/>
        <v>0</v>
      </c>
      <c r="E18" s="12">
        <v>3233.75</v>
      </c>
      <c r="F18" s="12">
        <f>'Completion Factors'!U20</f>
        <v>1</v>
      </c>
      <c r="G18" s="12">
        <f t="shared" si="2"/>
        <v>0</v>
      </c>
      <c r="H18" s="12">
        <f t="shared" si="3"/>
        <v>0</v>
      </c>
      <c r="I18" s="12">
        <f t="shared" si="4"/>
        <v>0</v>
      </c>
      <c r="J18" s="12"/>
      <c r="K18" s="12">
        <f t="shared" si="5"/>
        <v>4448.5599999999995</v>
      </c>
      <c r="L18" s="17">
        <f t="shared" si="6"/>
        <v>0</v>
      </c>
      <c r="M18" s="12">
        <v>26614.09</v>
      </c>
      <c r="N18" s="12">
        <f t="shared" si="7"/>
        <v>16.715055821934921</v>
      </c>
      <c r="O18" s="12">
        <f t="shared" si="8"/>
        <v>12.150518766563124</v>
      </c>
      <c r="P18" s="12">
        <f t="shared" si="9"/>
        <v>4.5645370553717974</v>
      </c>
      <c r="Q18" s="12"/>
      <c r="R18" s="12"/>
      <c r="S18" s="12"/>
      <c r="T18" s="12"/>
    </row>
    <row r="19" spans="1:20" x14ac:dyDescent="0.35">
      <c r="A19" s="16">
        <f t="shared" si="0"/>
        <v>44986</v>
      </c>
      <c r="B19" s="12">
        <v>58380.419999999991</v>
      </c>
      <c r="C19" s="12">
        <f>'Completion Factors'!J19</f>
        <v>1</v>
      </c>
      <c r="D19" s="12">
        <f t="shared" si="1"/>
        <v>0</v>
      </c>
      <c r="E19" s="12">
        <v>17306.21</v>
      </c>
      <c r="F19" s="12">
        <f>'Completion Factors'!U19</f>
        <v>1</v>
      </c>
      <c r="G19" s="12">
        <f t="shared" si="2"/>
        <v>0</v>
      </c>
      <c r="H19" s="12">
        <f t="shared" si="3"/>
        <v>0</v>
      </c>
      <c r="I19" s="12">
        <f t="shared" si="4"/>
        <v>0</v>
      </c>
      <c r="J19" s="12"/>
      <c r="K19" s="12">
        <f t="shared" si="5"/>
        <v>75686.62999999999</v>
      </c>
      <c r="L19" s="17">
        <f t="shared" si="6"/>
        <v>0</v>
      </c>
      <c r="M19" s="12">
        <v>25974.005833333329</v>
      </c>
      <c r="N19" s="12">
        <f t="shared" si="7"/>
        <v>291.39375145157146</v>
      </c>
      <c r="O19" s="12">
        <f t="shared" si="8"/>
        <v>66.628960165206195</v>
      </c>
      <c r="P19" s="12">
        <f t="shared" si="9"/>
        <v>224.76479128636527</v>
      </c>
      <c r="Q19" s="12">
        <f t="shared" ref="Q19:Q31" si="10">SUM(K8:K19)/SUM(M8:M19)*100</f>
        <v>67.952832899127813</v>
      </c>
      <c r="R19" s="12"/>
      <c r="S19" s="12"/>
      <c r="T19" s="12"/>
    </row>
    <row r="20" spans="1:20" x14ac:dyDescent="0.35">
      <c r="A20" s="16">
        <f t="shared" si="0"/>
        <v>45017</v>
      </c>
      <c r="B20" s="12">
        <v>38189.800000000003</v>
      </c>
      <c r="C20" s="12">
        <f>'Completion Factors'!J18</f>
        <v>1</v>
      </c>
      <c r="D20" s="12">
        <f t="shared" si="1"/>
        <v>0</v>
      </c>
      <c r="E20" s="12">
        <v>4464.6200000000008</v>
      </c>
      <c r="F20" s="12">
        <f>'Completion Factors'!U18</f>
        <v>1</v>
      </c>
      <c r="G20" s="12">
        <f t="shared" si="2"/>
        <v>0</v>
      </c>
      <c r="H20" s="12">
        <f t="shared" si="3"/>
        <v>0</v>
      </c>
      <c r="I20" s="12">
        <f t="shared" si="4"/>
        <v>0</v>
      </c>
      <c r="J20" s="12"/>
      <c r="K20" s="12">
        <f t="shared" si="5"/>
        <v>42654.420000000006</v>
      </c>
      <c r="L20" s="17">
        <f t="shared" si="6"/>
        <v>0</v>
      </c>
      <c r="M20" s="12">
        <v>25374.62833333333</v>
      </c>
      <c r="N20" s="12">
        <f t="shared" si="7"/>
        <v>168.09869858849169</v>
      </c>
      <c r="O20" s="12">
        <f t="shared" si="8"/>
        <v>17.594819287008281</v>
      </c>
      <c r="P20" s="12">
        <f t="shared" si="9"/>
        <v>150.50387930148341</v>
      </c>
      <c r="Q20" s="12">
        <f t="shared" si="10"/>
        <v>79.839599755777954</v>
      </c>
      <c r="R20" s="12"/>
      <c r="S20" s="12"/>
      <c r="T20" s="12"/>
    </row>
    <row r="21" spans="1:20" x14ac:dyDescent="0.35">
      <c r="A21" s="16">
        <f t="shared" si="0"/>
        <v>45047</v>
      </c>
      <c r="B21" s="12">
        <v>203</v>
      </c>
      <c r="C21" s="12">
        <f>'Completion Factors'!J17</f>
        <v>1</v>
      </c>
      <c r="D21" s="12">
        <f t="shared" si="1"/>
        <v>0</v>
      </c>
      <c r="E21" s="12">
        <v>7041.98</v>
      </c>
      <c r="F21" s="12">
        <f>'Completion Factors'!U17</f>
        <v>1</v>
      </c>
      <c r="G21" s="12">
        <f t="shared" si="2"/>
        <v>0</v>
      </c>
      <c r="H21" s="12">
        <f t="shared" si="3"/>
        <v>0</v>
      </c>
      <c r="I21" s="12">
        <f t="shared" si="4"/>
        <v>0</v>
      </c>
      <c r="J21" s="12"/>
      <c r="K21" s="12">
        <f t="shared" si="5"/>
        <v>7244.98</v>
      </c>
      <c r="L21" s="17">
        <f t="shared" si="6"/>
        <v>0</v>
      </c>
      <c r="M21" s="12">
        <v>24674.52916666666</v>
      </c>
      <c r="N21" s="12">
        <f t="shared" si="7"/>
        <v>29.362181345236756</v>
      </c>
      <c r="O21" s="12">
        <f t="shared" si="8"/>
        <v>28.539470611310218</v>
      </c>
      <c r="P21" s="12">
        <f t="shared" si="9"/>
        <v>0.82271073392653804</v>
      </c>
      <c r="Q21" s="12">
        <f t="shared" si="10"/>
        <v>82.577245744103294</v>
      </c>
      <c r="R21" s="12"/>
      <c r="S21" s="12"/>
      <c r="T21" s="12"/>
    </row>
    <row r="22" spans="1:20" x14ac:dyDescent="0.35">
      <c r="A22" s="16">
        <f t="shared" si="0"/>
        <v>45078</v>
      </c>
      <c r="B22" s="12">
        <v>967</v>
      </c>
      <c r="C22" s="12">
        <f>'Completion Factors'!J16</f>
        <v>1</v>
      </c>
      <c r="D22" s="12">
        <f t="shared" si="1"/>
        <v>0</v>
      </c>
      <c r="E22" s="12">
        <v>2535.11</v>
      </c>
      <c r="F22" s="12">
        <f>'Completion Factors'!U16</f>
        <v>1</v>
      </c>
      <c r="G22" s="12">
        <f t="shared" si="2"/>
        <v>0</v>
      </c>
      <c r="H22" s="12">
        <f t="shared" si="3"/>
        <v>0</v>
      </c>
      <c r="I22" s="12">
        <f t="shared" si="4"/>
        <v>0</v>
      </c>
      <c r="J22" s="12"/>
      <c r="K22" s="12">
        <f t="shared" si="5"/>
        <v>3502.11</v>
      </c>
      <c r="L22" s="17">
        <f t="shared" si="6"/>
        <v>0</v>
      </c>
      <c r="M22" s="12">
        <v>24313.241666666669</v>
      </c>
      <c r="N22" s="12">
        <f t="shared" si="7"/>
        <v>14.404126146623119</v>
      </c>
      <c r="O22" s="12">
        <f t="shared" si="8"/>
        <v>10.426869583070131</v>
      </c>
      <c r="P22" s="12">
        <f t="shared" si="9"/>
        <v>3.977256563552988</v>
      </c>
      <c r="Q22" s="12">
        <f t="shared" si="10"/>
        <v>73.321360370494119</v>
      </c>
      <c r="R22" s="12"/>
      <c r="S22" s="12"/>
      <c r="T22" s="12"/>
    </row>
    <row r="23" spans="1:20" x14ac:dyDescent="0.35">
      <c r="A23" s="16">
        <f t="shared" si="0"/>
        <v>45108</v>
      </c>
      <c r="B23" s="12">
        <v>1794</v>
      </c>
      <c r="C23" s="12">
        <f>'Completion Factors'!J15</f>
        <v>0.99967846590227882</v>
      </c>
      <c r="D23" s="12">
        <f t="shared" si="1"/>
        <v>0.57701770217793991</v>
      </c>
      <c r="E23" s="12">
        <v>520.85</v>
      </c>
      <c r="F23" s="12">
        <f>'Completion Factors'!U15</f>
        <v>0.999036017613251</v>
      </c>
      <c r="G23" s="12">
        <f t="shared" si="2"/>
        <v>0.50257469929639076</v>
      </c>
      <c r="H23" s="12">
        <f t="shared" si="3"/>
        <v>1.0795924014743306</v>
      </c>
      <c r="I23" s="12">
        <f t="shared" si="4"/>
        <v>1.0795924014743306</v>
      </c>
      <c r="J23" s="12"/>
      <c r="K23" s="12">
        <f t="shared" si="5"/>
        <v>2315.9295924014741</v>
      </c>
      <c r="L23" s="17">
        <f t="shared" si="6"/>
        <v>1.0795924014742013</v>
      </c>
      <c r="M23" s="12">
        <v>24142.316666666669</v>
      </c>
      <c r="N23" s="12">
        <f t="shared" si="7"/>
        <v>9.5928225297412375</v>
      </c>
      <c r="O23" s="12">
        <f t="shared" si="8"/>
        <v>2.1574151610691876</v>
      </c>
      <c r="P23" s="12">
        <f t="shared" si="9"/>
        <v>7.4354073686720499</v>
      </c>
      <c r="Q23" s="12">
        <f t="shared" si="10"/>
        <v>73.804574240302728</v>
      </c>
      <c r="R23" s="12"/>
      <c r="S23" s="12"/>
      <c r="T23" s="12"/>
    </row>
    <row r="24" spans="1:20" x14ac:dyDescent="0.35">
      <c r="A24" s="16">
        <f t="shared" si="0"/>
        <v>45139</v>
      </c>
      <c r="B24" s="12">
        <v>206019.48</v>
      </c>
      <c r="C24" s="12">
        <f>'Completion Factors'!J14</f>
        <v>0.99788859370127037</v>
      </c>
      <c r="D24" s="12">
        <f t="shared" si="1"/>
        <v>435.91121341469113</v>
      </c>
      <c r="E24" s="12">
        <v>1122.8399999999999</v>
      </c>
      <c r="F24" s="12">
        <f>'Completion Factors'!U14</f>
        <v>0.99772736871054735</v>
      </c>
      <c r="G24" s="12">
        <f t="shared" si="2"/>
        <v>2.557613830266019</v>
      </c>
      <c r="H24" s="12">
        <f t="shared" si="3"/>
        <v>438.46882724495714</v>
      </c>
      <c r="I24" s="12">
        <f t="shared" si="4"/>
        <v>438.46882724495714</v>
      </c>
      <c r="J24" s="47"/>
      <c r="K24" s="12">
        <f t="shared" si="5"/>
        <v>207580.78882724498</v>
      </c>
      <c r="L24" s="17">
        <f t="shared" si="6"/>
        <v>438.46882724497118</v>
      </c>
      <c r="M24" s="12">
        <v>23964.32166666667</v>
      </c>
      <c r="N24" s="12">
        <f t="shared" si="7"/>
        <v>866.20765534115174</v>
      </c>
      <c r="O24" s="12">
        <f t="shared" si="8"/>
        <v>4.6854653998482316</v>
      </c>
      <c r="P24" s="12">
        <f t="shared" si="9"/>
        <v>861.52218994130351</v>
      </c>
      <c r="Q24" s="12">
        <f t="shared" si="10"/>
        <v>139.09736881622305</v>
      </c>
      <c r="R24" s="12"/>
      <c r="S24" s="12"/>
      <c r="T24" s="12"/>
    </row>
    <row r="25" spans="1:20" x14ac:dyDescent="0.35">
      <c r="A25" s="16">
        <f t="shared" si="0"/>
        <v>45170</v>
      </c>
      <c r="B25" s="12"/>
      <c r="C25" s="12">
        <f>'Completion Factors'!J13</f>
        <v>0.78679408323910227</v>
      </c>
      <c r="D25" s="12">
        <f t="shared" si="1"/>
        <v>0</v>
      </c>
      <c r="E25" s="12">
        <v>2794.57</v>
      </c>
      <c r="F25" s="12">
        <f>'Completion Factors'!U13</f>
        <v>0.95338759377345295</v>
      </c>
      <c r="G25" s="12">
        <f t="shared" si="2"/>
        <v>136.63029907170647</v>
      </c>
      <c r="H25" s="12">
        <f t="shared" si="3"/>
        <v>136.63029907170647</v>
      </c>
      <c r="I25" s="12">
        <f t="shared" si="4"/>
        <v>136.63029907170647</v>
      </c>
      <c r="J25" s="47"/>
      <c r="K25" s="12">
        <f t="shared" si="5"/>
        <v>2931.2002990717065</v>
      </c>
      <c r="L25" s="17">
        <f t="shared" si="6"/>
        <v>136.6302990717063</v>
      </c>
      <c r="M25" s="12">
        <v>23798.84</v>
      </c>
      <c r="N25" s="12">
        <f t="shared" si="7"/>
        <v>12.316567946470107</v>
      </c>
      <c r="O25" s="12">
        <f t="shared" si="8"/>
        <v>11.742463078032376</v>
      </c>
      <c r="P25" s="12">
        <f t="shared" si="9"/>
        <v>0.57410486843773079</v>
      </c>
      <c r="Q25" s="12">
        <f t="shared" si="10"/>
        <v>140.56772699304287</v>
      </c>
      <c r="R25" s="12"/>
      <c r="S25" s="12"/>
      <c r="T25" s="12"/>
    </row>
    <row r="26" spans="1:20" x14ac:dyDescent="0.35">
      <c r="A26" s="16">
        <f t="shared" si="0"/>
        <v>45200</v>
      </c>
      <c r="B26" s="12">
        <v>3066</v>
      </c>
      <c r="C26" s="12">
        <f>'Completion Factors'!J12</f>
        <v>0.75813982734299479</v>
      </c>
      <c r="D26" s="12">
        <f t="shared" si="1"/>
        <v>978.10886939579268</v>
      </c>
      <c r="E26" s="12">
        <v>446.88</v>
      </c>
      <c r="F26" s="12">
        <f>'Completion Factors'!U12</f>
        <v>0.84044657209244644</v>
      </c>
      <c r="G26" s="12">
        <f t="shared" si="2"/>
        <v>84.837321289573438</v>
      </c>
      <c r="H26" s="12">
        <f t="shared" si="3"/>
        <v>1062.9461906853662</v>
      </c>
      <c r="I26" s="12">
        <f t="shared" si="4"/>
        <v>1062.9461906853662</v>
      </c>
      <c r="J26" s="47"/>
      <c r="K26" s="12">
        <f t="shared" si="5"/>
        <v>4575.8261906853659</v>
      </c>
      <c r="L26" s="17">
        <f t="shared" si="6"/>
        <v>1062.9461906853658</v>
      </c>
      <c r="M26" s="12">
        <v>23172.67083333333</v>
      </c>
      <c r="N26" s="12">
        <f t="shared" si="7"/>
        <v>19.74664993774973</v>
      </c>
      <c r="O26" s="12">
        <f t="shared" si="8"/>
        <v>1.9284786083319054</v>
      </c>
      <c r="P26" s="12">
        <f t="shared" si="9"/>
        <v>17.818171329417826</v>
      </c>
      <c r="Q26" s="12">
        <f t="shared" si="10"/>
        <v>136.92168029952046</v>
      </c>
      <c r="R26" s="12"/>
      <c r="S26" s="12"/>
      <c r="T26" s="12"/>
    </row>
    <row r="27" spans="1:20" x14ac:dyDescent="0.35">
      <c r="A27" s="16">
        <f t="shared" si="0"/>
        <v>45231</v>
      </c>
      <c r="B27" s="12">
        <v>1655</v>
      </c>
      <c r="C27" s="12">
        <f>'Completion Factors'!J11</f>
        <v>0.54608306559190933</v>
      </c>
      <c r="D27" s="12">
        <f t="shared" si="1"/>
        <v>1375.6744601320233</v>
      </c>
      <c r="E27" s="12">
        <v>268.77999999999997</v>
      </c>
      <c r="F27" s="12">
        <f>'Completion Factors'!U11</f>
        <v>0.8041109933117675</v>
      </c>
      <c r="G27" s="12">
        <f t="shared" si="2"/>
        <v>65.477337899358176</v>
      </c>
      <c r="H27" s="12">
        <f t="shared" si="3"/>
        <v>1441.1517980313815</v>
      </c>
      <c r="I27" s="12">
        <f t="shared" si="4"/>
        <v>1441.1517980313815</v>
      </c>
      <c r="J27" s="47"/>
      <c r="K27" s="12">
        <f t="shared" si="5"/>
        <v>3364.9317980313817</v>
      </c>
      <c r="L27" s="17">
        <f t="shared" si="6"/>
        <v>1441.151798031382</v>
      </c>
      <c r="M27" s="12">
        <v>22582.264166666671</v>
      </c>
      <c r="N27" s="12">
        <f t="shared" si="7"/>
        <v>14.900772452207452</v>
      </c>
      <c r="O27" s="12">
        <f t="shared" si="8"/>
        <v>1.1902260907776554</v>
      </c>
      <c r="P27" s="12">
        <f t="shared" si="9"/>
        <v>13.710546361429797</v>
      </c>
      <c r="Q27" s="12">
        <f t="shared" si="10"/>
        <v>132.33654453128776</v>
      </c>
      <c r="R27" s="12"/>
      <c r="S27" s="12"/>
      <c r="T27" s="12"/>
    </row>
    <row r="28" spans="1:20" x14ac:dyDescent="0.35">
      <c r="A28" s="16">
        <f t="shared" si="0"/>
        <v>45261</v>
      </c>
      <c r="B28" s="12">
        <v>27073.1</v>
      </c>
      <c r="C28" s="12">
        <f>'Completion Factors'!J10</f>
        <v>0.52477123960857508</v>
      </c>
      <c r="D28" s="12">
        <f t="shared" si="1"/>
        <v>24517.189170941845</v>
      </c>
      <c r="E28" s="12">
        <v>344.96</v>
      </c>
      <c r="F28" s="12">
        <f>'Completion Factors'!U10</f>
        <v>0.69724570767680105</v>
      </c>
      <c r="G28" s="12">
        <f t="shared" si="2"/>
        <v>149.78668140933408</v>
      </c>
      <c r="H28" s="12">
        <f t="shared" si="3"/>
        <v>24666.975852351181</v>
      </c>
      <c r="I28" s="12">
        <f t="shared" si="4"/>
        <v>24666.975852351181</v>
      </c>
      <c r="J28" s="47"/>
      <c r="K28" s="12">
        <f t="shared" si="5"/>
        <v>52085.035852351182</v>
      </c>
      <c r="L28" s="17">
        <f t="shared" si="6"/>
        <v>24666.975852351185</v>
      </c>
      <c r="M28" s="12">
        <v>22313.555833333328</v>
      </c>
      <c r="N28" s="12">
        <f t="shared" si="7"/>
        <v>233.42328870122719</v>
      </c>
      <c r="O28" s="12">
        <f t="shared" si="8"/>
        <v>1.5459660601681335</v>
      </c>
      <c r="P28" s="12">
        <f t="shared" si="9"/>
        <v>231.87732264105907</v>
      </c>
      <c r="Q28" s="12">
        <f t="shared" si="10"/>
        <v>148.19725061188703</v>
      </c>
      <c r="R28" s="12"/>
      <c r="S28" s="12"/>
      <c r="T28" s="12"/>
    </row>
    <row r="29" spans="1:20" x14ac:dyDescent="0.35">
      <c r="A29" s="16">
        <f t="shared" si="0"/>
        <v>45292</v>
      </c>
      <c r="B29" s="12">
        <v>210</v>
      </c>
      <c r="C29" s="12">
        <f>'Completion Factors'!J9</f>
        <v>0.45033780721338529</v>
      </c>
      <c r="D29" s="12">
        <f t="shared" si="1"/>
        <v>256.31661085584778</v>
      </c>
      <c r="E29" s="12">
        <v>612.88</v>
      </c>
      <c r="F29" s="12">
        <f>'Completion Factors'!U9</f>
        <v>0.43924052445381312</v>
      </c>
      <c r="G29" s="12">
        <f t="shared" si="2"/>
        <v>782.4375216747228</v>
      </c>
      <c r="H29" s="12">
        <f t="shared" si="3"/>
        <v>1038.7541325305706</v>
      </c>
      <c r="I29" s="12">
        <f t="shared" si="4"/>
        <v>1038.7541325305706</v>
      </c>
      <c r="J29" s="12">
        <f>ROUND(+M29*N29/100,0)-H29-E29-B29</f>
        <v>15594.365867469429</v>
      </c>
      <c r="K29" s="12">
        <f t="shared" si="5"/>
        <v>17456</v>
      </c>
      <c r="L29" s="17">
        <f t="shared" si="6"/>
        <v>16633.12</v>
      </c>
      <c r="M29" s="12">
        <v>21819.679166666661</v>
      </c>
      <c r="N29" s="18">
        <v>80</v>
      </c>
      <c r="O29" s="12">
        <f t="shared" si="8"/>
        <v>2.808840566896512</v>
      </c>
      <c r="P29" s="12">
        <f t="shared" si="9"/>
        <v>77.191159433103493</v>
      </c>
      <c r="Q29" s="12">
        <f t="shared" si="10"/>
        <v>146.78961369286978</v>
      </c>
      <c r="R29" s="12"/>
      <c r="S29" s="12"/>
      <c r="T29" s="12"/>
    </row>
    <row r="30" spans="1:20" x14ac:dyDescent="0.35">
      <c r="A30" s="16">
        <f t="shared" si="0"/>
        <v>45323</v>
      </c>
      <c r="B30" s="12"/>
      <c r="C30" s="12">
        <f>'Completion Factors'!J8</f>
        <v>0.37503671706474262</v>
      </c>
      <c r="D30" s="12">
        <f t="shared" si="1"/>
        <v>0</v>
      </c>
      <c r="E30" s="12">
        <v>105.41</v>
      </c>
      <c r="F30" s="12">
        <f>'Completion Factors'!U8</f>
        <v>0.34361146309741392</v>
      </c>
      <c r="G30" s="12">
        <f t="shared" si="2"/>
        <v>201.36090644707696</v>
      </c>
      <c r="H30" s="12">
        <f t="shared" si="3"/>
        <v>201.36090644707696</v>
      </c>
      <c r="I30" s="12">
        <f t="shared" si="4"/>
        <v>201.36090644707696</v>
      </c>
      <c r="J30" s="12">
        <f>ROUND(+M30*N30/100,0)-H30-E30-B30</f>
        <v>12615.229093552924</v>
      </c>
      <c r="K30" s="12">
        <f t="shared" si="5"/>
        <v>12922</v>
      </c>
      <c r="L30" s="17">
        <f t="shared" si="6"/>
        <v>12816.59</v>
      </c>
      <c r="M30" s="12">
        <v>21537.366666666661</v>
      </c>
      <c r="N30" s="18">
        <v>60</v>
      </c>
      <c r="O30" s="12">
        <f t="shared" si="8"/>
        <v>0.48942845070814917</v>
      </c>
      <c r="P30" s="12">
        <f t="shared" si="9"/>
        <v>59.510571549291853</v>
      </c>
      <c r="Q30" s="12">
        <f t="shared" si="10"/>
        <v>152.40377360212398</v>
      </c>
      <c r="R30" s="12"/>
      <c r="S30" s="12"/>
      <c r="T30" s="12"/>
    </row>
    <row r="31" spans="1:20" x14ac:dyDescent="0.35">
      <c r="A31" s="16">
        <f>DATE(YEAR(L4),MONTH(L4),1)</f>
        <v>45352</v>
      </c>
      <c r="B31" s="12"/>
      <c r="C31" s="12">
        <f>'Completion Factors'!J7</f>
        <v>6.9933509657709253E-2</v>
      </c>
      <c r="D31" s="12">
        <f t="shared" si="1"/>
        <v>0</v>
      </c>
      <c r="E31" s="12"/>
      <c r="F31" s="12">
        <f>'Completion Factors'!U7</f>
        <v>4.6991322693628643E-2</v>
      </c>
      <c r="G31" s="12">
        <f t="shared" si="2"/>
        <v>0</v>
      </c>
      <c r="H31" s="12">
        <f t="shared" si="3"/>
        <v>0</v>
      </c>
      <c r="I31" s="12">
        <f t="shared" si="4"/>
        <v>0</v>
      </c>
      <c r="J31" s="12">
        <f>ROUND(+M31*N31/100,0)-H31-E31</f>
        <v>12832</v>
      </c>
      <c r="K31" s="12">
        <f t="shared" si="5"/>
        <v>12832</v>
      </c>
      <c r="L31" s="17">
        <f t="shared" si="6"/>
        <v>12832</v>
      </c>
      <c r="M31" s="12">
        <v>21386.118333333328</v>
      </c>
      <c r="N31" s="18">
        <v>60</v>
      </c>
      <c r="O31" s="12">
        <f t="shared" si="8"/>
        <v>0</v>
      </c>
      <c r="P31" s="12">
        <f t="shared" si="9"/>
        <v>60</v>
      </c>
      <c r="Q31" s="12">
        <f t="shared" si="10"/>
        <v>132.38707233386461</v>
      </c>
      <c r="R31" s="12"/>
      <c r="S31" s="12"/>
      <c r="T31" s="12"/>
    </row>
    <row r="32" spans="1:20" x14ac:dyDescent="0.35">
      <c r="L32" s="19" t="s">
        <v>69</v>
      </c>
    </row>
    <row r="33" spans="2:75" x14ac:dyDescent="0.35">
      <c r="B33" s="46"/>
      <c r="C33" s="46"/>
      <c r="D33" s="46"/>
      <c r="E33" s="46"/>
      <c r="F33" s="46"/>
      <c r="G33" s="46"/>
      <c r="H33" s="46"/>
      <c r="I33" s="46"/>
      <c r="J33" s="46"/>
      <c r="K33" s="12"/>
      <c r="L33" s="17">
        <f>SUM(L8:L31)</f>
        <v>70028.962559786087</v>
      </c>
      <c r="M33" s="12"/>
      <c r="N33" s="12"/>
      <c r="O33" s="12"/>
      <c r="P33" s="12"/>
      <c r="Q33" s="10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</row>
    <row r="34" spans="2:75" x14ac:dyDescent="0.35">
      <c r="B34" s="46"/>
      <c r="C34" s="46"/>
      <c r="D34" s="46"/>
      <c r="E34" s="46"/>
      <c r="F34" s="46"/>
      <c r="G34" s="46"/>
      <c r="H34" s="46"/>
      <c r="I34" s="46"/>
      <c r="J34" s="46"/>
      <c r="K34" t="str">
        <f>IF(ABS(+E33+I33+J33-K33)&gt;0.005,E33+I33+J33,"  ")</f>
        <v xml:space="preserve">  </v>
      </c>
      <c r="L34" s="19"/>
      <c r="Q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2:75" x14ac:dyDescent="0.35">
      <c r="B35" s="46"/>
      <c r="C35" s="46"/>
      <c r="D35" s="46"/>
      <c r="E35" s="46"/>
      <c r="F35" s="46"/>
      <c r="G35" s="46"/>
      <c r="H35" s="46"/>
      <c r="I35" s="46"/>
      <c r="J35" s="46"/>
      <c r="L35" s="20">
        <v>7.4999999999999997E-2</v>
      </c>
      <c r="N35" s="21"/>
    </row>
    <row r="36" spans="2:75" x14ac:dyDescent="0.35">
      <c r="C36" s="11"/>
      <c r="D36" s="11"/>
      <c r="F36" s="11"/>
      <c r="G36" s="11"/>
      <c r="H36" s="12"/>
      <c r="L36" s="22">
        <f>L33*(1+L35)</f>
        <v>75281.134751770034</v>
      </c>
      <c r="M36" s="11"/>
      <c r="N36" s="21"/>
      <c r="O36" s="21"/>
      <c r="V36" s="23"/>
    </row>
    <row r="37" spans="2:75" x14ac:dyDescent="0.35">
      <c r="C37" s="11"/>
      <c r="D37" s="11"/>
      <c r="F37" s="11"/>
      <c r="G37" s="11"/>
      <c r="H37" s="12"/>
      <c r="Q37" s="10"/>
      <c r="V37" s="23"/>
    </row>
    <row r="38" spans="2:75" x14ac:dyDescent="0.35">
      <c r="C38" s="11"/>
      <c r="D38" s="11"/>
      <c r="F38" s="11"/>
      <c r="G38" s="11"/>
      <c r="H38" s="12"/>
    </row>
    <row r="39" spans="2:75" x14ac:dyDescent="0.35">
      <c r="C39" s="11"/>
      <c r="D39" s="11"/>
      <c r="F39" s="11"/>
      <c r="G39" s="11"/>
      <c r="H39" s="12"/>
      <c r="K39" s="24"/>
      <c r="L39" s="25"/>
      <c r="M39" s="25"/>
      <c r="N39" s="25"/>
      <c r="O39" s="25"/>
      <c r="P39" s="25"/>
      <c r="Q39" s="25"/>
      <c r="R39" s="23"/>
      <c r="V39" s="21"/>
    </row>
    <row r="40" spans="2:75" x14ac:dyDescent="0.35">
      <c r="C40" s="11"/>
      <c r="D40" s="11"/>
      <c r="F40" s="11"/>
      <c r="G40" s="11"/>
      <c r="H40" s="12"/>
      <c r="L40" s="11"/>
      <c r="M40" s="11"/>
      <c r="N40" s="11"/>
      <c r="O40" s="23"/>
      <c r="P40" s="23"/>
      <c r="Q40" s="11"/>
      <c r="R40" s="23"/>
      <c r="T40" s="34"/>
      <c r="U40" s="34"/>
      <c r="V40" s="34"/>
      <c r="Y40" s="23"/>
    </row>
    <row r="41" spans="2:75" x14ac:dyDescent="0.35">
      <c r="C41" s="11"/>
      <c r="D41" s="11"/>
      <c r="F41" s="11"/>
      <c r="G41" s="11"/>
      <c r="H41" s="12"/>
      <c r="K41" s="24"/>
      <c r="L41" s="25"/>
      <c r="M41" s="25"/>
      <c r="N41" s="25"/>
      <c r="O41" s="25"/>
      <c r="P41" s="25"/>
      <c r="Q41" s="25"/>
      <c r="R41" s="23"/>
      <c r="T41" s="8"/>
      <c r="U41" s="26"/>
      <c r="V41" s="27"/>
      <c r="Y41" s="23"/>
    </row>
    <row r="42" spans="2:75" x14ac:dyDescent="0.35">
      <c r="C42" s="11"/>
      <c r="D42" s="11"/>
      <c r="F42" s="11"/>
      <c r="G42" s="11"/>
      <c r="H42" s="12"/>
      <c r="J42" s="26"/>
      <c r="L42" s="11"/>
      <c r="M42" s="23"/>
      <c r="N42" s="23"/>
      <c r="O42" s="23"/>
      <c r="P42" s="11"/>
      <c r="Q42" s="11"/>
      <c r="R42" s="23"/>
      <c r="T42" s="8"/>
      <c r="U42" s="26"/>
      <c r="V42" s="27"/>
      <c r="Y42" s="23"/>
    </row>
    <row r="43" spans="2:75" x14ac:dyDescent="0.35">
      <c r="C43" s="11"/>
      <c r="D43" s="11"/>
      <c r="F43" s="11"/>
      <c r="G43" s="11"/>
      <c r="H43" s="12"/>
      <c r="T43" s="8"/>
      <c r="U43" s="26"/>
      <c r="V43" s="27"/>
      <c r="Y43" s="23"/>
    </row>
    <row r="44" spans="2:75" x14ac:dyDescent="0.35">
      <c r="C44" s="11"/>
      <c r="D44" s="11"/>
      <c r="F44" s="11"/>
      <c r="G44" s="11"/>
      <c r="H44" s="12"/>
      <c r="T44" s="8"/>
      <c r="U44" s="26"/>
      <c r="V44" s="27"/>
      <c r="Y44" s="23"/>
    </row>
    <row r="45" spans="2:75" x14ac:dyDescent="0.35">
      <c r="C45" s="11"/>
      <c r="D45" s="11"/>
      <c r="F45" s="11"/>
      <c r="G45" s="11"/>
      <c r="H45" s="28"/>
      <c r="I45" s="28"/>
      <c r="L45" s="28"/>
      <c r="M45" s="28"/>
      <c r="N45" s="28"/>
      <c r="T45" s="33"/>
      <c r="U45" s="49"/>
      <c r="V45" s="35"/>
      <c r="Y45" s="23"/>
    </row>
    <row r="46" spans="2:75" x14ac:dyDescent="0.35">
      <c r="H46" s="12"/>
      <c r="I46" s="28"/>
      <c r="L46" s="28"/>
      <c r="M46" s="28"/>
      <c r="N46" s="28"/>
      <c r="Y46" s="23"/>
    </row>
    <row r="47" spans="2:75" x14ac:dyDescent="0.35">
      <c r="H47" s="12"/>
      <c r="L47" s="28"/>
      <c r="M47" s="28"/>
      <c r="N47" s="28"/>
      <c r="T47" s="8"/>
      <c r="Y47" s="23"/>
    </row>
    <row r="48" spans="2:75" x14ac:dyDescent="0.35">
      <c r="H48" s="12"/>
      <c r="T48" s="34"/>
      <c r="U48" s="34"/>
      <c r="V48" s="34"/>
      <c r="Y48" s="23"/>
    </row>
    <row r="49" spans="3:25" x14ac:dyDescent="0.35">
      <c r="H49" s="12"/>
      <c r="T49" s="8"/>
      <c r="U49" s="26"/>
      <c r="V49" s="26"/>
      <c r="Y49" s="23"/>
    </row>
    <row r="50" spans="3:25" x14ac:dyDescent="0.35">
      <c r="H50" s="12"/>
      <c r="J50" s="48"/>
      <c r="K50" s="48"/>
      <c r="L50" s="48"/>
      <c r="T50" s="8"/>
      <c r="U50" s="26"/>
      <c r="V50" s="26"/>
      <c r="Y50" s="23"/>
    </row>
    <row r="51" spans="3:25" x14ac:dyDescent="0.35">
      <c r="H51" s="12"/>
      <c r="T51" s="8"/>
      <c r="U51" s="26"/>
      <c r="V51" s="26"/>
      <c r="Y51" s="23"/>
    </row>
    <row r="52" spans="3:25" x14ac:dyDescent="0.35">
      <c r="T52" s="8"/>
      <c r="U52" s="26"/>
      <c r="V52" s="26"/>
      <c r="Y52" s="23"/>
    </row>
    <row r="53" spans="3:25" x14ac:dyDescent="0.35">
      <c r="L53" s="23"/>
      <c r="M53" s="23"/>
      <c r="N53" s="23"/>
      <c r="O53" s="23"/>
      <c r="P53" s="23"/>
      <c r="Q53" s="23"/>
      <c r="R53" s="23"/>
      <c r="T53" s="8"/>
      <c r="U53" s="26"/>
      <c r="V53" s="26"/>
      <c r="Y53" s="23"/>
    </row>
    <row r="54" spans="3:25" x14ac:dyDescent="0.35">
      <c r="L54" s="23"/>
      <c r="M54" s="23"/>
      <c r="N54" s="23"/>
      <c r="O54" s="23"/>
      <c r="P54" s="23"/>
      <c r="Q54" s="23"/>
      <c r="R54" s="23"/>
      <c r="T54" s="31"/>
      <c r="U54" s="32"/>
      <c r="V54" s="32"/>
      <c r="Y54" s="23"/>
    </row>
    <row r="55" spans="3:25" x14ac:dyDescent="0.35">
      <c r="L55" s="23"/>
      <c r="M55" s="23"/>
      <c r="N55" s="23"/>
      <c r="O55" s="23"/>
      <c r="P55" s="23"/>
      <c r="Q55" s="23"/>
      <c r="R55" s="23"/>
      <c r="T55" s="33"/>
      <c r="U55" s="29"/>
      <c r="V55" s="30"/>
      <c r="Y55" s="23"/>
    </row>
    <row r="56" spans="3:25" x14ac:dyDescent="0.35">
      <c r="L56" s="23"/>
      <c r="M56" s="23"/>
      <c r="N56" s="23"/>
      <c r="O56" s="23"/>
      <c r="P56" s="23"/>
      <c r="Q56" s="23"/>
      <c r="R56" s="23"/>
      <c r="T56" s="33"/>
      <c r="U56" s="34"/>
      <c r="V56" s="35"/>
      <c r="Y56" s="23"/>
    </row>
    <row r="57" spans="3:25" x14ac:dyDescent="0.35">
      <c r="L57" s="23"/>
      <c r="M57" s="23"/>
      <c r="N57" s="23"/>
      <c r="O57" s="23"/>
      <c r="P57" s="23"/>
      <c r="Q57" s="23"/>
      <c r="R57" s="23"/>
      <c r="Y57" s="23"/>
    </row>
    <row r="58" spans="3:25" x14ac:dyDescent="0.35">
      <c r="L58" s="23"/>
      <c r="M58" s="23"/>
      <c r="N58" s="23"/>
      <c r="O58" s="23"/>
      <c r="P58" s="23"/>
      <c r="Q58" s="23"/>
      <c r="R58" s="23"/>
      <c r="Y58" s="23"/>
    </row>
    <row r="59" spans="3:25" x14ac:dyDescent="0.35">
      <c r="L59" s="23"/>
      <c r="M59" s="23"/>
      <c r="N59" s="23"/>
      <c r="O59" s="23"/>
      <c r="P59" s="23"/>
      <c r="Q59" s="23"/>
      <c r="R59" s="23"/>
      <c r="S59" s="28"/>
      <c r="Y59" s="23"/>
    </row>
    <row r="60" spans="3:25" x14ac:dyDescent="0.35">
      <c r="L60" s="36"/>
      <c r="M60" s="28"/>
      <c r="N60" s="28"/>
      <c r="O60" s="28"/>
      <c r="P60" s="28"/>
      <c r="Q60" s="28"/>
      <c r="Y60" s="23"/>
    </row>
    <row r="61" spans="3:25" x14ac:dyDescent="0.35">
      <c r="Y61" s="23"/>
    </row>
    <row r="62" spans="3:25" x14ac:dyDescent="0.35">
      <c r="Y62" s="11"/>
    </row>
    <row r="63" spans="3:25" x14ac:dyDescent="0.35">
      <c r="Y63" s="11"/>
    </row>
    <row r="64" spans="3:25" x14ac:dyDescent="0.35">
      <c r="C64" s="23"/>
      <c r="D64" s="23"/>
      <c r="E64" s="23"/>
      <c r="F64" s="23"/>
      <c r="G64" s="23"/>
      <c r="H64" s="23"/>
      <c r="I64" s="23"/>
      <c r="L64" s="23"/>
      <c r="M64" s="23"/>
      <c r="N64" s="23"/>
      <c r="O64" s="23"/>
      <c r="P64" s="23"/>
      <c r="Q64" s="23"/>
      <c r="R64" s="23"/>
      <c r="Y64" s="11"/>
    </row>
    <row r="65" spans="3:24" x14ac:dyDescent="0.35">
      <c r="C65" s="23"/>
      <c r="D65" s="23"/>
      <c r="E65" s="23"/>
      <c r="F65" s="23"/>
      <c r="G65" s="23"/>
      <c r="H65" s="23"/>
      <c r="I65" s="23"/>
      <c r="L65" s="23"/>
      <c r="M65" s="23"/>
      <c r="N65" s="23"/>
      <c r="O65" s="23"/>
      <c r="P65" s="23"/>
      <c r="Q65" s="23"/>
      <c r="R65" s="23"/>
    </row>
    <row r="66" spans="3:24" x14ac:dyDescent="0.35">
      <c r="C66" s="23"/>
      <c r="D66" s="23"/>
      <c r="E66" s="23"/>
      <c r="F66" s="23"/>
      <c r="G66" s="23"/>
      <c r="H66" s="23"/>
      <c r="I66" s="23"/>
      <c r="L66" s="23"/>
      <c r="M66" s="23"/>
      <c r="N66" s="23"/>
      <c r="O66" s="23"/>
      <c r="P66" s="23"/>
      <c r="Q66" s="23"/>
      <c r="R66" s="23"/>
    </row>
    <row r="67" spans="3:24" x14ac:dyDescent="0.35">
      <c r="C67" s="23"/>
      <c r="D67" s="23"/>
      <c r="E67" s="23"/>
      <c r="F67" s="23"/>
      <c r="G67" s="23"/>
      <c r="H67" s="23"/>
      <c r="I67" s="23"/>
      <c r="L67" s="23"/>
      <c r="M67" s="23"/>
      <c r="N67" s="23"/>
      <c r="O67" s="23"/>
      <c r="P67" s="23"/>
      <c r="Q67" s="23"/>
      <c r="R67" s="23"/>
    </row>
    <row r="68" spans="3:24" x14ac:dyDescent="0.35">
      <c r="C68" s="23"/>
      <c r="D68" s="23"/>
      <c r="E68" s="23"/>
      <c r="F68" s="23"/>
      <c r="G68" s="23"/>
      <c r="H68" s="23"/>
      <c r="I68" s="23"/>
      <c r="L68" s="23"/>
      <c r="M68" s="23"/>
      <c r="N68" s="23"/>
      <c r="O68" s="23"/>
      <c r="P68" s="23"/>
      <c r="Q68" s="23"/>
      <c r="R68" s="23"/>
    </row>
    <row r="69" spans="3:24" x14ac:dyDescent="0.35">
      <c r="C69" s="23"/>
      <c r="D69" s="23"/>
      <c r="E69" s="23"/>
      <c r="F69" s="23"/>
      <c r="G69" s="23"/>
      <c r="H69" s="23"/>
      <c r="I69" s="23"/>
      <c r="L69" s="23"/>
      <c r="M69" s="23"/>
      <c r="N69" s="23"/>
      <c r="O69" s="23"/>
      <c r="P69" s="23"/>
      <c r="Q69" s="23"/>
      <c r="R69" s="23"/>
    </row>
    <row r="70" spans="3:24" x14ac:dyDescent="0.35">
      <c r="C70" s="23"/>
      <c r="D70" s="23"/>
      <c r="E70" s="23"/>
      <c r="F70" s="23"/>
      <c r="G70" s="23"/>
      <c r="H70" s="23"/>
      <c r="I70" s="23"/>
      <c r="L70" s="23"/>
      <c r="M70" s="23"/>
      <c r="N70" s="23"/>
      <c r="O70" s="23"/>
      <c r="P70" s="23"/>
      <c r="Q70" s="23"/>
      <c r="R70" s="23"/>
      <c r="S70" s="28"/>
    </row>
    <row r="72" spans="3:24" x14ac:dyDescent="0.35">
      <c r="U72" s="10"/>
    </row>
    <row r="73" spans="3:24" x14ac:dyDescent="0.35">
      <c r="T73" s="37"/>
      <c r="U73" s="37"/>
      <c r="V73" s="37"/>
      <c r="W73" s="37"/>
      <c r="X73" s="37"/>
    </row>
    <row r="74" spans="3:24" x14ac:dyDescent="0.35">
      <c r="L74" s="23"/>
      <c r="M74" s="23"/>
      <c r="N74" s="23"/>
      <c r="O74" s="23"/>
      <c r="P74" s="23"/>
      <c r="Q74" s="23"/>
      <c r="R74" s="23"/>
      <c r="T74" s="37"/>
      <c r="U74" s="37"/>
      <c r="V74" s="37"/>
      <c r="W74" s="37"/>
      <c r="X74" s="37"/>
    </row>
    <row r="75" spans="3:24" x14ac:dyDescent="0.35">
      <c r="L75" s="23"/>
      <c r="M75" s="23"/>
      <c r="N75" s="23"/>
      <c r="O75" s="23"/>
      <c r="P75" s="23"/>
      <c r="Q75" s="23"/>
      <c r="R75" s="23"/>
      <c r="T75" s="38"/>
      <c r="U75" s="27"/>
      <c r="V75" s="27"/>
      <c r="W75" s="27"/>
      <c r="X75" s="27"/>
    </row>
    <row r="76" spans="3:24" x14ac:dyDescent="0.35">
      <c r="L76" s="23"/>
      <c r="M76" s="23"/>
      <c r="N76" s="23"/>
      <c r="O76" s="23"/>
      <c r="P76" s="23"/>
      <c r="Q76" s="23"/>
      <c r="R76" s="23"/>
      <c r="T76" s="39"/>
      <c r="U76" s="27"/>
      <c r="V76" s="27"/>
      <c r="W76" s="27"/>
      <c r="X76" s="27"/>
    </row>
    <row r="77" spans="3:24" x14ac:dyDescent="0.35">
      <c r="L77" s="23"/>
      <c r="M77" s="23"/>
      <c r="N77" s="23"/>
      <c r="O77" s="23"/>
      <c r="P77" s="23"/>
      <c r="Q77" s="23"/>
      <c r="R77" s="23"/>
      <c r="T77" s="39"/>
      <c r="U77" s="27"/>
      <c r="V77" s="27"/>
      <c r="W77" s="27"/>
      <c r="X77" s="27"/>
    </row>
    <row r="78" spans="3:24" x14ac:dyDescent="0.35">
      <c r="L78" s="23"/>
      <c r="M78" s="23"/>
      <c r="N78" s="23"/>
      <c r="O78" s="23"/>
      <c r="P78" s="23"/>
      <c r="Q78" s="23"/>
      <c r="R78" s="23"/>
      <c r="T78" s="38"/>
      <c r="U78" s="27"/>
      <c r="V78" s="27"/>
      <c r="W78" s="27"/>
      <c r="X78" s="27"/>
    </row>
    <row r="79" spans="3:24" x14ac:dyDescent="0.35">
      <c r="L79" s="23"/>
      <c r="M79" s="23"/>
      <c r="N79" s="23"/>
      <c r="O79" s="23"/>
      <c r="P79" s="23"/>
      <c r="Q79" s="23"/>
      <c r="R79" s="23"/>
      <c r="T79" s="39"/>
      <c r="U79" s="27"/>
      <c r="V79" s="27"/>
      <c r="W79" s="27"/>
      <c r="X79" s="27"/>
    </row>
    <row r="80" spans="3:24" x14ac:dyDescent="0.35">
      <c r="L80" s="23"/>
      <c r="M80" s="23"/>
      <c r="N80" s="23"/>
      <c r="O80" s="23"/>
      <c r="P80" s="23"/>
      <c r="Q80" s="23"/>
      <c r="R80" s="23"/>
      <c r="T80" s="39"/>
      <c r="U80" s="27"/>
      <c r="V80" s="27"/>
      <c r="W80" s="27"/>
      <c r="X80" s="27"/>
    </row>
    <row r="81" spans="5:25" x14ac:dyDescent="0.35">
      <c r="R81" s="28"/>
      <c r="T81" s="38"/>
      <c r="U81" s="27"/>
      <c r="V81" s="27"/>
      <c r="W81" s="27"/>
      <c r="X81" s="27"/>
    </row>
    <row r="84" spans="5:25" x14ac:dyDescent="0.35">
      <c r="K84" s="28"/>
      <c r="L84" s="28"/>
      <c r="M84" s="28"/>
      <c r="N84" s="28"/>
      <c r="O84" s="28"/>
      <c r="T84" s="40"/>
      <c r="U84" s="41"/>
      <c r="V84" s="41"/>
      <c r="W84" s="41"/>
      <c r="X84" s="41"/>
      <c r="Y84" s="41"/>
    </row>
    <row r="85" spans="5:25" x14ac:dyDescent="0.35">
      <c r="K85" s="28"/>
      <c r="L85" s="28"/>
      <c r="M85" s="28"/>
      <c r="N85" s="28"/>
      <c r="O85" s="28"/>
      <c r="T85" s="40"/>
      <c r="U85" s="42"/>
      <c r="V85" s="41"/>
      <c r="W85" s="41"/>
      <c r="X85" s="41"/>
      <c r="Y85" s="41"/>
    </row>
    <row r="86" spans="5:25" x14ac:dyDescent="0.35">
      <c r="K86" s="28"/>
      <c r="L86" s="28"/>
      <c r="M86" s="28"/>
      <c r="N86" s="28"/>
      <c r="O86" s="28"/>
      <c r="T86" s="40"/>
      <c r="U86" s="42"/>
      <c r="V86" s="42"/>
      <c r="W86" s="42"/>
      <c r="X86" s="42"/>
      <c r="Y86" s="41"/>
    </row>
    <row r="87" spans="5:25" x14ac:dyDescent="0.35">
      <c r="K87" s="28"/>
      <c r="L87" s="28"/>
      <c r="M87" s="28"/>
      <c r="N87" s="28"/>
      <c r="O87" s="28"/>
      <c r="T87" s="40"/>
      <c r="U87" s="41"/>
      <c r="V87" s="41"/>
      <c r="W87" s="41"/>
      <c r="X87" s="41"/>
      <c r="Y87" s="41"/>
    </row>
    <row r="88" spans="5:25" x14ac:dyDescent="0.35">
      <c r="K88" s="28"/>
      <c r="L88" s="28"/>
      <c r="M88" s="28"/>
      <c r="N88" s="28"/>
      <c r="O88" s="28"/>
      <c r="T88" s="40"/>
      <c r="U88" s="41"/>
      <c r="V88" s="41"/>
      <c r="W88" s="41"/>
      <c r="X88" s="41"/>
      <c r="Y88" s="41"/>
    </row>
    <row r="89" spans="5:25" x14ac:dyDescent="0.35">
      <c r="K89" s="28"/>
      <c r="L89" s="28"/>
      <c r="M89" s="28"/>
      <c r="N89" s="28"/>
      <c r="O89" s="28"/>
      <c r="T89" s="40"/>
      <c r="U89" s="41"/>
      <c r="V89" s="42"/>
      <c r="W89" s="41"/>
      <c r="X89" s="41"/>
      <c r="Y89" s="41"/>
    </row>
    <row r="90" spans="5:25" x14ac:dyDescent="0.35">
      <c r="K90" s="28"/>
      <c r="L90" s="28"/>
      <c r="M90" s="28"/>
      <c r="N90" s="28"/>
      <c r="O90" s="28"/>
      <c r="P90" s="28"/>
      <c r="Q90" s="21"/>
      <c r="T90" s="40"/>
      <c r="U90" s="41"/>
      <c r="V90" s="41"/>
      <c r="W90" s="41"/>
      <c r="X90" s="41"/>
      <c r="Y90" s="41"/>
    </row>
    <row r="91" spans="5:25" x14ac:dyDescent="0.35">
      <c r="J91" s="24"/>
      <c r="K91" s="43"/>
      <c r="L91" s="43"/>
      <c r="M91" s="43"/>
      <c r="N91" s="43"/>
    </row>
    <row r="92" spans="5:25" x14ac:dyDescent="0.35">
      <c r="J92" s="24"/>
      <c r="K92" s="28"/>
      <c r="L92" s="28"/>
      <c r="M92" s="28"/>
      <c r="N92" s="28"/>
    </row>
    <row r="94" spans="5:25" x14ac:dyDescent="0.35">
      <c r="K94" s="21"/>
      <c r="L94" s="21"/>
      <c r="M94" s="21"/>
      <c r="N94" s="21"/>
      <c r="O94" s="21"/>
      <c r="P94" s="21"/>
      <c r="Q94" s="21"/>
    </row>
    <row r="95" spans="5:25" x14ac:dyDescent="0.35">
      <c r="K95" s="21"/>
      <c r="L95" s="21"/>
      <c r="M95" s="21"/>
      <c r="N95" s="21"/>
      <c r="O95" s="21"/>
      <c r="P95" s="21"/>
      <c r="Q95" s="21"/>
    </row>
    <row r="96" spans="5:25" x14ac:dyDescent="0.35">
      <c r="E96" s="44"/>
      <c r="K96" s="21"/>
      <c r="L96" s="21"/>
      <c r="M96" s="21"/>
      <c r="N96" s="21"/>
      <c r="O96" s="21"/>
      <c r="P96" s="21"/>
      <c r="Q96" s="21"/>
    </row>
    <row r="97" spans="5:17" x14ac:dyDescent="0.35">
      <c r="E97" s="44"/>
      <c r="F97" s="58"/>
      <c r="G97" s="53"/>
      <c r="H97" s="58"/>
      <c r="I97" s="53"/>
      <c r="K97" s="21"/>
      <c r="L97" s="21"/>
      <c r="M97" s="21"/>
      <c r="N97" s="21"/>
      <c r="O97" s="21"/>
      <c r="P97" s="21"/>
      <c r="Q97" s="21"/>
    </row>
    <row r="98" spans="5:17" x14ac:dyDescent="0.35">
      <c r="F98" s="44"/>
      <c r="G98" s="44"/>
      <c r="H98" s="44"/>
      <c r="I98" s="44"/>
      <c r="K98" s="21"/>
      <c r="L98" s="21"/>
      <c r="M98" s="21"/>
      <c r="N98" s="21"/>
      <c r="O98" s="21"/>
      <c r="P98" s="21"/>
      <c r="Q98" s="21"/>
    </row>
    <row r="99" spans="5:17" x14ac:dyDescent="0.35">
      <c r="E99" s="44"/>
      <c r="F99" s="11"/>
      <c r="G99" s="11"/>
      <c r="H99" s="11"/>
      <c r="I99" s="11"/>
      <c r="K99" s="21"/>
      <c r="L99" s="21"/>
      <c r="M99" s="21"/>
      <c r="N99" s="21"/>
      <c r="O99" s="21"/>
      <c r="P99" s="21"/>
      <c r="Q99" s="21"/>
    </row>
    <row r="100" spans="5:17" x14ac:dyDescent="0.35">
      <c r="E100" s="44"/>
      <c r="F100" s="11"/>
      <c r="G100" s="11"/>
      <c r="H100" s="11"/>
      <c r="I100" s="11"/>
      <c r="K100" s="28"/>
      <c r="L100" s="28"/>
      <c r="M100" s="28"/>
      <c r="N100" s="28"/>
      <c r="O100" s="21"/>
    </row>
    <row r="101" spans="5:17" x14ac:dyDescent="0.35">
      <c r="E101" s="44"/>
    </row>
    <row r="102" spans="5:17" x14ac:dyDescent="0.35">
      <c r="E102" s="44"/>
      <c r="F102" s="58"/>
      <c r="G102" s="53"/>
      <c r="H102" s="58"/>
      <c r="I102" s="53"/>
      <c r="K102" s="28"/>
      <c r="L102" s="28"/>
      <c r="M102" s="28"/>
      <c r="N102" s="28"/>
      <c r="O102" s="28"/>
      <c r="P102" s="21"/>
      <c r="Q102" s="21"/>
    </row>
    <row r="103" spans="5:17" x14ac:dyDescent="0.35">
      <c r="F103" s="44"/>
      <c r="G103" s="44"/>
      <c r="H103" s="44"/>
      <c r="I103" s="44"/>
      <c r="K103" s="28"/>
      <c r="L103" s="28"/>
      <c r="M103" s="28"/>
      <c r="N103" s="28"/>
      <c r="O103" s="28"/>
      <c r="P103" s="21"/>
      <c r="Q103" s="21"/>
    </row>
    <row r="104" spans="5:17" x14ac:dyDescent="0.35">
      <c r="E104" s="44"/>
      <c r="F104" s="11"/>
      <c r="G104" s="11"/>
      <c r="H104" s="11"/>
      <c r="I104" s="11"/>
      <c r="K104" s="28"/>
      <c r="L104" s="28"/>
      <c r="M104" s="28"/>
      <c r="N104" s="28"/>
      <c r="O104" s="28"/>
      <c r="P104" s="21"/>
      <c r="Q104" s="21"/>
    </row>
    <row r="105" spans="5:17" x14ac:dyDescent="0.35">
      <c r="E105" s="44"/>
      <c r="F105" s="11"/>
      <c r="G105" s="11"/>
      <c r="H105" s="11"/>
      <c r="I105" s="11"/>
      <c r="K105" s="28"/>
      <c r="L105" s="28"/>
      <c r="M105" s="28"/>
      <c r="N105" s="28"/>
      <c r="O105" s="28"/>
      <c r="P105" s="21"/>
      <c r="Q105" s="21"/>
    </row>
    <row r="106" spans="5:17" x14ac:dyDescent="0.35">
      <c r="K106" s="28"/>
      <c r="L106" s="28"/>
      <c r="M106" s="28"/>
      <c r="N106" s="28"/>
      <c r="O106" s="28"/>
      <c r="P106" s="21"/>
      <c r="Q106" s="21"/>
    </row>
    <row r="107" spans="5:17" x14ac:dyDescent="0.35">
      <c r="K107" s="28"/>
      <c r="L107" s="28"/>
      <c r="M107" s="28"/>
      <c r="N107" s="28"/>
      <c r="O107" s="28"/>
      <c r="P107" s="21"/>
      <c r="Q107" s="21"/>
    </row>
    <row r="108" spans="5:17" x14ac:dyDescent="0.35">
      <c r="K108" s="28"/>
      <c r="L108" s="28"/>
      <c r="M108" s="28"/>
      <c r="N108" s="28"/>
      <c r="O108" s="28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2024-09-05T11:23:30Z</dcterms:created>
  <dcterms:modified xsi:type="dcterms:W3CDTF">2024-09-20T15:28:56Z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{EF7D0AF8-3987-4572-8DD7-D19DFCB9B87C}</vt:lpwstr>
  </property>
</Properties>
</file>