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joranias\Documents\GitHub\DMI_IBNP\ARM Results\Scenario 8\"/>
    </mc:Choice>
  </mc:AlternateContent>
  <xr:revisionPtr revIDLastSave="0" documentId="8_{86EBA7B3-3299-4076-80D5-8FBC6983A830}" xr6:coauthVersionLast="47" xr6:coauthVersionMax="47" xr10:uidLastSave="{00000000-0000-0000-0000-000000000000}"/>
  <bookViews>
    <workbookView xWindow="28680" yWindow="-120" windowWidth="29040" windowHeight="15840" activeTab="1" xr2:uid="{00000000-000D-0000-FFFF-FFFF00000000}"/>
  </bookViews>
  <sheets>
    <sheet name="Completion Factors" sheetId="1" r:id="rId1"/>
    <sheet name="Plot Patterns" sheetId="2" r:id="rId2"/>
    <sheet name="Summary" sheetId="3" r:id="rId3"/>
  </sheets>
  <externalReferences>
    <externalReference r:id="rId4"/>
  </externalReference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6" i="3" l="1"/>
  <c r="G34" i="3"/>
  <c r="O31" i="3"/>
  <c r="K31" i="3"/>
  <c r="L31" i="3" s="1"/>
  <c r="A31" i="3"/>
  <c r="R31" i="3" s="1"/>
  <c r="O30" i="3"/>
  <c r="K30" i="3"/>
  <c r="L30" i="3" s="1"/>
  <c r="A30" i="3"/>
  <c r="R30" i="3" s="1"/>
  <c r="O29" i="3"/>
  <c r="K29" i="3"/>
  <c r="L29" i="3" s="1"/>
  <c r="A29" i="3"/>
  <c r="R29" i="3" s="1"/>
  <c r="O28" i="3"/>
  <c r="K28" i="3"/>
  <c r="A28" i="3"/>
  <c r="R28" i="3" s="1"/>
  <c r="O27" i="3"/>
  <c r="K27" i="3"/>
  <c r="A27" i="3"/>
  <c r="R27" i="3" s="1"/>
  <c r="O26" i="3"/>
  <c r="K26" i="3"/>
  <c r="A26" i="3"/>
  <c r="R26" i="3" s="1"/>
  <c r="O25" i="3"/>
  <c r="K25" i="3"/>
  <c r="A25" i="3"/>
  <c r="R25" i="3" s="1"/>
  <c r="O24" i="3"/>
  <c r="K24" i="3"/>
  <c r="A24" i="3"/>
  <c r="R24" i="3" s="1"/>
  <c r="O23" i="3"/>
  <c r="K23" i="3"/>
  <c r="A23" i="3"/>
  <c r="R23" i="3" s="1"/>
  <c r="O22" i="3"/>
  <c r="K22" i="3"/>
  <c r="A22" i="3"/>
  <c r="R22" i="3" s="1"/>
  <c r="O21" i="3"/>
  <c r="K21" i="3"/>
  <c r="A21" i="3"/>
  <c r="R21" i="3" s="1"/>
  <c r="O20" i="3"/>
  <c r="K20" i="3"/>
  <c r="A20" i="3"/>
  <c r="R20" i="3" s="1"/>
  <c r="K19" i="3"/>
  <c r="A19" i="3"/>
  <c r="R19" i="3" s="1"/>
  <c r="K18" i="3"/>
  <c r="A18" i="3"/>
  <c r="R18" i="3" s="1"/>
  <c r="K17" i="3"/>
  <c r="A17" i="3"/>
  <c r="R17" i="3" s="1"/>
  <c r="K16" i="3"/>
  <c r="A16" i="3"/>
  <c r="R16" i="3" s="1"/>
  <c r="K15" i="3"/>
  <c r="A15" i="3"/>
  <c r="R15" i="3" s="1"/>
  <c r="K14" i="3"/>
  <c r="A14" i="3"/>
  <c r="R14" i="3" s="1"/>
  <c r="K13" i="3"/>
  <c r="A13" i="3"/>
  <c r="R13" i="3" s="1"/>
  <c r="K12" i="3"/>
  <c r="A12" i="3"/>
  <c r="R12" i="3" s="1"/>
  <c r="K11" i="3"/>
  <c r="A11" i="3"/>
  <c r="R11" i="3" s="1"/>
  <c r="K10" i="3"/>
  <c r="A10" i="3"/>
  <c r="R10" i="3" s="1"/>
  <c r="K9" i="3"/>
  <c r="A9" i="3"/>
  <c r="R9" i="3" s="1"/>
  <c r="K8" i="3"/>
  <c r="A8" i="3"/>
  <c r="R8" i="3" s="1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M3" i="2"/>
  <c r="M4" i="2" s="1"/>
  <c r="M5" i="2" s="1"/>
  <c r="M6" i="2" s="1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39" i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J30" i="1"/>
  <c r="C8" i="3" s="1"/>
  <c r="D8" i="3" s="1"/>
  <c r="J29" i="1"/>
  <c r="C9" i="3" s="1"/>
  <c r="D9" i="3" s="1"/>
  <c r="H29" i="1"/>
  <c r="D29" i="1"/>
  <c r="C29" i="1"/>
  <c r="B29" i="1"/>
  <c r="J28" i="1"/>
  <c r="C10" i="3" s="1"/>
  <c r="D10" i="3" s="1"/>
  <c r="H28" i="1"/>
  <c r="D28" i="1"/>
  <c r="C28" i="1"/>
  <c r="B28" i="1"/>
  <c r="J27" i="1"/>
  <c r="C11" i="3" s="1"/>
  <c r="D11" i="3" s="1"/>
  <c r="H27" i="1"/>
  <c r="D27" i="1"/>
  <c r="C27" i="1"/>
  <c r="B27" i="1"/>
  <c r="J26" i="1"/>
  <c r="C12" i="3" s="1"/>
  <c r="D12" i="3" s="1"/>
  <c r="H26" i="1"/>
  <c r="D26" i="1"/>
  <c r="C26" i="1"/>
  <c r="B26" i="1"/>
  <c r="J25" i="1"/>
  <c r="C13" i="3" s="1"/>
  <c r="D13" i="3" s="1"/>
  <c r="H25" i="1"/>
  <c r="D25" i="1"/>
  <c r="C25" i="1"/>
  <c r="B25" i="1"/>
  <c r="J24" i="1"/>
  <c r="C14" i="3" s="1"/>
  <c r="D14" i="3" s="1"/>
  <c r="H24" i="1"/>
  <c r="D24" i="1"/>
  <c r="C24" i="1"/>
  <c r="B24" i="1"/>
  <c r="J23" i="1"/>
  <c r="C15" i="3" s="1"/>
  <c r="D15" i="3" s="1"/>
  <c r="H23" i="1"/>
  <c r="D23" i="1"/>
  <c r="C23" i="1"/>
  <c r="B23" i="1"/>
  <c r="J22" i="1"/>
  <c r="C16" i="3" s="1"/>
  <c r="D16" i="3" s="1"/>
  <c r="H22" i="1"/>
  <c r="D22" i="1"/>
  <c r="C22" i="1"/>
  <c r="B22" i="1"/>
  <c r="J21" i="1"/>
  <c r="C17" i="3" s="1"/>
  <c r="D17" i="3" s="1"/>
  <c r="H21" i="1"/>
  <c r="D21" i="1"/>
  <c r="C21" i="1"/>
  <c r="B21" i="1"/>
  <c r="J20" i="1"/>
  <c r="C18" i="3" s="1"/>
  <c r="D18" i="3" s="1"/>
  <c r="H20" i="1"/>
  <c r="D20" i="1"/>
  <c r="C20" i="1"/>
  <c r="B20" i="1"/>
  <c r="J19" i="1"/>
  <c r="C19" i="3" s="1"/>
  <c r="D19" i="3" s="1"/>
  <c r="H19" i="1"/>
  <c r="D19" i="1"/>
  <c r="C19" i="1"/>
  <c r="B19" i="1"/>
  <c r="J18" i="1"/>
  <c r="C20" i="3" s="1"/>
  <c r="D20" i="3" s="1"/>
  <c r="H18" i="1"/>
  <c r="D18" i="1"/>
  <c r="C18" i="1"/>
  <c r="B18" i="1"/>
  <c r="J17" i="1"/>
  <c r="C21" i="3" s="1"/>
  <c r="D21" i="3" s="1"/>
  <c r="H17" i="1"/>
  <c r="D17" i="1"/>
  <c r="C17" i="1"/>
  <c r="B17" i="1"/>
  <c r="J16" i="1"/>
  <c r="C22" i="3" s="1"/>
  <c r="D22" i="3" s="1"/>
  <c r="H16" i="1"/>
  <c r="D16" i="1"/>
  <c r="C16" i="1"/>
  <c r="B16" i="1"/>
  <c r="J15" i="1"/>
  <c r="C23" i="3" s="1"/>
  <c r="D23" i="3" s="1"/>
  <c r="H15" i="1"/>
  <c r="D15" i="1"/>
  <c r="C15" i="1"/>
  <c r="B15" i="1"/>
  <c r="J14" i="1"/>
  <c r="C24" i="3" s="1"/>
  <c r="D24" i="3" s="1"/>
  <c r="H14" i="1"/>
  <c r="D14" i="1"/>
  <c r="C14" i="1"/>
  <c r="B14" i="1"/>
  <c r="J13" i="1"/>
  <c r="C25" i="3" s="1"/>
  <c r="D25" i="3" s="1"/>
  <c r="H13" i="1"/>
  <c r="D13" i="1"/>
  <c r="C13" i="1"/>
  <c r="B13" i="1"/>
  <c r="J12" i="1"/>
  <c r="C26" i="3" s="1"/>
  <c r="D26" i="3" s="1"/>
  <c r="H12" i="1"/>
  <c r="D12" i="1"/>
  <c r="C12" i="1"/>
  <c r="B12" i="1"/>
  <c r="J11" i="1"/>
  <c r="C27" i="3" s="1"/>
  <c r="D27" i="3" s="1"/>
  <c r="H11" i="1"/>
  <c r="D11" i="1"/>
  <c r="C11" i="1"/>
  <c r="B11" i="1"/>
  <c r="J10" i="1"/>
  <c r="C28" i="3" s="1"/>
  <c r="D28" i="3" s="1"/>
  <c r="H10" i="1"/>
  <c r="D10" i="1"/>
  <c r="C10" i="1"/>
  <c r="B10" i="1"/>
  <c r="J9" i="1"/>
  <c r="C29" i="3" s="1"/>
  <c r="D29" i="3" s="1"/>
  <c r="H9" i="1"/>
  <c r="D9" i="1"/>
  <c r="C9" i="1"/>
  <c r="B9" i="1"/>
  <c r="J8" i="1"/>
  <c r="C30" i="3" s="1"/>
  <c r="D30" i="3" s="1"/>
  <c r="H8" i="1"/>
  <c r="D8" i="1"/>
  <c r="C8" i="1"/>
  <c r="B8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J7" i="1"/>
  <c r="C31" i="3" s="1"/>
  <c r="D31" i="3" s="1"/>
  <c r="H7" i="1"/>
  <c r="D7" i="1"/>
  <c r="C7" i="1"/>
  <c r="B7" i="1"/>
  <c r="F31" i="3" l="1"/>
  <c r="G31" i="3" s="1"/>
  <c r="H31" i="3" s="1"/>
  <c r="E31" i="3"/>
  <c r="F30" i="3"/>
  <c r="G30" i="3" s="1"/>
  <c r="H30" i="3" s="1"/>
  <c r="E30" i="3"/>
  <c r="F29" i="3"/>
  <c r="G29" i="3" s="1"/>
  <c r="H29" i="3" s="1"/>
  <c r="E29" i="3"/>
  <c r="G28" i="3"/>
  <c r="E28" i="3"/>
  <c r="G27" i="3"/>
  <c r="E27" i="3"/>
  <c r="G26" i="3"/>
  <c r="E26" i="3"/>
  <c r="G25" i="3"/>
  <c r="E25" i="3"/>
  <c r="G24" i="3"/>
  <c r="E24" i="3"/>
  <c r="G23" i="3"/>
  <c r="E23" i="3"/>
  <c r="G22" i="3"/>
  <c r="E22" i="3"/>
  <c r="G21" i="3"/>
  <c r="E21" i="3"/>
  <c r="G20" i="3"/>
  <c r="E20" i="3"/>
  <c r="G19" i="3"/>
  <c r="E19" i="3"/>
  <c r="G18" i="3"/>
  <c r="E18" i="3"/>
  <c r="G17" i="3"/>
  <c r="E17" i="3"/>
  <c r="G16" i="3"/>
  <c r="E16" i="3"/>
  <c r="G15" i="3"/>
  <c r="E15" i="3"/>
  <c r="G14" i="3"/>
  <c r="E14" i="3"/>
  <c r="G13" i="3"/>
  <c r="E13" i="3"/>
  <c r="G12" i="3"/>
  <c r="E12" i="3"/>
  <c r="G11" i="3"/>
  <c r="E11" i="3"/>
  <c r="G10" i="3"/>
  <c r="E10" i="3"/>
  <c r="G9" i="3"/>
  <c r="E9" i="3"/>
  <c r="G8" i="3"/>
  <c r="E8" i="3"/>
  <c r="M19" i="3" l="1"/>
  <c r="J8" i="3"/>
  <c r="L8" i="3" s="1"/>
  <c r="H8" i="3"/>
  <c r="M20" i="3"/>
  <c r="J9" i="3"/>
  <c r="L9" i="3" s="1"/>
  <c r="H9" i="3"/>
  <c r="M21" i="3"/>
  <c r="J10" i="3"/>
  <c r="L10" i="3" s="1"/>
  <c r="H10" i="3"/>
  <c r="M22" i="3"/>
  <c r="J11" i="3"/>
  <c r="L11" i="3" s="1"/>
  <c r="H11" i="3"/>
  <c r="M23" i="3"/>
  <c r="J12" i="3"/>
  <c r="L12" i="3" s="1"/>
  <c r="H12" i="3"/>
  <c r="M24" i="3"/>
  <c r="J13" i="3"/>
  <c r="L13" i="3" s="1"/>
  <c r="H13" i="3"/>
  <c r="M25" i="3"/>
  <c r="J14" i="3"/>
  <c r="L14" i="3" s="1"/>
  <c r="H14" i="3"/>
  <c r="M26" i="3"/>
  <c r="J15" i="3"/>
  <c r="L15" i="3" s="1"/>
  <c r="H15" i="3"/>
  <c r="M27" i="3"/>
  <c r="J16" i="3"/>
  <c r="L16" i="3" s="1"/>
  <c r="H16" i="3"/>
  <c r="M28" i="3"/>
  <c r="J17" i="3"/>
  <c r="H17" i="3"/>
  <c r="M29" i="3"/>
  <c r="J18" i="3"/>
  <c r="H18" i="3"/>
  <c r="M30" i="3"/>
  <c r="J19" i="3"/>
  <c r="H19" i="3"/>
  <c r="J33" i="3"/>
  <c r="M31" i="3"/>
  <c r="J20" i="3"/>
  <c r="H20" i="3"/>
  <c r="J21" i="3"/>
  <c r="H21" i="3"/>
  <c r="J22" i="3"/>
  <c r="H22" i="3"/>
  <c r="J23" i="3"/>
  <c r="H23" i="3"/>
  <c r="J24" i="3"/>
  <c r="H24" i="3"/>
  <c r="J25" i="3"/>
  <c r="H25" i="3"/>
  <c r="J26" i="3"/>
  <c r="H26" i="3"/>
  <c r="J27" i="3"/>
  <c r="H27" i="3"/>
  <c r="J28" i="3"/>
  <c r="H28" i="3"/>
  <c r="N28" i="3" l="1"/>
  <c r="L28" i="3"/>
  <c r="N27" i="3"/>
  <c r="L27" i="3"/>
  <c r="N26" i="3"/>
  <c r="L26" i="3"/>
  <c r="N25" i="3"/>
  <c r="L25" i="3"/>
  <c r="N24" i="3"/>
  <c r="L24" i="3"/>
  <c r="N23" i="3"/>
  <c r="L23" i="3"/>
  <c r="N22" i="3"/>
  <c r="L22" i="3"/>
  <c r="N21" i="3"/>
  <c r="L21" i="3"/>
  <c r="N20" i="3"/>
  <c r="L20" i="3"/>
  <c r="N31" i="3"/>
  <c r="L19" i="3"/>
  <c r="N30" i="3"/>
  <c r="L18" i="3"/>
  <c r="N29" i="3"/>
  <c r="L17" i="3"/>
  <c r="H33" i="3"/>
  <c r="H36" i="3" s="1"/>
  <c r="J36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Kevin Krebs</author>
  </authors>
  <commentList>
    <comment ref="C8" authorId="0" shapeId="0" xr:uid="{00000000-0006-0000-0200-000001000000}">
      <text>
        <r>
          <rPr>
            <sz val="11"/>
            <color theme="1"/>
            <rFont val="Aptos Narrow"/>
            <family val="2"/>
            <scheme val="minor"/>
          </rPr>
          <t>Kevin Krebs:
These are December 2017 factors. One policy had 57K in claims that skews the numbers. I spoke to Wendy, and she does not expect more claims on this policy.
Teng:
Changed back to normal completion factors starting 3Q19.</t>
        </r>
      </text>
    </comment>
  </commentList>
</comments>
</file>

<file path=xl/sharedStrings.xml><?xml version="1.0" encoding="utf-8"?>
<sst xmlns="http://schemas.openxmlformats.org/spreadsheetml/2006/main" count="137" uniqueCount="65">
  <si>
    <t>Paid Percentages</t>
  </si>
  <si>
    <t/>
  </si>
  <si>
    <t>3 month</t>
  </si>
  <si>
    <t>6 month</t>
  </si>
  <si>
    <t>12 month</t>
  </si>
  <si>
    <t>Selected</t>
  </si>
  <si>
    <t xml:space="preserve">  Cumulative</t>
  </si>
  <si>
    <t>MONTH</t>
  </si>
  <si>
    <t>3-month</t>
  </si>
  <si>
    <t>6-month</t>
  </si>
  <si>
    <t>12-month</t>
  </si>
  <si>
    <t>Cumulat</t>
  </si>
  <si>
    <t xml:space="preserve">    Pd Pct</t>
  </si>
  <si>
    <t>OF LAG</t>
  </si>
  <si>
    <t>average</t>
  </si>
  <si>
    <t>Pd Pct</t>
  </si>
  <si>
    <t>used</t>
  </si>
  <si>
    <t>---------</t>
  </si>
  <si>
    <t>----------</t>
  </si>
  <si>
    <t>LINK RATIOS</t>
  </si>
  <si>
    <t>Accident</t>
  </si>
  <si>
    <t>Month</t>
  </si>
  <si>
    <t>Month of Lag</t>
  </si>
  <si>
    <t xml:space="preserve">      ------</t>
  </si>
  <si>
    <t>---</t>
  </si>
  <si>
    <t>Cumulative Development</t>
  </si>
  <si>
    <t>Volume All</t>
  </si>
  <si>
    <t>Volume 12</t>
  </si>
  <si>
    <t>Volume 6</t>
  </si>
  <si>
    <t>Volume 3</t>
  </si>
  <si>
    <t>Simple All</t>
  </si>
  <si>
    <t>Simple 12</t>
  </si>
  <si>
    <t>Simple 6</t>
  </si>
  <si>
    <t>Simple 3</t>
  </si>
  <si>
    <t>Incremental Pattern</t>
  </si>
  <si>
    <t>Raw</t>
  </si>
  <si>
    <t>Total</t>
  </si>
  <si>
    <t>Adjustment</t>
  </si>
  <si>
    <t>Projected</t>
  </si>
  <si>
    <t>LOSS RATIO</t>
  </si>
  <si>
    <t>Incurral</t>
  </si>
  <si>
    <t xml:space="preserve">Claims </t>
  </si>
  <si>
    <t>Paid %</t>
  </si>
  <si>
    <t>Claim</t>
  </si>
  <si>
    <t>to Claim</t>
  </si>
  <si>
    <t>Incurred</t>
  </si>
  <si>
    <t>Latest</t>
  </si>
  <si>
    <t>Paid</t>
  </si>
  <si>
    <t>(Cum)</t>
  </si>
  <si>
    <t>Liability</t>
  </si>
  <si>
    <t>Claims</t>
  </si>
  <si>
    <t>Premiums</t>
  </si>
  <si>
    <t>less Pd</t>
  </si>
  <si>
    <t>12 Mos.</t>
  </si>
  <si>
    <t>Paid Month</t>
  </si>
  <si>
    <t xml:space="preserve">Paid </t>
  </si>
  <si>
    <t>-----</t>
  </si>
  <si>
    <t>----</t>
  </si>
  <si>
    <t>--------</t>
  </si>
  <si>
    <t>-------</t>
  </si>
  <si>
    <t>Incurral Month</t>
  </si>
  <si>
    <t xml:space="preserve">   --------------</t>
  </si>
  <si>
    <t>Previous Quarter</t>
  </si>
  <si>
    <t>Liability Change</t>
  </si>
  <si>
    <t>Annzd Prem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</si>
</sst>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0.0000"/>
    <numFmt numFmtId="165" formatCode="[$-409]mmm\-yy;@"/>
    <numFmt numFmtId="166" formatCode="_(* #,##0.000_);_(* \(#,##0.000\);_(* &quot;-&quot;??_);_(@_)"/>
    <numFmt numFmtId="167" formatCode="0.0%"/>
    <numFmt numFmtId="168" formatCode="_(* #,##0_);_(* \(#,##0\);_(* &quot;-&quot;??_);_(@_)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sz val="11"/>
      <color rgb="FF0070C0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/>
    <xf numFmtId="9" fontId="1" fillId="0" borderId="0"/>
  </cellStyleXfs>
  <cellXfs count="39">
    <xf numFmtId="0" fontId="0" fillId="0" borderId="0" xfId="0"/>
    <xf numFmtId="3" fontId="3" fillId="0" borderId="0" xfId="0" applyNumberFormat="1" applyFont="1"/>
    <xf numFmtId="0" fontId="3" fillId="0" borderId="0" xfId="0" applyFont="1"/>
    <xf numFmtId="0" fontId="3" fillId="0" borderId="0" xfId="0" applyFont="1" applyAlignment="1">
      <alignment horizontal="center"/>
    </xf>
    <xf numFmtId="164" fontId="3" fillId="0" borderId="0" xfId="0" applyNumberFormat="1" applyFont="1"/>
    <xf numFmtId="2" fontId="3" fillId="0" borderId="0" xfId="0" applyNumberFormat="1" applyFont="1"/>
    <xf numFmtId="14" fontId="3" fillId="0" borderId="0" xfId="0" applyNumberFormat="1" applyFont="1"/>
    <xf numFmtId="0" fontId="0" fillId="0" borderId="0" xfId="0" applyAlignment="1">
      <alignment horizontal="center"/>
    </xf>
    <xf numFmtId="14" fontId="4" fillId="0" borderId="1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center"/>
    </xf>
    <xf numFmtId="165" fontId="0" fillId="0" borderId="0" xfId="0" applyNumberFormat="1"/>
    <xf numFmtId="43" fontId="1" fillId="0" borderId="0" xfId="1"/>
    <xf numFmtId="43" fontId="1" fillId="0" borderId="4" xfId="1" applyBorder="1"/>
    <xf numFmtId="0" fontId="0" fillId="0" borderId="0" xfId="0" applyAlignment="1">
      <alignment horizontal="left"/>
    </xf>
    <xf numFmtId="14" fontId="0" fillId="0" borderId="0" xfId="0" applyNumberFormat="1"/>
    <xf numFmtId="43" fontId="0" fillId="0" borderId="0" xfId="1" applyFont="1"/>
    <xf numFmtId="9" fontId="1" fillId="0" borderId="0" xfId="2"/>
    <xf numFmtId="43" fontId="4" fillId="2" borderId="0" xfId="1" applyFont="1" applyFill="1"/>
    <xf numFmtId="166" fontId="1" fillId="0" borderId="0" xfId="1" applyNumberFormat="1"/>
    <xf numFmtId="0" fontId="0" fillId="0" borderId="4" xfId="0" applyBorder="1"/>
    <xf numFmtId="167" fontId="1" fillId="0" borderId="0" xfId="2" applyNumberFormat="1"/>
    <xf numFmtId="43" fontId="0" fillId="0" borderId="0" xfId="0" applyNumberFormat="1"/>
    <xf numFmtId="10" fontId="4" fillId="0" borderId="4" xfId="2" applyNumberFormat="1" applyFont="1" applyBorder="1"/>
    <xf numFmtId="43" fontId="1" fillId="0" borderId="5" xfId="1" applyBorder="1"/>
    <xf numFmtId="43" fontId="5" fillId="0" borderId="5" xfId="1" applyFont="1" applyBorder="1"/>
    <xf numFmtId="10" fontId="0" fillId="0" borderId="0" xfId="2" applyNumberFormat="1" applyFont="1"/>
    <xf numFmtId="168" fontId="6" fillId="0" borderId="0" xfId="1" applyNumberFormat="1" applyFont="1"/>
    <xf numFmtId="168" fontId="0" fillId="0" borderId="0" xfId="1" applyNumberFormat="1" applyFont="1"/>
    <xf numFmtId="168" fontId="0" fillId="0" borderId="0" xfId="0" applyNumberFormat="1"/>
    <xf numFmtId="0" fontId="7" fillId="0" borderId="0" xfId="0" applyFont="1"/>
    <xf numFmtId="9" fontId="0" fillId="0" borderId="0" xfId="2" applyFont="1"/>
    <xf numFmtId="0" fontId="7" fillId="0" borderId="0" xfId="0" applyFont="1" applyAlignment="1">
      <alignment horizontal="center" wrapText="1"/>
    </xf>
    <xf numFmtId="3" fontId="2" fillId="0" borderId="0" xfId="0" applyNumberFormat="1" applyFont="1" applyAlignment="1">
      <alignment horizontal="center"/>
    </xf>
    <xf numFmtId="0" fontId="0" fillId="0" borderId="0" xfId="0"/>
    <xf numFmtId="0" fontId="0" fillId="0" borderId="6" xfId="0" applyBorder="1" applyAlignment="1">
      <alignment horizontal="center"/>
    </xf>
    <xf numFmtId="0" fontId="0" fillId="0" borderId="2" xfId="0" applyBorder="1"/>
    <xf numFmtId="0" fontId="0" fillId="0" borderId="3" xfId="0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Development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'Plot Patterns'!$B$1</c:f>
              <c:strCache>
                <c:ptCount val="1"/>
                <c:pt idx="0">
                  <c:v>Volume 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Patterns'!$B$2:$B$24</c:f>
              <c:numCache>
                <c:formatCode>0%</c:formatCode>
                <c:ptCount val="23"/>
                <c:pt idx="0">
                  <c:v>5.3550777567014193E-2</c:v>
                </c:pt>
                <c:pt idx="1">
                  <c:v>0.39735157626188339</c:v>
                </c:pt>
                <c:pt idx="2">
                  <c:v>0.61785624395508709</c:v>
                </c:pt>
                <c:pt idx="3">
                  <c:v>0.73261535435655933</c:v>
                </c:pt>
                <c:pt idx="4">
                  <c:v>0.81832033136885307</c:v>
                </c:pt>
                <c:pt idx="5">
                  <c:v>0.86045614661348924</c:v>
                </c:pt>
                <c:pt idx="6">
                  <c:v>0.91546092773567322</c:v>
                </c:pt>
                <c:pt idx="7">
                  <c:v>0.94940379130282559</c:v>
                </c:pt>
                <c:pt idx="8">
                  <c:v>0.97285694631553343</c:v>
                </c:pt>
                <c:pt idx="9">
                  <c:v>0.97860326225679617</c:v>
                </c:pt>
                <c:pt idx="10">
                  <c:v>0.99672207683052993</c:v>
                </c:pt>
                <c:pt idx="11">
                  <c:v>0.99693694513862297</c:v>
                </c:pt>
                <c:pt idx="12">
                  <c:v>0.99798015548806129</c:v>
                </c:pt>
                <c:pt idx="13">
                  <c:v>0.99823623768015846</c:v>
                </c:pt>
                <c:pt idx="14">
                  <c:v>0.99834505355060799</c:v>
                </c:pt>
                <c:pt idx="15">
                  <c:v>0.99943978735704442</c:v>
                </c:pt>
                <c:pt idx="16">
                  <c:v>0.99974327645478878</c:v>
                </c:pt>
                <c:pt idx="17">
                  <c:v>0.99974327645478878</c:v>
                </c:pt>
                <c:pt idx="18">
                  <c:v>0.99981961440503508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FD-4876-937A-3E5ED37D0B74}"/>
            </c:ext>
          </c:extLst>
        </c:ser>
        <c:ser>
          <c:idx val="2"/>
          <c:order val="1"/>
          <c:tx>
            <c:strRef>
              <c:f>'Plot Patterns'!$C$1</c:f>
              <c:strCache>
                <c:ptCount val="1"/>
                <c:pt idx="0">
                  <c:v>Volume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Patterns'!$C$2:$C$24</c:f>
              <c:numCache>
                <c:formatCode>0%</c:formatCode>
                <c:ptCount val="23"/>
                <c:pt idx="0">
                  <c:v>4.8326232770404411E-2</c:v>
                </c:pt>
                <c:pt idx="1">
                  <c:v>0.36573115994702549</c:v>
                </c:pt>
                <c:pt idx="2">
                  <c:v>0.59148325798553092</c:v>
                </c:pt>
                <c:pt idx="3">
                  <c:v>0.73124560796734928</c:v>
                </c:pt>
                <c:pt idx="4">
                  <c:v>0.79776502855820941</c:v>
                </c:pt>
                <c:pt idx="5">
                  <c:v>0.8550960539438498</c:v>
                </c:pt>
                <c:pt idx="6">
                  <c:v>0.90453913522377105</c:v>
                </c:pt>
                <c:pt idx="7">
                  <c:v>0.93616840438047821</c:v>
                </c:pt>
                <c:pt idx="8">
                  <c:v>0.96863658825752019</c:v>
                </c:pt>
                <c:pt idx="9">
                  <c:v>0.97613117931638937</c:v>
                </c:pt>
                <c:pt idx="10">
                  <c:v>0.9967094393026551</c:v>
                </c:pt>
                <c:pt idx="11">
                  <c:v>0.99693694513862297</c:v>
                </c:pt>
                <c:pt idx="12">
                  <c:v>0.99798015548806129</c:v>
                </c:pt>
                <c:pt idx="13">
                  <c:v>0.99823623768015846</c:v>
                </c:pt>
                <c:pt idx="14">
                  <c:v>0.99834505355060799</c:v>
                </c:pt>
                <c:pt idx="15">
                  <c:v>0.99943978735704442</c:v>
                </c:pt>
                <c:pt idx="16">
                  <c:v>0.99974327645478878</c:v>
                </c:pt>
                <c:pt idx="17">
                  <c:v>0.99974327645478878</c:v>
                </c:pt>
                <c:pt idx="18">
                  <c:v>0.99981961440503508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FD-4876-937A-3E5ED37D0B74}"/>
            </c:ext>
          </c:extLst>
        </c:ser>
        <c:ser>
          <c:idx val="3"/>
          <c:order val="2"/>
          <c:tx>
            <c:strRef>
              <c:f>'Plot Patterns'!$D$1</c:f>
              <c:strCache>
                <c:ptCount val="1"/>
                <c:pt idx="0">
                  <c:v>Volume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Patterns'!$D$2:$D$24</c:f>
              <c:numCache>
                <c:formatCode>0%</c:formatCode>
                <c:ptCount val="23"/>
                <c:pt idx="0">
                  <c:v>5.8684601163427691E-2</c:v>
                </c:pt>
                <c:pt idx="1">
                  <c:v>0.45034951794894129</c:v>
                </c:pt>
                <c:pt idx="2">
                  <c:v>0.56923709222852326</c:v>
                </c:pt>
                <c:pt idx="3">
                  <c:v>0.87340942295504931</c:v>
                </c:pt>
                <c:pt idx="4">
                  <c:v>0.87713380739269386</c:v>
                </c:pt>
                <c:pt idx="5">
                  <c:v>0.89943482277662368</c:v>
                </c:pt>
                <c:pt idx="6">
                  <c:v>0.89985412164750456</c:v>
                </c:pt>
                <c:pt idx="7">
                  <c:v>0.94057419049950475</c:v>
                </c:pt>
                <c:pt idx="8">
                  <c:v>0.94395548968295029</c:v>
                </c:pt>
                <c:pt idx="9">
                  <c:v>0.94575657327141005</c:v>
                </c:pt>
                <c:pt idx="10">
                  <c:v>0.99926486370550871</c:v>
                </c:pt>
                <c:pt idx="11">
                  <c:v>0.99926486370550871</c:v>
                </c:pt>
                <c:pt idx="12">
                  <c:v>0.99974327645478878</c:v>
                </c:pt>
                <c:pt idx="13">
                  <c:v>0.99974327645478878</c:v>
                </c:pt>
                <c:pt idx="14">
                  <c:v>0.99974327645478878</c:v>
                </c:pt>
                <c:pt idx="15">
                  <c:v>0.99974327645478878</c:v>
                </c:pt>
                <c:pt idx="16">
                  <c:v>0.99974327645478878</c:v>
                </c:pt>
                <c:pt idx="17">
                  <c:v>0.99974327645478878</c:v>
                </c:pt>
                <c:pt idx="18">
                  <c:v>0.99981961440503508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FD-4876-937A-3E5ED37D0B74}"/>
            </c:ext>
          </c:extLst>
        </c:ser>
        <c:ser>
          <c:idx val="4"/>
          <c:order val="3"/>
          <c:tx>
            <c:strRef>
              <c:f>'Plot Patterns'!$E$1</c:f>
              <c:strCache>
                <c:ptCount val="1"/>
                <c:pt idx="0">
                  <c:v>Volume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Patterns'!$E$2:$E$24</c:f>
              <c:numCache>
                <c:formatCode>0%</c:formatCode>
                <c:ptCount val="23"/>
                <c:pt idx="0">
                  <c:v>5.8858682030657923E-2</c:v>
                </c:pt>
                <c:pt idx="1">
                  <c:v>0.33279964053310662</c:v>
                </c:pt>
                <c:pt idx="2">
                  <c:v>0.41760778902120571</c:v>
                </c:pt>
                <c:pt idx="3">
                  <c:v>0.74870834992623558</c:v>
                </c:pt>
                <c:pt idx="4">
                  <c:v>0.75133505721513916</c:v>
                </c:pt>
                <c:pt idx="5">
                  <c:v>0.78193874616900538</c:v>
                </c:pt>
                <c:pt idx="6">
                  <c:v>0.78217951768676475</c:v>
                </c:pt>
                <c:pt idx="7">
                  <c:v>0.90595569764395212</c:v>
                </c:pt>
                <c:pt idx="8">
                  <c:v>0.91200157042867946</c:v>
                </c:pt>
                <c:pt idx="9">
                  <c:v>0.91354549676071384</c:v>
                </c:pt>
                <c:pt idx="10">
                  <c:v>0.99837483405496563</c:v>
                </c:pt>
                <c:pt idx="11">
                  <c:v>0.99837483405496563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6FD-4876-937A-3E5ED37D0B74}"/>
            </c:ext>
          </c:extLst>
        </c:ser>
        <c:ser>
          <c:idx val="5"/>
          <c:order val="4"/>
          <c:tx>
            <c:strRef>
              <c:f>'Plot Patterns'!$F$1</c:f>
              <c:strCache>
                <c:ptCount val="1"/>
                <c:pt idx="0">
                  <c:v>Simple 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Patterns'!$F$2:$F$24</c:f>
              <c:numCache>
                <c:formatCode>0%</c:formatCode>
                <c:ptCount val="23"/>
                <c:pt idx="0">
                  <c:v>2.030758634621499E-2</c:v>
                </c:pt>
                <c:pt idx="1">
                  <c:v>0.34292531500091078</c:v>
                </c:pt>
                <c:pt idx="2">
                  <c:v>0.56384914922381302</c:v>
                </c:pt>
                <c:pt idx="3">
                  <c:v>0.68189883311489641</c:v>
                </c:pt>
                <c:pt idx="4">
                  <c:v>0.77999402258434891</c:v>
                </c:pt>
                <c:pt idx="5">
                  <c:v>0.851648295477345</c:v>
                </c:pt>
                <c:pt idx="6">
                  <c:v>0.90151133606994249</c:v>
                </c:pt>
                <c:pt idx="7">
                  <c:v>0.94558531829995252</c:v>
                </c:pt>
                <c:pt idx="8">
                  <c:v>0.96116952064300321</c:v>
                </c:pt>
                <c:pt idx="9">
                  <c:v>0.96526983150098067</c:v>
                </c:pt>
                <c:pt idx="10">
                  <c:v>0.99571502042284499</c:v>
                </c:pt>
                <c:pt idx="11">
                  <c:v>0.99592342672299217</c:v>
                </c:pt>
                <c:pt idx="12">
                  <c:v>0.99696559461835288</c:v>
                </c:pt>
                <c:pt idx="13">
                  <c:v>0.99728493832423204</c:v>
                </c:pt>
                <c:pt idx="14">
                  <c:v>0.9974062183705843</c:v>
                </c:pt>
                <c:pt idx="15">
                  <c:v>0.99914079644319076</c:v>
                </c:pt>
                <c:pt idx="16">
                  <c:v>0.99963765860690246</c:v>
                </c:pt>
                <c:pt idx="17">
                  <c:v>0.99963765860690246</c:v>
                </c:pt>
                <c:pt idx="18">
                  <c:v>0.99974426970878705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6FD-4876-937A-3E5ED37D0B74}"/>
            </c:ext>
          </c:extLst>
        </c:ser>
        <c:ser>
          <c:idx val="6"/>
          <c:order val="5"/>
          <c:tx>
            <c:strRef>
              <c:f>'Plot Patterns'!$G$1</c:f>
              <c:strCache>
                <c:ptCount val="1"/>
                <c:pt idx="0">
                  <c:v>Simple 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Patterns'!$G$2:$G$24</c:f>
              <c:numCache>
                <c:formatCode>0%</c:formatCode>
                <c:ptCount val="23"/>
                <c:pt idx="0">
                  <c:v>3.2558979631737872E-2</c:v>
                </c:pt>
                <c:pt idx="1">
                  <c:v>0.31788906218905988</c:v>
                </c:pt>
                <c:pt idx="2">
                  <c:v>0.55429944482568116</c:v>
                </c:pt>
                <c:pt idx="3">
                  <c:v>0.67693890747812668</c:v>
                </c:pt>
                <c:pt idx="4">
                  <c:v>0.76578054620069003</c:v>
                </c:pt>
                <c:pt idx="5">
                  <c:v>0.86166342353940528</c:v>
                </c:pt>
                <c:pt idx="6">
                  <c:v>0.89651637834459363</c:v>
                </c:pt>
                <c:pt idx="7">
                  <c:v>0.93508453600603403</c:v>
                </c:pt>
                <c:pt idx="8">
                  <c:v>0.95527137890024105</c:v>
                </c:pt>
                <c:pt idx="9">
                  <c:v>0.96036531592578178</c:v>
                </c:pt>
                <c:pt idx="10">
                  <c:v>0.9956976571681988</c:v>
                </c:pt>
                <c:pt idx="11">
                  <c:v>0.99592342672299217</c:v>
                </c:pt>
                <c:pt idx="12">
                  <c:v>0.99696559461835288</c:v>
                </c:pt>
                <c:pt idx="13">
                  <c:v>0.99728493832423204</c:v>
                </c:pt>
                <c:pt idx="14">
                  <c:v>0.9974062183705843</c:v>
                </c:pt>
                <c:pt idx="15">
                  <c:v>0.99914079644319076</c:v>
                </c:pt>
                <c:pt idx="16">
                  <c:v>0.99963765860690246</c:v>
                </c:pt>
                <c:pt idx="17">
                  <c:v>0.99963765860690246</c:v>
                </c:pt>
                <c:pt idx="18">
                  <c:v>0.99974426970878705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6FD-4876-937A-3E5ED37D0B74}"/>
            </c:ext>
          </c:extLst>
        </c:ser>
        <c:ser>
          <c:idx val="7"/>
          <c:order val="6"/>
          <c:tx>
            <c:strRef>
              <c:f>'Plot Patterns'!$H$1</c:f>
              <c:strCache>
                <c:ptCount val="1"/>
                <c:pt idx="0">
                  <c:v>Simple 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Patterns'!$H$2:$H$24</c:f>
              <c:numCache>
                <c:formatCode>0%</c:formatCode>
                <c:ptCount val="23"/>
                <c:pt idx="0">
                  <c:v>5.0865765698139158E-2</c:v>
                </c:pt>
                <c:pt idx="1">
                  <c:v>0.47198656533374589</c:v>
                </c:pt>
                <c:pt idx="2">
                  <c:v>0.59433201178994521</c:v>
                </c:pt>
                <c:pt idx="3">
                  <c:v>0.81842905246282549</c:v>
                </c:pt>
                <c:pt idx="4">
                  <c:v>0.82309274568417079</c:v>
                </c:pt>
                <c:pt idx="5">
                  <c:v>0.86813270817349619</c:v>
                </c:pt>
                <c:pt idx="6">
                  <c:v>0.86876665219081728</c:v>
                </c:pt>
                <c:pt idx="7">
                  <c:v>0.92697285188774037</c:v>
                </c:pt>
                <c:pt idx="8">
                  <c:v>0.92870688568627935</c:v>
                </c:pt>
                <c:pt idx="9">
                  <c:v>0.93069179077993769</c:v>
                </c:pt>
                <c:pt idx="10">
                  <c:v>0.99863502251873371</c:v>
                </c:pt>
                <c:pt idx="11">
                  <c:v>0.99863502251873371</c:v>
                </c:pt>
                <c:pt idx="12">
                  <c:v>0.99963765860690246</c:v>
                </c:pt>
                <c:pt idx="13">
                  <c:v>0.99963765860690246</c:v>
                </c:pt>
                <c:pt idx="14">
                  <c:v>0.99963765860690246</c:v>
                </c:pt>
                <c:pt idx="15">
                  <c:v>0.99963765860690246</c:v>
                </c:pt>
                <c:pt idx="16">
                  <c:v>0.99963765860690246</c:v>
                </c:pt>
                <c:pt idx="17">
                  <c:v>0.99963765860690246</c:v>
                </c:pt>
                <c:pt idx="18">
                  <c:v>0.99974426970878705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6FD-4876-937A-3E5ED37D0B74}"/>
            </c:ext>
          </c:extLst>
        </c:ser>
        <c:ser>
          <c:idx val="8"/>
          <c:order val="7"/>
          <c:tx>
            <c:strRef>
              <c:f>'Plot Patterns'!$I$1</c:f>
              <c:strCache>
                <c:ptCount val="1"/>
                <c:pt idx="0">
                  <c:v>Simple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Patterns'!$I$2:$I$24</c:f>
              <c:numCache>
                <c:formatCode>0%</c:formatCode>
                <c:ptCount val="23"/>
                <c:pt idx="0">
                  <c:v>8.3434011638673922E-2</c:v>
                </c:pt>
                <c:pt idx="1">
                  <c:v>0.33123751802525953</c:v>
                </c:pt>
                <c:pt idx="2">
                  <c:v>0.42232547928329139</c:v>
                </c:pt>
                <c:pt idx="3">
                  <c:v>0.68716963963028399</c:v>
                </c:pt>
                <c:pt idx="4">
                  <c:v>0.69140919283356006</c:v>
                </c:pt>
                <c:pt idx="5">
                  <c:v>0.76349768730003797</c:v>
                </c:pt>
                <c:pt idx="6">
                  <c:v>0.76377502467812786</c:v>
                </c:pt>
                <c:pt idx="7">
                  <c:v>0.86611882781060134</c:v>
                </c:pt>
                <c:pt idx="8">
                  <c:v>0.86935922329341597</c:v>
                </c:pt>
                <c:pt idx="9">
                  <c:v>0.87084720781681813</c:v>
                </c:pt>
                <c:pt idx="10">
                  <c:v>0.99799601096720891</c:v>
                </c:pt>
                <c:pt idx="11">
                  <c:v>0.99799601096720891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6FD-4876-937A-3E5ED37D0B74}"/>
            </c:ext>
          </c:extLst>
        </c:ser>
        <c:ser>
          <c:idx val="9"/>
          <c:order val="8"/>
          <c:tx>
            <c:strRef>
              <c:f>'Plot Patterns'!$J$1</c:f>
              <c:strCache>
                <c:ptCount val="1"/>
                <c:pt idx="0">
                  <c:v>Selected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Patterns'!$J$2:$J$24</c:f>
              <c:numCache>
                <c:formatCode>0%</c:formatCode>
                <c:ptCount val="23"/>
                <c:pt idx="0">
                  <c:v>5.8684601163427691E-2</c:v>
                </c:pt>
                <c:pt idx="1">
                  <c:v>0.45034951794894129</c:v>
                </c:pt>
                <c:pt idx="2">
                  <c:v>0.56923709222852326</c:v>
                </c:pt>
                <c:pt idx="3">
                  <c:v>0.87340942295504931</c:v>
                </c:pt>
                <c:pt idx="4">
                  <c:v>0.87713380739269386</c:v>
                </c:pt>
                <c:pt idx="5">
                  <c:v>0.89943482277662368</c:v>
                </c:pt>
                <c:pt idx="6">
                  <c:v>0.89985412164750456</c:v>
                </c:pt>
                <c:pt idx="7">
                  <c:v>0.94057419049950475</c:v>
                </c:pt>
                <c:pt idx="8">
                  <c:v>0.94395548968295029</c:v>
                </c:pt>
                <c:pt idx="9">
                  <c:v>0.94575657327141005</c:v>
                </c:pt>
                <c:pt idx="10">
                  <c:v>0.99926486370550871</c:v>
                </c:pt>
                <c:pt idx="11">
                  <c:v>0.99926486370550871</c:v>
                </c:pt>
                <c:pt idx="12">
                  <c:v>0.99974327645478878</c:v>
                </c:pt>
                <c:pt idx="13">
                  <c:v>0.99974327645478878</c:v>
                </c:pt>
                <c:pt idx="14">
                  <c:v>0.99974327645478878</c:v>
                </c:pt>
                <c:pt idx="15">
                  <c:v>0.99974327645478878</c:v>
                </c:pt>
                <c:pt idx="16">
                  <c:v>0.99974327645478878</c:v>
                </c:pt>
                <c:pt idx="17">
                  <c:v>0.99974327645478878</c:v>
                </c:pt>
                <c:pt idx="18">
                  <c:v>0.99981961440503508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6FD-4876-937A-3E5ED37D0B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587632"/>
        <c:axId val="1346584272"/>
      </c:lineChart>
      <c:catAx>
        <c:axId val="134658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4272"/>
        <c:crosses val="autoZero"/>
        <c:auto val="1"/>
        <c:lblAlgn val="ctr"/>
        <c:lblOffset val="100"/>
        <c:noMultiLvlLbl val="0"/>
      </c:catAx>
      <c:valAx>
        <c:axId val="13465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763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Incremental Pattern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'Plot Patterns'!$N$1</c:f>
              <c:strCache>
                <c:ptCount val="1"/>
                <c:pt idx="0">
                  <c:v>Volume 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Patterns'!$N$2:$N$24</c:f>
              <c:numCache>
                <c:formatCode>_(* #,##0.00_);_(* \(#,##0.00\);_(* "-"??_);_(@_)</c:formatCode>
                <c:ptCount val="23"/>
                <c:pt idx="0">
                  <c:v>7.4200897599410602</c:v>
                </c:pt>
                <c:pt idx="1">
                  <c:v>1.5549359329780921</c:v>
                </c:pt>
                <c:pt idx="2">
                  <c:v>1.185737558735126</c:v>
                </c:pt>
                <c:pt idx="3">
                  <c:v>1.11698495875447</c:v>
                </c:pt>
                <c:pt idx="4">
                  <c:v>1.0514906126970509</c:v>
                </c:pt>
                <c:pt idx="5">
                  <c:v>1.0639251417270561</c:v>
                </c:pt>
                <c:pt idx="6">
                  <c:v>1.0370773481847091</c:v>
                </c:pt>
                <c:pt idx="7">
                  <c:v>1.0247030349231321</c:v>
                </c:pt>
                <c:pt idx="8">
                  <c:v>1.0059066401931189</c:v>
                </c:pt>
                <c:pt idx="9">
                  <c:v>1.0185149746302189</c:v>
                </c:pt>
                <c:pt idx="10">
                  <c:v>1.0002155749462041</c:v>
                </c:pt>
                <c:pt idx="11">
                  <c:v>1.001046415577761</c:v>
                </c:pt>
                <c:pt idx="12">
                  <c:v>1.0002566004851789</c:v>
                </c:pt>
                <c:pt idx="13">
                  <c:v>1.00010900813489</c:v>
                </c:pt>
                <c:pt idx="14">
                  <c:v>1.0010965485355421</c:v>
                </c:pt>
                <c:pt idx="15">
                  <c:v>1.000303659211474</c:v>
                </c:pt>
                <c:pt idx="16">
                  <c:v>1</c:v>
                </c:pt>
                <c:pt idx="17">
                  <c:v>1.000076357553028</c:v>
                </c:pt>
                <c:pt idx="18">
                  <c:v>1.000180418139798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65-4E07-8C22-C9C3956527E7}"/>
            </c:ext>
          </c:extLst>
        </c:ser>
        <c:ser>
          <c:idx val="2"/>
          <c:order val="1"/>
          <c:tx>
            <c:strRef>
              <c:f>'Plot Patterns'!$O$1</c:f>
              <c:strCache>
                <c:ptCount val="1"/>
                <c:pt idx="0">
                  <c:v>Volume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Patterns'!$O$2:$O$24</c:f>
              <c:numCache>
                <c:formatCode>_(* #,##0.00_);_(* \(#,##0.00\);_(* "-"??_);_(@_)</c:formatCode>
                <c:ptCount val="23"/>
                <c:pt idx="0">
                  <c:v>7.5679633809777087</c:v>
                </c:pt>
                <c:pt idx="1">
                  <c:v>1.6172624122899579</c:v>
                </c:pt>
                <c:pt idx="2">
                  <c:v>1.2362913034222129</c:v>
                </c:pt>
                <c:pt idx="3">
                  <c:v>1.090967275380655</c:v>
                </c:pt>
                <c:pt idx="4">
                  <c:v>1.0718645507553199</c:v>
                </c:pt>
                <c:pt idx="5">
                  <c:v>1.057821669333967</c:v>
                </c:pt>
                <c:pt idx="6">
                  <c:v>1.0349672755163679</c:v>
                </c:pt>
                <c:pt idx="7">
                  <c:v>1.0346819906815039</c:v>
                </c:pt>
                <c:pt idx="8">
                  <c:v>1.007737257862984</c:v>
                </c:pt>
                <c:pt idx="9">
                  <c:v>1.021081449319831</c:v>
                </c:pt>
                <c:pt idx="10">
                  <c:v>1.000228256929248</c:v>
                </c:pt>
                <c:pt idx="11">
                  <c:v>1.001046415577761</c:v>
                </c:pt>
                <c:pt idx="12">
                  <c:v>1.0002566004851789</c:v>
                </c:pt>
                <c:pt idx="13">
                  <c:v>1.00010900813489</c:v>
                </c:pt>
                <c:pt idx="14">
                  <c:v>1.0010965485355421</c:v>
                </c:pt>
                <c:pt idx="15">
                  <c:v>1.000303659211474</c:v>
                </c:pt>
                <c:pt idx="16">
                  <c:v>1</c:v>
                </c:pt>
                <c:pt idx="17">
                  <c:v>1.000076357553028</c:v>
                </c:pt>
                <c:pt idx="18">
                  <c:v>1.000180418139798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65-4E07-8C22-C9C3956527E7}"/>
            </c:ext>
          </c:extLst>
        </c:ser>
        <c:ser>
          <c:idx val="3"/>
          <c:order val="2"/>
          <c:tx>
            <c:strRef>
              <c:f>'Plot Patterns'!$P$1</c:f>
              <c:strCache>
                <c:ptCount val="1"/>
                <c:pt idx="0">
                  <c:v>Volume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Patterns'!$P$2:$P$24</c:f>
              <c:numCache>
                <c:formatCode>_(* #,##0.00_);_(* \(#,##0.00\);_(* "-"??_);_(@_)</c:formatCode>
                <c:ptCount val="23"/>
                <c:pt idx="0">
                  <c:v>7.6740662630523184</c:v>
                </c:pt>
                <c:pt idx="1">
                  <c:v>1.2639895670834509</c:v>
                </c:pt>
                <c:pt idx="2">
                  <c:v>1.534350861669455</c:v>
                </c:pt>
                <c:pt idx="3">
                  <c:v>1.0042641908133341</c:v>
                </c:pt>
                <c:pt idx="4">
                  <c:v>1.0254248726887181</c:v>
                </c:pt>
                <c:pt idx="5">
                  <c:v>1.0004661803837951</c:v>
                </c:pt>
                <c:pt idx="6">
                  <c:v>1.0452518556868391</c:v>
                </c:pt>
                <c:pt idx="7">
                  <c:v>1.003594930859893</c:v>
                </c:pt>
                <c:pt idx="8">
                  <c:v>1.001908017494622</c:v>
                </c:pt>
                <c:pt idx="9">
                  <c:v>1.0565772334513219</c:v>
                </c:pt>
                <c:pt idx="10">
                  <c:v>1</c:v>
                </c:pt>
                <c:pt idx="11">
                  <c:v>1.000478764706592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1.000076357553028</c:v>
                </c:pt>
                <c:pt idx="18">
                  <c:v>1.000180418139798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65-4E07-8C22-C9C3956527E7}"/>
            </c:ext>
          </c:extLst>
        </c:ser>
        <c:ser>
          <c:idx val="4"/>
          <c:order val="3"/>
          <c:tx>
            <c:strRef>
              <c:f>'Plot Patterns'!$Q$1</c:f>
              <c:strCache>
                <c:ptCount val="1"/>
                <c:pt idx="0">
                  <c:v>Volume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Patterns'!$Q$2:$Q$24</c:f>
              <c:numCache>
                <c:formatCode>_(* #,##0.00_);_(* \(#,##0.00\);_(* "-"??_);_(@_)</c:formatCode>
                <c:ptCount val="23"/>
                <c:pt idx="0">
                  <c:v>5.6542149611804096</c:v>
                </c:pt>
                <c:pt idx="1">
                  <c:v>1.2548324521993059</c:v>
                </c:pt>
                <c:pt idx="2">
                  <c:v>1.7928505396919621</c:v>
                </c:pt>
                <c:pt idx="3">
                  <c:v>1.0035083184115181</c:v>
                </c:pt>
                <c:pt idx="4">
                  <c:v>1.0407324118047949</c:v>
                </c:pt>
                <c:pt idx="5">
                  <c:v>1.0003079160854209</c:v>
                </c:pt>
                <c:pt idx="6">
                  <c:v>1.158245232914364</c:v>
                </c:pt>
                <c:pt idx="7">
                  <c:v>1.006673475094257</c:v>
                </c:pt>
                <c:pt idx="8">
                  <c:v>1.001692898764756</c:v>
                </c:pt>
                <c:pt idx="9">
                  <c:v>1.092857266107756</c:v>
                </c:pt>
                <c:pt idx="10">
                  <c:v>1</c:v>
                </c:pt>
                <c:pt idx="11">
                  <c:v>1.0016278114087009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A65-4E07-8C22-C9C3956527E7}"/>
            </c:ext>
          </c:extLst>
        </c:ser>
        <c:ser>
          <c:idx val="5"/>
          <c:order val="4"/>
          <c:tx>
            <c:strRef>
              <c:f>'Plot Patterns'!$R$1</c:f>
              <c:strCache>
                <c:ptCount val="1"/>
                <c:pt idx="0">
                  <c:v>Simple 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Patterns'!$R$2:$R$24</c:f>
              <c:numCache>
                <c:formatCode>_(* #,##0.00_);_(* \(#,##0.00\);_(* "-"??_);_(@_)</c:formatCode>
                <c:ptCount val="23"/>
                <c:pt idx="0">
                  <c:v>16.886561955445121</c:v>
                </c:pt>
                <c:pt idx="1">
                  <c:v>1.644233086794177</c:v>
                </c:pt>
                <c:pt idx="2">
                  <c:v>1.2093639478814311</c:v>
                </c:pt>
                <c:pt idx="3">
                  <c:v>1.143855928043396</c:v>
                </c:pt>
                <c:pt idx="4">
                  <c:v>1.0918651564220769</c:v>
                </c:pt>
                <c:pt idx="5">
                  <c:v>1.0585488644284189</c:v>
                </c:pt>
                <c:pt idx="6">
                  <c:v>1.0488889939223021</c:v>
                </c:pt>
                <c:pt idx="7">
                  <c:v>1.0164810113285909</c:v>
                </c:pt>
                <c:pt idx="8">
                  <c:v>1.0042659601349351</c:v>
                </c:pt>
                <c:pt idx="9">
                  <c:v>1.031540599248318</c:v>
                </c:pt>
                <c:pt idx="10">
                  <c:v>1.0002093031599131</c:v>
                </c:pt>
                <c:pt idx="11">
                  <c:v>1.0010464337592599</c:v>
                </c:pt>
                <c:pt idx="12">
                  <c:v>1.000320315673483</c:v>
                </c:pt>
                <c:pt idx="13">
                  <c:v>1.000121610225615</c:v>
                </c:pt>
                <c:pt idx="14">
                  <c:v>1.00173908888942</c:v>
                </c:pt>
                <c:pt idx="15">
                  <c:v>1.000497289436564</c:v>
                </c:pt>
                <c:pt idx="16">
                  <c:v>1</c:v>
                </c:pt>
                <c:pt idx="17">
                  <c:v>1.000106649745502</c:v>
                </c:pt>
                <c:pt idx="18">
                  <c:v>1.000255795705923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A65-4E07-8C22-C9C3956527E7}"/>
            </c:ext>
          </c:extLst>
        </c:ser>
        <c:ser>
          <c:idx val="6"/>
          <c:order val="5"/>
          <c:tx>
            <c:strRef>
              <c:f>'Plot Patterns'!$S$1</c:f>
              <c:strCache>
                <c:ptCount val="1"/>
                <c:pt idx="0">
                  <c:v>Simple 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Patterns'!$S$2:$S$24</c:f>
              <c:numCache>
                <c:formatCode>_(* #,##0.00_);_(* \(#,##0.00\);_(* "-"??_);_(@_)</c:formatCode>
                <c:ptCount val="23"/>
                <c:pt idx="0">
                  <c:v>9.7634835546009473</c:v>
                </c:pt>
                <c:pt idx="1">
                  <c:v>1.7436883200970901</c:v>
                </c:pt>
                <c:pt idx="2">
                  <c:v>1.2212512817706569</c:v>
                </c:pt>
                <c:pt idx="3">
                  <c:v>1.1312402607401231</c:v>
                </c:pt>
                <c:pt idx="4">
                  <c:v>1.125209340736617</c:v>
                </c:pt>
                <c:pt idx="5">
                  <c:v>1.0404484556882141</c:v>
                </c:pt>
                <c:pt idx="6">
                  <c:v>1.0430200257274229</c:v>
                </c:pt>
                <c:pt idx="7">
                  <c:v>1.0215882544485551</c:v>
                </c:pt>
                <c:pt idx="8">
                  <c:v>1.005332450168668</c:v>
                </c:pt>
                <c:pt idx="9">
                  <c:v>1.036790521957113</c:v>
                </c:pt>
                <c:pt idx="10">
                  <c:v>1.0002267450899061</c:v>
                </c:pt>
                <c:pt idx="11">
                  <c:v>1.0010464337592599</c:v>
                </c:pt>
                <c:pt idx="12">
                  <c:v>1.000320315673483</c:v>
                </c:pt>
                <c:pt idx="13">
                  <c:v>1.000121610225615</c:v>
                </c:pt>
                <c:pt idx="14">
                  <c:v>1.00173908888942</c:v>
                </c:pt>
                <c:pt idx="15">
                  <c:v>1.000497289436564</c:v>
                </c:pt>
                <c:pt idx="16">
                  <c:v>1</c:v>
                </c:pt>
                <c:pt idx="17">
                  <c:v>1.000106649745502</c:v>
                </c:pt>
                <c:pt idx="18">
                  <c:v>1.000255795705923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A65-4E07-8C22-C9C3956527E7}"/>
            </c:ext>
          </c:extLst>
        </c:ser>
        <c:ser>
          <c:idx val="7"/>
          <c:order val="6"/>
          <c:tx>
            <c:strRef>
              <c:f>'Plot Patterns'!$T$1</c:f>
              <c:strCache>
                <c:ptCount val="1"/>
                <c:pt idx="0">
                  <c:v>Simple 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Patterns'!$T$2:$T$24</c:f>
              <c:numCache>
                <c:formatCode>_(* #,##0.00_);_(* \(#,##0.00\);_(* "-"??_);_(@_)</c:formatCode>
                <c:ptCount val="23"/>
                <c:pt idx="0">
                  <c:v>9.2790614444837249</c:v>
                </c:pt>
                <c:pt idx="1">
                  <c:v>1.2592138324312001</c:v>
                </c:pt>
                <c:pt idx="2">
                  <c:v>1.377056992097681</c:v>
                </c:pt>
                <c:pt idx="3">
                  <c:v>1.0056983475932471</c:v>
                </c:pt>
                <c:pt idx="4">
                  <c:v>1.0547203978233191</c:v>
                </c:pt>
                <c:pt idx="5">
                  <c:v>1.000730238604481</c:v>
                </c:pt>
                <c:pt idx="6">
                  <c:v>1.0669986578676121</c:v>
                </c:pt>
                <c:pt idx="7">
                  <c:v>1.001870641405525</c:v>
                </c:pt>
                <c:pt idx="8">
                  <c:v>1.002137278321342</c:v>
                </c:pt>
                <c:pt idx="9">
                  <c:v>1.073002934389115</c:v>
                </c:pt>
                <c:pt idx="10">
                  <c:v>1</c:v>
                </c:pt>
                <c:pt idx="11">
                  <c:v>1.001004006534479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1.000106649745502</c:v>
                </c:pt>
                <c:pt idx="18">
                  <c:v>1.000255795705923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A65-4E07-8C22-C9C3956527E7}"/>
            </c:ext>
          </c:extLst>
        </c:ser>
        <c:ser>
          <c:idx val="8"/>
          <c:order val="7"/>
          <c:tx>
            <c:strRef>
              <c:f>'Plot Patterns'!$U$1</c:f>
              <c:strCache>
                <c:ptCount val="1"/>
                <c:pt idx="0">
                  <c:v>Simple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Patterns'!$U$2:$U$24</c:f>
              <c:numCache>
                <c:formatCode>_(* #,##0.00_);_(* \(#,##0.00\);_(* "-"??_);_(@_)</c:formatCode>
                <c:ptCount val="23"/>
                <c:pt idx="0">
                  <c:v>3.970053836794321</c:v>
                </c:pt>
                <c:pt idx="1">
                  <c:v>1.2749928866786331</c:v>
                </c:pt>
                <c:pt idx="2">
                  <c:v>1.6271091216102971</c:v>
                </c:pt>
                <c:pt idx="3">
                  <c:v>1.006169587477056</c:v>
                </c:pt>
                <c:pt idx="4">
                  <c:v>1.1042631414416719</c:v>
                </c:pt>
                <c:pt idx="5">
                  <c:v>1.000363245865316</c:v>
                </c:pt>
                <c:pt idx="6">
                  <c:v>1.1339973157352241</c:v>
                </c:pt>
                <c:pt idx="7">
                  <c:v>1.0037412828110499</c:v>
                </c:pt>
                <c:pt idx="8">
                  <c:v>1.001711587665413</c:v>
                </c:pt>
                <c:pt idx="9">
                  <c:v>1.14600586877823</c:v>
                </c:pt>
                <c:pt idx="10">
                  <c:v>1</c:v>
                </c:pt>
                <c:pt idx="11">
                  <c:v>1.002008013068959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A65-4E07-8C22-C9C3956527E7}"/>
            </c:ext>
          </c:extLst>
        </c:ser>
        <c:ser>
          <c:idx val="9"/>
          <c:order val="8"/>
          <c:tx>
            <c:strRef>
              <c:f>'Plot Patterns'!$V$1</c:f>
              <c:strCache>
                <c:ptCount val="1"/>
                <c:pt idx="0">
                  <c:v>Selected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Patterns'!$V$2:$V$24</c:f>
              <c:numCache>
                <c:formatCode>_(* #,##0.00_);_(* \(#,##0.00\);_(* "-"??_);_(@_)</c:formatCode>
                <c:ptCount val="23"/>
                <c:pt idx="0">
                  <c:v>7.6740662630523184</c:v>
                </c:pt>
                <c:pt idx="1">
                  <c:v>1.2639895670834509</c:v>
                </c:pt>
                <c:pt idx="2">
                  <c:v>1.534350861669455</c:v>
                </c:pt>
                <c:pt idx="3">
                  <c:v>1.0042641908133341</c:v>
                </c:pt>
                <c:pt idx="4">
                  <c:v>1.0254248726887181</c:v>
                </c:pt>
                <c:pt idx="5">
                  <c:v>1.0004661803837951</c:v>
                </c:pt>
                <c:pt idx="6">
                  <c:v>1.0452518556868391</c:v>
                </c:pt>
                <c:pt idx="7">
                  <c:v>1.003594930859893</c:v>
                </c:pt>
                <c:pt idx="8">
                  <c:v>1.001908017494622</c:v>
                </c:pt>
                <c:pt idx="9">
                  <c:v>1.0565772334513219</c:v>
                </c:pt>
                <c:pt idx="10">
                  <c:v>1</c:v>
                </c:pt>
                <c:pt idx="11">
                  <c:v>1.000478764706592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1.000076357553028</c:v>
                </c:pt>
                <c:pt idx="18">
                  <c:v>1.000180418139798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A65-4E07-8C22-C9C3956527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587632"/>
        <c:axId val="1346584272"/>
      </c:lineChart>
      <c:catAx>
        <c:axId val="134658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4272"/>
        <c:crosses val="autoZero"/>
        <c:auto val="1"/>
        <c:lblAlgn val="ctr"/>
        <c:lblOffset val="100"/>
        <c:noMultiLvlLbl val="0"/>
      </c:catAx>
      <c:valAx>
        <c:axId val="13465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763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368300</xdr:colOff>
      <xdr:row>25</xdr:row>
      <xdr:rowOff>20638</xdr:rowOff>
    </xdr:from>
    <xdr:to>
      <xdr:col>9</xdr:col>
      <xdr:colOff>714375</xdr:colOff>
      <xdr:row>50</xdr:row>
      <xdr:rowOff>114301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590550</xdr:colOff>
      <xdr:row>24</xdr:row>
      <xdr:rowOff>76200</xdr:rowOff>
    </xdr:from>
    <xdr:to>
      <xdr:col>25</xdr:col>
      <xdr:colOff>73025</xdr:colOff>
      <xdr:row>49</xdr:row>
      <xdr:rowOff>169863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coveredExternalLink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ocument"/>
      <sheetName val="Completion Factors"/>
      <sheetName val="EOB Information"/>
      <sheetName val="PT"/>
      <sheetName val="Sch H"/>
      <sheetName val="Summary"/>
      <sheetName val="Premium"/>
      <sheetName val="PL"/>
      <sheetName val="Plan Code Table"/>
      <sheetName val="CL_By_LOB"/>
      <sheetName val="For Data for State Pages - IBNR"/>
    </sheetNames>
    <sheetDataSet>
      <sheetData sheetId="0"/>
      <sheetData sheetId="1"/>
      <sheetData sheetId="2"/>
      <sheetData sheetId="3">
        <row r="3">
          <cell r="A3" t="str">
            <v>Sum of check_amount_total</v>
          </cell>
        </row>
      </sheetData>
      <sheetData sheetId="4"/>
      <sheetData sheetId="5">
        <row r="35">
          <cell r="L35">
            <v>7.4999999999999997E-2</v>
          </cell>
        </row>
      </sheetData>
      <sheetData sheetId="6">
        <row r="3">
          <cell r="A3" t="str">
            <v>12011</v>
          </cell>
          <cell r="B3">
            <v>40544</v>
          </cell>
          <cell r="C3">
            <v>239001.43583333306</v>
          </cell>
          <cell r="D3">
            <v>2868017.2299999967</v>
          </cell>
        </row>
        <row r="4">
          <cell r="B4">
            <v>40575</v>
          </cell>
          <cell r="C4">
            <v>236615.85833333302</v>
          </cell>
          <cell r="D4">
            <v>2839390.2999999961</v>
          </cell>
        </row>
        <row r="5">
          <cell r="B5">
            <v>40603</v>
          </cell>
          <cell r="C5">
            <v>232587.45583333311</v>
          </cell>
          <cell r="D5">
            <v>2791049.4699999974</v>
          </cell>
        </row>
        <row r="6">
          <cell r="B6">
            <v>40634</v>
          </cell>
          <cell r="C6">
            <v>228685.56916666645</v>
          </cell>
          <cell r="D6">
            <v>2744226.8299999973</v>
          </cell>
        </row>
        <row r="7">
          <cell r="B7">
            <v>40664</v>
          </cell>
          <cell r="C7">
            <v>225384.14583333305</v>
          </cell>
          <cell r="D7">
            <v>2704609.7499999967</v>
          </cell>
        </row>
        <row r="8">
          <cell r="B8">
            <v>40695</v>
          </cell>
          <cell r="C8">
            <v>223090.91666666648</v>
          </cell>
          <cell r="D8">
            <v>2677090.9999999977</v>
          </cell>
        </row>
        <row r="9">
          <cell r="B9">
            <v>40725</v>
          </cell>
          <cell r="C9">
            <v>219511.23916666649</v>
          </cell>
          <cell r="D9">
            <v>2634134.8699999978</v>
          </cell>
        </row>
        <row r="10">
          <cell r="B10">
            <v>40756</v>
          </cell>
          <cell r="C10">
            <v>218117.28416666653</v>
          </cell>
          <cell r="D10">
            <v>2617407.4099999983</v>
          </cell>
        </row>
        <row r="11">
          <cell r="B11">
            <v>40787</v>
          </cell>
          <cell r="C11">
            <v>215231.70583333328</v>
          </cell>
          <cell r="D11">
            <v>2582780.4699999993</v>
          </cell>
        </row>
        <row r="12">
          <cell r="B12">
            <v>40817</v>
          </cell>
          <cell r="C12">
            <v>211321.81416666662</v>
          </cell>
          <cell r="D12">
            <v>2535861.7699999996</v>
          </cell>
        </row>
        <row r="13">
          <cell r="B13">
            <v>40848</v>
          </cell>
          <cell r="C13">
            <v>209076.63583333328</v>
          </cell>
          <cell r="D13">
            <v>2508919.6299999994</v>
          </cell>
        </row>
        <row r="14">
          <cell r="B14">
            <v>40878</v>
          </cell>
          <cell r="C14">
            <v>205837.50749999998</v>
          </cell>
          <cell r="D14">
            <v>2470050.09</v>
          </cell>
        </row>
        <row r="15">
          <cell r="B15">
            <v>40909</v>
          </cell>
          <cell r="C15">
            <v>201327.21999999997</v>
          </cell>
          <cell r="D15">
            <v>2415926.6399999997</v>
          </cell>
        </row>
        <row r="16">
          <cell r="B16">
            <v>40940</v>
          </cell>
          <cell r="C16">
            <v>198133.85583333333</v>
          </cell>
          <cell r="D16">
            <v>2377606.27</v>
          </cell>
        </row>
        <row r="17">
          <cell r="B17">
            <v>40969</v>
          </cell>
          <cell r="C17">
            <v>196248.42999999996</v>
          </cell>
          <cell r="D17">
            <v>2354981.1599999997</v>
          </cell>
        </row>
        <row r="18">
          <cell r="B18">
            <v>41000</v>
          </cell>
          <cell r="C18">
            <v>193768.19666666663</v>
          </cell>
          <cell r="D18">
            <v>2325218.3599999994</v>
          </cell>
        </row>
        <row r="19">
          <cell r="B19">
            <v>41030</v>
          </cell>
          <cell r="C19">
            <v>191067.02749999994</v>
          </cell>
          <cell r="D19">
            <v>2292804.3299999991</v>
          </cell>
        </row>
        <row r="20">
          <cell r="B20">
            <v>41061</v>
          </cell>
          <cell r="C20">
            <v>187171.18666666653</v>
          </cell>
          <cell r="D20">
            <v>2246054.2399999984</v>
          </cell>
        </row>
        <row r="21">
          <cell r="B21">
            <v>41091</v>
          </cell>
          <cell r="C21">
            <v>184963.87249999985</v>
          </cell>
          <cell r="D21">
            <v>2219566.4699999983</v>
          </cell>
        </row>
        <row r="22">
          <cell r="B22">
            <v>41122</v>
          </cell>
          <cell r="C22">
            <v>181178.08749999991</v>
          </cell>
          <cell r="D22">
            <v>2174137.0499999989</v>
          </cell>
        </row>
        <row r="23">
          <cell r="B23">
            <v>41153</v>
          </cell>
          <cell r="C23">
            <v>178549.99749999994</v>
          </cell>
          <cell r="D23">
            <v>2142599.9699999993</v>
          </cell>
        </row>
        <row r="24">
          <cell r="B24">
            <v>41183</v>
          </cell>
          <cell r="C24">
            <v>175892.38916666654</v>
          </cell>
          <cell r="D24">
            <v>2110708.6699999985</v>
          </cell>
        </row>
        <row r="25">
          <cell r="B25">
            <v>41214</v>
          </cell>
          <cell r="C25">
            <v>172373.60833333319</v>
          </cell>
          <cell r="D25">
            <v>2068483.2999999982</v>
          </cell>
        </row>
        <row r="26">
          <cell r="B26">
            <v>41244</v>
          </cell>
          <cell r="C26">
            <v>169703.28833333313</v>
          </cell>
          <cell r="D26">
            <v>2036439.4599999974</v>
          </cell>
        </row>
        <row r="27">
          <cell r="B27">
            <v>41275</v>
          </cell>
          <cell r="C27">
            <v>165767.65999999989</v>
          </cell>
          <cell r="D27">
            <v>1989211.9199999988</v>
          </cell>
        </row>
        <row r="28">
          <cell r="B28">
            <v>41306</v>
          </cell>
          <cell r="C28">
            <v>161791.14166666658</v>
          </cell>
          <cell r="D28">
            <v>1941493.699999999</v>
          </cell>
        </row>
        <row r="29">
          <cell r="B29">
            <v>41334</v>
          </cell>
          <cell r="C29">
            <v>156673.16666666663</v>
          </cell>
          <cell r="D29">
            <v>1880077.9999999995</v>
          </cell>
        </row>
        <row r="30">
          <cell r="B30">
            <v>41365</v>
          </cell>
          <cell r="C30">
            <v>154137.9283333334</v>
          </cell>
          <cell r="D30">
            <v>1849655.1400000008</v>
          </cell>
        </row>
        <row r="31">
          <cell r="B31">
            <v>41395</v>
          </cell>
          <cell r="C31">
            <v>153979.75750000009</v>
          </cell>
          <cell r="D31">
            <v>1847757.090000001</v>
          </cell>
        </row>
        <row r="32">
          <cell r="B32">
            <v>41426</v>
          </cell>
          <cell r="C32">
            <v>151967.3024999999</v>
          </cell>
          <cell r="D32">
            <v>1823607.629999999</v>
          </cell>
        </row>
        <row r="33">
          <cell r="B33">
            <v>41456</v>
          </cell>
          <cell r="C33">
            <v>148807.21666666659</v>
          </cell>
          <cell r="D33">
            <v>1785686.5999999992</v>
          </cell>
        </row>
        <row r="34">
          <cell r="B34">
            <v>41487</v>
          </cell>
          <cell r="C34">
            <v>147759.57999999993</v>
          </cell>
          <cell r="D34">
            <v>1773114.9599999993</v>
          </cell>
        </row>
        <row r="35">
          <cell r="B35">
            <v>41518</v>
          </cell>
          <cell r="C35">
            <v>145157.59083333326</v>
          </cell>
          <cell r="D35">
            <v>1741891.0899999992</v>
          </cell>
        </row>
        <row r="36">
          <cell r="B36">
            <v>41548</v>
          </cell>
          <cell r="C36">
            <v>143189.56583333336</v>
          </cell>
          <cell r="D36">
            <v>1718274.7900000003</v>
          </cell>
        </row>
        <row r="37">
          <cell r="B37">
            <v>41579</v>
          </cell>
          <cell r="C37">
            <v>142648.47</v>
          </cell>
          <cell r="D37">
            <v>1711781.6400000001</v>
          </cell>
        </row>
        <row r="38">
          <cell r="B38">
            <v>41609</v>
          </cell>
          <cell r="C38">
            <v>139920.47166666671</v>
          </cell>
          <cell r="D38">
            <v>1679045.6600000006</v>
          </cell>
        </row>
        <row r="39">
          <cell r="B39">
            <v>41640</v>
          </cell>
          <cell r="C39">
            <v>135447.18749999997</v>
          </cell>
          <cell r="D39">
            <v>1625366.2499999998</v>
          </cell>
        </row>
        <row r="40">
          <cell r="B40">
            <v>41671</v>
          </cell>
          <cell r="C40">
            <v>133174.27916666665</v>
          </cell>
          <cell r="D40">
            <v>1598091.3499999996</v>
          </cell>
        </row>
        <row r="41">
          <cell r="B41">
            <v>41699</v>
          </cell>
          <cell r="C41">
            <v>132402.76583333328</v>
          </cell>
          <cell r="D41">
            <v>1588833.1899999995</v>
          </cell>
        </row>
        <row r="42">
          <cell r="B42">
            <v>41730</v>
          </cell>
          <cell r="C42">
            <v>129883.85083333339</v>
          </cell>
          <cell r="D42">
            <v>1558606.2100000007</v>
          </cell>
        </row>
        <row r="43">
          <cell r="B43">
            <v>41760</v>
          </cell>
          <cell r="C43">
            <v>128420.23416666671</v>
          </cell>
          <cell r="D43">
            <v>1541042.8100000005</v>
          </cell>
        </row>
        <row r="44">
          <cell r="B44">
            <v>41791</v>
          </cell>
          <cell r="C44">
            <v>126276.81500000005</v>
          </cell>
          <cell r="D44">
            <v>1515321.7800000005</v>
          </cell>
        </row>
        <row r="45">
          <cell r="B45">
            <v>41821</v>
          </cell>
          <cell r="C45">
            <v>124663.56000000006</v>
          </cell>
          <cell r="D45">
            <v>1495962.7200000007</v>
          </cell>
        </row>
        <row r="46">
          <cell r="B46">
            <v>41852</v>
          </cell>
          <cell r="C46">
            <v>122114.67666666671</v>
          </cell>
          <cell r="D46">
            <v>1465376.1200000006</v>
          </cell>
        </row>
        <row r="47">
          <cell r="B47">
            <v>41883</v>
          </cell>
          <cell r="C47">
            <v>120884.55750000004</v>
          </cell>
          <cell r="D47">
            <v>1450614.6900000004</v>
          </cell>
        </row>
        <row r="48">
          <cell r="B48">
            <v>41913</v>
          </cell>
          <cell r="C48">
            <v>118765.08583333337</v>
          </cell>
          <cell r="D48">
            <v>1425181.0300000005</v>
          </cell>
        </row>
        <row r="49">
          <cell r="B49">
            <v>41944</v>
          </cell>
          <cell r="C49">
            <v>115915.4116666667</v>
          </cell>
          <cell r="D49">
            <v>1390984.9400000004</v>
          </cell>
        </row>
        <row r="50">
          <cell r="B50">
            <v>41974</v>
          </cell>
          <cell r="C50">
            <v>113700.29750000003</v>
          </cell>
          <cell r="D50">
            <v>1364403.5700000003</v>
          </cell>
        </row>
        <row r="51">
          <cell r="B51">
            <v>42005</v>
          </cell>
          <cell r="C51">
            <v>111201.6391666667</v>
          </cell>
          <cell r="D51">
            <v>1334419.6700000004</v>
          </cell>
        </row>
        <row r="52">
          <cell r="B52">
            <v>42036</v>
          </cell>
          <cell r="C52">
            <v>109433.18166666671</v>
          </cell>
          <cell r="D52">
            <v>1313198.1800000006</v>
          </cell>
        </row>
        <row r="53">
          <cell r="B53">
            <v>42064</v>
          </cell>
          <cell r="C53">
            <v>108428.83166666671</v>
          </cell>
          <cell r="D53">
            <v>1301145.9800000004</v>
          </cell>
        </row>
        <row r="54">
          <cell r="B54">
            <v>42095</v>
          </cell>
          <cell r="C54">
            <v>107715.11000000003</v>
          </cell>
          <cell r="D54">
            <v>1292581.3200000003</v>
          </cell>
        </row>
        <row r="55">
          <cell r="B55">
            <v>42125</v>
          </cell>
          <cell r="C55">
            <v>104431.34166666667</v>
          </cell>
          <cell r="D55">
            <v>1253176.1000000001</v>
          </cell>
        </row>
        <row r="56">
          <cell r="B56">
            <v>42156</v>
          </cell>
          <cell r="C56">
            <v>103275.92250000003</v>
          </cell>
          <cell r="D56">
            <v>1239311.0700000003</v>
          </cell>
        </row>
        <row r="57">
          <cell r="B57">
            <v>42186</v>
          </cell>
          <cell r="C57">
            <v>101631.84083333336</v>
          </cell>
          <cell r="D57">
            <v>1219582.0900000003</v>
          </cell>
        </row>
        <row r="58">
          <cell r="B58">
            <v>42217</v>
          </cell>
          <cell r="C58">
            <v>100162.05833333335</v>
          </cell>
          <cell r="D58">
            <v>1201944.7000000002</v>
          </cell>
        </row>
        <row r="59">
          <cell r="B59">
            <v>42248</v>
          </cell>
          <cell r="C59">
            <v>99390.884166666699</v>
          </cell>
          <cell r="D59">
            <v>1192690.6100000003</v>
          </cell>
        </row>
        <row r="60">
          <cell r="B60">
            <v>42278</v>
          </cell>
          <cell r="C60">
            <v>96091.857500000027</v>
          </cell>
          <cell r="D60">
            <v>1153102.2900000003</v>
          </cell>
        </row>
        <row r="61">
          <cell r="B61">
            <v>42309</v>
          </cell>
          <cell r="C61">
            <v>95106.160000000033</v>
          </cell>
          <cell r="D61">
            <v>1141273.9200000004</v>
          </cell>
        </row>
        <row r="62">
          <cell r="B62">
            <v>42339</v>
          </cell>
          <cell r="C62">
            <v>94396.430000000037</v>
          </cell>
          <cell r="D62">
            <v>1132757.1600000004</v>
          </cell>
        </row>
        <row r="63">
          <cell r="B63">
            <v>42370</v>
          </cell>
          <cell r="C63">
            <v>92046.573333333363</v>
          </cell>
          <cell r="D63">
            <v>1104558.8800000004</v>
          </cell>
        </row>
        <row r="64">
          <cell r="B64">
            <v>42401</v>
          </cell>
          <cell r="C64">
            <v>90425.478333333376</v>
          </cell>
          <cell r="D64">
            <v>1085105.7400000005</v>
          </cell>
        </row>
        <row r="65">
          <cell r="B65">
            <v>42430</v>
          </cell>
          <cell r="C65">
            <v>89494.425833333386</v>
          </cell>
          <cell r="D65">
            <v>1073933.1100000006</v>
          </cell>
        </row>
        <row r="66">
          <cell r="B66">
            <v>42461</v>
          </cell>
          <cell r="C66">
            <v>88530.059166666702</v>
          </cell>
          <cell r="D66">
            <v>1062360.7100000004</v>
          </cell>
        </row>
        <row r="67">
          <cell r="B67">
            <v>42491</v>
          </cell>
          <cell r="C67">
            <v>87826.451666666704</v>
          </cell>
          <cell r="D67">
            <v>1053917.4200000004</v>
          </cell>
        </row>
        <row r="68">
          <cell r="B68">
            <v>42522</v>
          </cell>
          <cell r="C68">
            <v>86112.279166666689</v>
          </cell>
          <cell r="D68">
            <v>1033347.3500000003</v>
          </cell>
        </row>
        <row r="69">
          <cell r="B69">
            <v>42552</v>
          </cell>
          <cell r="C69">
            <v>85881.531666666691</v>
          </cell>
          <cell r="D69">
            <v>1030578.3800000004</v>
          </cell>
        </row>
        <row r="70">
          <cell r="B70">
            <v>42583</v>
          </cell>
          <cell r="C70">
            <v>84728.291666666701</v>
          </cell>
          <cell r="D70">
            <v>1016739.5000000003</v>
          </cell>
        </row>
        <row r="71">
          <cell r="B71">
            <v>42614</v>
          </cell>
          <cell r="C71">
            <v>83629.612500000032</v>
          </cell>
          <cell r="D71">
            <v>1003555.3500000003</v>
          </cell>
        </row>
        <row r="72">
          <cell r="B72">
            <v>42644</v>
          </cell>
          <cell r="C72">
            <v>81844.873333333351</v>
          </cell>
          <cell r="D72">
            <v>982138.48000000021</v>
          </cell>
        </row>
        <row r="73">
          <cell r="B73">
            <v>42675</v>
          </cell>
          <cell r="C73">
            <v>80919.865000000034</v>
          </cell>
          <cell r="D73">
            <v>971038.38000000035</v>
          </cell>
        </row>
        <row r="74">
          <cell r="B74">
            <v>42705</v>
          </cell>
          <cell r="C74">
            <v>79556.088333333348</v>
          </cell>
          <cell r="D74">
            <v>954673.06000000017</v>
          </cell>
        </row>
        <row r="75">
          <cell r="B75">
            <v>42736</v>
          </cell>
          <cell r="C75">
            <v>77526.185000000012</v>
          </cell>
          <cell r="D75">
            <v>930314.2200000002</v>
          </cell>
        </row>
        <row r="76">
          <cell r="B76">
            <v>42767</v>
          </cell>
          <cell r="C76">
            <v>74644.128333333341</v>
          </cell>
          <cell r="D76">
            <v>895729.54</v>
          </cell>
        </row>
        <row r="77">
          <cell r="B77">
            <v>42795</v>
          </cell>
          <cell r="C77">
            <v>73297.404166666689</v>
          </cell>
          <cell r="D77">
            <v>879568.85000000021</v>
          </cell>
        </row>
        <row r="78">
          <cell r="B78">
            <v>42826</v>
          </cell>
          <cell r="C78">
            <v>72173.711666666684</v>
          </cell>
          <cell r="D78">
            <v>866084.54000000027</v>
          </cell>
        </row>
        <row r="79">
          <cell r="B79">
            <v>42856</v>
          </cell>
          <cell r="C79">
            <v>71003.762500000026</v>
          </cell>
          <cell r="D79">
            <v>852045.15000000026</v>
          </cell>
        </row>
        <row r="80">
          <cell r="B80">
            <v>42887</v>
          </cell>
          <cell r="C80">
            <v>69660.776666666687</v>
          </cell>
          <cell r="D80">
            <v>835929.3200000003</v>
          </cell>
        </row>
        <row r="81">
          <cell r="B81">
            <v>42917</v>
          </cell>
          <cell r="C81">
            <v>68669.168333333364</v>
          </cell>
          <cell r="D81">
            <v>824030.02000000037</v>
          </cell>
        </row>
        <row r="82">
          <cell r="B82">
            <v>42948</v>
          </cell>
          <cell r="C82">
            <v>67542.391666666677</v>
          </cell>
          <cell r="D82">
            <v>810508.70000000019</v>
          </cell>
        </row>
        <row r="83">
          <cell r="B83">
            <v>42979</v>
          </cell>
          <cell r="C83">
            <v>66718.824166666673</v>
          </cell>
          <cell r="D83">
            <v>800625.89000000013</v>
          </cell>
        </row>
        <row r="84">
          <cell r="B84">
            <v>43009</v>
          </cell>
          <cell r="C84">
            <v>65275.405833333345</v>
          </cell>
          <cell r="D84">
            <v>783304.87000000011</v>
          </cell>
        </row>
        <row r="85">
          <cell r="B85">
            <v>43040</v>
          </cell>
          <cell r="C85">
            <v>63174.834999999999</v>
          </cell>
          <cell r="D85">
            <v>758098.02</v>
          </cell>
        </row>
        <row r="86">
          <cell r="B86">
            <v>43070</v>
          </cell>
          <cell r="C86">
            <v>62815.583333333336</v>
          </cell>
          <cell r="D86">
            <v>753787</v>
          </cell>
        </row>
        <row r="87">
          <cell r="B87">
            <v>43101</v>
          </cell>
          <cell r="C87">
            <v>61292.520000000011</v>
          </cell>
          <cell r="D87">
            <v>735510.24000000011</v>
          </cell>
        </row>
        <row r="88">
          <cell r="B88">
            <v>43132</v>
          </cell>
          <cell r="C88">
            <v>60071.082500000019</v>
          </cell>
          <cell r="D88">
            <v>720852.99000000022</v>
          </cell>
        </row>
        <row r="89">
          <cell r="B89">
            <v>43160</v>
          </cell>
          <cell r="C89">
            <v>59314.613333333342</v>
          </cell>
          <cell r="D89">
            <v>711775.3600000001</v>
          </cell>
        </row>
        <row r="90">
          <cell r="B90">
            <v>43191</v>
          </cell>
          <cell r="C90">
            <v>58783.493333333347</v>
          </cell>
          <cell r="D90">
            <v>705401.92000000016</v>
          </cell>
        </row>
        <row r="91">
          <cell r="B91">
            <v>43221</v>
          </cell>
          <cell r="C91">
            <v>57304.296666666683</v>
          </cell>
          <cell r="D91">
            <v>687651.56000000017</v>
          </cell>
        </row>
        <row r="92">
          <cell r="B92">
            <v>43252</v>
          </cell>
          <cell r="C92">
            <v>55938.153333333343</v>
          </cell>
          <cell r="D92">
            <v>671257.84000000008</v>
          </cell>
        </row>
        <row r="93">
          <cell r="B93">
            <v>43282</v>
          </cell>
          <cell r="C93">
            <v>55576.937500000007</v>
          </cell>
          <cell r="D93">
            <v>666923.25000000012</v>
          </cell>
        </row>
        <row r="94">
          <cell r="B94">
            <v>43313</v>
          </cell>
          <cell r="C94">
            <v>54999.390000000007</v>
          </cell>
          <cell r="D94">
            <v>659992.68000000005</v>
          </cell>
        </row>
        <row r="95">
          <cell r="B95">
            <v>43344</v>
          </cell>
          <cell r="C95">
            <v>55312.865833333322</v>
          </cell>
          <cell r="D95">
            <v>663754.3899999999</v>
          </cell>
        </row>
        <row r="96">
          <cell r="B96">
            <v>43374</v>
          </cell>
          <cell r="C96">
            <v>54707.169166666667</v>
          </cell>
          <cell r="D96">
            <v>656486.03</v>
          </cell>
        </row>
        <row r="97">
          <cell r="B97">
            <v>43405</v>
          </cell>
          <cell r="C97">
            <v>54359.607499999991</v>
          </cell>
          <cell r="D97">
            <v>652315.28999999992</v>
          </cell>
        </row>
        <row r="98">
          <cell r="B98">
            <v>43435</v>
          </cell>
          <cell r="C98">
            <v>53883.80083333332</v>
          </cell>
          <cell r="D98">
            <v>646605.60999999987</v>
          </cell>
        </row>
        <row r="99">
          <cell r="B99">
            <v>43466</v>
          </cell>
          <cell r="C99">
            <v>52803.717499999999</v>
          </cell>
          <cell r="D99">
            <v>633644.61</v>
          </cell>
        </row>
        <row r="100">
          <cell r="B100">
            <v>43497</v>
          </cell>
          <cell r="C100">
            <v>51256.2425</v>
          </cell>
          <cell r="D100">
            <v>615074.91</v>
          </cell>
        </row>
        <row r="101">
          <cell r="B101">
            <v>43525</v>
          </cell>
          <cell r="C101">
            <v>49140.509166666663</v>
          </cell>
          <cell r="D101">
            <v>589686.11</v>
          </cell>
        </row>
        <row r="102">
          <cell r="B102">
            <v>43556</v>
          </cell>
          <cell r="C102">
            <v>48238.895833333336</v>
          </cell>
          <cell r="D102">
            <v>578866.75</v>
          </cell>
        </row>
        <row r="103">
          <cell r="B103">
            <v>43586</v>
          </cell>
          <cell r="C103">
            <v>47716.72583333333</v>
          </cell>
          <cell r="D103">
            <v>572600.71</v>
          </cell>
        </row>
        <row r="104">
          <cell r="B104">
            <v>43617</v>
          </cell>
          <cell r="C104">
            <v>47813.347499999996</v>
          </cell>
          <cell r="D104">
            <v>573760.16999999993</v>
          </cell>
        </row>
        <row r="105">
          <cell r="B105">
            <v>43647</v>
          </cell>
          <cell r="C105">
            <v>46336.039166666662</v>
          </cell>
          <cell r="D105">
            <v>556032.47</v>
          </cell>
        </row>
        <row r="106">
          <cell r="B106">
            <v>43678</v>
          </cell>
          <cell r="C106">
            <v>45265.915000000001</v>
          </cell>
          <cell r="D106">
            <v>543190.98</v>
          </cell>
        </row>
        <row r="107">
          <cell r="B107">
            <v>43709</v>
          </cell>
          <cell r="C107">
            <v>43667.750833333332</v>
          </cell>
          <cell r="D107">
            <v>524013.01</v>
          </cell>
        </row>
        <row r="108">
          <cell r="B108">
            <v>43739</v>
          </cell>
          <cell r="C108">
            <v>42612.30333333333</v>
          </cell>
          <cell r="D108">
            <v>511347.63999999996</v>
          </cell>
        </row>
        <row r="109">
          <cell r="B109">
            <v>43770</v>
          </cell>
          <cell r="C109">
            <v>42633.246666666666</v>
          </cell>
          <cell r="D109">
            <v>511598.95999999996</v>
          </cell>
        </row>
        <row r="110">
          <cell r="B110">
            <v>43800</v>
          </cell>
          <cell r="C110">
            <v>41987.374166666668</v>
          </cell>
          <cell r="D110">
            <v>503848.49</v>
          </cell>
        </row>
        <row r="111">
          <cell r="B111">
            <v>43831</v>
          </cell>
          <cell r="C111">
            <v>41244.566666666666</v>
          </cell>
          <cell r="D111">
            <v>494934.8</v>
          </cell>
        </row>
        <row r="112">
          <cell r="B112">
            <v>43862</v>
          </cell>
          <cell r="C112">
            <v>39397.486666666664</v>
          </cell>
          <cell r="D112">
            <v>472769.83999999997</v>
          </cell>
        </row>
        <row r="113">
          <cell r="B113">
            <v>43891</v>
          </cell>
          <cell r="C113">
            <v>38954.154166666667</v>
          </cell>
          <cell r="D113">
            <v>467449.85</v>
          </cell>
        </row>
        <row r="114">
          <cell r="B114">
            <v>43922</v>
          </cell>
          <cell r="C114">
            <v>37377.395833333336</v>
          </cell>
          <cell r="D114">
            <v>448528.75</v>
          </cell>
        </row>
        <row r="115">
          <cell r="B115">
            <v>43952</v>
          </cell>
          <cell r="C115">
            <v>36380.389999999992</v>
          </cell>
          <cell r="D115">
            <v>436564.67999999993</v>
          </cell>
        </row>
        <row r="116">
          <cell r="B116">
            <v>43983</v>
          </cell>
          <cell r="C116">
            <v>35460.923333333332</v>
          </cell>
          <cell r="D116">
            <v>425531.07999999996</v>
          </cell>
        </row>
        <row r="117">
          <cell r="B117">
            <v>44013</v>
          </cell>
          <cell r="C117">
            <v>34982.279166666667</v>
          </cell>
          <cell r="D117">
            <v>419787.35</v>
          </cell>
        </row>
        <row r="118">
          <cell r="B118">
            <v>44044</v>
          </cell>
          <cell r="C118">
            <v>33337.6875</v>
          </cell>
          <cell r="D118">
            <v>400052.25</v>
          </cell>
        </row>
        <row r="119">
          <cell r="B119">
            <v>44075</v>
          </cell>
          <cell r="C119">
            <v>32514.344166666666</v>
          </cell>
          <cell r="D119">
            <v>390172.13</v>
          </cell>
        </row>
        <row r="120">
          <cell r="B120">
            <v>44105</v>
          </cell>
          <cell r="C120">
            <v>31974.190000000002</v>
          </cell>
          <cell r="D120">
            <v>383690.28</v>
          </cell>
        </row>
        <row r="121">
          <cell r="B121">
            <v>44136</v>
          </cell>
          <cell r="C121">
            <v>31105.973333333339</v>
          </cell>
          <cell r="D121">
            <v>373271.68000000005</v>
          </cell>
        </row>
        <row r="122">
          <cell r="B122">
            <v>44166</v>
          </cell>
          <cell r="C122">
            <v>30820.583333333339</v>
          </cell>
          <cell r="D122">
            <v>369847.00000000006</v>
          </cell>
        </row>
        <row r="123">
          <cell r="B123">
            <v>44197</v>
          </cell>
          <cell r="C123">
            <v>29931.854166666668</v>
          </cell>
          <cell r="D123">
            <v>359182.25</v>
          </cell>
        </row>
        <row r="124">
          <cell r="B124">
            <v>44228</v>
          </cell>
          <cell r="C124">
            <v>29026.825833333325</v>
          </cell>
          <cell r="D124">
            <v>348321.90999999992</v>
          </cell>
        </row>
        <row r="125">
          <cell r="B125">
            <v>44256</v>
          </cell>
          <cell r="C125">
            <v>28621.484999999997</v>
          </cell>
          <cell r="D125">
            <v>343457.81999999995</v>
          </cell>
        </row>
        <row r="126">
          <cell r="B126">
            <v>44287</v>
          </cell>
          <cell r="C126">
            <v>28386.134999999998</v>
          </cell>
          <cell r="D126">
            <v>340633.62</v>
          </cell>
        </row>
        <row r="127">
          <cell r="B127">
            <v>44317</v>
          </cell>
          <cell r="C127">
            <v>27895.538333333334</v>
          </cell>
          <cell r="D127">
            <v>334746.46000000002</v>
          </cell>
        </row>
        <row r="128">
          <cell r="B128">
            <v>44348</v>
          </cell>
          <cell r="C128">
            <v>27222.636666666669</v>
          </cell>
          <cell r="D128">
            <v>326671.64</v>
          </cell>
        </row>
        <row r="129">
          <cell r="B129">
            <v>44378</v>
          </cell>
          <cell r="C129">
            <v>26531.900833333333</v>
          </cell>
          <cell r="D129">
            <v>318382.81</v>
          </cell>
        </row>
        <row r="130">
          <cell r="B130">
            <v>44409</v>
          </cell>
          <cell r="C130">
            <v>25665.890833333335</v>
          </cell>
          <cell r="D130">
            <v>307990.69</v>
          </cell>
        </row>
        <row r="131">
          <cell r="B131">
            <v>44440</v>
          </cell>
          <cell r="C131">
            <v>25665.890833333335</v>
          </cell>
          <cell r="D131">
            <v>307990.69</v>
          </cell>
        </row>
        <row r="132">
          <cell r="B132">
            <v>44470</v>
          </cell>
          <cell r="C132">
            <v>24066.094166666666</v>
          </cell>
          <cell r="D132">
            <v>288793.13</v>
          </cell>
        </row>
        <row r="133">
          <cell r="B133">
            <v>44501</v>
          </cell>
          <cell r="C133">
            <v>23106.041666666668</v>
          </cell>
          <cell r="D133">
            <v>277272.5</v>
          </cell>
        </row>
        <row r="134">
          <cell r="B134">
            <v>44531</v>
          </cell>
          <cell r="C134">
            <v>22846.781666666666</v>
          </cell>
          <cell r="D134">
            <v>274161.38</v>
          </cell>
        </row>
        <row r="135">
          <cell r="B135">
            <v>44562</v>
          </cell>
          <cell r="C135">
            <v>22346.273333333334</v>
          </cell>
          <cell r="D135">
            <v>268155.28000000003</v>
          </cell>
        </row>
        <row r="136">
          <cell r="B136">
            <v>44593</v>
          </cell>
          <cell r="C136">
            <v>21676.713333333337</v>
          </cell>
          <cell r="D136">
            <v>260120.56000000003</v>
          </cell>
        </row>
        <row r="137">
          <cell r="B137">
            <v>44621</v>
          </cell>
          <cell r="C137">
            <v>21980.803333333333</v>
          </cell>
          <cell r="D137">
            <v>263769.64</v>
          </cell>
        </row>
        <row r="138">
          <cell r="B138">
            <v>44652</v>
          </cell>
          <cell r="C138">
            <v>21687.915000000001</v>
          </cell>
          <cell r="D138">
            <v>260254.98</v>
          </cell>
        </row>
        <row r="139">
          <cell r="B139">
            <v>44682</v>
          </cell>
          <cell r="C139">
            <v>20617.48166666667</v>
          </cell>
          <cell r="D139">
            <v>247409.78000000003</v>
          </cell>
        </row>
        <row r="140">
          <cell r="B140">
            <v>44713</v>
          </cell>
          <cell r="C140">
            <v>20047.02</v>
          </cell>
          <cell r="D140">
            <v>240564.24</v>
          </cell>
        </row>
        <row r="141">
          <cell r="B141">
            <v>44743</v>
          </cell>
          <cell r="C141">
            <v>19695.693333333333</v>
          </cell>
          <cell r="D141">
            <v>236348.31999999998</v>
          </cell>
        </row>
        <row r="142">
          <cell r="B142">
            <v>44774</v>
          </cell>
          <cell r="C142">
            <v>19467.213333333333</v>
          </cell>
          <cell r="D142">
            <v>233606.56</v>
          </cell>
        </row>
        <row r="143">
          <cell r="B143">
            <v>44805</v>
          </cell>
          <cell r="C143">
            <v>19276.708333333332</v>
          </cell>
          <cell r="D143">
            <v>231320.5</v>
          </cell>
        </row>
        <row r="144">
          <cell r="B144">
            <v>44835</v>
          </cell>
          <cell r="C144">
            <v>18974.55</v>
          </cell>
          <cell r="D144">
            <v>227694.59999999998</v>
          </cell>
        </row>
        <row r="145">
          <cell r="B145">
            <v>44866</v>
          </cell>
          <cell r="C145">
            <v>18635.426666666666</v>
          </cell>
          <cell r="D145">
            <v>223625.12</v>
          </cell>
        </row>
        <row r="146">
          <cell r="B146">
            <v>44896</v>
          </cell>
          <cell r="C146">
            <v>18405.906666666666</v>
          </cell>
          <cell r="D146">
            <v>220870.87999999998</v>
          </cell>
        </row>
        <row r="147">
          <cell r="B147">
            <v>44927</v>
          </cell>
          <cell r="C147">
            <v>17768.024166666666</v>
          </cell>
          <cell r="D147">
            <v>213216.28999999998</v>
          </cell>
        </row>
        <row r="148">
          <cell r="B148">
            <v>44958</v>
          </cell>
          <cell r="C148">
            <v>17002.068333333333</v>
          </cell>
          <cell r="D148">
            <v>204024.82</v>
          </cell>
        </row>
        <row r="149">
          <cell r="B149">
            <v>44986</v>
          </cell>
          <cell r="C149">
            <v>15698.959166666667</v>
          </cell>
          <cell r="D149">
            <v>188387.51</v>
          </cell>
        </row>
        <row r="150">
          <cell r="B150">
            <v>45017</v>
          </cell>
          <cell r="C150">
            <v>15156.199166666667</v>
          </cell>
          <cell r="D150">
            <v>181874.39</v>
          </cell>
        </row>
        <row r="151">
          <cell r="B151">
            <v>45047</v>
          </cell>
          <cell r="C151">
            <v>15001.129166666668</v>
          </cell>
          <cell r="D151">
            <v>180013.55000000002</v>
          </cell>
        </row>
        <row r="152">
          <cell r="B152">
            <v>45078</v>
          </cell>
          <cell r="C152">
            <v>15001.129166666668</v>
          </cell>
          <cell r="D152">
            <v>180013.55000000002</v>
          </cell>
        </row>
        <row r="153">
          <cell r="B153">
            <v>45108</v>
          </cell>
          <cell r="C153">
            <v>14638.657500000001</v>
          </cell>
          <cell r="D153">
            <v>175663.89</v>
          </cell>
        </row>
        <row r="154">
          <cell r="B154">
            <v>45139</v>
          </cell>
          <cell r="C154">
            <v>13948.457499999999</v>
          </cell>
          <cell r="D154">
            <v>167381.49</v>
          </cell>
        </row>
        <row r="155">
          <cell r="B155">
            <v>45170</v>
          </cell>
          <cell r="C155">
            <v>13651.490833333335</v>
          </cell>
          <cell r="D155">
            <v>163817.89000000001</v>
          </cell>
        </row>
        <row r="156">
          <cell r="B156">
            <v>45200</v>
          </cell>
          <cell r="C156">
            <v>12926.258333333337</v>
          </cell>
          <cell r="D156">
            <v>155115.10000000003</v>
          </cell>
        </row>
        <row r="157">
          <cell r="B157">
            <v>45231</v>
          </cell>
          <cell r="C157">
            <v>12565.323333333334</v>
          </cell>
          <cell r="D157">
            <v>150783.88</v>
          </cell>
        </row>
        <row r="158">
          <cell r="B158">
            <v>45261</v>
          </cell>
          <cell r="C158">
            <v>12122.973333333335</v>
          </cell>
          <cell r="D158">
            <v>145475.68000000002</v>
          </cell>
        </row>
        <row r="159">
          <cell r="B159">
            <v>45292</v>
          </cell>
          <cell r="C159">
            <v>11200.785000000002</v>
          </cell>
          <cell r="D159">
            <v>134409.42000000001</v>
          </cell>
        </row>
        <row r="160">
          <cell r="B160">
            <v>45323</v>
          </cell>
          <cell r="C160">
            <v>11200.785000000002</v>
          </cell>
          <cell r="D160">
            <v>134409.42000000001</v>
          </cell>
        </row>
        <row r="161">
          <cell r="B161">
            <v>45352</v>
          </cell>
          <cell r="C161">
            <v>11021.963333333333</v>
          </cell>
          <cell r="D161">
            <v>132263.56</v>
          </cell>
        </row>
        <row r="162">
          <cell r="B162">
            <v>45383</v>
          </cell>
          <cell r="C162">
            <v>0</v>
          </cell>
        </row>
        <row r="163">
          <cell r="B163">
            <v>45413</v>
          </cell>
          <cell r="C163">
            <v>0</v>
          </cell>
        </row>
        <row r="164">
          <cell r="B164">
            <v>45444</v>
          </cell>
          <cell r="C164">
            <v>0</v>
          </cell>
        </row>
        <row r="165">
          <cell r="B165">
            <v>45474</v>
          </cell>
          <cell r="C165">
            <v>0</v>
          </cell>
        </row>
        <row r="166">
          <cell r="B166">
            <v>45505</v>
          </cell>
          <cell r="C166">
            <v>0</v>
          </cell>
        </row>
        <row r="167">
          <cell r="B167">
            <v>45536</v>
          </cell>
          <cell r="C167">
            <v>0</v>
          </cell>
        </row>
        <row r="168">
          <cell r="B168">
            <v>45566</v>
          </cell>
          <cell r="C168">
            <v>0</v>
          </cell>
        </row>
        <row r="169">
          <cell r="B169">
            <v>45597</v>
          </cell>
          <cell r="C169">
            <v>0</v>
          </cell>
        </row>
        <row r="170">
          <cell r="B170">
            <v>45627</v>
          </cell>
          <cell r="C170">
            <v>0</v>
          </cell>
        </row>
        <row r="171">
          <cell r="B171">
            <v>45658</v>
          </cell>
          <cell r="C171">
            <v>0</v>
          </cell>
        </row>
        <row r="172">
          <cell r="B172">
            <v>45689</v>
          </cell>
          <cell r="C172">
            <v>0</v>
          </cell>
        </row>
        <row r="173">
          <cell r="B173">
            <v>45717</v>
          </cell>
          <cell r="C173">
            <v>0</v>
          </cell>
        </row>
        <row r="174">
          <cell r="B174">
            <v>45748</v>
          </cell>
          <cell r="C174">
            <v>0</v>
          </cell>
        </row>
        <row r="175">
          <cell r="B175">
            <v>45778</v>
          </cell>
          <cell r="C175">
            <v>0</v>
          </cell>
        </row>
        <row r="176">
          <cell r="B176">
            <v>45809</v>
          </cell>
          <cell r="C176">
            <v>0</v>
          </cell>
        </row>
        <row r="177">
          <cell r="B177">
            <v>45839</v>
          </cell>
          <cell r="C177">
            <v>0</v>
          </cell>
        </row>
        <row r="178">
          <cell r="B178">
            <v>45870</v>
          </cell>
          <cell r="C178">
            <v>0</v>
          </cell>
        </row>
        <row r="179">
          <cell r="B179">
            <v>45901</v>
          </cell>
          <cell r="C179">
            <v>0</v>
          </cell>
        </row>
        <row r="180">
          <cell r="B180">
            <v>45931</v>
          </cell>
          <cell r="C180">
            <v>0</v>
          </cell>
        </row>
        <row r="181">
          <cell r="B181">
            <v>45962</v>
          </cell>
          <cell r="C181">
            <v>0</v>
          </cell>
        </row>
        <row r="182">
          <cell r="B182">
            <v>45992</v>
          </cell>
          <cell r="C182">
            <v>0</v>
          </cell>
        </row>
        <row r="183">
          <cell r="B183">
            <v>46023</v>
          </cell>
          <cell r="C183">
            <v>0</v>
          </cell>
        </row>
        <row r="184">
          <cell r="B184">
            <v>46054</v>
          </cell>
          <cell r="C184">
            <v>0</v>
          </cell>
        </row>
        <row r="185">
          <cell r="B185">
            <v>46082</v>
          </cell>
          <cell r="C185">
            <v>0</v>
          </cell>
        </row>
        <row r="186">
          <cell r="B186">
            <v>46113</v>
          </cell>
          <cell r="C186">
            <v>0</v>
          </cell>
        </row>
        <row r="187">
          <cell r="B187">
            <v>46143</v>
          </cell>
          <cell r="C187">
            <v>0</v>
          </cell>
        </row>
        <row r="188">
          <cell r="B188">
            <v>46174</v>
          </cell>
          <cell r="C188">
            <v>0</v>
          </cell>
        </row>
        <row r="189">
          <cell r="B189">
            <v>46204</v>
          </cell>
          <cell r="C189">
            <v>0</v>
          </cell>
        </row>
        <row r="190">
          <cell r="B190">
            <v>46235</v>
          </cell>
          <cell r="C190">
            <v>0</v>
          </cell>
        </row>
        <row r="191">
          <cell r="B191">
            <v>46266</v>
          </cell>
          <cell r="C191">
            <v>0</v>
          </cell>
        </row>
        <row r="192">
          <cell r="B192">
            <v>46296</v>
          </cell>
          <cell r="C192">
            <v>0</v>
          </cell>
        </row>
        <row r="193">
          <cell r="B193">
            <v>46327</v>
          </cell>
          <cell r="C193">
            <v>0</v>
          </cell>
        </row>
        <row r="194">
          <cell r="B194">
            <v>46357</v>
          </cell>
          <cell r="C194">
            <v>0</v>
          </cell>
        </row>
        <row r="195">
          <cell r="B195">
            <v>46388</v>
          </cell>
          <cell r="C195">
            <v>0</v>
          </cell>
        </row>
        <row r="196">
          <cell r="B196">
            <v>46419</v>
          </cell>
          <cell r="C196">
            <v>0</v>
          </cell>
        </row>
        <row r="197">
          <cell r="B197">
            <v>46447</v>
          </cell>
          <cell r="C197">
            <v>0</v>
          </cell>
        </row>
        <row r="198">
          <cell r="B198">
            <v>46478</v>
          </cell>
          <cell r="C198">
            <v>0</v>
          </cell>
        </row>
        <row r="199">
          <cell r="B199">
            <v>46508</v>
          </cell>
          <cell r="C199">
            <v>0</v>
          </cell>
        </row>
        <row r="200">
          <cell r="B200">
            <v>46539</v>
          </cell>
          <cell r="C200">
            <v>0</v>
          </cell>
        </row>
      </sheetData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0"/>
  <sheetViews>
    <sheetView workbookViewId="0">
      <selection activeCell="H5" sqref="H5"/>
    </sheetView>
  </sheetViews>
  <sheetFormatPr defaultRowHeight="14.5" x14ac:dyDescent="0.35"/>
  <cols>
    <col min="1" max="1" width="13.453125" bestFit="1" customWidth="1"/>
    <col min="2" max="2" width="22" bestFit="1" customWidth="1"/>
    <col min="3" max="3" width="12.7265625" bestFit="1" customWidth="1"/>
    <col min="4" max="4" width="12.7265625" customWidth="1"/>
    <col min="5" max="5" width="12.7265625" bestFit="1" customWidth="1"/>
    <col min="6" max="7" width="12.7265625" customWidth="1"/>
    <col min="8" max="8" width="11.26953125" customWidth="1"/>
    <col min="9" max="10" width="13.7265625" bestFit="1" customWidth="1"/>
    <col min="11" max="11" width="11.453125" bestFit="1" customWidth="1"/>
    <col min="12" max="12" width="13.54296875" bestFit="1" customWidth="1"/>
    <col min="13" max="14" width="11.453125" bestFit="1" customWidth="1"/>
    <col min="15" max="19" width="12.7265625" bestFit="1" customWidth="1"/>
    <col min="20" max="27" width="11.453125" bestFit="1" customWidth="1"/>
  </cols>
  <sheetData>
    <row r="1" spans="1:10" ht="15.5" customHeight="1" x14ac:dyDescent="0.3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</row>
    <row r="2" spans="1:10" ht="15.5" customHeight="1" x14ac:dyDescent="0.35">
      <c r="A2" s="1"/>
      <c r="B2" s="2"/>
      <c r="C2" s="1"/>
      <c r="D2" s="1"/>
      <c r="E2" s="1"/>
      <c r="F2" s="1"/>
      <c r="G2" s="1"/>
      <c r="H2" s="1"/>
      <c r="I2" s="2" t="s">
        <v>1</v>
      </c>
      <c r="J2" s="2" t="s">
        <v>1</v>
      </c>
    </row>
    <row r="3" spans="1:10" ht="15.5" customHeight="1" x14ac:dyDescent="0.35">
      <c r="A3" s="3"/>
      <c r="B3" s="3" t="s">
        <v>1</v>
      </c>
      <c r="C3" s="3"/>
      <c r="D3" s="3"/>
      <c r="E3" s="3" t="s">
        <v>2</v>
      </c>
      <c r="F3" s="3" t="s">
        <v>3</v>
      </c>
      <c r="G3" s="3" t="s">
        <v>4</v>
      </c>
      <c r="H3" s="3"/>
      <c r="I3" s="3" t="s">
        <v>5</v>
      </c>
      <c r="J3" s="3" t="s">
        <v>6</v>
      </c>
    </row>
    <row r="4" spans="1:10" ht="15.5" customHeight="1" x14ac:dyDescent="0.35">
      <c r="A4" s="3" t="s">
        <v>7</v>
      </c>
      <c r="B4" s="3" t="s">
        <v>8</v>
      </c>
      <c r="C4" s="3" t="s">
        <v>9</v>
      </c>
      <c r="D4" s="3" t="s">
        <v>10</v>
      </c>
      <c r="E4" s="3" t="s">
        <v>11</v>
      </c>
      <c r="F4" s="3" t="s">
        <v>11</v>
      </c>
      <c r="G4" s="3" t="s">
        <v>11</v>
      </c>
      <c r="H4" s="3" t="s">
        <v>5</v>
      </c>
      <c r="I4" s="3" t="s">
        <v>6</v>
      </c>
      <c r="J4" s="3" t="s">
        <v>12</v>
      </c>
    </row>
    <row r="5" spans="1:10" ht="15.5" customHeight="1" x14ac:dyDescent="0.35">
      <c r="A5" s="3" t="s">
        <v>13</v>
      </c>
      <c r="B5" s="3" t="s">
        <v>14</v>
      </c>
      <c r="C5" s="3" t="s">
        <v>14</v>
      </c>
      <c r="D5" s="3" t="s">
        <v>14</v>
      </c>
      <c r="E5" s="3" t="s">
        <v>15</v>
      </c>
      <c r="F5" s="3" t="s">
        <v>15</v>
      </c>
      <c r="G5" s="3" t="s">
        <v>15</v>
      </c>
      <c r="H5" s="3"/>
      <c r="I5" s="3" t="s">
        <v>12</v>
      </c>
      <c r="J5" s="3" t="s">
        <v>16</v>
      </c>
    </row>
    <row r="6" spans="1:10" ht="15.5" customHeight="1" x14ac:dyDescent="0.35">
      <c r="A6" s="3" t="s">
        <v>17</v>
      </c>
      <c r="B6" s="3" t="s">
        <v>18</v>
      </c>
      <c r="C6" s="3" t="s">
        <v>18</v>
      </c>
      <c r="D6" s="3" t="s">
        <v>18</v>
      </c>
      <c r="E6" s="3" t="s">
        <v>18</v>
      </c>
      <c r="F6" s="3" t="s">
        <v>18</v>
      </c>
      <c r="G6" s="3" t="s">
        <v>18</v>
      </c>
      <c r="H6" s="3" t="s">
        <v>18</v>
      </c>
      <c r="I6" s="3" t="s">
        <v>18</v>
      </c>
      <c r="J6" s="3" t="s">
        <v>18</v>
      </c>
    </row>
    <row r="7" spans="1:10" ht="15.5" customHeight="1" x14ac:dyDescent="0.35">
      <c r="A7" s="3">
        <v>0</v>
      </c>
      <c r="B7" s="4">
        <f t="shared" ref="B7:B29" si="0">+E7/E8</f>
        <v>0.25188575296688281</v>
      </c>
      <c r="C7" s="4">
        <f t="shared" ref="C7:C29" si="1">+F7/F8</f>
        <v>0.10776952022388926</v>
      </c>
      <c r="D7" s="4">
        <f t="shared" ref="D7:D29" si="2">+G7/G8</f>
        <v>0.10242245960754036</v>
      </c>
      <c r="E7" s="5">
        <v>8.3434011638673922E-2</v>
      </c>
      <c r="F7" s="5">
        <v>5.0865765698139158E-2</v>
      </c>
      <c r="G7" s="5">
        <v>3.2558979631737872E-2</v>
      </c>
      <c r="H7" s="4">
        <f t="shared" ref="H7:H29" si="3">+I7/I8</f>
        <v>0.13030901294332262</v>
      </c>
      <c r="I7" s="5">
        <v>5.8684601163427691E-2</v>
      </c>
      <c r="J7" s="5">
        <f t="shared" ref="J7:J30" si="4">I7</f>
        <v>5.8684601163427691E-2</v>
      </c>
    </row>
    <row r="8" spans="1:10" ht="15.5" customHeight="1" x14ac:dyDescent="0.35">
      <c r="A8" s="3">
        <f t="shared" ref="A8:A29" si="5">1+A7</f>
        <v>1</v>
      </c>
      <c r="B8" s="4">
        <f t="shared" si="0"/>
        <v>0.78431810126016333</v>
      </c>
      <c r="C8" s="4">
        <f t="shared" si="1"/>
        <v>0.79414629528749014</v>
      </c>
      <c r="D8" s="4">
        <f t="shared" si="2"/>
        <v>0.57349698823716344</v>
      </c>
      <c r="E8" s="5">
        <v>0.33123751802525953</v>
      </c>
      <c r="F8" s="5">
        <v>0.47198656533374589</v>
      </c>
      <c r="G8" s="5">
        <v>0.31788906218905988</v>
      </c>
      <c r="H8" s="4">
        <f t="shared" si="3"/>
        <v>0.79114577053623569</v>
      </c>
      <c r="I8" s="5">
        <v>0.45034951794894129</v>
      </c>
      <c r="J8" s="5">
        <f t="shared" si="4"/>
        <v>0.45034951794894129</v>
      </c>
    </row>
    <row r="9" spans="1:10" ht="15.5" customHeight="1" x14ac:dyDescent="0.35">
      <c r="A9" s="3">
        <f t="shared" si="5"/>
        <v>2</v>
      </c>
      <c r="B9" s="4">
        <f t="shared" si="0"/>
        <v>0.6145869301072644</v>
      </c>
      <c r="C9" s="4">
        <f t="shared" si="1"/>
        <v>0.72618635665666431</v>
      </c>
      <c r="D9" s="4">
        <f t="shared" si="2"/>
        <v>0.81883230333247137</v>
      </c>
      <c r="E9" s="5">
        <v>0.42232547928329139</v>
      </c>
      <c r="F9" s="5">
        <v>0.59433201178994521</v>
      </c>
      <c r="G9" s="5">
        <v>0.55429944482568116</v>
      </c>
      <c r="H9" s="4">
        <f t="shared" si="3"/>
        <v>0.65174141389795781</v>
      </c>
      <c r="I9" s="5">
        <v>0.56923709222852326</v>
      </c>
      <c r="J9" s="5">
        <f t="shared" si="4"/>
        <v>0.56923709222852326</v>
      </c>
    </row>
    <row r="10" spans="1:10" ht="15.5" customHeight="1" x14ac:dyDescent="0.35">
      <c r="A10" s="3">
        <f t="shared" si="5"/>
        <v>3</v>
      </c>
      <c r="B10" s="4">
        <f t="shared" si="0"/>
        <v>0.99386824293454734</v>
      </c>
      <c r="C10" s="4">
        <f t="shared" si="1"/>
        <v>0.99433393958846183</v>
      </c>
      <c r="D10" s="4">
        <f t="shared" si="2"/>
        <v>0.88398551104054768</v>
      </c>
      <c r="E10" s="5">
        <v>0.68716963963028399</v>
      </c>
      <c r="F10" s="5">
        <v>0.81842905246282549</v>
      </c>
      <c r="G10" s="5">
        <v>0.67693890747812668</v>
      </c>
      <c r="H10" s="4">
        <f t="shared" si="3"/>
        <v>0.99575391530202739</v>
      </c>
      <c r="I10" s="5">
        <v>0.87340942295504931</v>
      </c>
      <c r="J10" s="5">
        <f t="shared" si="4"/>
        <v>0.87340942295504931</v>
      </c>
    </row>
    <row r="11" spans="1:10" ht="15.5" customHeight="1" x14ac:dyDescent="0.35">
      <c r="A11" s="3">
        <f t="shared" si="5"/>
        <v>4</v>
      </c>
      <c r="B11" s="4">
        <f t="shared" si="0"/>
        <v>0.90558125366246367</v>
      </c>
      <c r="C11" s="4">
        <f t="shared" si="1"/>
        <v>0.94811857442384928</v>
      </c>
      <c r="D11" s="4">
        <f t="shared" si="2"/>
        <v>0.88872351463537502</v>
      </c>
      <c r="E11" s="5">
        <v>0.69140919283356006</v>
      </c>
      <c r="F11" s="5">
        <v>0.82309274568417079</v>
      </c>
      <c r="G11" s="5">
        <v>0.76578054620069003</v>
      </c>
      <c r="H11" s="4">
        <f t="shared" si="3"/>
        <v>0.97520552371423108</v>
      </c>
      <c r="I11" s="5">
        <v>0.87713380739269386</v>
      </c>
      <c r="J11" s="5">
        <f t="shared" si="4"/>
        <v>0.87713380739269386</v>
      </c>
    </row>
    <row r="12" spans="1:10" ht="15.5" customHeight="1" x14ac:dyDescent="0.35">
      <c r="A12" s="3">
        <f t="shared" si="5"/>
        <v>5</v>
      </c>
      <c r="B12" s="4">
        <f t="shared" si="0"/>
        <v>0.99963688603433087</v>
      </c>
      <c r="C12" s="4">
        <f t="shared" si="1"/>
        <v>0.99927029425482383</v>
      </c>
      <c r="D12" s="4">
        <f t="shared" si="2"/>
        <v>0.96112401775688261</v>
      </c>
      <c r="E12" s="5">
        <v>0.76349768730003797</v>
      </c>
      <c r="F12" s="5">
        <v>0.86813270817349619</v>
      </c>
      <c r="G12" s="5">
        <v>0.86166342353940528</v>
      </c>
      <c r="H12" s="4">
        <f t="shared" si="3"/>
        <v>0.99953403683908992</v>
      </c>
      <c r="I12" s="5">
        <v>0.89943482277662368</v>
      </c>
      <c r="J12" s="5">
        <f t="shared" si="4"/>
        <v>0.89943482277662368</v>
      </c>
    </row>
    <row r="13" spans="1:10" ht="15.5" customHeight="1" x14ac:dyDescent="0.35">
      <c r="A13" s="3">
        <f t="shared" si="5"/>
        <v>6</v>
      </c>
      <c r="B13" s="4">
        <f t="shared" si="0"/>
        <v>0.88183630254155665</v>
      </c>
      <c r="C13" s="4">
        <f t="shared" si="1"/>
        <v>0.93720830164725033</v>
      </c>
      <c r="D13" s="4">
        <f t="shared" si="2"/>
        <v>0.9587543626524142</v>
      </c>
      <c r="E13" s="5">
        <v>0.76377502467812786</v>
      </c>
      <c r="F13" s="5">
        <v>0.86876665219081728</v>
      </c>
      <c r="G13" s="5">
        <v>0.89651637834459363</v>
      </c>
      <c r="H13" s="4">
        <f t="shared" si="3"/>
        <v>0.95670722281846232</v>
      </c>
      <c r="I13" s="5">
        <v>0.89985412164750456</v>
      </c>
      <c r="J13" s="5">
        <f t="shared" si="4"/>
        <v>0.89985412164750456</v>
      </c>
    </row>
    <row r="14" spans="1:10" ht="15.5" customHeight="1" x14ac:dyDescent="0.35">
      <c r="A14" s="3">
        <f t="shared" si="5"/>
        <v>7</v>
      </c>
      <c r="B14" s="4">
        <f t="shared" si="0"/>
        <v>0.99627266221374067</v>
      </c>
      <c r="C14" s="4">
        <f t="shared" si="1"/>
        <v>0.99813285136003105</v>
      </c>
      <c r="D14" s="4">
        <f t="shared" si="2"/>
        <v>0.97886794963181334</v>
      </c>
      <c r="E14" s="5">
        <v>0.86611882781060134</v>
      </c>
      <c r="F14" s="5">
        <v>0.92697285188774037</v>
      </c>
      <c r="G14" s="5">
        <v>0.93508453600603403</v>
      </c>
      <c r="H14" s="4">
        <f t="shared" si="3"/>
        <v>0.99641794637522452</v>
      </c>
      <c r="I14" s="5">
        <v>0.94057419049950475</v>
      </c>
      <c r="J14" s="5">
        <f t="shared" si="4"/>
        <v>0.94057419049950475</v>
      </c>
    </row>
    <row r="15" spans="1:10" ht="15.5" customHeight="1" x14ac:dyDescent="0.35">
      <c r="A15" s="3">
        <f t="shared" si="5"/>
        <v>8</v>
      </c>
      <c r="B15" s="4">
        <f t="shared" si="0"/>
        <v>0.99829133686133931</v>
      </c>
      <c r="C15" s="4">
        <f t="shared" si="1"/>
        <v>0.99786727989510371</v>
      </c>
      <c r="D15" s="4">
        <f t="shared" si="2"/>
        <v>0.99469583403204209</v>
      </c>
      <c r="E15" s="5">
        <v>0.86935922329341597</v>
      </c>
      <c r="F15" s="5">
        <v>0.92870688568627935</v>
      </c>
      <c r="G15" s="5">
        <v>0.95527137890024105</v>
      </c>
      <c r="H15" s="4">
        <f t="shared" si="3"/>
        <v>0.99809561610316944</v>
      </c>
      <c r="I15" s="5">
        <v>0.94395548968295029</v>
      </c>
      <c r="J15" s="5">
        <f t="shared" si="4"/>
        <v>0.94395548968295029</v>
      </c>
    </row>
    <row r="16" spans="1:10" ht="15.5" customHeight="1" x14ac:dyDescent="0.35">
      <c r="A16" s="3">
        <f t="shared" si="5"/>
        <v>9</v>
      </c>
      <c r="B16" s="4">
        <f t="shared" si="0"/>
        <v>0.87259588039118074</v>
      </c>
      <c r="C16" s="4">
        <f t="shared" si="1"/>
        <v>0.93196390051749722</v>
      </c>
      <c r="D16" s="4">
        <f t="shared" si="2"/>
        <v>0.96451499007951513</v>
      </c>
      <c r="E16" s="5">
        <v>0.87084720781681813</v>
      </c>
      <c r="F16" s="5">
        <v>0.93069179077993769</v>
      </c>
      <c r="G16" s="5">
        <v>0.96036531592578178</v>
      </c>
      <c r="H16" s="4">
        <f t="shared" si="3"/>
        <v>0.94645234474103557</v>
      </c>
      <c r="I16" s="5">
        <v>0.94575657327141005</v>
      </c>
      <c r="J16" s="5">
        <f t="shared" si="4"/>
        <v>0.94575657327141005</v>
      </c>
    </row>
    <row r="17" spans="1:10" ht="15.5" customHeight="1" x14ac:dyDescent="0.35">
      <c r="A17" s="3">
        <f t="shared" si="5"/>
        <v>10</v>
      </c>
      <c r="B17" s="4">
        <f t="shared" si="0"/>
        <v>1</v>
      </c>
      <c r="C17" s="4">
        <f t="shared" si="1"/>
        <v>1</v>
      </c>
      <c r="D17" s="4">
        <f t="shared" si="2"/>
        <v>0.99977330631177519</v>
      </c>
      <c r="E17" s="5">
        <v>0.99799601096720891</v>
      </c>
      <c r="F17" s="5">
        <v>0.99863502251873371</v>
      </c>
      <c r="G17" s="5">
        <v>0.9956976571681988</v>
      </c>
      <c r="H17" s="4">
        <f t="shared" si="3"/>
        <v>1</v>
      </c>
      <c r="I17" s="5">
        <v>0.99926486370550871</v>
      </c>
      <c r="J17" s="5">
        <f t="shared" si="4"/>
        <v>0.99926486370550871</v>
      </c>
    </row>
    <row r="18" spans="1:10" ht="15.5" customHeight="1" x14ac:dyDescent="0.35">
      <c r="A18" s="3">
        <f t="shared" si="5"/>
        <v>11</v>
      </c>
      <c r="B18" s="4">
        <f t="shared" si="0"/>
        <v>0.99799601096720891</v>
      </c>
      <c r="C18" s="4">
        <f t="shared" si="1"/>
        <v>0.99899700048358919</v>
      </c>
      <c r="D18" s="4">
        <f t="shared" si="2"/>
        <v>0.99895466011968082</v>
      </c>
      <c r="E18" s="5">
        <v>0.99799601096720891</v>
      </c>
      <c r="F18" s="5">
        <v>0.99863502251873371</v>
      </c>
      <c r="G18" s="5">
        <v>0.99592342672299217</v>
      </c>
      <c r="H18" s="4">
        <f t="shared" si="3"/>
        <v>0.99952146439936407</v>
      </c>
      <c r="I18" s="5">
        <v>0.99926486370550871</v>
      </c>
      <c r="J18" s="5">
        <f t="shared" si="4"/>
        <v>0.99926486370550871</v>
      </c>
    </row>
    <row r="19" spans="1:10" ht="15.5" customHeight="1" x14ac:dyDescent="0.35">
      <c r="A19" s="3">
        <f t="shared" si="5"/>
        <v>12</v>
      </c>
      <c r="B19" s="4">
        <f t="shared" si="0"/>
        <v>1</v>
      </c>
      <c r="C19" s="4">
        <f t="shared" si="1"/>
        <v>1</v>
      </c>
      <c r="D19" s="4">
        <f t="shared" si="2"/>
        <v>0.99967978689579351</v>
      </c>
      <c r="E19" s="5">
        <v>1</v>
      </c>
      <c r="F19" s="5">
        <v>0.99963765860690246</v>
      </c>
      <c r="G19" s="5">
        <v>0.99696559461835288</v>
      </c>
      <c r="H19" s="4">
        <f t="shared" si="3"/>
        <v>1</v>
      </c>
      <c r="I19" s="5">
        <v>0.99974327645478878</v>
      </c>
      <c r="J19" s="5">
        <f t="shared" si="4"/>
        <v>0.99974327645478878</v>
      </c>
    </row>
    <row r="20" spans="1:10" ht="15.5" customHeight="1" x14ac:dyDescent="0.35">
      <c r="A20" s="3">
        <f t="shared" si="5"/>
        <v>13</v>
      </c>
      <c r="B20" s="4">
        <f t="shared" si="0"/>
        <v>1</v>
      </c>
      <c r="C20" s="4">
        <f t="shared" si="1"/>
        <v>1</v>
      </c>
      <c r="D20" s="4">
        <f t="shared" si="2"/>
        <v>0.99987840456163346</v>
      </c>
      <c r="E20" s="5">
        <v>1</v>
      </c>
      <c r="F20" s="5">
        <v>0.99963765860690246</v>
      </c>
      <c r="G20" s="5">
        <v>0.99728493832423204</v>
      </c>
      <c r="H20" s="4">
        <f t="shared" si="3"/>
        <v>1</v>
      </c>
      <c r="I20" s="5">
        <v>0.99974327645478878</v>
      </c>
      <c r="J20" s="5">
        <f t="shared" si="4"/>
        <v>0.99974327645478878</v>
      </c>
    </row>
    <row r="21" spans="1:10" ht="15.5" customHeight="1" x14ac:dyDescent="0.35">
      <c r="A21" s="3">
        <f t="shared" si="5"/>
        <v>14</v>
      </c>
      <c r="B21" s="4">
        <f t="shared" si="0"/>
        <v>1</v>
      </c>
      <c r="C21" s="4">
        <f t="shared" si="1"/>
        <v>1</v>
      </c>
      <c r="D21" s="4">
        <f t="shared" si="2"/>
        <v>0.99826393029012395</v>
      </c>
      <c r="E21" s="5">
        <v>1</v>
      </c>
      <c r="F21" s="5">
        <v>0.99963765860690246</v>
      </c>
      <c r="G21" s="5">
        <v>0.9974062183705843</v>
      </c>
      <c r="H21" s="4">
        <f t="shared" si="3"/>
        <v>1</v>
      </c>
      <c r="I21" s="5">
        <v>0.99974327645478878</v>
      </c>
      <c r="J21" s="5">
        <f t="shared" si="4"/>
        <v>0.99974327645478878</v>
      </c>
    </row>
    <row r="22" spans="1:10" ht="15.5" customHeight="1" x14ac:dyDescent="0.35">
      <c r="A22" s="3">
        <f t="shared" si="5"/>
        <v>15</v>
      </c>
      <c r="B22" s="4">
        <f t="shared" si="0"/>
        <v>1</v>
      </c>
      <c r="C22" s="4">
        <f t="shared" si="1"/>
        <v>1</v>
      </c>
      <c r="D22" s="4">
        <f t="shared" si="2"/>
        <v>0.99950295773730236</v>
      </c>
      <c r="E22" s="5">
        <v>1</v>
      </c>
      <c r="F22" s="5">
        <v>0.99963765860690246</v>
      </c>
      <c r="G22" s="5">
        <v>0.99914079644319076</v>
      </c>
      <c r="H22" s="4">
        <f t="shared" si="3"/>
        <v>1</v>
      </c>
      <c r="I22" s="5">
        <v>0.99974327645478878</v>
      </c>
      <c r="J22" s="5">
        <f t="shared" si="4"/>
        <v>0.99974327645478878</v>
      </c>
    </row>
    <row r="23" spans="1:10" ht="15.5" customHeight="1" x14ac:dyDescent="0.35">
      <c r="A23" s="3">
        <f t="shared" si="5"/>
        <v>16</v>
      </c>
      <c r="B23" s="4">
        <f t="shared" si="0"/>
        <v>1</v>
      </c>
      <c r="C23" s="4">
        <f t="shared" si="1"/>
        <v>1</v>
      </c>
      <c r="D23" s="4">
        <f t="shared" si="2"/>
        <v>1</v>
      </c>
      <c r="E23" s="5">
        <v>1</v>
      </c>
      <c r="F23" s="5">
        <v>0.99963765860690246</v>
      </c>
      <c r="G23" s="5">
        <v>0.99963765860690246</v>
      </c>
      <c r="H23" s="4">
        <f t="shared" si="3"/>
        <v>1</v>
      </c>
      <c r="I23" s="5">
        <v>0.99974327645478878</v>
      </c>
      <c r="J23" s="5">
        <f t="shared" si="4"/>
        <v>0.99974327645478878</v>
      </c>
    </row>
    <row r="24" spans="1:10" ht="15.5" customHeight="1" x14ac:dyDescent="0.35">
      <c r="A24" s="3">
        <f t="shared" si="5"/>
        <v>17</v>
      </c>
      <c r="B24" s="4">
        <f t="shared" si="0"/>
        <v>1</v>
      </c>
      <c r="C24" s="4">
        <f t="shared" si="1"/>
        <v>0.99989336162745335</v>
      </c>
      <c r="D24" s="4">
        <f t="shared" si="2"/>
        <v>0.99989336162745335</v>
      </c>
      <c r="E24" s="5">
        <v>1</v>
      </c>
      <c r="F24" s="5">
        <v>0.99963765860690246</v>
      </c>
      <c r="G24" s="5">
        <v>0.99963765860690246</v>
      </c>
      <c r="H24" s="4">
        <f t="shared" si="3"/>
        <v>0.99992364827700275</v>
      </c>
      <c r="I24" s="5">
        <v>0.99974327645478878</v>
      </c>
      <c r="J24" s="5">
        <f t="shared" si="4"/>
        <v>0.99974327645478878</v>
      </c>
    </row>
    <row r="25" spans="1:10" ht="15.5" customHeight="1" x14ac:dyDescent="0.35">
      <c r="A25" s="3">
        <f t="shared" si="5"/>
        <v>18</v>
      </c>
      <c r="B25" s="4">
        <f t="shared" si="0"/>
        <v>1</v>
      </c>
      <c r="C25" s="4">
        <f t="shared" si="1"/>
        <v>0.99974426970878705</v>
      </c>
      <c r="D25" s="4">
        <f t="shared" si="2"/>
        <v>0.99974426970878705</v>
      </c>
      <c r="E25" s="5">
        <v>1</v>
      </c>
      <c r="F25" s="5">
        <v>0.99974426970878705</v>
      </c>
      <c r="G25" s="5">
        <v>0.99974426970878705</v>
      </c>
      <c r="H25" s="4">
        <f t="shared" si="3"/>
        <v>0.99981961440503508</v>
      </c>
      <c r="I25" s="5">
        <v>0.99981961440503508</v>
      </c>
      <c r="J25" s="5">
        <f t="shared" si="4"/>
        <v>0.99981961440503508</v>
      </c>
    </row>
    <row r="26" spans="1:10" ht="15.5" customHeight="1" x14ac:dyDescent="0.35">
      <c r="A26" s="3">
        <f t="shared" si="5"/>
        <v>19</v>
      </c>
      <c r="B26" s="4">
        <f t="shared" si="0"/>
        <v>1</v>
      </c>
      <c r="C26" s="4">
        <f t="shared" si="1"/>
        <v>1</v>
      </c>
      <c r="D26" s="4">
        <f t="shared" si="2"/>
        <v>1</v>
      </c>
      <c r="E26" s="5">
        <v>1</v>
      </c>
      <c r="F26" s="5">
        <v>1</v>
      </c>
      <c r="G26" s="5">
        <v>1</v>
      </c>
      <c r="H26" s="4">
        <f t="shared" si="3"/>
        <v>1</v>
      </c>
      <c r="I26" s="5">
        <v>1</v>
      </c>
      <c r="J26" s="5">
        <f t="shared" si="4"/>
        <v>1</v>
      </c>
    </row>
    <row r="27" spans="1:10" ht="15.5" customHeight="1" x14ac:dyDescent="0.35">
      <c r="A27" s="3">
        <f t="shared" si="5"/>
        <v>20</v>
      </c>
      <c r="B27" s="4">
        <f t="shared" si="0"/>
        <v>1</v>
      </c>
      <c r="C27" s="4">
        <f t="shared" si="1"/>
        <v>1</v>
      </c>
      <c r="D27" s="4">
        <f t="shared" si="2"/>
        <v>1</v>
      </c>
      <c r="E27" s="5">
        <v>1</v>
      </c>
      <c r="F27" s="5">
        <v>1</v>
      </c>
      <c r="G27" s="5">
        <v>1</v>
      </c>
      <c r="H27" s="4">
        <f t="shared" si="3"/>
        <v>1</v>
      </c>
      <c r="I27" s="5">
        <v>1</v>
      </c>
      <c r="J27" s="5">
        <f t="shared" si="4"/>
        <v>1</v>
      </c>
    </row>
    <row r="28" spans="1:10" ht="15.5" customHeight="1" x14ac:dyDescent="0.35">
      <c r="A28" s="3">
        <f t="shared" si="5"/>
        <v>21</v>
      </c>
      <c r="B28" s="4">
        <f t="shared" si="0"/>
        <v>1</v>
      </c>
      <c r="C28" s="4">
        <f t="shared" si="1"/>
        <v>1</v>
      </c>
      <c r="D28" s="4">
        <f t="shared" si="2"/>
        <v>1</v>
      </c>
      <c r="E28" s="5">
        <v>1</v>
      </c>
      <c r="F28" s="5">
        <v>1</v>
      </c>
      <c r="G28" s="5">
        <v>1</v>
      </c>
      <c r="H28" s="4">
        <f t="shared" si="3"/>
        <v>1</v>
      </c>
      <c r="I28" s="5">
        <v>1</v>
      </c>
      <c r="J28" s="5">
        <f t="shared" si="4"/>
        <v>1</v>
      </c>
    </row>
    <row r="29" spans="1:10" ht="15.5" customHeight="1" x14ac:dyDescent="0.35">
      <c r="A29" s="3">
        <f t="shared" si="5"/>
        <v>22</v>
      </c>
      <c r="B29" s="4">
        <f t="shared" si="0"/>
        <v>1</v>
      </c>
      <c r="C29" s="4">
        <f t="shared" si="1"/>
        <v>1</v>
      </c>
      <c r="D29" s="4">
        <f t="shared" si="2"/>
        <v>1</v>
      </c>
      <c r="E29" s="5">
        <v>1</v>
      </c>
      <c r="F29" s="5">
        <v>1</v>
      </c>
      <c r="G29" s="5">
        <v>1</v>
      </c>
      <c r="H29" s="4">
        <f t="shared" si="3"/>
        <v>1</v>
      </c>
      <c r="I29" s="5">
        <v>1</v>
      </c>
      <c r="J29" s="5">
        <f t="shared" si="4"/>
        <v>1</v>
      </c>
    </row>
    <row r="30" spans="1:10" ht="15.5" customHeight="1" x14ac:dyDescent="0.35">
      <c r="A30" s="3">
        <v>23</v>
      </c>
      <c r="B30" s="4">
        <v>1</v>
      </c>
      <c r="C30" s="4">
        <v>1</v>
      </c>
      <c r="D30" s="4">
        <v>1</v>
      </c>
      <c r="E30" s="5">
        <v>1</v>
      </c>
      <c r="F30" s="5">
        <v>1</v>
      </c>
      <c r="G30" s="5">
        <v>1</v>
      </c>
      <c r="H30" s="4">
        <v>1</v>
      </c>
      <c r="I30" s="5">
        <v>1</v>
      </c>
      <c r="J30" s="5">
        <f t="shared" si="4"/>
        <v>1</v>
      </c>
    </row>
    <row r="34" spans="1:24" ht="15.5" customHeight="1" x14ac:dyDescent="0.35">
      <c r="A34" s="1"/>
      <c r="B34" s="1"/>
      <c r="C34" s="1"/>
      <c r="D34" s="1"/>
      <c r="E34" s="2" t="s">
        <v>19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4" ht="15.5" customHeight="1" x14ac:dyDescent="0.35">
      <c r="A35" s="3" t="s">
        <v>20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4" ht="15.5" customHeight="1" x14ac:dyDescent="0.35">
      <c r="A36" s="3" t="s">
        <v>21</v>
      </c>
      <c r="B36" s="6" t="s">
        <v>22</v>
      </c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</row>
    <row r="37" spans="1:24" ht="15.5" customHeight="1" x14ac:dyDescent="0.35">
      <c r="A37" s="2" t="s">
        <v>23</v>
      </c>
      <c r="B37" s="3" t="s">
        <v>24</v>
      </c>
      <c r="C37" s="3" t="s">
        <v>24</v>
      </c>
      <c r="D37" s="3" t="s">
        <v>24</v>
      </c>
      <c r="E37" s="3" t="s">
        <v>24</v>
      </c>
      <c r="F37" s="3" t="s">
        <v>24</v>
      </c>
      <c r="G37" s="3" t="s">
        <v>24</v>
      </c>
      <c r="H37" s="3" t="s">
        <v>24</v>
      </c>
      <c r="I37" s="3" t="s">
        <v>24</v>
      </c>
      <c r="J37" s="3" t="s">
        <v>24</v>
      </c>
      <c r="K37" s="3" t="s">
        <v>24</v>
      </c>
      <c r="L37" s="3" t="s">
        <v>24</v>
      </c>
      <c r="M37" s="3" t="s">
        <v>24</v>
      </c>
      <c r="N37" s="3" t="s">
        <v>24</v>
      </c>
      <c r="O37" s="3" t="s">
        <v>24</v>
      </c>
      <c r="P37" s="3" t="s">
        <v>24</v>
      </c>
      <c r="Q37" s="3" t="s">
        <v>24</v>
      </c>
      <c r="R37" s="3" t="s">
        <v>24</v>
      </c>
      <c r="S37" s="3" t="s">
        <v>24</v>
      </c>
      <c r="T37" s="3" t="s">
        <v>24</v>
      </c>
      <c r="U37" s="3" t="s">
        <v>24</v>
      </c>
      <c r="V37" s="3" t="s">
        <v>24</v>
      </c>
      <c r="W37" s="3" t="s">
        <v>24</v>
      </c>
      <c r="X37" s="3" t="s">
        <v>24</v>
      </c>
    </row>
    <row r="38" spans="1:24" ht="15.5" customHeight="1" x14ac:dyDescent="0.35">
      <c r="A38" s="1">
        <v>0</v>
      </c>
      <c r="B38" s="4">
        <v>19.947668165819319</v>
      </c>
      <c r="C38" s="4">
        <v>1.2412623958612869</v>
      </c>
      <c r="D38" s="4">
        <v>1.3661466564921969</v>
      </c>
      <c r="E38" s="4">
        <v>1.0387384321232001</v>
      </c>
      <c r="F38" s="4">
        <v>1</v>
      </c>
      <c r="G38" s="4">
        <v>1.0073363121014369</v>
      </c>
      <c r="H38" s="4">
        <v>1.010413983466075</v>
      </c>
      <c r="I38" s="4">
        <v>1</v>
      </c>
      <c r="J38" s="4">
        <v>1</v>
      </c>
      <c r="K38" s="4">
        <v>1</v>
      </c>
      <c r="L38" s="4">
        <v>1</v>
      </c>
      <c r="M38" s="4">
        <v>1.0001155055623789</v>
      </c>
      <c r="N38" s="4">
        <v>1.0012526464120191</v>
      </c>
      <c r="O38" s="4">
        <v>1</v>
      </c>
      <c r="P38" s="4">
        <v>1.0156518000047781</v>
      </c>
      <c r="Q38" s="4">
        <v>1.003978315492515</v>
      </c>
      <c r="R38" s="4">
        <v>0.99999999999999989</v>
      </c>
      <c r="S38" s="4">
        <v>1.000639898473012</v>
      </c>
      <c r="T38" s="4">
        <v>1.0012789785296159</v>
      </c>
      <c r="U38" s="4">
        <v>1</v>
      </c>
      <c r="V38" s="4">
        <v>1</v>
      </c>
      <c r="W38" s="4">
        <v>1</v>
      </c>
      <c r="X38" s="4">
        <v>1</v>
      </c>
    </row>
    <row r="39" spans="1:24" ht="15.5" customHeight="1" x14ac:dyDescent="0.35">
      <c r="A39" s="1">
        <f t="shared" ref="A39:A60" si="6">1+A38</f>
        <v>1</v>
      </c>
      <c r="B39" s="4">
        <v>5.1876981151588808</v>
      </c>
      <c r="C39" s="4">
        <v>1.1607987456427931</v>
      </c>
      <c r="D39" s="4">
        <v>1.069356140622048</v>
      </c>
      <c r="E39" s="4">
        <v>1.4997960343947041</v>
      </c>
      <c r="F39" s="4">
        <v>1.084717739603835</v>
      </c>
      <c r="G39" s="4">
        <v>1</v>
      </c>
      <c r="H39" s="4">
        <v>1</v>
      </c>
      <c r="I39" s="4">
        <v>1.003714332535677</v>
      </c>
      <c r="J39" s="4">
        <v>1</v>
      </c>
      <c r="K39" s="4">
        <v>1.0000821259911059</v>
      </c>
      <c r="L39" s="4">
        <v>0.99999999999999989</v>
      </c>
      <c r="M39" s="4">
        <v>1.002026427645567</v>
      </c>
      <c r="N39" s="4">
        <v>1</v>
      </c>
      <c r="O39" s="4">
        <v>1.0009328921275391</v>
      </c>
      <c r="P39" s="4">
        <v>1</v>
      </c>
      <c r="Q39" s="4">
        <v>1</v>
      </c>
      <c r="R39" s="4">
        <v>1</v>
      </c>
      <c r="S39" s="4">
        <v>1</v>
      </c>
      <c r="T39" s="4">
        <v>1</v>
      </c>
      <c r="U39" s="4">
        <v>1</v>
      </c>
      <c r="V39" s="4">
        <v>1</v>
      </c>
      <c r="W39" s="4">
        <v>1</v>
      </c>
      <c r="X39" s="4"/>
    </row>
    <row r="40" spans="1:24" ht="15.5" customHeight="1" x14ac:dyDescent="0.35">
      <c r="A40" s="1">
        <f t="shared" si="6"/>
        <v>2</v>
      </c>
      <c r="B40" s="4">
        <v>3.287769094124914</v>
      </c>
      <c r="C40" s="4">
        <v>3.9910413170675918</v>
      </c>
      <c r="D40" s="4">
        <v>1.008400732268069</v>
      </c>
      <c r="E40" s="4">
        <v>1.015535883599755</v>
      </c>
      <c r="F40" s="4">
        <v>1.000871409930989</v>
      </c>
      <c r="G40" s="4">
        <v>1</v>
      </c>
      <c r="H40" s="4">
        <v>1.0071760261674629</v>
      </c>
      <c r="I40" s="4">
        <v>1.0009227953391191</v>
      </c>
      <c r="J40" s="4">
        <v>1</v>
      </c>
      <c r="K40" s="4">
        <v>1</v>
      </c>
      <c r="L40" s="4">
        <v>1.0003936233581929</v>
      </c>
      <c r="M40" s="4">
        <v>1.0043912326962969</v>
      </c>
      <c r="N40" s="4">
        <v>1</v>
      </c>
      <c r="O40" s="4">
        <v>1</v>
      </c>
      <c r="P40" s="4">
        <v>1</v>
      </c>
      <c r="Q40" s="4">
        <v>1</v>
      </c>
      <c r="R40" s="4">
        <v>1</v>
      </c>
      <c r="S40" s="4">
        <v>1</v>
      </c>
      <c r="T40" s="4">
        <v>1</v>
      </c>
      <c r="U40" s="4">
        <v>1</v>
      </c>
      <c r="V40" s="4">
        <v>1</v>
      </c>
    </row>
    <row r="41" spans="1:24" ht="15.5" customHeight="1" x14ac:dyDescent="0.35">
      <c r="A41" s="1">
        <f t="shared" si="6"/>
        <v>3</v>
      </c>
      <c r="B41" s="4">
        <v>11.270451082996621</v>
      </c>
      <c r="C41" s="4">
        <v>1.179612106964443</v>
      </c>
      <c r="D41" s="4">
        <v>1.7591163414063009</v>
      </c>
      <c r="E41" s="4">
        <v>1.073215529888919</v>
      </c>
      <c r="F41" s="4">
        <v>0.99999999999999989</v>
      </c>
      <c r="G41" s="4">
        <v>1.187720772871641</v>
      </c>
      <c r="H41" s="4">
        <v>1</v>
      </c>
      <c r="I41" s="4">
        <v>1</v>
      </c>
      <c r="J41" s="4">
        <v>1</v>
      </c>
      <c r="K41" s="4">
        <v>1</v>
      </c>
      <c r="L41" s="4">
        <v>1</v>
      </c>
      <c r="M41" s="4">
        <v>1</v>
      </c>
      <c r="N41" s="4">
        <v>1.002270825996292</v>
      </c>
      <c r="O41" s="4">
        <v>1.0002832101286141</v>
      </c>
      <c r="P41" s="4">
        <v>1</v>
      </c>
      <c r="Q41" s="4">
        <v>1</v>
      </c>
      <c r="R41" s="4">
        <v>1</v>
      </c>
      <c r="S41" s="4">
        <v>1</v>
      </c>
      <c r="T41" s="4">
        <v>1</v>
      </c>
      <c r="U41" s="4">
        <v>1</v>
      </c>
      <c r="V41" s="4"/>
    </row>
    <row r="42" spans="1:24" ht="15.5" customHeight="1" x14ac:dyDescent="0.35">
      <c r="A42" s="1">
        <f t="shared" si="6"/>
        <v>4</v>
      </c>
      <c r="B42" s="4">
        <v>9.018035897324058</v>
      </c>
      <c r="C42" s="4">
        <v>1.2097440411700979</v>
      </c>
      <c r="D42" s="4">
        <v>1.044061379274499</v>
      </c>
      <c r="E42" s="4">
        <v>1.0406682303384229</v>
      </c>
      <c r="F42" s="4">
        <v>1.152028922844816</v>
      </c>
      <c r="G42" s="4">
        <v>1</v>
      </c>
      <c r="H42" s="4">
        <v>1.297282578316524</v>
      </c>
      <c r="I42" s="4">
        <v>1.04810430303575</v>
      </c>
      <c r="J42" s="4">
        <v>1.0016074252829139</v>
      </c>
      <c r="K42" s="4">
        <v>1.0003019713156569</v>
      </c>
      <c r="L42" s="4">
        <v>1.0008564017643871</v>
      </c>
      <c r="M42" s="4">
        <v>1</v>
      </c>
      <c r="N42" s="4">
        <v>1</v>
      </c>
      <c r="O42" s="4">
        <v>1</v>
      </c>
      <c r="P42" s="4">
        <v>1</v>
      </c>
      <c r="Q42" s="4">
        <v>1</v>
      </c>
      <c r="R42" s="4">
        <v>1</v>
      </c>
      <c r="S42" s="4">
        <v>1</v>
      </c>
      <c r="T42" s="4">
        <v>1</v>
      </c>
      <c r="U42" s="4"/>
      <c r="V42" s="4"/>
    </row>
    <row r="43" spans="1:24" ht="15.5" customHeight="1" x14ac:dyDescent="0.35">
      <c r="A43" s="1">
        <f t="shared" si="6"/>
        <v>5</v>
      </c>
      <c r="B43" s="4">
        <v>4.9204567596115387</v>
      </c>
      <c r="C43" s="4">
        <v>1.186936038023503</v>
      </c>
      <c r="D43" s="4">
        <v>1.154364690554204</v>
      </c>
      <c r="E43" s="4">
        <v>1.0601007281571859</v>
      </c>
      <c r="F43" s="4">
        <v>1</v>
      </c>
      <c r="G43" s="4">
        <v>1.373441006479903</v>
      </c>
      <c r="H43" s="4">
        <v>1.0013936714362131</v>
      </c>
      <c r="I43" s="4">
        <v>0.99999999999999989</v>
      </c>
      <c r="J43" s="4">
        <v>0.99999999999999989</v>
      </c>
      <c r="K43" s="4">
        <v>1.0018445141353629</v>
      </c>
      <c r="L43" s="4">
        <v>1.001470915956288</v>
      </c>
      <c r="M43" s="4">
        <v>1</v>
      </c>
      <c r="N43" s="4">
        <v>1</v>
      </c>
      <c r="O43" s="4">
        <v>1</v>
      </c>
      <c r="P43" s="4">
        <v>1</v>
      </c>
      <c r="Q43" s="4">
        <v>1</v>
      </c>
      <c r="R43" s="4">
        <v>1</v>
      </c>
      <c r="S43" s="4">
        <v>1</v>
      </c>
      <c r="U43" s="4"/>
      <c r="V43" s="4"/>
    </row>
    <row r="44" spans="1:24" ht="15.5" customHeight="1" x14ac:dyDescent="0.35">
      <c r="A44" s="1">
        <f t="shared" si="6"/>
        <v>6</v>
      </c>
      <c r="B44" s="4">
        <v>7.1895566080724658</v>
      </c>
      <c r="C44" s="4">
        <v>1.544914584455706</v>
      </c>
      <c r="D44" s="4">
        <v>1.256603255194088</v>
      </c>
      <c r="E44" s="4">
        <v>1.1714737557028889</v>
      </c>
      <c r="F44" s="4">
        <v>1.005307810800403</v>
      </c>
      <c r="G44" s="4">
        <v>1.293178532395713</v>
      </c>
      <c r="H44" s="4">
        <v>1</v>
      </c>
      <c r="I44" s="4">
        <v>1.195841132711722</v>
      </c>
      <c r="J44" s="4">
        <v>0.99999999999999989</v>
      </c>
      <c r="K44" s="4">
        <v>0.99999999999999989</v>
      </c>
      <c r="L44" s="4">
        <v>0.99999999999999989</v>
      </c>
      <c r="M44" s="4">
        <v>0.99999999999999989</v>
      </c>
      <c r="N44" s="4">
        <v>0.99999999999999989</v>
      </c>
      <c r="O44" s="4">
        <v>0.99999999999999989</v>
      </c>
      <c r="P44" s="4">
        <v>0.99999999999999989</v>
      </c>
      <c r="Q44" s="4">
        <v>0.99999999999999989</v>
      </c>
      <c r="R44" s="4">
        <v>0.99999999999999989</v>
      </c>
      <c r="T44" s="4"/>
      <c r="U44" s="4"/>
      <c r="V44" s="4"/>
    </row>
    <row r="45" spans="1:24" ht="15.5" customHeight="1" x14ac:dyDescent="0.35">
      <c r="A45" s="1">
        <f t="shared" si="6"/>
        <v>7</v>
      </c>
      <c r="B45" s="4">
        <v>5.4114019134972722</v>
      </c>
      <c r="C45" s="4">
        <v>1.4028198880738769</v>
      </c>
      <c r="D45" s="4">
        <v>1.036082309799043</v>
      </c>
      <c r="E45" s="4">
        <v>1.402706837781373</v>
      </c>
      <c r="F45" s="4">
        <v>1.218227296284832</v>
      </c>
      <c r="G45" s="4">
        <v>1.0372628853337389</v>
      </c>
      <c r="H45" s="4">
        <v>1.110990781874565</v>
      </c>
      <c r="I45" s="4">
        <v>1.0018094710862731</v>
      </c>
      <c r="J45" s="4">
        <v>1.049558306813057</v>
      </c>
      <c r="K45" s="4">
        <v>1.001322171699639</v>
      </c>
      <c r="L45" s="4">
        <v>1</v>
      </c>
      <c r="M45" s="4">
        <v>1</v>
      </c>
      <c r="N45" s="4">
        <v>1</v>
      </c>
      <c r="O45" s="4">
        <v>1</v>
      </c>
      <c r="P45" s="4">
        <v>1</v>
      </c>
      <c r="Q45" s="4">
        <v>1</v>
      </c>
      <c r="R45" s="4"/>
      <c r="S45" s="4"/>
      <c r="T45" s="4"/>
      <c r="U45" s="4"/>
      <c r="V45" s="4"/>
    </row>
    <row r="46" spans="1:24" ht="15.5" customHeight="1" x14ac:dyDescent="0.35">
      <c r="A46" s="1">
        <f t="shared" si="6"/>
        <v>8</v>
      </c>
      <c r="B46" s="4">
        <v>176.5277583798883</v>
      </c>
      <c r="C46" s="4">
        <v>1.1296047771302209</v>
      </c>
      <c r="D46" s="4">
        <v>1.0474960186517079</v>
      </c>
      <c r="E46" s="4">
        <v>1.067240530535726</v>
      </c>
      <c r="F46" s="4">
        <v>1.001659486522448</v>
      </c>
      <c r="G46" s="4">
        <v>1.1216556426013671</v>
      </c>
      <c r="H46" s="4">
        <v>1.0018639082126279</v>
      </c>
      <c r="I46" s="4">
        <v>1.002080298115765</v>
      </c>
      <c r="J46" s="4">
        <v>1</v>
      </c>
      <c r="K46" s="4">
        <v>1</v>
      </c>
      <c r="L46" s="4">
        <v>1</v>
      </c>
      <c r="M46" s="4">
        <v>1</v>
      </c>
      <c r="N46" s="4">
        <v>1</v>
      </c>
      <c r="O46" s="4">
        <v>1</v>
      </c>
      <c r="P46" s="4">
        <v>1</v>
      </c>
      <c r="Q46" s="4"/>
      <c r="R46" s="4"/>
      <c r="S46" s="4"/>
      <c r="T46" s="4"/>
      <c r="U46" s="4"/>
      <c r="V46" s="4"/>
    </row>
    <row r="47" spans="1:24" ht="15.5" customHeight="1" x14ac:dyDescent="0.35">
      <c r="A47" s="1">
        <f t="shared" si="6"/>
        <v>9</v>
      </c>
      <c r="B47" s="4">
        <v>10.7442808632322</v>
      </c>
      <c r="C47" s="4">
        <v>1.202134173917293</v>
      </c>
      <c r="D47" s="4">
        <v>1.0317374932759551</v>
      </c>
      <c r="E47" s="4">
        <v>1.016545738627791</v>
      </c>
      <c r="F47" s="4">
        <v>1</v>
      </c>
      <c r="G47" s="4">
        <v>1.002947882266118</v>
      </c>
      <c r="H47" s="4">
        <v>1</v>
      </c>
      <c r="I47" s="4">
        <v>1</v>
      </c>
      <c r="J47" s="4">
        <v>1</v>
      </c>
      <c r="K47" s="4">
        <v>1</v>
      </c>
      <c r="L47" s="4">
        <v>1</v>
      </c>
      <c r="M47" s="4">
        <v>1</v>
      </c>
      <c r="N47" s="4">
        <v>1</v>
      </c>
      <c r="O47" s="4">
        <v>1</v>
      </c>
      <c r="Q47" s="4"/>
      <c r="R47" s="4"/>
      <c r="S47" s="4"/>
      <c r="T47" s="4"/>
      <c r="U47" s="4"/>
      <c r="V47" s="4"/>
    </row>
    <row r="48" spans="1:24" ht="15.5" customHeight="1" x14ac:dyDescent="0.35">
      <c r="A48" s="1">
        <f t="shared" si="6"/>
        <v>10</v>
      </c>
      <c r="B48" s="4">
        <v>10.600967039456689</v>
      </c>
      <c r="C48" s="4">
        <v>1.54924063061432</v>
      </c>
      <c r="D48" s="4">
        <v>1.0264630231222771</v>
      </c>
      <c r="E48" s="4">
        <v>0.99999999999999989</v>
      </c>
      <c r="F48" s="4">
        <v>1.004039537106268</v>
      </c>
      <c r="G48" s="4">
        <v>1.0259550940347439</v>
      </c>
      <c r="H48" s="4">
        <v>1</v>
      </c>
      <c r="I48" s="4">
        <v>1</v>
      </c>
      <c r="J48" s="4">
        <v>1.0076889069318129</v>
      </c>
      <c r="K48" s="4">
        <v>1</v>
      </c>
      <c r="L48" s="4">
        <v>1</v>
      </c>
      <c r="M48" s="4">
        <v>1.0060240392068771</v>
      </c>
      <c r="N48" s="4">
        <v>1</v>
      </c>
      <c r="R48" s="4"/>
      <c r="S48" s="4"/>
      <c r="T48" s="4"/>
      <c r="U48" s="4"/>
      <c r="V48" s="4"/>
    </row>
    <row r="49" spans="1:22" ht="15.5" customHeight="1" x14ac:dyDescent="0.35">
      <c r="A49" s="1">
        <f t="shared" si="6"/>
        <v>11</v>
      </c>
      <c r="B49" s="4">
        <v>7.1365504614579827</v>
      </c>
      <c r="C49" s="4">
        <v>1.2578071211101829</v>
      </c>
      <c r="D49" s="4">
        <v>1.017085318364688</v>
      </c>
      <c r="E49" s="4">
        <v>1.023894982401572</v>
      </c>
      <c r="F49" s="4">
        <v>1.9436022679806619</v>
      </c>
      <c r="G49" s="4">
        <v>1</v>
      </c>
      <c r="H49" s="4">
        <v>1</v>
      </c>
      <c r="I49" s="4">
        <v>1</v>
      </c>
      <c r="J49" s="4">
        <v>1</v>
      </c>
      <c r="K49" s="4">
        <v>1.382521246895871</v>
      </c>
      <c r="L49" s="4">
        <v>1</v>
      </c>
      <c r="M49" s="4">
        <v>1</v>
      </c>
      <c r="T49" s="4"/>
      <c r="U49" s="4"/>
      <c r="V49" s="4"/>
    </row>
    <row r="50" spans="1:22" ht="15.5" customHeight="1" x14ac:dyDescent="0.35">
      <c r="A50" s="1">
        <f t="shared" si="6"/>
        <v>12</v>
      </c>
      <c r="B50" s="4">
        <v>26.069782267555901</v>
      </c>
      <c r="C50" s="4">
        <v>1.1531559493242289</v>
      </c>
      <c r="D50" s="4">
        <v>1.2917321196995279</v>
      </c>
      <c r="E50" s="4">
        <v>2.42891509666274</v>
      </c>
      <c r="F50" s="4">
        <v>1.006661114005289</v>
      </c>
      <c r="G50" s="4">
        <v>1</v>
      </c>
      <c r="H50" s="4">
        <v>1</v>
      </c>
      <c r="I50" s="4">
        <v>1</v>
      </c>
      <c r="J50" s="4">
        <v>1.0051347629962391</v>
      </c>
      <c r="K50" s="4">
        <v>1</v>
      </c>
      <c r="L50" s="4">
        <v>1</v>
      </c>
      <c r="U50" s="4"/>
      <c r="V50" s="4"/>
    </row>
    <row r="51" spans="1:22" ht="15.5" customHeight="1" x14ac:dyDescent="0.35">
      <c r="A51" s="1">
        <f t="shared" si="6"/>
        <v>13</v>
      </c>
      <c r="B51" s="4">
        <v>8.9226805320210758</v>
      </c>
      <c r="C51" s="4">
        <v>6.7834874270937933</v>
      </c>
      <c r="D51" s="4">
        <v>1.0078283942952011</v>
      </c>
      <c r="E51" s="4">
        <v>1.0040966950941641</v>
      </c>
      <c r="F51" s="4">
        <v>1.012938760877359</v>
      </c>
      <c r="G51" s="4">
        <v>0.99999999999999989</v>
      </c>
      <c r="H51" s="4">
        <v>0.99999999999999989</v>
      </c>
      <c r="I51" s="4">
        <v>1.0112238484331511</v>
      </c>
      <c r="J51" s="4">
        <v>1</v>
      </c>
      <c r="K51" s="4">
        <v>1.0554963594388209</v>
      </c>
      <c r="U51" s="4"/>
      <c r="V51" s="4"/>
    </row>
    <row r="52" spans="1:22" ht="15.5" customHeight="1" x14ac:dyDescent="0.35">
      <c r="A52" s="1">
        <f t="shared" si="6"/>
        <v>14</v>
      </c>
      <c r="B52" s="4">
        <v>5.0156305691509253</v>
      </c>
      <c r="C52" s="4">
        <v>1.4784081198988479</v>
      </c>
      <c r="D52" s="4">
        <v>1.0178270799041469</v>
      </c>
      <c r="E52" s="4">
        <v>1.010226013559431</v>
      </c>
      <c r="F52" s="4">
        <v>1</v>
      </c>
      <c r="G52" s="4">
        <v>1.00329169403094</v>
      </c>
      <c r="H52" s="4">
        <v>1.401991947205671</v>
      </c>
      <c r="I52" s="4">
        <v>0.99999999999999989</v>
      </c>
      <c r="J52" s="4">
        <v>0.99999999999999989</v>
      </c>
      <c r="V52" s="4"/>
    </row>
    <row r="53" spans="1:22" ht="15.5" customHeight="1" x14ac:dyDescent="0.35">
      <c r="A53" s="1">
        <f t="shared" si="6"/>
        <v>15</v>
      </c>
      <c r="B53" s="4">
        <v>8.348055463964041</v>
      </c>
      <c r="C53" s="4">
        <v>1.1468775985365041</v>
      </c>
      <c r="D53" s="4">
        <v>1.063439152863725</v>
      </c>
      <c r="E53" s="4">
        <v>1</v>
      </c>
      <c r="F53" s="4">
        <v>1.002594201737536</v>
      </c>
      <c r="G53" s="4">
        <v>1.0010897375959471</v>
      </c>
      <c r="H53" s="4">
        <v>1</v>
      </c>
      <c r="I53" s="4">
        <v>1</v>
      </c>
    </row>
    <row r="54" spans="1:22" ht="15.5" customHeight="1" x14ac:dyDescent="0.35">
      <c r="A54" s="1">
        <f t="shared" si="6"/>
        <v>16</v>
      </c>
      <c r="B54" s="4">
        <v>5.5103125840418707</v>
      </c>
      <c r="C54" s="4">
        <v>1.0720238922072509</v>
      </c>
      <c r="D54" s="4">
        <v>1.295779161085284</v>
      </c>
      <c r="E54" s="4">
        <v>1.0054553095688861</v>
      </c>
      <c r="F54" s="4">
        <v>1.0302116793226259</v>
      </c>
      <c r="G54" s="4">
        <v>1</v>
      </c>
      <c r="H54" s="4">
        <v>1</v>
      </c>
    </row>
    <row r="55" spans="1:22" ht="15.5" customHeight="1" x14ac:dyDescent="0.35">
      <c r="A55" s="1">
        <f t="shared" si="6"/>
        <v>17</v>
      </c>
      <c r="B55" s="4">
        <v>11.217178034483609</v>
      </c>
      <c r="C55" s="4">
        <v>1.193636057530425</v>
      </c>
      <c r="D55" s="4">
        <v>1.021796273806187</v>
      </c>
      <c r="E55" s="4">
        <v>1.016139672796504</v>
      </c>
      <c r="F55" s="4">
        <v>1.282577745002391</v>
      </c>
      <c r="G55" s="4">
        <v>1</v>
      </c>
    </row>
    <row r="56" spans="1:22" ht="15.5" customHeight="1" x14ac:dyDescent="0.35">
      <c r="A56" s="1">
        <f t="shared" si="6"/>
        <v>18</v>
      </c>
      <c r="B56" s="4">
        <v>22.623670132836448</v>
      </c>
      <c r="C56" s="4">
        <v>1.4646443848136239</v>
      </c>
      <c r="D56" s="4">
        <v>2.8713061933418289</v>
      </c>
      <c r="E56" s="4">
        <v>1.002369089634664</v>
      </c>
      <c r="F56" s="4">
        <v>1</v>
      </c>
    </row>
    <row r="57" spans="1:22" ht="15.5" customHeight="1" x14ac:dyDescent="0.35">
      <c r="A57" s="1">
        <f t="shared" si="6"/>
        <v>19</v>
      </c>
      <c r="B57" s="4">
        <v>4.614351381509918</v>
      </c>
      <c r="C57" s="4">
        <v>1.7516905213501071</v>
      </c>
      <c r="D57" s="4">
        <v>1.010021171489061</v>
      </c>
      <c r="E57" s="4">
        <v>1</v>
      </c>
    </row>
    <row r="58" spans="1:22" ht="15.5" customHeight="1" x14ac:dyDescent="0.35">
      <c r="A58" s="1">
        <f t="shared" si="6"/>
        <v>20</v>
      </c>
      <c r="B58" s="4"/>
      <c r="C58" s="4">
        <v>1.0390377882873201</v>
      </c>
      <c r="D58" s="4">
        <v>1</v>
      </c>
    </row>
    <row r="59" spans="1:22" ht="15.5" customHeight="1" x14ac:dyDescent="0.35">
      <c r="A59" s="1">
        <f t="shared" si="6"/>
        <v>21</v>
      </c>
      <c r="B59" s="4">
        <v>6.243458042697104</v>
      </c>
      <c r="C59" s="4">
        <v>1.034250350398473</v>
      </c>
    </row>
    <row r="60" spans="1:22" ht="15.5" customHeight="1" x14ac:dyDescent="0.35">
      <c r="A60" s="1">
        <f t="shared" si="6"/>
        <v>22</v>
      </c>
      <c r="B60" s="4">
        <v>1.6966496308915391</v>
      </c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24"/>
  <sheetViews>
    <sheetView tabSelected="1" workbookViewId="0">
      <selection activeCell="N2" sqref="N2"/>
    </sheetView>
  </sheetViews>
  <sheetFormatPr defaultRowHeight="14.5" x14ac:dyDescent="0.35"/>
  <cols>
    <col min="1" max="1" width="19.08984375" bestFit="1" customWidth="1"/>
    <col min="2" max="10" width="11.81640625" bestFit="1" customWidth="1"/>
    <col min="11" max="11" width="8.7265625" customWidth="1"/>
    <col min="12" max="12" width="4.7265625" customWidth="1"/>
    <col min="13" max="13" width="11.6328125" customWidth="1"/>
    <col min="14" max="14" width="10.08984375" bestFit="1" customWidth="1"/>
    <col min="15" max="15" width="9.81640625" bestFit="1" customWidth="1"/>
    <col min="16" max="17" width="8.81640625" bestFit="1" customWidth="1"/>
    <col min="18" max="18" width="9.54296875" bestFit="1" customWidth="1"/>
    <col min="19" max="19" width="9.26953125" bestFit="1" customWidth="1"/>
    <col min="20" max="21" width="8.26953125" bestFit="1" customWidth="1"/>
    <col min="22" max="22" width="8.54296875" bestFit="1" customWidth="1"/>
    <col min="23" max="23" width="9.54296875" bestFit="1" customWidth="1"/>
    <col min="24" max="24" width="9.26953125" bestFit="1" customWidth="1"/>
    <col min="25" max="26" width="8.26953125" bestFit="1" customWidth="1"/>
    <col min="27" max="27" width="8.54296875" bestFit="1" customWidth="1"/>
  </cols>
  <sheetData>
    <row r="1" spans="1:27" ht="43.5" customHeight="1" x14ac:dyDescent="0.35">
      <c r="A1" s="33" t="s">
        <v>25</v>
      </c>
      <c r="B1" s="31" t="s">
        <v>26</v>
      </c>
      <c r="C1" s="31" t="s">
        <v>27</v>
      </c>
      <c r="D1" s="31" t="s">
        <v>28</v>
      </c>
      <c r="E1" s="31" t="s">
        <v>29</v>
      </c>
      <c r="F1" s="31" t="s">
        <v>30</v>
      </c>
      <c r="G1" s="31" t="s">
        <v>31</v>
      </c>
      <c r="H1" s="31" t="s">
        <v>32</v>
      </c>
      <c r="I1" s="31" t="s">
        <v>33</v>
      </c>
      <c r="J1" s="31" t="s">
        <v>5</v>
      </c>
      <c r="M1" s="33" t="s">
        <v>34</v>
      </c>
      <c r="N1" s="31" t="s">
        <v>26</v>
      </c>
      <c r="O1" s="31" t="s">
        <v>27</v>
      </c>
      <c r="P1" s="31" t="s">
        <v>28</v>
      </c>
      <c r="Q1" s="31" t="s">
        <v>29</v>
      </c>
      <c r="R1" s="31" t="s">
        <v>30</v>
      </c>
      <c r="S1" s="31" t="s">
        <v>31</v>
      </c>
      <c r="T1" s="31" t="s">
        <v>32</v>
      </c>
      <c r="U1" s="31" t="s">
        <v>33</v>
      </c>
      <c r="V1" s="31" t="s">
        <v>5</v>
      </c>
      <c r="W1" s="31"/>
      <c r="X1" s="31"/>
      <c r="Y1" s="31"/>
      <c r="Z1" s="31"/>
      <c r="AA1" s="31"/>
    </row>
    <row r="2" spans="1:27" x14ac:dyDescent="0.35">
      <c r="A2" s="31">
        <v>1</v>
      </c>
      <c r="B2" s="32">
        <v>5.3550777567014193E-2</v>
      </c>
      <c r="C2" s="32">
        <v>4.8326232770404411E-2</v>
      </c>
      <c r="D2" s="32">
        <v>5.8684601163427691E-2</v>
      </c>
      <c r="E2" s="32">
        <v>5.8858682030657923E-2</v>
      </c>
      <c r="F2" s="32">
        <v>2.030758634621499E-2</v>
      </c>
      <c r="G2" s="32">
        <v>3.2558979631737872E-2</v>
      </c>
      <c r="H2" s="32">
        <v>5.0865765698139158E-2</v>
      </c>
      <c r="I2" s="32">
        <v>8.3434011638673922E-2</v>
      </c>
      <c r="J2" s="32">
        <v>5.8684601163427691E-2</v>
      </c>
      <c r="M2" s="31">
        <v>1</v>
      </c>
      <c r="N2" s="17">
        <v>7.4200897599410602</v>
      </c>
      <c r="O2" s="17">
        <v>7.5679633809777087</v>
      </c>
      <c r="P2" s="17">
        <v>7.6740662630523184</v>
      </c>
      <c r="Q2" s="17">
        <v>5.6542149611804096</v>
      </c>
      <c r="R2" s="17">
        <v>16.886561955445121</v>
      </c>
      <c r="S2" s="17">
        <v>9.7634835546009473</v>
      </c>
      <c r="T2" s="17">
        <v>9.2790614444837249</v>
      </c>
      <c r="U2" s="17">
        <v>3.970053836794321</v>
      </c>
      <c r="V2" s="17">
        <v>7.6740662630523184</v>
      </c>
    </row>
    <row r="3" spans="1:27" x14ac:dyDescent="0.35">
      <c r="A3">
        <f t="shared" ref="A3:A24" si="0">+A2+1</f>
        <v>2</v>
      </c>
      <c r="B3" s="32">
        <v>0.39735157626188339</v>
      </c>
      <c r="C3" s="32">
        <v>0.36573115994702549</v>
      </c>
      <c r="D3" s="32">
        <v>0.45034951794894129</v>
      </c>
      <c r="E3" s="32">
        <v>0.33279964053310662</v>
      </c>
      <c r="F3" s="32">
        <v>0.34292531500091078</v>
      </c>
      <c r="G3" s="32">
        <v>0.31788906218905988</v>
      </c>
      <c r="H3" s="32">
        <v>0.47198656533374589</v>
      </c>
      <c r="I3" s="32">
        <v>0.33123751802525953</v>
      </c>
      <c r="J3" s="32">
        <v>0.45034951794894129</v>
      </c>
      <c r="M3">
        <f t="shared" ref="M3:M24" si="1">+M2+1</f>
        <v>2</v>
      </c>
      <c r="N3" s="17">
        <v>1.5549359329780921</v>
      </c>
      <c r="O3" s="17">
        <v>1.6172624122899579</v>
      </c>
      <c r="P3" s="17">
        <v>1.2639895670834509</v>
      </c>
      <c r="Q3" s="17">
        <v>1.2548324521993059</v>
      </c>
      <c r="R3" s="17">
        <v>1.644233086794177</v>
      </c>
      <c r="S3" s="17">
        <v>1.7436883200970901</v>
      </c>
      <c r="T3" s="17">
        <v>1.2592138324312001</v>
      </c>
      <c r="U3" s="17">
        <v>1.2749928866786331</v>
      </c>
      <c r="V3" s="17">
        <v>1.2639895670834509</v>
      </c>
    </row>
    <row r="4" spans="1:27" x14ac:dyDescent="0.35">
      <c r="A4">
        <f t="shared" si="0"/>
        <v>3</v>
      </c>
      <c r="B4" s="32">
        <v>0.61785624395508709</v>
      </c>
      <c r="C4" s="32">
        <v>0.59148325798553092</v>
      </c>
      <c r="D4" s="32">
        <v>0.56923709222852326</v>
      </c>
      <c r="E4" s="32">
        <v>0.41760778902120571</v>
      </c>
      <c r="F4" s="32">
        <v>0.56384914922381302</v>
      </c>
      <c r="G4" s="32">
        <v>0.55429944482568116</v>
      </c>
      <c r="H4" s="32">
        <v>0.59433201178994521</v>
      </c>
      <c r="I4" s="32">
        <v>0.42232547928329139</v>
      </c>
      <c r="J4" s="32">
        <v>0.56923709222852326</v>
      </c>
      <c r="M4">
        <f t="shared" si="1"/>
        <v>3</v>
      </c>
      <c r="N4" s="17">
        <v>1.185737558735126</v>
      </c>
      <c r="O4" s="17">
        <v>1.2362913034222129</v>
      </c>
      <c r="P4" s="17">
        <v>1.534350861669455</v>
      </c>
      <c r="Q4" s="17">
        <v>1.7928505396919621</v>
      </c>
      <c r="R4" s="17">
        <v>1.2093639478814311</v>
      </c>
      <c r="S4" s="17">
        <v>1.2212512817706569</v>
      </c>
      <c r="T4" s="17">
        <v>1.377056992097681</v>
      </c>
      <c r="U4" s="17">
        <v>1.6271091216102971</v>
      </c>
      <c r="V4" s="17">
        <v>1.534350861669455</v>
      </c>
    </row>
    <row r="5" spans="1:27" x14ac:dyDescent="0.35">
      <c r="A5">
        <f t="shared" si="0"/>
        <v>4</v>
      </c>
      <c r="B5" s="32">
        <v>0.73261535435655933</v>
      </c>
      <c r="C5" s="32">
        <v>0.73124560796734928</v>
      </c>
      <c r="D5" s="32">
        <v>0.87340942295504931</v>
      </c>
      <c r="E5" s="32">
        <v>0.74870834992623558</v>
      </c>
      <c r="F5" s="32">
        <v>0.68189883311489641</v>
      </c>
      <c r="G5" s="32">
        <v>0.67693890747812668</v>
      </c>
      <c r="H5" s="32">
        <v>0.81842905246282549</v>
      </c>
      <c r="I5" s="32">
        <v>0.68716963963028399</v>
      </c>
      <c r="J5" s="32">
        <v>0.87340942295504931</v>
      </c>
      <c r="M5">
        <f t="shared" si="1"/>
        <v>4</v>
      </c>
      <c r="N5" s="17">
        <v>1.11698495875447</v>
      </c>
      <c r="O5" s="17">
        <v>1.090967275380655</v>
      </c>
      <c r="P5" s="17">
        <v>1.0042641908133341</v>
      </c>
      <c r="Q5" s="17">
        <v>1.0035083184115181</v>
      </c>
      <c r="R5" s="17">
        <v>1.143855928043396</v>
      </c>
      <c r="S5" s="17">
        <v>1.1312402607401231</v>
      </c>
      <c r="T5" s="17">
        <v>1.0056983475932471</v>
      </c>
      <c r="U5" s="17">
        <v>1.006169587477056</v>
      </c>
      <c r="V5" s="17">
        <v>1.0042641908133341</v>
      </c>
    </row>
    <row r="6" spans="1:27" x14ac:dyDescent="0.35">
      <c r="A6">
        <f t="shared" si="0"/>
        <v>5</v>
      </c>
      <c r="B6" s="32">
        <v>0.81832033136885307</v>
      </c>
      <c r="C6" s="32">
        <v>0.79776502855820941</v>
      </c>
      <c r="D6" s="32">
        <v>0.87713380739269386</v>
      </c>
      <c r="E6" s="32">
        <v>0.75133505721513916</v>
      </c>
      <c r="F6" s="32">
        <v>0.77999402258434891</v>
      </c>
      <c r="G6" s="32">
        <v>0.76578054620069003</v>
      </c>
      <c r="H6" s="32">
        <v>0.82309274568417079</v>
      </c>
      <c r="I6" s="32">
        <v>0.69140919283356006</v>
      </c>
      <c r="J6" s="32">
        <v>0.87713380739269386</v>
      </c>
      <c r="M6">
        <f t="shared" si="1"/>
        <v>5</v>
      </c>
      <c r="N6" s="17">
        <v>1.0514906126970509</v>
      </c>
      <c r="O6" s="17">
        <v>1.0718645507553199</v>
      </c>
      <c r="P6" s="17">
        <v>1.0254248726887181</v>
      </c>
      <c r="Q6" s="17">
        <v>1.0407324118047949</v>
      </c>
      <c r="R6" s="17">
        <v>1.0918651564220769</v>
      </c>
      <c r="S6" s="17">
        <v>1.125209340736617</v>
      </c>
      <c r="T6" s="17">
        <v>1.0547203978233191</v>
      </c>
      <c r="U6" s="17">
        <v>1.1042631414416719</v>
      </c>
      <c r="V6" s="17">
        <v>1.0254248726887181</v>
      </c>
    </row>
    <row r="7" spans="1:27" x14ac:dyDescent="0.35">
      <c r="A7">
        <f t="shared" si="0"/>
        <v>6</v>
      </c>
      <c r="B7" s="32">
        <v>0.86045614661348924</v>
      </c>
      <c r="C7" s="32">
        <v>0.8550960539438498</v>
      </c>
      <c r="D7" s="32">
        <v>0.89943482277662368</v>
      </c>
      <c r="E7" s="32">
        <v>0.78193874616900538</v>
      </c>
      <c r="F7" s="32">
        <v>0.851648295477345</v>
      </c>
      <c r="G7" s="32">
        <v>0.86166342353940528</v>
      </c>
      <c r="H7" s="32">
        <v>0.86813270817349619</v>
      </c>
      <c r="I7" s="32">
        <v>0.76349768730003797</v>
      </c>
      <c r="J7" s="32">
        <v>0.89943482277662368</v>
      </c>
      <c r="M7">
        <f t="shared" si="1"/>
        <v>6</v>
      </c>
      <c r="N7" s="17">
        <v>1.0639251417270561</v>
      </c>
      <c r="O7" s="17">
        <v>1.057821669333967</v>
      </c>
      <c r="P7" s="17">
        <v>1.0004661803837951</v>
      </c>
      <c r="Q7" s="17">
        <v>1.0003079160854209</v>
      </c>
      <c r="R7" s="17">
        <v>1.0585488644284189</v>
      </c>
      <c r="S7" s="17">
        <v>1.0404484556882141</v>
      </c>
      <c r="T7" s="17">
        <v>1.000730238604481</v>
      </c>
      <c r="U7" s="17">
        <v>1.000363245865316</v>
      </c>
      <c r="V7" s="17">
        <v>1.0004661803837951</v>
      </c>
    </row>
    <row r="8" spans="1:27" x14ac:dyDescent="0.35">
      <c r="A8">
        <f t="shared" si="0"/>
        <v>7</v>
      </c>
      <c r="B8" s="32">
        <v>0.91546092773567322</v>
      </c>
      <c r="C8" s="32">
        <v>0.90453913522377105</v>
      </c>
      <c r="D8" s="32">
        <v>0.89985412164750456</v>
      </c>
      <c r="E8" s="32">
        <v>0.78217951768676475</v>
      </c>
      <c r="F8" s="32">
        <v>0.90151133606994249</v>
      </c>
      <c r="G8" s="32">
        <v>0.89651637834459363</v>
      </c>
      <c r="H8" s="32">
        <v>0.86876665219081728</v>
      </c>
      <c r="I8" s="32">
        <v>0.76377502467812786</v>
      </c>
      <c r="J8" s="32">
        <v>0.89985412164750456</v>
      </c>
      <c r="M8">
        <f t="shared" si="1"/>
        <v>7</v>
      </c>
      <c r="N8" s="17">
        <v>1.0370773481847091</v>
      </c>
      <c r="O8" s="17">
        <v>1.0349672755163679</v>
      </c>
      <c r="P8" s="17">
        <v>1.0452518556868391</v>
      </c>
      <c r="Q8" s="17">
        <v>1.158245232914364</v>
      </c>
      <c r="R8" s="17">
        <v>1.0488889939223021</v>
      </c>
      <c r="S8" s="17">
        <v>1.0430200257274229</v>
      </c>
      <c r="T8" s="17">
        <v>1.0669986578676121</v>
      </c>
      <c r="U8" s="17">
        <v>1.1339973157352241</v>
      </c>
      <c r="V8" s="17">
        <v>1.0452518556868391</v>
      </c>
    </row>
    <row r="9" spans="1:27" x14ac:dyDescent="0.35">
      <c r="A9">
        <f t="shared" si="0"/>
        <v>8</v>
      </c>
      <c r="B9" s="32">
        <v>0.94940379130282559</v>
      </c>
      <c r="C9" s="32">
        <v>0.93616840438047821</v>
      </c>
      <c r="D9" s="32">
        <v>0.94057419049950475</v>
      </c>
      <c r="E9" s="32">
        <v>0.90595569764395212</v>
      </c>
      <c r="F9" s="32">
        <v>0.94558531829995252</v>
      </c>
      <c r="G9" s="32">
        <v>0.93508453600603403</v>
      </c>
      <c r="H9" s="32">
        <v>0.92697285188774037</v>
      </c>
      <c r="I9" s="32">
        <v>0.86611882781060134</v>
      </c>
      <c r="J9" s="32">
        <v>0.94057419049950475</v>
      </c>
      <c r="M9">
        <f t="shared" si="1"/>
        <v>8</v>
      </c>
      <c r="N9" s="17">
        <v>1.0247030349231321</v>
      </c>
      <c r="O9" s="17">
        <v>1.0346819906815039</v>
      </c>
      <c r="P9" s="17">
        <v>1.003594930859893</v>
      </c>
      <c r="Q9" s="17">
        <v>1.006673475094257</v>
      </c>
      <c r="R9" s="17">
        <v>1.0164810113285909</v>
      </c>
      <c r="S9" s="17">
        <v>1.0215882544485551</v>
      </c>
      <c r="T9" s="17">
        <v>1.001870641405525</v>
      </c>
      <c r="U9" s="17">
        <v>1.0037412828110499</v>
      </c>
      <c r="V9" s="17">
        <v>1.003594930859893</v>
      </c>
    </row>
    <row r="10" spans="1:27" x14ac:dyDescent="0.35">
      <c r="A10">
        <f t="shared" si="0"/>
        <v>9</v>
      </c>
      <c r="B10" s="32">
        <v>0.97285694631553343</v>
      </c>
      <c r="C10" s="32">
        <v>0.96863658825752019</v>
      </c>
      <c r="D10" s="32">
        <v>0.94395548968295029</v>
      </c>
      <c r="E10" s="32">
        <v>0.91200157042867946</v>
      </c>
      <c r="F10" s="32">
        <v>0.96116952064300321</v>
      </c>
      <c r="G10" s="32">
        <v>0.95527137890024105</v>
      </c>
      <c r="H10" s="32">
        <v>0.92870688568627935</v>
      </c>
      <c r="I10" s="32">
        <v>0.86935922329341597</v>
      </c>
      <c r="J10" s="32">
        <v>0.94395548968295029</v>
      </c>
      <c r="M10">
        <f t="shared" si="1"/>
        <v>9</v>
      </c>
      <c r="N10" s="17">
        <v>1.0059066401931189</v>
      </c>
      <c r="O10" s="17">
        <v>1.007737257862984</v>
      </c>
      <c r="P10" s="17">
        <v>1.001908017494622</v>
      </c>
      <c r="Q10" s="17">
        <v>1.001692898764756</v>
      </c>
      <c r="R10" s="17">
        <v>1.0042659601349351</v>
      </c>
      <c r="S10" s="17">
        <v>1.005332450168668</v>
      </c>
      <c r="T10" s="17">
        <v>1.002137278321342</v>
      </c>
      <c r="U10" s="17">
        <v>1.001711587665413</v>
      </c>
      <c r="V10" s="17">
        <v>1.001908017494622</v>
      </c>
    </row>
    <row r="11" spans="1:27" x14ac:dyDescent="0.35">
      <c r="A11">
        <f t="shared" si="0"/>
        <v>10</v>
      </c>
      <c r="B11" s="32">
        <v>0.97860326225679617</v>
      </c>
      <c r="C11" s="32">
        <v>0.97613117931638937</v>
      </c>
      <c r="D11" s="32">
        <v>0.94575657327141005</v>
      </c>
      <c r="E11" s="32">
        <v>0.91354549676071384</v>
      </c>
      <c r="F11" s="32">
        <v>0.96526983150098067</v>
      </c>
      <c r="G11" s="32">
        <v>0.96036531592578178</v>
      </c>
      <c r="H11" s="32">
        <v>0.93069179077993769</v>
      </c>
      <c r="I11" s="32">
        <v>0.87084720781681813</v>
      </c>
      <c r="J11" s="32">
        <v>0.94575657327141005</v>
      </c>
      <c r="M11">
        <f t="shared" si="1"/>
        <v>10</v>
      </c>
      <c r="N11" s="17">
        <v>1.0185149746302189</v>
      </c>
      <c r="O11" s="17">
        <v>1.021081449319831</v>
      </c>
      <c r="P11" s="17">
        <v>1.0565772334513219</v>
      </c>
      <c r="Q11" s="17">
        <v>1.092857266107756</v>
      </c>
      <c r="R11" s="17">
        <v>1.031540599248318</v>
      </c>
      <c r="S11" s="17">
        <v>1.036790521957113</v>
      </c>
      <c r="T11" s="17">
        <v>1.073002934389115</v>
      </c>
      <c r="U11" s="17">
        <v>1.14600586877823</v>
      </c>
      <c r="V11" s="17">
        <v>1.0565772334513219</v>
      </c>
    </row>
    <row r="12" spans="1:27" x14ac:dyDescent="0.35">
      <c r="A12">
        <f t="shared" si="0"/>
        <v>11</v>
      </c>
      <c r="B12" s="32">
        <v>0.99672207683052993</v>
      </c>
      <c r="C12" s="32">
        <v>0.9967094393026551</v>
      </c>
      <c r="D12" s="32">
        <v>0.99926486370550871</v>
      </c>
      <c r="E12" s="32">
        <v>0.99837483405496563</v>
      </c>
      <c r="F12" s="32">
        <v>0.99571502042284499</v>
      </c>
      <c r="G12" s="32">
        <v>0.9956976571681988</v>
      </c>
      <c r="H12" s="32">
        <v>0.99863502251873371</v>
      </c>
      <c r="I12" s="32">
        <v>0.99799601096720891</v>
      </c>
      <c r="J12" s="32">
        <v>0.99926486370550871</v>
      </c>
      <c r="M12">
        <f t="shared" si="1"/>
        <v>11</v>
      </c>
      <c r="N12" s="17">
        <v>1.0002155749462041</v>
      </c>
      <c r="O12" s="17">
        <v>1.000228256929248</v>
      </c>
      <c r="P12" s="17">
        <v>1</v>
      </c>
      <c r="Q12" s="17">
        <v>1</v>
      </c>
      <c r="R12" s="17">
        <v>1.0002093031599131</v>
      </c>
      <c r="S12" s="17">
        <v>1.0002267450899061</v>
      </c>
      <c r="T12" s="17">
        <v>1</v>
      </c>
      <c r="U12" s="17">
        <v>1</v>
      </c>
      <c r="V12" s="17">
        <v>1</v>
      </c>
    </row>
    <row r="13" spans="1:27" x14ac:dyDescent="0.35">
      <c r="A13">
        <f t="shared" si="0"/>
        <v>12</v>
      </c>
      <c r="B13" s="32">
        <v>0.99693694513862297</v>
      </c>
      <c r="C13" s="32">
        <v>0.99693694513862297</v>
      </c>
      <c r="D13" s="32">
        <v>0.99926486370550871</v>
      </c>
      <c r="E13" s="32">
        <v>0.99837483405496563</v>
      </c>
      <c r="F13" s="32">
        <v>0.99592342672299217</v>
      </c>
      <c r="G13" s="32">
        <v>0.99592342672299217</v>
      </c>
      <c r="H13" s="32">
        <v>0.99863502251873371</v>
      </c>
      <c r="I13" s="32">
        <v>0.99799601096720891</v>
      </c>
      <c r="J13" s="32">
        <v>0.99926486370550871</v>
      </c>
      <c r="M13">
        <f t="shared" si="1"/>
        <v>12</v>
      </c>
      <c r="N13" s="17">
        <v>1.001046415577761</v>
      </c>
      <c r="O13" s="17">
        <v>1.001046415577761</v>
      </c>
      <c r="P13" s="17">
        <v>1.000478764706592</v>
      </c>
      <c r="Q13" s="17">
        <v>1.0016278114087009</v>
      </c>
      <c r="R13" s="17">
        <v>1.0010464337592599</v>
      </c>
      <c r="S13" s="17">
        <v>1.0010464337592599</v>
      </c>
      <c r="T13" s="17">
        <v>1.001004006534479</v>
      </c>
      <c r="U13" s="17">
        <v>1.002008013068959</v>
      </c>
      <c r="V13" s="17">
        <v>1.000478764706592</v>
      </c>
    </row>
    <row r="14" spans="1:27" x14ac:dyDescent="0.35">
      <c r="A14">
        <f t="shared" si="0"/>
        <v>13</v>
      </c>
      <c r="B14" s="32">
        <v>0.99798015548806129</v>
      </c>
      <c r="C14" s="32">
        <v>0.99798015548806129</v>
      </c>
      <c r="D14" s="32">
        <v>0.99974327645478878</v>
      </c>
      <c r="E14" s="32">
        <v>1</v>
      </c>
      <c r="F14" s="32">
        <v>0.99696559461835288</v>
      </c>
      <c r="G14" s="32">
        <v>0.99696559461835288</v>
      </c>
      <c r="H14" s="32">
        <v>0.99963765860690246</v>
      </c>
      <c r="I14" s="32">
        <v>1</v>
      </c>
      <c r="J14" s="32">
        <v>0.99974327645478878</v>
      </c>
      <c r="M14">
        <f t="shared" si="1"/>
        <v>13</v>
      </c>
      <c r="N14" s="17">
        <v>1.0002566004851789</v>
      </c>
      <c r="O14" s="17">
        <v>1.0002566004851789</v>
      </c>
      <c r="P14" s="17">
        <v>1</v>
      </c>
      <c r="Q14" s="17">
        <v>1</v>
      </c>
      <c r="R14" s="17">
        <v>1.000320315673483</v>
      </c>
      <c r="S14" s="17">
        <v>1.000320315673483</v>
      </c>
      <c r="T14" s="17">
        <v>1</v>
      </c>
      <c r="U14" s="17">
        <v>1</v>
      </c>
      <c r="V14" s="17">
        <v>1</v>
      </c>
    </row>
    <row r="15" spans="1:27" x14ac:dyDescent="0.35">
      <c r="A15">
        <f t="shared" si="0"/>
        <v>14</v>
      </c>
      <c r="B15" s="32">
        <v>0.99823623768015846</v>
      </c>
      <c r="C15" s="32">
        <v>0.99823623768015846</v>
      </c>
      <c r="D15" s="32">
        <v>0.99974327645478878</v>
      </c>
      <c r="E15" s="32">
        <v>1</v>
      </c>
      <c r="F15" s="32">
        <v>0.99728493832423204</v>
      </c>
      <c r="G15" s="32">
        <v>0.99728493832423204</v>
      </c>
      <c r="H15" s="32">
        <v>0.99963765860690246</v>
      </c>
      <c r="I15" s="32">
        <v>1</v>
      </c>
      <c r="J15" s="32">
        <v>0.99974327645478878</v>
      </c>
      <c r="M15">
        <f t="shared" si="1"/>
        <v>14</v>
      </c>
      <c r="N15" s="17">
        <v>1.00010900813489</v>
      </c>
      <c r="O15" s="17">
        <v>1.00010900813489</v>
      </c>
      <c r="P15" s="17">
        <v>1</v>
      </c>
      <c r="Q15" s="17">
        <v>1</v>
      </c>
      <c r="R15" s="17">
        <v>1.000121610225615</v>
      </c>
      <c r="S15" s="17">
        <v>1.000121610225615</v>
      </c>
      <c r="T15" s="17">
        <v>1</v>
      </c>
      <c r="U15" s="17">
        <v>1</v>
      </c>
      <c r="V15" s="17">
        <v>1</v>
      </c>
    </row>
    <row r="16" spans="1:27" x14ac:dyDescent="0.35">
      <c r="A16">
        <f t="shared" si="0"/>
        <v>15</v>
      </c>
      <c r="B16" s="32">
        <v>0.99834505355060799</v>
      </c>
      <c r="C16" s="32">
        <v>0.99834505355060799</v>
      </c>
      <c r="D16" s="32">
        <v>0.99974327645478878</v>
      </c>
      <c r="E16" s="32">
        <v>1</v>
      </c>
      <c r="F16" s="32">
        <v>0.9974062183705843</v>
      </c>
      <c r="G16" s="32">
        <v>0.9974062183705843</v>
      </c>
      <c r="H16" s="32">
        <v>0.99963765860690246</v>
      </c>
      <c r="I16" s="32">
        <v>1</v>
      </c>
      <c r="J16" s="32">
        <v>0.99974327645478878</v>
      </c>
      <c r="M16">
        <f t="shared" si="1"/>
        <v>15</v>
      </c>
      <c r="N16" s="17">
        <v>1.0010965485355421</v>
      </c>
      <c r="O16" s="17">
        <v>1.0010965485355421</v>
      </c>
      <c r="P16" s="17">
        <v>1</v>
      </c>
      <c r="Q16" s="17">
        <v>1</v>
      </c>
      <c r="R16" s="17">
        <v>1.00173908888942</v>
      </c>
      <c r="S16" s="17">
        <v>1.00173908888942</v>
      </c>
      <c r="T16" s="17">
        <v>1</v>
      </c>
      <c r="U16" s="17">
        <v>1</v>
      </c>
      <c r="V16" s="17">
        <v>1</v>
      </c>
    </row>
    <row r="17" spans="1:22" x14ac:dyDescent="0.35">
      <c r="A17">
        <f t="shared" si="0"/>
        <v>16</v>
      </c>
      <c r="B17" s="32">
        <v>0.99943978735704442</v>
      </c>
      <c r="C17" s="32">
        <v>0.99943978735704442</v>
      </c>
      <c r="D17" s="32">
        <v>0.99974327645478878</v>
      </c>
      <c r="E17" s="32">
        <v>1</v>
      </c>
      <c r="F17" s="32">
        <v>0.99914079644319076</v>
      </c>
      <c r="G17" s="32">
        <v>0.99914079644319076</v>
      </c>
      <c r="H17" s="32">
        <v>0.99963765860690246</v>
      </c>
      <c r="I17" s="32">
        <v>1</v>
      </c>
      <c r="J17" s="32">
        <v>0.99974327645478878</v>
      </c>
      <c r="M17">
        <f t="shared" si="1"/>
        <v>16</v>
      </c>
      <c r="N17" s="17">
        <v>1.000303659211474</v>
      </c>
      <c r="O17" s="17">
        <v>1.000303659211474</v>
      </c>
      <c r="P17" s="17">
        <v>1</v>
      </c>
      <c r="Q17" s="17">
        <v>1</v>
      </c>
      <c r="R17" s="17">
        <v>1.000497289436564</v>
      </c>
      <c r="S17" s="17">
        <v>1.000497289436564</v>
      </c>
      <c r="T17" s="17">
        <v>1</v>
      </c>
      <c r="U17" s="17">
        <v>1</v>
      </c>
      <c r="V17" s="17">
        <v>1</v>
      </c>
    </row>
    <row r="18" spans="1:22" x14ac:dyDescent="0.35">
      <c r="A18">
        <f t="shared" si="0"/>
        <v>17</v>
      </c>
      <c r="B18" s="32">
        <v>0.99974327645478878</v>
      </c>
      <c r="C18" s="32">
        <v>0.99974327645478878</v>
      </c>
      <c r="D18" s="32">
        <v>0.99974327645478878</v>
      </c>
      <c r="E18" s="32">
        <v>1</v>
      </c>
      <c r="F18" s="32">
        <v>0.99963765860690246</v>
      </c>
      <c r="G18" s="32">
        <v>0.99963765860690246</v>
      </c>
      <c r="H18" s="32">
        <v>0.99963765860690246</v>
      </c>
      <c r="I18" s="32">
        <v>1</v>
      </c>
      <c r="J18" s="32">
        <v>0.99974327645478878</v>
      </c>
      <c r="M18">
        <f t="shared" si="1"/>
        <v>17</v>
      </c>
      <c r="N18" s="17">
        <v>1</v>
      </c>
      <c r="O18" s="17">
        <v>1</v>
      </c>
      <c r="P18" s="17">
        <v>1</v>
      </c>
      <c r="Q18" s="17">
        <v>1</v>
      </c>
      <c r="R18" s="17">
        <v>1</v>
      </c>
      <c r="S18" s="17">
        <v>1</v>
      </c>
      <c r="T18" s="17">
        <v>1</v>
      </c>
      <c r="U18" s="17">
        <v>1</v>
      </c>
      <c r="V18" s="17">
        <v>1</v>
      </c>
    </row>
    <row r="19" spans="1:22" x14ac:dyDescent="0.35">
      <c r="A19">
        <f t="shared" si="0"/>
        <v>18</v>
      </c>
      <c r="B19" s="32">
        <v>0.99974327645478878</v>
      </c>
      <c r="C19" s="32">
        <v>0.99974327645478878</v>
      </c>
      <c r="D19" s="32">
        <v>0.99974327645478878</v>
      </c>
      <c r="E19" s="32">
        <v>1</v>
      </c>
      <c r="F19" s="32">
        <v>0.99963765860690246</v>
      </c>
      <c r="G19" s="32">
        <v>0.99963765860690246</v>
      </c>
      <c r="H19" s="32">
        <v>0.99963765860690246</v>
      </c>
      <c r="I19" s="32">
        <v>1</v>
      </c>
      <c r="J19" s="32">
        <v>0.99974327645478878</v>
      </c>
      <c r="M19">
        <f t="shared" si="1"/>
        <v>18</v>
      </c>
      <c r="N19" s="17">
        <v>1.000076357553028</v>
      </c>
      <c r="O19" s="17">
        <v>1.000076357553028</v>
      </c>
      <c r="P19" s="17">
        <v>1.000076357553028</v>
      </c>
      <c r="Q19" s="17">
        <v>1</v>
      </c>
      <c r="R19" s="17">
        <v>1.000106649745502</v>
      </c>
      <c r="S19" s="17">
        <v>1.000106649745502</v>
      </c>
      <c r="T19" s="17">
        <v>1.000106649745502</v>
      </c>
      <c r="U19" s="17">
        <v>1</v>
      </c>
      <c r="V19" s="17">
        <v>1.000076357553028</v>
      </c>
    </row>
    <row r="20" spans="1:22" x14ac:dyDescent="0.35">
      <c r="A20">
        <f t="shared" si="0"/>
        <v>19</v>
      </c>
      <c r="B20" s="32">
        <v>0.99981961440503508</v>
      </c>
      <c r="C20" s="32">
        <v>0.99981961440503508</v>
      </c>
      <c r="D20" s="32">
        <v>0.99981961440503508</v>
      </c>
      <c r="E20" s="32">
        <v>1</v>
      </c>
      <c r="F20" s="32">
        <v>0.99974426970878705</v>
      </c>
      <c r="G20" s="32">
        <v>0.99974426970878705</v>
      </c>
      <c r="H20" s="32">
        <v>0.99974426970878705</v>
      </c>
      <c r="I20" s="32">
        <v>1</v>
      </c>
      <c r="J20" s="32">
        <v>0.99981961440503508</v>
      </c>
      <c r="M20">
        <f t="shared" si="1"/>
        <v>19</v>
      </c>
      <c r="N20" s="17">
        <v>1.000180418139798</v>
      </c>
      <c r="O20" s="17">
        <v>1.000180418139798</v>
      </c>
      <c r="P20" s="17">
        <v>1.000180418139798</v>
      </c>
      <c r="Q20" s="17">
        <v>1</v>
      </c>
      <c r="R20" s="17">
        <v>1.000255795705923</v>
      </c>
      <c r="S20" s="17">
        <v>1.000255795705923</v>
      </c>
      <c r="T20" s="17">
        <v>1.000255795705923</v>
      </c>
      <c r="U20" s="17">
        <v>1</v>
      </c>
      <c r="V20" s="17">
        <v>1.000180418139798</v>
      </c>
    </row>
    <row r="21" spans="1:22" x14ac:dyDescent="0.35">
      <c r="A21">
        <f t="shared" si="0"/>
        <v>20</v>
      </c>
      <c r="B21" s="32">
        <v>1</v>
      </c>
      <c r="C21" s="32">
        <v>1</v>
      </c>
      <c r="D21" s="32">
        <v>1</v>
      </c>
      <c r="E21" s="32">
        <v>1</v>
      </c>
      <c r="F21" s="32">
        <v>1</v>
      </c>
      <c r="G21" s="32">
        <v>1</v>
      </c>
      <c r="H21" s="32">
        <v>1</v>
      </c>
      <c r="I21" s="32">
        <v>1</v>
      </c>
      <c r="J21" s="32">
        <v>1</v>
      </c>
      <c r="M21">
        <f t="shared" si="1"/>
        <v>20</v>
      </c>
      <c r="N21" s="17">
        <v>1</v>
      </c>
      <c r="O21" s="17">
        <v>1</v>
      </c>
      <c r="P21" s="17">
        <v>1</v>
      </c>
      <c r="Q21" s="17">
        <v>1</v>
      </c>
      <c r="R21" s="17">
        <v>1</v>
      </c>
      <c r="S21" s="17">
        <v>1</v>
      </c>
      <c r="T21" s="17">
        <v>1</v>
      </c>
      <c r="U21" s="17">
        <v>1</v>
      </c>
      <c r="V21" s="17">
        <v>1</v>
      </c>
    </row>
    <row r="22" spans="1:22" x14ac:dyDescent="0.35">
      <c r="A22">
        <f t="shared" si="0"/>
        <v>21</v>
      </c>
      <c r="B22" s="32">
        <v>1</v>
      </c>
      <c r="C22" s="32">
        <v>1</v>
      </c>
      <c r="D22" s="32">
        <v>1</v>
      </c>
      <c r="E22" s="32">
        <v>1</v>
      </c>
      <c r="F22" s="32">
        <v>1</v>
      </c>
      <c r="G22" s="32">
        <v>1</v>
      </c>
      <c r="H22" s="32">
        <v>1</v>
      </c>
      <c r="I22" s="32">
        <v>1</v>
      </c>
      <c r="J22" s="32">
        <v>1</v>
      </c>
      <c r="M22">
        <f t="shared" si="1"/>
        <v>21</v>
      </c>
      <c r="N22" s="17">
        <v>1</v>
      </c>
      <c r="O22" s="17">
        <v>1</v>
      </c>
      <c r="P22" s="17">
        <v>1</v>
      </c>
      <c r="Q22" s="17">
        <v>1</v>
      </c>
      <c r="R22" s="17">
        <v>1</v>
      </c>
      <c r="S22" s="17">
        <v>1</v>
      </c>
      <c r="T22" s="17">
        <v>1</v>
      </c>
      <c r="U22" s="17">
        <v>1</v>
      </c>
      <c r="V22" s="17">
        <v>1</v>
      </c>
    </row>
    <row r="23" spans="1:22" x14ac:dyDescent="0.35">
      <c r="A23">
        <f t="shared" si="0"/>
        <v>22</v>
      </c>
      <c r="B23" s="32">
        <v>1</v>
      </c>
      <c r="C23" s="32">
        <v>1</v>
      </c>
      <c r="D23" s="32">
        <v>1</v>
      </c>
      <c r="E23" s="32">
        <v>1</v>
      </c>
      <c r="F23" s="32">
        <v>1</v>
      </c>
      <c r="G23" s="32">
        <v>1</v>
      </c>
      <c r="H23" s="32">
        <v>1</v>
      </c>
      <c r="I23" s="32">
        <v>1</v>
      </c>
      <c r="J23" s="32">
        <v>1</v>
      </c>
      <c r="M23">
        <f t="shared" si="1"/>
        <v>22</v>
      </c>
      <c r="N23" s="17">
        <v>1</v>
      </c>
      <c r="O23" s="17">
        <v>1</v>
      </c>
      <c r="P23" s="17">
        <v>1</v>
      </c>
      <c r="Q23" s="17">
        <v>1</v>
      </c>
      <c r="R23" s="17">
        <v>1</v>
      </c>
      <c r="S23" s="17">
        <v>1</v>
      </c>
      <c r="T23" s="17">
        <v>1</v>
      </c>
      <c r="U23" s="17">
        <v>1</v>
      </c>
      <c r="V23" s="17">
        <v>1</v>
      </c>
    </row>
    <row r="24" spans="1:22" x14ac:dyDescent="0.35">
      <c r="A24">
        <f t="shared" si="0"/>
        <v>23</v>
      </c>
      <c r="B24" s="32">
        <v>1</v>
      </c>
      <c r="C24" s="32">
        <v>1</v>
      </c>
      <c r="D24" s="32">
        <v>1</v>
      </c>
      <c r="E24" s="32">
        <v>1</v>
      </c>
      <c r="F24" s="32">
        <v>1</v>
      </c>
      <c r="G24" s="32">
        <v>1</v>
      </c>
      <c r="H24" s="32">
        <v>1</v>
      </c>
      <c r="I24" s="32">
        <v>1</v>
      </c>
      <c r="J24" s="32">
        <v>1</v>
      </c>
      <c r="M24">
        <f t="shared" si="1"/>
        <v>23</v>
      </c>
      <c r="N24" s="17">
        <v>1</v>
      </c>
      <c r="O24" s="17">
        <v>1</v>
      </c>
      <c r="P24" s="17">
        <v>1</v>
      </c>
      <c r="Q24" s="17">
        <v>1</v>
      </c>
      <c r="R24" s="17">
        <v>1</v>
      </c>
      <c r="S24" s="17">
        <v>1</v>
      </c>
      <c r="T24" s="17">
        <v>1</v>
      </c>
      <c r="U24" s="17">
        <v>1</v>
      </c>
      <c r="V24" s="17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AR54"/>
  <sheetViews>
    <sheetView zoomScale="80" zoomScaleNormal="80" workbookViewId="0">
      <pane ySplit="7" topLeftCell="A8" activePane="bottomLeft" state="frozen"/>
      <selection activeCell="E7" sqref="E7"/>
      <selection pane="bottomLeft" activeCell="H3" sqref="H3"/>
    </sheetView>
  </sheetViews>
  <sheetFormatPr defaultRowHeight="14.5" x14ac:dyDescent="0.35"/>
  <cols>
    <col min="1" max="1" width="10.7265625" bestFit="1" customWidth="1"/>
    <col min="2" max="2" width="13.26953125" bestFit="1" customWidth="1"/>
    <col min="3" max="3" width="12.1796875" bestFit="1" customWidth="1"/>
    <col min="4" max="5" width="14.26953125" bestFit="1" customWidth="1"/>
    <col min="6" max="6" width="15" bestFit="1" customWidth="1"/>
    <col min="7" max="7" width="14.26953125" bestFit="1" customWidth="1"/>
    <col min="8" max="8" width="13.54296875" bestFit="1" customWidth="1"/>
    <col min="9" max="9" width="14.453125" bestFit="1" customWidth="1"/>
    <col min="10" max="10" width="16.54296875" bestFit="1" customWidth="1"/>
    <col min="11" max="12" width="12.26953125" bestFit="1" customWidth="1"/>
    <col min="13" max="13" width="12.1796875" bestFit="1" customWidth="1"/>
    <col min="14" max="14" width="10.54296875" bestFit="1" customWidth="1"/>
    <col min="15" max="15" width="13.54296875" bestFit="1" customWidth="1"/>
    <col min="16" max="16" width="27.26953125" bestFit="1" customWidth="1"/>
    <col min="17" max="17" width="7.26953125" customWidth="1"/>
    <col min="18" max="18" width="10.1796875" customWidth="1"/>
    <col min="19" max="40" width="11.54296875" bestFit="1" customWidth="1"/>
    <col min="41" max="42" width="10.54296875" bestFit="1" customWidth="1"/>
    <col min="43" max="44" width="11.54296875" bestFit="1" customWidth="1"/>
    <col min="46" max="46" width="10.26953125" bestFit="1" customWidth="1"/>
  </cols>
  <sheetData>
    <row r="4" spans="1:44" s="7" customFormat="1" x14ac:dyDescent="0.35">
      <c r="D4" s="7" t="s">
        <v>35</v>
      </c>
      <c r="E4" s="7" t="s">
        <v>36</v>
      </c>
      <c r="F4" s="7" t="s">
        <v>37</v>
      </c>
      <c r="G4" s="7" t="s">
        <v>38</v>
      </c>
      <c r="H4" s="8">
        <v>45382</v>
      </c>
      <c r="J4" s="36" t="s">
        <v>39</v>
      </c>
      <c r="K4" s="37"/>
      <c r="L4" s="37"/>
      <c r="M4" s="38"/>
    </row>
    <row r="5" spans="1:44" s="7" customFormat="1" x14ac:dyDescent="0.35">
      <c r="A5" s="7" t="s">
        <v>40</v>
      </c>
      <c r="B5" s="7" t="s">
        <v>41</v>
      </c>
      <c r="C5" s="7" t="s">
        <v>42</v>
      </c>
      <c r="D5" s="7" t="s">
        <v>43</v>
      </c>
      <c r="E5" s="7" t="s">
        <v>43</v>
      </c>
      <c r="F5" s="7" t="s">
        <v>44</v>
      </c>
      <c r="G5" s="7" t="s">
        <v>45</v>
      </c>
      <c r="H5" s="9" t="s">
        <v>43</v>
      </c>
      <c r="L5" s="7" t="s">
        <v>45</v>
      </c>
      <c r="M5" s="7" t="s">
        <v>46</v>
      </c>
    </row>
    <row r="6" spans="1:44" s="7" customFormat="1" x14ac:dyDescent="0.35">
      <c r="A6" s="7" t="s">
        <v>21</v>
      </c>
      <c r="B6" s="7" t="s">
        <v>47</v>
      </c>
      <c r="C6" s="7" t="s">
        <v>48</v>
      </c>
      <c r="D6" s="7" t="s">
        <v>49</v>
      </c>
      <c r="E6" s="7" t="s">
        <v>49</v>
      </c>
      <c r="F6" s="7" t="s">
        <v>49</v>
      </c>
      <c r="G6" s="7" t="s">
        <v>50</v>
      </c>
      <c r="H6" s="9" t="s">
        <v>49</v>
      </c>
      <c r="I6" s="7" t="s">
        <v>51</v>
      </c>
      <c r="J6" s="7" t="s">
        <v>45</v>
      </c>
      <c r="K6" s="7" t="s">
        <v>47</v>
      </c>
      <c r="L6" s="7" t="s">
        <v>52</v>
      </c>
      <c r="M6" s="7" t="s">
        <v>53</v>
      </c>
      <c r="S6" s="7" t="s">
        <v>54</v>
      </c>
      <c r="AR6" s="7" t="s">
        <v>55</v>
      </c>
    </row>
    <row r="7" spans="1:44" s="7" customFormat="1" x14ac:dyDescent="0.35">
      <c r="A7" s="7" t="s">
        <v>56</v>
      </c>
      <c r="B7" s="7" t="s">
        <v>57</v>
      </c>
      <c r="C7" s="7" t="s">
        <v>56</v>
      </c>
      <c r="D7" s="7" t="s">
        <v>17</v>
      </c>
      <c r="E7" s="7" t="s">
        <v>17</v>
      </c>
      <c r="F7" s="7" t="s">
        <v>17</v>
      </c>
      <c r="G7" s="7" t="s">
        <v>56</v>
      </c>
      <c r="H7" s="9" t="s">
        <v>17</v>
      </c>
      <c r="I7" s="7" t="s">
        <v>58</v>
      </c>
      <c r="J7" s="7" t="s">
        <v>58</v>
      </c>
      <c r="K7" s="7" t="s">
        <v>57</v>
      </c>
      <c r="L7" s="7" t="s">
        <v>58</v>
      </c>
      <c r="M7" s="7" t="s">
        <v>59</v>
      </c>
      <c r="R7" s="10" t="s">
        <v>60</v>
      </c>
      <c r="S7" s="11">
        <f>R8</f>
        <v>44652</v>
      </c>
      <c r="T7" s="11">
        <f>R9</f>
        <v>44682</v>
      </c>
      <c r="U7" s="11">
        <f>R10</f>
        <v>44713</v>
      </c>
      <c r="V7" s="11">
        <f>R11</f>
        <v>44743</v>
      </c>
      <c r="W7" s="11">
        <f>R12</f>
        <v>44774</v>
      </c>
      <c r="X7" s="11">
        <f>R13</f>
        <v>44805</v>
      </c>
      <c r="Y7" s="11">
        <f>R14</f>
        <v>44835</v>
      </c>
      <c r="Z7" s="11">
        <f>R15</f>
        <v>44866</v>
      </c>
      <c r="AA7" s="11">
        <f>R16</f>
        <v>44896</v>
      </c>
      <c r="AB7" s="11">
        <f>R17</f>
        <v>44927</v>
      </c>
      <c r="AC7" s="11">
        <f>R18</f>
        <v>44958</v>
      </c>
      <c r="AD7" s="11">
        <f>R19</f>
        <v>44986</v>
      </c>
      <c r="AE7" s="11">
        <f>R20</f>
        <v>45017</v>
      </c>
      <c r="AF7" s="11">
        <f>R21</f>
        <v>45047</v>
      </c>
      <c r="AG7" s="11">
        <f>R22</f>
        <v>45078</v>
      </c>
      <c r="AH7" s="11">
        <f>R23</f>
        <v>45108</v>
      </c>
      <c r="AI7" s="11">
        <f>R24</f>
        <v>45139</v>
      </c>
      <c r="AJ7" s="11">
        <f>R25</f>
        <v>45170</v>
      </c>
      <c r="AK7" s="11">
        <f>R26</f>
        <v>45200</v>
      </c>
      <c r="AL7" s="11">
        <f>R27</f>
        <v>45231</v>
      </c>
      <c r="AM7" s="11">
        <f>R28</f>
        <v>45261</v>
      </c>
      <c r="AN7" s="11">
        <f>R29</f>
        <v>45292</v>
      </c>
      <c r="AO7" s="11">
        <f>R30</f>
        <v>45323</v>
      </c>
      <c r="AP7" s="11">
        <f>R31</f>
        <v>45352</v>
      </c>
      <c r="AQ7" s="11" t="s">
        <v>36</v>
      </c>
      <c r="AR7" s="7" t="s">
        <v>36</v>
      </c>
    </row>
    <row r="8" spans="1:44" x14ac:dyDescent="0.35">
      <c r="A8" s="12">
        <f t="shared" ref="A8:A30" si="0">DATE(YEAR(A9),MONTH(A9)-1,1)</f>
        <v>44652</v>
      </c>
      <c r="B8" s="13">
        <v>14968.55</v>
      </c>
      <c r="C8" s="13">
        <f>+'Completion Factors'!J30</f>
        <v>1</v>
      </c>
      <c r="D8" s="13">
        <f t="shared" ref="D8:D31" si="1">MAX((1/C8-1)*B8,0)</f>
        <v>0</v>
      </c>
      <c r="E8" s="13">
        <f t="shared" ref="E8:E31" si="2">D8</f>
        <v>0</v>
      </c>
      <c r="F8" s="13"/>
      <c r="G8" s="13">
        <f t="shared" ref="G8:G31" si="3">B8+D8+F8</f>
        <v>14968.55</v>
      </c>
      <c r="H8" s="14">
        <f t="shared" ref="H8:H31" si="4">G8-B8</f>
        <v>0</v>
      </c>
      <c r="I8" s="13">
        <v>27665.890833333331</v>
      </c>
      <c r="J8" s="13">
        <f t="shared" ref="J8:J28" si="5">100*$G8/$I8</f>
        <v>54.104709984487819</v>
      </c>
      <c r="K8" s="13">
        <f t="shared" ref="K8:K31" si="6">100*(B8/I8)</f>
        <v>54.104709984487819</v>
      </c>
      <c r="L8" s="13">
        <f t="shared" ref="L8:L31" si="7">J8-K8</f>
        <v>0</v>
      </c>
      <c r="M8" s="13"/>
      <c r="N8" s="13"/>
      <c r="O8" s="13"/>
      <c r="P8" s="15"/>
      <c r="R8" s="16">
        <f t="shared" ref="R8:R31" si="8">A8</f>
        <v>44652</v>
      </c>
      <c r="S8" s="17">
        <v>409.12</v>
      </c>
      <c r="T8" s="17">
        <v>8160.99</v>
      </c>
      <c r="U8" s="17">
        <v>10129.93</v>
      </c>
      <c r="V8" s="17">
        <v>13838.97</v>
      </c>
      <c r="W8" s="17">
        <v>14375.07</v>
      </c>
      <c r="X8" s="17">
        <v>14375.07</v>
      </c>
      <c r="Y8" s="17">
        <v>14480.53</v>
      </c>
      <c r="Z8" s="17">
        <v>14631.33</v>
      </c>
      <c r="AA8" s="17">
        <v>14631.33</v>
      </c>
      <c r="AB8" s="17">
        <v>14631.33</v>
      </c>
      <c r="AC8" s="17">
        <v>14631.33</v>
      </c>
      <c r="AD8" s="17">
        <v>14631.33</v>
      </c>
      <c r="AE8" s="17">
        <v>14633.02</v>
      </c>
      <c r="AF8" s="17">
        <v>14651.35</v>
      </c>
      <c r="AG8" s="17">
        <v>14651.35</v>
      </c>
      <c r="AH8" s="17">
        <v>14880.67</v>
      </c>
      <c r="AI8" s="17">
        <v>14939.87</v>
      </c>
      <c r="AJ8" s="17">
        <v>14939.87</v>
      </c>
      <c r="AK8" s="17">
        <v>14949.43</v>
      </c>
      <c r="AL8" s="17">
        <v>14968.55</v>
      </c>
      <c r="AM8" s="17">
        <v>14968.55</v>
      </c>
      <c r="AN8" s="17">
        <v>14968.55</v>
      </c>
      <c r="AO8" s="17">
        <v>14968.55</v>
      </c>
      <c r="AP8" s="17">
        <v>14968.55</v>
      </c>
      <c r="AQ8" s="13"/>
      <c r="AR8" s="13"/>
    </row>
    <row r="9" spans="1:44" x14ac:dyDescent="0.35">
      <c r="A9" s="12">
        <f t="shared" si="0"/>
        <v>44682</v>
      </c>
      <c r="B9" s="13">
        <v>20396.5</v>
      </c>
      <c r="C9" s="13">
        <f>+'Completion Factors'!J29</f>
        <v>1</v>
      </c>
      <c r="D9" s="13">
        <f t="shared" si="1"/>
        <v>0</v>
      </c>
      <c r="E9" s="13">
        <f t="shared" si="2"/>
        <v>0</v>
      </c>
      <c r="F9" s="13"/>
      <c r="G9" s="13">
        <f t="shared" si="3"/>
        <v>20396.5</v>
      </c>
      <c r="H9" s="14">
        <f t="shared" si="4"/>
        <v>0</v>
      </c>
      <c r="I9" s="13">
        <v>27560.129166666669</v>
      </c>
      <c r="J9" s="13">
        <f t="shared" si="5"/>
        <v>74.007272885604209</v>
      </c>
      <c r="K9" s="13">
        <f t="shared" si="6"/>
        <v>74.007272885604209</v>
      </c>
      <c r="L9" s="13">
        <f t="shared" si="7"/>
        <v>0</v>
      </c>
      <c r="M9" s="13"/>
      <c r="N9" s="13"/>
      <c r="O9" s="13"/>
      <c r="P9" s="13"/>
      <c r="R9" s="16">
        <f t="shared" si="8"/>
        <v>44682</v>
      </c>
      <c r="S9" s="17">
        <v>1933.85</v>
      </c>
      <c r="T9" s="17">
        <v>10032.23</v>
      </c>
      <c r="U9" s="17">
        <v>11645.4</v>
      </c>
      <c r="V9" s="17">
        <v>12453.08</v>
      </c>
      <c r="W9" s="17">
        <v>18677.080000000002</v>
      </c>
      <c r="X9" s="17">
        <v>20259.36</v>
      </c>
      <c r="Y9" s="17">
        <v>20259.36</v>
      </c>
      <c r="Z9" s="17">
        <v>20259.36</v>
      </c>
      <c r="AA9" s="17">
        <v>20334.61</v>
      </c>
      <c r="AB9" s="17">
        <v>20334.61</v>
      </c>
      <c r="AC9" s="17">
        <v>20336.28</v>
      </c>
      <c r="AD9" s="17">
        <v>20336.28</v>
      </c>
      <c r="AE9" s="17">
        <v>20377.490000000002</v>
      </c>
      <c r="AF9" s="17">
        <v>20377.490000000002</v>
      </c>
      <c r="AG9" s="17">
        <v>20396.5</v>
      </c>
      <c r="AH9" s="17">
        <v>20396.5</v>
      </c>
      <c r="AI9" s="17">
        <v>20396.5</v>
      </c>
      <c r="AJ9" s="17">
        <v>20396.5</v>
      </c>
      <c r="AK9" s="17">
        <v>20396.5</v>
      </c>
      <c r="AL9" s="17">
        <v>20396.5</v>
      </c>
      <c r="AM9" s="17">
        <v>20396.5</v>
      </c>
      <c r="AN9" s="17">
        <v>20396.5</v>
      </c>
      <c r="AO9" s="17">
        <v>20396.5</v>
      </c>
      <c r="AP9" s="17"/>
      <c r="AQ9" s="13"/>
      <c r="AR9" s="13"/>
    </row>
    <row r="10" spans="1:44" x14ac:dyDescent="0.35">
      <c r="A10" s="12">
        <f t="shared" si="0"/>
        <v>44713</v>
      </c>
      <c r="B10" s="13">
        <v>35507.5</v>
      </c>
      <c r="C10" s="13">
        <f>+'Completion Factors'!J28</f>
        <v>1</v>
      </c>
      <c r="D10" s="13">
        <f t="shared" si="1"/>
        <v>0</v>
      </c>
      <c r="E10" s="13">
        <f t="shared" si="2"/>
        <v>0</v>
      </c>
      <c r="F10" s="13"/>
      <c r="G10" s="13">
        <f t="shared" si="3"/>
        <v>35507.5</v>
      </c>
      <c r="H10" s="14">
        <f t="shared" si="4"/>
        <v>0</v>
      </c>
      <c r="I10" s="13">
        <v>26352.072499999998</v>
      </c>
      <c r="J10" s="13">
        <f t="shared" si="5"/>
        <v>134.7427227972297</v>
      </c>
      <c r="K10" s="13">
        <f t="shared" si="6"/>
        <v>134.74272279722973</v>
      </c>
      <c r="L10" s="13">
        <f t="shared" si="7"/>
        <v>0</v>
      </c>
      <c r="M10" s="13"/>
      <c r="N10" s="13"/>
      <c r="O10" s="13"/>
      <c r="P10" s="13"/>
      <c r="R10" s="16">
        <f t="shared" si="8"/>
        <v>44713</v>
      </c>
      <c r="S10" s="17">
        <v>2606.4299999999998</v>
      </c>
      <c r="T10" s="17">
        <v>8569.34</v>
      </c>
      <c r="U10" s="17">
        <v>34200.589999999997</v>
      </c>
      <c r="V10" s="17">
        <v>34487.899999999987</v>
      </c>
      <c r="W10" s="17">
        <v>35023.699999999997</v>
      </c>
      <c r="X10" s="17">
        <v>35054.219999999987</v>
      </c>
      <c r="Y10" s="17">
        <v>35054.219999999987</v>
      </c>
      <c r="Z10" s="17">
        <v>35305.769999999997</v>
      </c>
      <c r="AA10" s="17">
        <v>35338.35</v>
      </c>
      <c r="AB10" s="17">
        <v>35338.35</v>
      </c>
      <c r="AC10" s="17">
        <v>35338.35</v>
      </c>
      <c r="AD10" s="17">
        <v>35352.26</v>
      </c>
      <c r="AE10" s="17">
        <v>35507.5</v>
      </c>
      <c r="AF10" s="17">
        <v>35507.5</v>
      </c>
      <c r="AG10" s="17">
        <v>35507.5</v>
      </c>
      <c r="AH10" s="17">
        <v>35507.5</v>
      </c>
      <c r="AI10" s="17">
        <v>35507.5</v>
      </c>
      <c r="AJ10" s="17">
        <v>35507.5</v>
      </c>
      <c r="AK10" s="17">
        <v>35507.5</v>
      </c>
      <c r="AL10" s="17">
        <v>35507.5</v>
      </c>
      <c r="AM10" s="17">
        <v>35507.5</v>
      </c>
      <c r="AN10" s="17">
        <v>35507.5</v>
      </c>
      <c r="AO10" s="17"/>
      <c r="AP10" s="17"/>
      <c r="AQ10" s="13"/>
      <c r="AR10" s="13"/>
    </row>
    <row r="11" spans="1:44" x14ac:dyDescent="0.35">
      <c r="A11" s="12">
        <f t="shared" si="0"/>
        <v>44743</v>
      </c>
      <c r="B11" s="13">
        <v>18048.25</v>
      </c>
      <c r="C11" s="13">
        <f>+'Completion Factors'!J27</f>
        <v>1</v>
      </c>
      <c r="D11" s="13">
        <f t="shared" si="1"/>
        <v>0</v>
      </c>
      <c r="E11" s="13">
        <f t="shared" si="2"/>
        <v>0</v>
      </c>
      <c r="F11" s="13"/>
      <c r="G11" s="13">
        <f t="shared" si="3"/>
        <v>18048.25</v>
      </c>
      <c r="H11" s="14">
        <f t="shared" si="4"/>
        <v>0</v>
      </c>
      <c r="I11" s="13">
        <v>26046.031666666669</v>
      </c>
      <c r="J11" s="13">
        <f t="shared" si="5"/>
        <v>69.293665273001594</v>
      </c>
      <c r="K11" s="13">
        <f t="shared" si="6"/>
        <v>69.293665273001594</v>
      </c>
      <c r="L11" s="13">
        <f t="shared" si="7"/>
        <v>0</v>
      </c>
      <c r="M11" s="13"/>
      <c r="N11" s="13"/>
      <c r="O11" s="13"/>
      <c r="P11" s="13"/>
      <c r="R11" s="16">
        <f t="shared" si="8"/>
        <v>44743</v>
      </c>
      <c r="S11" s="17">
        <v>603.88</v>
      </c>
      <c r="T11" s="17">
        <v>6806</v>
      </c>
      <c r="U11" s="17">
        <v>8028.4400000000014</v>
      </c>
      <c r="V11" s="17">
        <v>14122.96</v>
      </c>
      <c r="W11" s="17">
        <v>15156.98</v>
      </c>
      <c r="X11" s="17">
        <v>15156.98</v>
      </c>
      <c r="Y11" s="17">
        <v>18002.259999999998</v>
      </c>
      <c r="Z11" s="17">
        <v>18002.259999999998</v>
      </c>
      <c r="AA11" s="17">
        <v>18002.259999999998</v>
      </c>
      <c r="AB11" s="17">
        <v>18002.259999999998</v>
      </c>
      <c r="AC11" s="17">
        <v>18002.259999999998</v>
      </c>
      <c r="AD11" s="17">
        <v>18002.259999999998</v>
      </c>
      <c r="AE11" s="17">
        <v>18002.259999999998</v>
      </c>
      <c r="AF11" s="17">
        <v>18043.14</v>
      </c>
      <c r="AG11" s="17">
        <v>18048.25</v>
      </c>
      <c r="AH11" s="17">
        <v>18048.25</v>
      </c>
      <c r="AI11" s="17">
        <v>18048.25</v>
      </c>
      <c r="AJ11" s="17">
        <v>18048.25</v>
      </c>
      <c r="AK11" s="17">
        <v>18048.25</v>
      </c>
      <c r="AL11" s="17">
        <v>18048.25</v>
      </c>
      <c r="AM11" s="17">
        <v>18048.25</v>
      </c>
      <c r="AN11" s="17"/>
      <c r="AO11" s="17"/>
      <c r="AP11" s="17"/>
      <c r="AQ11" s="13"/>
      <c r="AR11" s="13"/>
    </row>
    <row r="12" spans="1:44" x14ac:dyDescent="0.35">
      <c r="A12" s="12">
        <f t="shared" si="0"/>
        <v>44774</v>
      </c>
      <c r="B12" s="13">
        <v>17074.36</v>
      </c>
      <c r="C12" s="13">
        <f>++'Completion Factors'!J26</f>
        <v>1</v>
      </c>
      <c r="D12" s="13">
        <f t="shared" si="1"/>
        <v>0</v>
      </c>
      <c r="E12" s="13">
        <f t="shared" si="2"/>
        <v>0</v>
      </c>
      <c r="F12" s="13"/>
      <c r="G12" s="13">
        <f t="shared" si="3"/>
        <v>17074.36</v>
      </c>
      <c r="H12" s="14">
        <f t="shared" si="4"/>
        <v>0</v>
      </c>
      <c r="I12" s="13">
        <v>25674.773333333331</v>
      </c>
      <c r="J12" s="13">
        <f t="shared" si="5"/>
        <v>66.502476101054839</v>
      </c>
      <c r="K12" s="13">
        <f t="shared" si="6"/>
        <v>66.502476101054839</v>
      </c>
      <c r="L12" s="13">
        <f t="shared" si="7"/>
        <v>0</v>
      </c>
      <c r="M12" s="13"/>
      <c r="N12" s="13"/>
      <c r="O12" s="13"/>
      <c r="P12" s="13"/>
      <c r="R12" s="16">
        <f t="shared" si="8"/>
        <v>44774</v>
      </c>
      <c r="S12" s="17">
        <v>917.06</v>
      </c>
      <c r="T12" s="17">
        <v>8270.08</v>
      </c>
      <c r="U12" s="17">
        <v>10004.68</v>
      </c>
      <c r="V12" s="17">
        <v>10445.5</v>
      </c>
      <c r="W12" s="17">
        <v>10870.3</v>
      </c>
      <c r="X12" s="17">
        <v>12522.9</v>
      </c>
      <c r="Y12" s="17">
        <v>12522.9</v>
      </c>
      <c r="Z12" s="17">
        <v>16245.74</v>
      </c>
      <c r="AA12" s="17">
        <v>17027.23</v>
      </c>
      <c r="AB12" s="17">
        <v>17054.599999999999</v>
      </c>
      <c r="AC12" s="17">
        <v>17059.75</v>
      </c>
      <c r="AD12" s="17">
        <v>17074.36</v>
      </c>
      <c r="AE12" s="17">
        <v>17074.36</v>
      </c>
      <c r="AF12" s="17">
        <v>17074.36</v>
      </c>
      <c r="AG12" s="17">
        <v>17074.36</v>
      </c>
      <c r="AH12" s="17">
        <v>17074.36</v>
      </c>
      <c r="AI12" s="17">
        <v>17074.36</v>
      </c>
      <c r="AJ12" s="17">
        <v>17074.36</v>
      </c>
      <c r="AK12" s="17">
        <v>17074.36</v>
      </c>
      <c r="AL12" s="17">
        <v>17074.36</v>
      </c>
      <c r="AM12" s="17"/>
      <c r="AN12" s="17"/>
      <c r="AO12" s="17"/>
      <c r="AP12" s="17"/>
      <c r="AQ12" s="13"/>
      <c r="AR12" s="13"/>
    </row>
    <row r="13" spans="1:44" x14ac:dyDescent="0.35">
      <c r="A13" s="12">
        <f t="shared" si="0"/>
        <v>44805</v>
      </c>
      <c r="B13" s="13">
        <v>19233.97</v>
      </c>
      <c r="C13" s="13">
        <f>++'Completion Factors'!J25</f>
        <v>0.99981961440503508</v>
      </c>
      <c r="D13" s="13">
        <f t="shared" si="1"/>
        <v>3.4701570883384356</v>
      </c>
      <c r="E13" s="13">
        <f t="shared" si="2"/>
        <v>3.4701570883384356</v>
      </c>
      <c r="F13" s="13"/>
      <c r="G13" s="13">
        <f t="shared" si="3"/>
        <v>19237.440157088338</v>
      </c>
      <c r="H13" s="14">
        <f t="shared" si="4"/>
        <v>3.470157088337146</v>
      </c>
      <c r="I13" s="13">
        <v>25311.998333333329</v>
      </c>
      <c r="J13" s="13">
        <f t="shared" si="5"/>
        <v>76.001269847409034</v>
      </c>
      <c r="K13" s="13">
        <f t="shared" si="6"/>
        <v>75.987560313129507</v>
      </c>
      <c r="L13" s="13">
        <f t="shared" si="7"/>
        <v>1.3709534279527702E-2</v>
      </c>
      <c r="M13" s="13"/>
      <c r="N13" s="13"/>
      <c r="O13" s="13"/>
      <c r="P13" s="13"/>
      <c r="R13" s="16">
        <f t="shared" si="8"/>
        <v>44805</v>
      </c>
      <c r="S13" s="17">
        <v>1950.26</v>
      </c>
      <c r="T13" s="17">
        <v>9596.17</v>
      </c>
      <c r="U13" s="17">
        <v>11390.04</v>
      </c>
      <c r="V13" s="17">
        <v>13148.26</v>
      </c>
      <c r="W13" s="17">
        <v>13938.48</v>
      </c>
      <c r="X13" s="17">
        <v>13938.48</v>
      </c>
      <c r="Y13" s="17">
        <v>19143.68</v>
      </c>
      <c r="Z13" s="17">
        <v>19170.36</v>
      </c>
      <c r="AA13" s="17">
        <v>19170.36</v>
      </c>
      <c r="AB13" s="17">
        <v>19170.36</v>
      </c>
      <c r="AC13" s="17">
        <v>19205.72</v>
      </c>
      <c r="AD13" s="17">
        <v>19233.97</v>
      </c>
      <c r="AE13" s="17">
        <v>19233.97</v>
      </c>
      <c r="AF13" s="17">
        <v>19233.97</v>
      </c>
      <c r="AG13" s="17">
        <v>19233.97</v>
      </c>
      <c r="AH13" s="17">
        <v>19233.97</v>
      </c>
      <c r="AI13" s="17">
        <v>19233.97</v>
      </c>
      <c r="AJ13" s="17">
        <v>19233.97</v>
      </c>
      <c r="AK13" s="17">
        <v>19233.97</v>
      </c>
      <c r="AL13" s="17"/>
      <c r="AM13" s="17"/>
      <c r="AN13" s="17"/>
      <c r="AO13" s="17"/>
      <c r="AP13" s="17"/>
      <c r="AQ13" s="13"/>
      <c r="AR13" s="13"/>
    </row>
    <row r="14" spans="1:44" x14ac:dyDescent="0.35">
      <c r="A14" s="12">
        <f t="shared" si="0"/>
        <v>44835</v>
      </c>
      <c r="B14" s="13">
        <v>36817.21</v>
      </c>
      <c r="C14" s="13">
        <f>++'Completion Factors'!J24</f>
        <v>0.99974327645478878</v>
      </c>
      <c r="D14" s="13">
        <f t="shared" si="1"/>
        <v>9.4542718101629202</v>
      </c>
      <c r="E14" s="13">
        <f t="shared" si="2"/>
        <v>9.4542718101629202</v>
      </c>
      <c r="F14" s="13"/>
      <c r="G14" s="13">
        <f t="shared" si="3"/>
        <v>36826.664271810165</v>
      </c>
      <c r="H14" s="14">
        <f t="shared" si="4"/>
        <v>9.4542718101656646</v>
      </c>
      <c r="I14" s="13">
        <v>24880.449166666669</v>
      </c>
      <c r="J14" s="13">
        <f t="shared" si="5"/>
        <v>148.01446720322204</v>
      </c>
      <c r="K14" s="13">
        <f t="shared" si="6"/>
        <v>147.97646840445907</v>
      </c>
      <c r="L14" s="13">
        <f t="shared" si="7"/>
        <v>3.7998798762970409E-2</v>
      </c>
      <c r="M14" s="13"/>
      <c r="N14" s="13"/>
      <c r="O14" s="13"/>
      <c r="P14" s="13"/>
      <c r="R14" s="16">
        <f t="shared" si="8"/>
        <v>44835</v>
      </c>
      <c r="S14" s="17">
        <v>1448.38</v>
      </c>
      <c r="T14" s="17">
        <v>10413.209999999999</v>
      </c>
      <c r="U14" s="17">
        <v>16087.52</v>
      </c>
      <c r="V14" s="17">
        <v>20215.63</v>
      </c>
      <c r="W14" s="17">
        <v>23682.080000000002</v>
      </c>
      <c r="X14" s="17">
        <v>23807.78</v>
      </c>
      <c r="Y14" s="17">
        <v>30787.71</v>
      </c>
      <c r="Z14" s="17">
        <v>30787.71</v>
      </c>
      <c r="AA14" s="17">
        <v>36817.21</v>
      </c>
      <c r="AB14" s="17">
        <v>36817.21</v>
      </c>
      <c r="AC14" s="17">
        <v>36817.21</v>
      </c>
      <c r="AD14" s="17">
        <v>36817.21</v>
      </c>
      <c r="AE14" s="17">
        <v>36817.21</v>
      </c>
      <c r="AF14" s="17">
        <v>36817.21</v>
      </c>
      <c r="AG14" s="17">
        <v>36817.21</v>
      </c>
      <c r="AH14" s="17">
        <v>36817.21</v>
      </c>
      <c r="AI14" s="17">
        <v>36817.21</v>
      </c>
      <c r="AJ14" s="17">
        <v>36817.21</v>
      </c>
      <c r="AK14" s="17"/>
      <c r="AL14" s="17"/>
      <c r="AM14" s="17"/>
      <c r="AN14" s="17"/>
      <c r="AO14" s="17"/>
      <c r="AP14" s="17"/>
      <c r="AQ14" s="13"/>
      <c r="AR14" s="13"/>
    </row>
    <row r="15" spans="1:44" x14ac:dyDescent="0.35">
      <c r="A15" s="12">
        <f t="shared" si="0"/>
        <v>44866</v>
      </c>
      <c r="B15" s="13">
        <v>32996.93</v>
      </c>
      <c r="C15" s="13">
        <f>++'Completion Factors'!J23</f>
        <v>0.99974327645478878</v>
      </c>
      <c r="D15" s="13">
        <f t="shared" si="1"/>
        <v>8.4732641370956454</v>
      </c>
      <c r="E15" s="13">
        <f t="shared" si="2"/>
        <v>8.4732641370956454</v>
      </c>
      <c r="F15" s="13"/>
      <c r="G15" s="13">
        <f t="shared" si="3"/>
        <v>33005.403264137094</v>
      </c>
      <c r="H15" s="14">
        <f t="shared" si="4"/>
        <v>8.4732641370937927</v>
      </c>
      <c r="I15" s="13">
        <v>24611.719166666669</v>
      </c>
      <c r="J15" s="13">
        <f t="shared" si="5"/>
        <v>134.10442009609213</v>
      </c>
      <c r="K15" s="13">
        <f t="shared" si="6"/>
        <v>134.06999233393657</v>
      </c>
      <c r="L15" s="13">
        <f t="shared" si="7"/>
        <v>3.4427762155559094E-2</v>
      </c>
      <c r="M15" s="13"/>
      <c r="N15" s="13"/>
      <c r="O15" s="13"/>
      <c r="P15" s="13"/>
      <c r="R15" s="16">
        <f t="shared" si="8"/>
        <v>44866</v>
      </c>
      <c r="S15" s="17">
        <v>2023.52</v>
      </c>
      <c r="T15" s="17">
        <v>10950.08</v>
      </c>
      <c r="U15" s="17">
        <v>15360.99</v>
      </c>
      <c r="V15" s="17">
        <v>15915.25</v>
      </c>
      <c r="W15" s="17">
        <v>22324.43</v>
      </c>
      <c r="X15" s="17">
        <v>27196.23</v>
      </c>
      <c r="Y15" s="17">
        <v>28209.64</v>
      </c>
      <c r="Z15" s="17">
        <v>31340.65</v>
      </c>
      <c r="AA15" s="17">
        <v>31397.360000000001</v>
      </c>
      <c r="AB15" s="17">
        <v>32953.360000000001</v>
      </c>
      <c r="AC15" s="17">
        <v>32996.93</v>
      </c>
      <c r="AD15" s="17">
        <v>32996.93</v>
      </c>
      <c r="AE15" s="17">
        <v>32996.93</v>
      </c>
      <c r="AF15" s="17">
        <v>32996.93</v>
      </c>
      <c r="AG15" s="17">
        <v>32996.93</v>
      </c>
      <c r="AH15" s="17">
        <v>32996.93</v>
      </c>
      <c r="AI15" s="17">
        <v>32996.93</v>
      </c>
      <c r="AJ15" s="17"/>
      <c r="AK15" s="17"/>
      <c r="AL15" s="17"/>
      <c r="AM15" s="17"/>
      <c r="AN15" s="17"/>
      <c r="AO15" s="17"/>
      <c r="AP15" s="17"/>
      <c r="AQ15" s="13"/>
      <c r="AR15" s="13"/>
    </row>
    <row r="16" spans="1:44" x14ac:dyDescent="0.35">
      <c r="A16" s="12">
        <f t="shared" si="0"/>
        <v>44896</v>
      </c>
      <c r="B16" s="13">
        <v>14402.84</v>
      </c>
      <c r="C16" s="13">
        <f>++'Completion Factors'!J22</f>
        <v>0.99974327645478878</v>
      </c>
      <c r="D16" s="13">
        <f t="shared" si="1"/>
        <v>3.6984976373355534</v>
      </c>
      <c r="E16" s="13">
        <f t="shared" si="2"/>
        <v>3.6984976373355534</v>
      </c>
      <c r="F16" s="13"/>
      <c r="G16" s="13">
        <f t="shared" si="3"/>
        <v>14406.538497637335</v>
      </c>
      <c r="H16" s="14">
        <f t="shared" si="4"/>
        <v>3.6984976373350946</v>
      </c>
      <c r="I16" s="13">
        <v>24633.530833333331</v>
      </c>
      <c r="J16" s="13">
        <f t="shared" si="5"/>
        <v>58.48344922662428</v>
      </c>
      <c r="K16" s="13">
        <f t="shared" si="6"/>
        <v>58.468435148202644</v>
      </c>
      <c r="L16" s="13">
        <f t="shared" si="7"/>
        <v>1.5014078421636157E-2</v>
      </c>
      <c r="M16" s="13"/>
      <c r="N16" s="13"/>
      <c r="O16" s="13"/>
      <c r="P16" s="13"/>
      <c r="R16" s="16">
        <f t="shared" si="8"/>
        <v>44896</v>
      </c>
      <c r="S16" s="17">
        <v>57.279999999999987</v>
      </c>
      <c r="T16" s="17">
        <v>10111.51</v>
      </c>
      <c r="U16" s="17">
        <v>11422.01</v>
      </c>
      <c r="V16" s="17">
        <v>11964.51</v>
      </c>
      <c r="W16" s="17">
        <v>12769.01</v>
      </c>
      <c r="X16" s="17">
        <v>12790.2</v>
      </c>
      <c r="Y16" s="17">
        <v>14346.2</v>
      </c>
      <c r="Z16" s="17">
        <v>14372.94</v>
      </c>
      <c r="AA16" s="17">
        <v>14402.84</v>
      </c>
      <c r="AB16" s="17">
        <v>14402.84</v>
      </c>
      <c r="AC16" s="17">
        <v>14402.84</v>
      </c>
      <c r="AD16" s="17">
        <v>14402.84</v>
      </c>
      <c r="AE16" s="17">
        <v>14402.84</v>
      </c>
      <c r="AF16" s="17">
        <v>14402.84</v>
      </c>
      <c r="AG16" s="17">
        <v>14402.84</v>
      </c>
      <c r="AH16" s="17">
        <v>14402.84</v>
      </c>
      <c r="AI16" s="17"/>
      <c r="AJ16" s="17"/>
      <c r="AK16" s="17"/>
      <c r="AL16" s="17"/>
      <c r="AM16" s="17"/>
      <c r="AN16" s="17"/>
      <c r="AO16" s="17"/>
      <c r="AP16" s="17"/>
      <c r="AQ16" s="13"/>
      <c r="AR16" s="13"/>
    </row>
    <row r="17" spans="1:44" x14ac:dyDescent="0.35">
      <c r="A17" s="12">
        <f t="shared" si="0"/>
        <v>44927</v>
      </c>
      <c r="B17" s="13">
        <v>12163.1</v>
      </c>
      <c r="C17" s="13">
        <f>++'Completion Factors'!J21</f>
        <v>0.99974327645478878</v>
      </c>
      <c r="D17" s="13">
        <f t="shared" si="1"/>
        <v>3.1233559917819034</v>
      </c>
      <c r="E17" s="13">
        <f t="shared" si="2"/>
        <v>3.1233559917819034</v>
      </c>
      <c r="F17" s="13"/>
      <c r="G17" s="13">
        <f t="shared" si="3"/>
        <v>12166.223355991782</v>
      </c>
      <c r="H17" s="14">
        <f t="shared" si="4"/>
        <v>3.1233559917818638</v>
      </c>
      <c r="I17" s="13">
        <v>23784.6325</v>
      </c>
      <c r="J17" s="13">
        <f t="shared" si="5"/>
        <v>51.151613782520215</v>
      </c>
      <c r="K17" s="13">
        <f t="shared" si="6"/>
        <v>51.138481958886693</v>
      </c>
      <c r="L17" s="13">
        <f t="shared" si="7"/>
        <v>1.3131823633521833E-2</v>
      </c>
      <c r="M17" s="13"/>
      <c r="N17" s="13"/>
      <c r="O17" s="13"/>
      <c r="P17" s="13"/>
      <c r="R17" s="16">
        <f t="shared" si="8"/>
        <v>44927</v>
      </c>
      <c r="S17" s="17">
        <v>895.24</v>
      </c>
      <c r="T17" s="17">
        <v>9618.7099999999991</v>
      </c>
      <c r="U17" s="17">
        <v>11562.98</v>
      </c>
      <c r="V17" s="17">
        <v>11929.96</v>
      </c>
      <c r="W17" s="17">
        <v>12127.35</v>
      </c>
      <c r="X17" s="17">
        <v>12127.35</v>
      </c>
      <c r="Y17" s="17">
        <v>12163.1</v>
      </c>
      <c r="Z17" s="17">
        <v>12163.1</v>
      </c>
      <c r="AA17" s="17">
        <v>12163.1</v>
      </c>
      <c r="AB17" s="17">
        <v>12163.1</v>
      </c>
      <c r="AC17" s="17">
        <v>12163.1</v>
      </c>
      <c r="AD17" s="17">
        <v>12163.1</v>
      </c>
      <c r="AE17" s="17">
        <v>12163.1</v>
      </c>
      <c r="AF17" s="17">
        <v>12163.1</v>
      </c>
      <c r="AG17" s="17">
        <v>12163.1</v>
      </c>
      <c r="AH17" s="17"/>
      <c r="AI17" s="17"/>
      <c r="AJ17" s="17"/>
      <c r="AK17" s="17"/>
      <c r="AL17" s="17"/>
      <c r="AM17" s="17"/>
      <c r="AN17" s="17"/>
      <c r="AO17" s="17"/>
      <c r="AP17" s="17"/>
      <c r="AQ17" s="13"/>
      <c r="AR17" s="13"/>
    </row>
    <row r="18" spans="1:44" x14ac:dyDescent="0.35">
      <c r="A18" s="12">
        <f t="shared" si="0"/>
        <v>44958</v>
      </c>
      <c r="B18" s="13">
        <v>9539.1299999999992</v>
      </c>
      <c r="C18" s="13">
        <f>++'Completion Factors'!J20</f>
        <v>0.99974327645478878</v>
      </c>
      <c r="D18" s="13">
        <f t="shared" si="1"/>
        <v>2.4495481285105365</v>
      </c>
      <c r="E18" s="13">
        <f t="shared" si="2"/>
        <v>2.4495481285105365</v>
      </c>
      <c r="F18" s="13"/>
      <c r="G18" s="13">
        <f t="shared" si="3"/>
        <v>9541.5795481285095</v>
      </c>
      <c r="H18" s="14">
        <f t="shared" si="4"/>
        <v>2.4495481285102869</v>
      </c>
      <c r="I18" s="13">
        <v>22692.45583333333</v>
      </c>
      <c r="J18" s="13">
        <f t="shared" si="5"/>
        <v>42.047364191022119</v>
      </c>
      <c r="K18" s="13">
        <f t="shared" si="6"/>
        <v>42.036569642620222</v>
      </c>
      <c r="L18" s="13">
        <f t="shared" si="7"/>
        <v>1.0794548401896975E-2</v>
      </c>
      <c r="M18" s="13"/>
      <c r="N18" s="13"/>
      <c r="O18" s="13"/>
      <c r="P18" s="13"/>
      <c r="R18" s="16">
        <f t="shared" si="8"/>
        <v>44958</v>
      </c>
      <c r="S18" s="17">
        <v>541.86</v>
      </c>
      <c r="T18" s="17">
        <v>5744.24</v>
      </c>
      <c r="U18" s="17">
        <v>8899.2099999999991</v>
      </c>
      <c r="V18" s="17">
        <v>9134.7099999999991</v>
      </c>
      <c r="W18" s="17">
        <v>9134.7099999999991</v>
      </c>
      <c r="X18" s="17">
        <v>9171.6099999999988</v>
      </c>
      <c r="Y18" s="17">
        <v>9409.659999999998</v>
      </c>
      <c r="Z18" s="17">
        <v>9409.659999999998</v>
      </c>
      <c r="AA18" s="17">
        <v>9409.659999999998</v>
      </c>
      <c r="AB18" s="17">
        <v>9482.0099999999984</v>
      </c>
      <c r="AC18" s="17">
        <v>9482.0099999999984</v>
      </c>
      <c r="AD18" s="17">
        <v>9482.0099999999984</v>
      </c>
      <c r="AE18" s="17">
        <v>9539.1299999999992</v>
      </c>
      <c r="AF18" s="17">
        <v>9539.1299999999992</v>
      </c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3"/>
      <c r="AR18" s="13"/>
    </row>
    <row r="19" spans="1:44" x14ac:dyDescent="0.35">
      <c r="A19" s="12">
        <f t="shared" si="0"/>
        <v>44986</v>
      </c>
      <c r="B19" s="13">
        <v>13444.95</v>
      </c>
      <c r="C19" s="13">
        <f>++'Completion Factors'!J19</f>
        <v>0.99974327645478878</v>
      </c>
      <c r="D19" s="13">
        <f t="shared" si="1"/>
        <v>3.4525215727658334</v>
      </c>
      <c r="E19" s="13">
        <f t="shared" si="2"/>
        <v>3.4525215727658334</v>
      </c>
      <c r="F19" s="13"/>
      <c r="G19" s="13">
        <f t="shared" si="3"/>
        <v>13448.402521572767</v>
      </c>
      <c r="H19" s="14">
        <f t="shared" si="4"/>
        <v>3.4525215727662726</v>
      </c>
      <c r="I19" s="13">
        <v>21360.85083333333</v>
      </c>
      <c r="J19" s="13">
        <f t="shared" si="5"/>
        <v>62.958178147972973</v>
      </c>
      <c r="K19" s="13">
        <f t="shared" si="6"/>
        <v>62.942015301278786</v>
      </c>
      <c r="L19" s="13">
        <f t="shared" si="7"/>
        <v>1.6162846694186328E-2</v>
      </c>
      <c r="M19" s="13">
        <f t="shared" ref="M19:M31" si="9">SUM(G8:G19)/SUM(I8:I19)*100</f>
        <v>81.386605919422863</v>
      </c>
      <c r="N19" s="18"/>
      <c r="O19" s="13"/>
      <c r="P19" s="13"/>
      <c r="R19" s="16">
        <f t="shared" si="8"/>
        <v>44986</v>
      </c>
      <c r="S19" s="17">
        <v>535.26</v>
      </c>
      <c r="T19" s="17">
        <v>3819.91</v>
      </c>
      <c r="U19" s="17">
        <v>4804.71</v>
      </c>
      <c r="V19" s="17">
        <v>4886.8</v>
      </c>
      <c r="W19" s="17">
        <v>5003.5700000000006</v>
      </c>
      <c r="X19" s="17">
        <v>9724.9500000000007</v>
      </c>
      <c r="Y19" s="17">
        <v>9724.9500000000007</v>
      </c>
      <c r="Z19" s="17">
        <v>9724.9500000000007</v>
      </c>
      <c r="AA19" s="17">
        <v>9724.9500000000007</v>
      </c>
      <c r="AB19" s="17">
        <v>9724.9500000000007</v>
      </c>
      <c r="AC19" s="17">
        <v>13444.95</v>
      </c>
      <c r="AD19" s="17">
        <v>13444.95</v>
      </c>
      <c r="AE19" s="17">
        <v>13444.95</v>
      </c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3"/>
      <c r="AR19" s="13"/>
    </row>
    <row r="20" spans="1:44" x14ac:dyDescent="0.35">
      <c r="A20" s="12">
        <f t="shared" si="0"/>
        <v>45017</v>
      </c>
      <c r="B20" s="13">
        <v>19461.560000000001</v>
      </c>
      <c r="C20" s="13">
        <f>++'Completion Factors'!J18</f>
        <v>0.99926486370550871</v>
      </c>
      <c r="D20" s="13">
        <f t="shared" si="1"/>
        <v>14.317424361712465</v>
      </c>
      <c r="E20" s="13">
        <f t="shared" si="2"/>
        <v>14.317424361712465</v>
      </c>
      <c r="F20" s="13"/>
      <c r="G20" s="13">
        <f t="shared" si="3"/>
        <v>19475.877424361715</v>
      </c>
      <c r="H20" s="14">
        <f t="shared" si="4"/>
        <v>14.317424361714075</v>
      </c>
      <c r="I20" s="13">
        <v>21157.324166666669</v>
      </c>
      <c r="J20" s="13">
        <f t="shared" si="5"/>
        <v>92.052649337603526</v>
      </c>
      <c r="K20" s="13">
        <f t="shared" si="6"/>
        <v>91.984978094071352</v>
      </c>
      <c r="L20" s="13">
        <f t="shared" si="7"/>
        <v>6.7671243532174685E-2</v>
      </c>
      <c r="M20" s="13">
        <f t="shared" si="9"/>
        <v>84.720697589981313</v>
      </c>
      <c r="N20" s="18">
        <f t="shared" ref="N20:N31" si="10">J20/J8</f>
        <v>1.7013795908710283</v>
      </c>
      <c r="O20" s="18">
        <f t="shared" ref="O20:O31" si="11">I20/I8</f>
        <v>0.76474400532135423</v>
      </c>
      <c r="P20" s="13"/>
      <c r="R20" s="16">
        <f t="shared" si="8"/>
        <v>45017</v>
      </c>
      <c r="S20" s="17">
        <v>203.92</v>
      </c>
      <c r="T20" s="17">
        <v>5316.15</v>
      </c>
      <c r="U20" s="17">
        <v>6130.3499999999995</v>
      </c>
      <c r="V20" s="17">
        <v>7918.77</v>
      </c>
      <c r="W20" s="17">
        <v>19234.02</v>
      </c>
      <c r="X20" s="17">
        <v>19362.14</v>
      </c>
      <c r="Y20" s="17">
        <v>19362.14</v>
      </c>
      <c r="Z20" s="17">
        <v>19362.14</v>
      </c>
      <c r="AA20" s="17">
        <v>19362.14</v>
      </c>
      <c r="AB20" s="17">
        <v>19461.560000000001</v>
      </c>
      <c r="AC20" s="17">
        <v>19461.560000000001</v>
      </c>
      <c r="AD20" s="17">
        <v>19461.560000000001</v>
      </c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3"/>
      <c r="AR20" s="13"/>
    </row>
    <row r="21" spans="1:44" x14ac:dyDescent="0.35">
      <c r="A21" s="12">
        <f t="shared" si="0"/>
        <v>45047</v>
      </c>
      <c r="B21" s="13">
        <v>28528.799999999999</v>
      </c>
      <c r="C21" s="13">
        <f>++'Completion Factors'!J17</f>
        <v>0.99926486370550871</v>
      </c>
      <c r="D21" s="13">
        <f t="shared" si="1"/>
        <v>20.987985348061645</v>
      </c>
      <c r="E21" s="13">
        <f t="shared" si="2"/>
        <v>20.987985348061645</v>
      </c>
      <c r="F21" s="13"/>
      <c r="G21" s="13">
        <f t="shared" si="3"/>
        <v>28549.787985348063</v>
      </c>
      <c r="H21" s="14">
        <f t="shared" si="4"/>
        <v>20.987985348063376</v>
      </c>
      <c r="I21" s="13">
        <v>20162.486666666671</v>
      </c>
      <c r="J21" s="13">
        <f t="shared" si="5"/>
        <v>141.59854613839659</v>
      </c>
      <c r="K21" s="13">
        <f t="shared" si="6"/>
        <v>141.49445190788302</v>
      </c>
      <c r="L21" s="13">
        <f t="shared" si="7"/>
        <v>0.10409423051356725</v>
      </c>
      <c r="M21" s="13">
        <f t="shared" si="9"/>
        <v>89.751118134895364</v>
      </c>
      <c r="N21" s="18">
        <f t="shared" si="10"/>
        <v>1.9133058227570514</v>
      </c>
      <c r="O21" s="18">
        <f t="shared" si="11"/>
        <v>0.73158171882056078</v>
      </c>
      <c r="P21" s="13"/>
      <c r="R21" s="16">
        <f t="shared" si="8"/>
        <v>45047</v>
      </c>
      <c r="S21" s="17">
        <v>430.81</v>
      </c>
      <c r="T21" s="17">
        <v>3843.98</v>
      </c>
      <c r="U21" s="17">
        <v>26075.59</v>
      </c>
      <c r="V21" s="17">
        <v>26279.72</v>
      </c>
      <c r="W21" s="17">
        <v>26387.38</v>
      </c>
      <c r="X21" s="17">
        <v>26728.799999999999</v>
      </c>
      <c r="Y21" s="17">
        <v>26728.799999999999</v>
      </c>
      <c r="Z21" s="17">
        <v>26728.799999999999</v>
      </c>
      <c r="AA21" s="17">
        <v>27028.799999999999</v>
      </c>
      <c r="AB21" s="17">
        <v>27028.799999999999</v>
      </c>
      <c r="AC21" s="17">
        <v>28528.799999999999</v>
      </c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3"/>
      <c r="AR21" s="13"/>
    </row>
    <row r="22" spans="1:44" x14ac:dyDescent="0.35">
      <c r="A22" s="12">
        <f t="shared" si="0"/>
        <v>45078</v>
      </c>
      <c r="B22" s="13">
        <v>12336.73</v>
      </c>
      <c r="C22" s="13">
        <f>++'Completion Factors'!J16</f>
        <v>0.94575657327141005</v>
      </c>
      <c r="D22" s="13">
        <f t="shared" si="1"/>
        <v>707.56738968321827</v>
      </c>
      <c r="E22" s="13">
        <f t="shared" si="2"/>
        <v>707.56738968321827</v>
      </c>
      <c r="F22" s="13"/>
      <c r="G22" s="13">
        <f t="shared" si="3"/>
        <v>13044.297389683217</v>
      </c>
      <c r="H22" s="14">
        <f t="shared" si="4"/>
        <v>707.5673896832177</v>
      </c>
      <c r="I22" s="13">
        <v>19338.824166666669</v>
      </c>
      <c r="J22" s="13">
        <f t="shared" si="5"/>
        <v>67.451346975722544</v>
      </c>
      <c r="K22" s="13">
        <f t="shared" si="6"/>
        <v>63.792554778300236</v>
      </c>
      <c r="L22" s="13">
        <f t="shared" si="7"/>
        <v>3.6587921974223079</v>
      </c>
      <c r="M22" s="13">
        <f t="shared" si="9"/>
        <v>83.969448083954205</v>
      </c>
      <c r="N22" s="18">
        <f t="shared" si="10"/>
        <v>0.50059361704622862</v>
      </c>
      <c r="O22" s="18">
        <f t="shared" si="11"/>
        <v>0.73386350036289061</v>
      </c>
      <c r="P22" s="13"/>
      <c r="R22" s="16">
        <f t="shared" si="8"/>
        <v>45078</v>
      </c>
      <c r="S22" s="17">
        <v>1150.31</v>
      </c>
      <c r="T22" s="17">
        <v>5769.5300000000007</v>
      </c>
      <c r="U22" s="17">
        <v>8529.7200000000012</v>
      </c>
      <c r="V22" s="17">
        <v>8681.7800000000007</v>
      </c>
      <c r="W22" s="17">
        <v>8770.5600000000013</v>
      </c>
      <c r="X22" s="17">
        <v>8770.5600000000013</v>
      </c>
      <c r="Y22" s="17">
        <v>8799.4300000000021</v>
      </c>
      <c r="Z22" s="17">
        <v>12336.73</v>
      </c>
      <c r="AA22" s="17">
        <v>12336.73</v>
      </c>
      <c r="AB22" s="17">
        <v>12336.73</v>
      </c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3"/>
      <c r="AR22" s="13"/>
    </row>
    <row r="23" spans="1:44" x14ac:dyDescent="0.35">
      <c r="A23" s="12">
        <f t="shared" si="0"/>
        <v>45108</v>
      </c>
      <c r="B23" s="13">
        <v>5888.5599999999986</v>
      </c>
      <c r="C23" s="13">
        <f>++'Completion Factors'!J15</f>
        <v>0.94395548968295029</v>
      </c>
      <c r="D23" s="13">
        <f t="shared" si="1"/>
        <v>349.61549064502123</v>
      </c>
      <c r="E23" s="13">
        <f t="shared" si="2"/>
        <v>349.61549064502123</v>
      </c>
      <c r="F23" s="13"/>
      <c r="G23" s="13">
        <f t="shared" si="3"/>
        <v>6238.1754906450196</v>
      </c>
      <c r="H23" s="14">
        <f t="shared" si="4"/>
        <v>349.61549064502105</v>
      </c>
      <c r="I23" s="13">
        <v>19304.613333333331</v>
      </c>
      <c r="J23" s="13">
        <f t="shared" si="5"/>
        <v>32.314428592431554</v>
      </c>
      <c r="K23" s="13">
        <f t="shared" si="6"/>
        <v>30.503382265793462</v>
      </c>
      <c r="L23" s="13">
        <f t="shared" si="7"/>
        <v>1.8110463266380918</v>
      </c>
      <c r="M23" s="13">
        <f t="shared" si="9"/>
        <v>81.716228959862676</v>
      </c>
      <c r="N23" s="18">
        <f t="shared" si="10"/>
        <v>0.46634029914740271</v>
      </c>
      <c r="O23" s="18">
        <f t="shared" si="11"/>
        <v>0.74117291955991482</v>
      </c>
      <c r="P23" s="13"/>
      <c r="R23" s="16">
        <f t="shared" si="8"/>
        <v>45108</v>
      </c>
      <c r="S23" s="17">
        <v>576.23</v>
      </c>
      <c r="T23" s="17">
        <v>4810.3999999999996</v>
      </c>
      <c r="U23" s="17">
        <v>5516.94</v>
      </c>
      <c r="V23" s="17">
        <v>5866.9299999999994</v>
      </c>
      <c r="W23" s="17">
        <v>5866.9299999999994</v>
      </c>
      <c r="X23" s="17">
        <v>5882.15</v>
      </c>
      <c r="Y23" s="17">
        <v>5888.5599999999986</v>
      </c>
      <c r="Z23" s="17">
        <v>5888.5599999999986</v>
      </c>
      <c r="AA23" s="17">
        <v>5888.5599999999986</v>
      </c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3"/>
      <c r="AR23" s="13"/>
    </row>
    <row r="24" spans="1:44" x14ac:dyDescent="0.35">
      <c r="A24" s="12">
        <f t="shared" si="0"/>
        <v>45139</v>
      </c>
      <c r="B24" s="13">
        <v>7665.2899999999991</v>
      </c>
      <c r="C24" s="13">
        <f>++'Completion Factors'!J14</f>
        <v>0.94057419049950475</v>
      </c>
      <c r="D24" s="13">
        <f t="shared" si="1"/>
        <v>484.29572904200523</v>
      </c>
      <c r="E24" s="13">
        <f t="shared" si="2"/>
        <v>484.29572904200523</v>
      </c>
      <c r="F24" s="19">
        <v>0</v>
      </c>
      <c r="G24" s="13">
        <f t="shared" si="3"/>
        <v>8149.5857290420045</v>
      </c>
      <c r="H24" s="14">
        <f t="shared" si="4"/>
        <v>484.29572904200541</v>
      </c>
      <c r="I24" s="13">
        <v>18995.066666666669</v>
      </c>
      <c r="J24" s="13">
        <f t="shared" si="5"/>
        <v>42.903696375771268</v>
      </c>
      <c r="K24" s="13">
        <f t="shared" si="6"/>
        <v>40.354109488077597</v>
      </c>
      <c r="L24" s="13">
        <f t="shared" si="7"/>
        <v>2.5495868876936711</v>
      </c>
      <c r="M24" s="13">
        <f t="shared" si="9"/>
        <v>80.414227522526289</v>
      </c>
      <c r="N24" s="18">
        <f t="shared" si="10"/>
        <v>0.64514434485982608</v>
      </c>
      <c r="O24" s="18">
        <f t="shared" si="11"/>
        <v>0.73983386026647191</v>
      </c>
      <c r="P24" s="13"/>
      <c r="R24" s="16">
        <f t="shared" si="8"/>
        <v>45139</v>
      </c>
      <c r="S24" s="17">
        <v>966.78</v>
      </c>
      <c r="T24" s="17">
        <v>5327.2599999999993</v>
      </c>
      <c r="U24" s="17">
        <v>5710.9499999999989</v>
      </c>
      <c r="V24" s="17">
        <v>7400.1299999999992</v>
      </c>
      <c r="W24" s="17">
        <v>7440.4999999999991</v>
      </c>
      <c r="X24" s="17">
        <v>7665.2899999999991</v>
      </c>
      <c r="Y24" s="17">
        <v>7665.2899999999991</v>
      </c>
      <c r="Z24" s="17">
        <v>7665.2899999999991</v>
      </c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3"/>
      <c r="AR24" s="13"/>
    </row>
    <row r="25" spans="1:44" x14ac:dyDescent="0.35">
      <c r="A25" s="12">
        <f t="shared" si="0"/>
        <v>45170</v>
      </c>
      <c r="B25" s="13">
        <v>7269.9199999999992</v>
      </c>
      <c r="C25" s="13">
        <f>++'Completion Factors'!J13</f>
        <v>0.89985412164750456</v>
      </c>
      <c r="D25" s="13">
        <f t="shared" si="1"/>
        <v>809.07838997215845</v>
      </c>
      <c r="E25" s="13">
        <f t="shared" si="2"/>
        <v>809.07838997215845</v>
      </c>
      <c r="F25" s="19">
        <v>0</v>
      </c>
      <c r="G25" s="13">
        <f t="shared" si="3"/>
        <v>8078.9983899721574</v>
      </c>
      <c r="H25" s="14">
        <f t="shared" si="4"/>
        <v>809.07838997215822</v>
      </c>
      <c r="I25" s="13">
        <v>18959.854166666672</v>
      </c>
      <c r="J25" s="13">
        <f t="shared" si="5"/>
        <v>42.611078750678622</v>
      </c>
      <c r="K25" s="13">
        <f t="shared" si="6"/>
        <v>38.343754841644554</v>
      </c>
      <c r="L25" s="13">
        <f t="shared" si="7"/>
        <v>4.2673239090340687</v>
      </c>
      <c r="M25" s="13">
        <f t="shared" si="9"/>
        <v>78.086086833273171</v>
      </c>
      <c r="N25" s="18">
        <f t="shared" si="10"/>
        <v>0.56066272098125058</v>
      </c>
      <c r="O25" s="18">
        <f t="shared" si="11"/>
        <v>0.74904612101283485</v>
      </c>
      <c r="P25" s="13"/>
      <c r="R25" s="16">
        <f t="shared" si="8"/>
        <v>45170</v>
      </c>
      <c r="S25" s="17">
        <v>407.73</v>
      </c>
      <c r="T25" s="17">
        <v>4573.58</v>
      </c>
      <c r="U25" s="17">
        <v>5459.19</v>
      </c>
      <c r="V25" s="17">
        <v>5578.1799999999994</v>
      </c>
      <c r="W25" s="17">
        <v>5668.2099999999991</v>
      </c>
      <c r="X25" s="17">
        <v>7269.9199999999992</v>
      </c>
      <c r="Y25" s="17">
        <v>7269.9199999999992</v>
      </c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3"/>
      <c r="AR25" s="13"/>
    </row>
    <row r="26" spans="1:44" x14ac:dyDescent="0.35">
      <c r="A26" s="12">
        <f t="shared" si="0"/>
        <v>45200</v>
      </c>
      <c r="B26" s="13">
        <v>31732.73</v>
      </c>
      <c r="C26" s="13">
        <f>++'Completion Factors'!J12</f>
        <v>0.89943482277662368</v>
      </c>
      <c r="D26" s="13">
        <f t="shared" si="1"/>
        <v>3548.0143034489715</v>
      </c>
      <c r="E26" s="13">
        <f t="shared" si="2"/>
        <v>3548.0143034489715</v>
      </c>
      <c r="F26" s="19">
        <v>0</v>
      </c>
      <c r="G26" s="13">
        <f t="shared" si="3"/>
        <v>35280.74430344897</v>
      </c>
      <c r="H26" s="14">
        <f t="shared" si="4"/>
        <v>3548.0143034489702</v>
      </c>
      <c r="I26" s="13">
        <v>18674.728333333329</v>
      </c>
      <c r="J26" s="13">
        <f t="shared" si="5"/>
        <v>188.92239647992545</v>
      </c>
      <c r="K26" s="13">
        <f t="shared" si="6"/>
        <v>169.9233821964568</v>
      </c>
      <c r="L26" s="13">
        <f t="shared" si="7"/>
        <v>18.999014283468654</v>
      </c>
      <c r="M26" s="13">
        <f t="shared" si="9"/>
        <v>79.386912872316458</v>
      </c>
      <c r="N26" s="18">
        <f t="shared" si="10"/>
        <v>1.2763779112249705</v>
      </c>
      <c r="O26" s="18">
        <f t="shared" si="11"/>
        <v>0.75057842437798949</v>
      </c>
      <c r="P26" s="13"/>
      <c r="R26" s="16">
        <f t="shared" si="8"/>
        <v>45200</v>
      </c>
      <c r="S26" s="17">
        <v>332.74</v>
      </c>
      <c r="T26" s="17">
        <v>7527.8</v>
      </c>
      <c r="U26" s="17">
        <v>11025.55</v>
      </c>
      <c r="V26" s="17">
        <v>31657.73</v>
      </c>
      <c r="W26" s="17">
        <v>31732.73</v>
      </c>
      <c r="X26" s="17">
        <v>31732.73</v>
      </c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3"/>
      <c r="AR26" s="13"/>
    </row>
    <row r="27" spans="1:44" x14ac:dyDescent="0.35">
      <c r="A27" s="12">
        <f t="shared" si="0"/>
        <v>45231</v>
      </c>
      <c r="B27" s="13">
        <v>9803.7200000000012</v>
      </c>
      <c r="C27" s="13">
        <f>++'Completion Factors'!J11</f>
        <v>0.87713380739269386</v>
      </c>
      <c r="D27" s="13">
        <f t="shared" si="1"/>
        <v>1373.2747952888142</v>
      </c>
      <c r="E27" s="13">
        <f t="shared" si="2"/>
        <v>1373.2747952888142</v>
      </c>
      <c r="F27" s="19">
        <v>0</v>
      </c>
      <c r="G27" s="13">
        <f t="shared" si="3"/>
        <v>11176.994795288816</v>
      </c>
      <c r="H27" s="14">
        <f t="shared" si="4"/>
        <v>1373.2747952888149</v>
      </c>
      <c r="I27" s="13">
        <v>18101.9375</v>
      </c>
      <c r="J27" s="13">
        <f t="shared" si="5"/>
        <v>61.744743043604124</v>
      </c>
      <c r="K27" s="13">
        <f t="shared" si="6"/>
        <v>54.158401552320022</v>
      </c>
      <c r="L27" s="13">
        <f t="shared" si="7"/>
        <v>7.5863414912841023</v>
      </c>
      <c r="M27" s="13">
        <f t="shared" si="9"/>
        <v>72.646312138347639</v>
      </c>
      <c r="N27" s="18">
        <f t="shared" si="10"/>
        <v>0.46042287792871489</v>
      </c>
      <c r="O27" s="18">
        <f t="shared" si="11"/>
        <v>0.7355007335089655</v>
      </c>
      <c r="P27" s="13"/>
      <c r="R27" s="16">
        <f t="shared" si="8"/>
        <v>45231</v>
      </c>
      <c r="S27" s="17">
        <v>1200.8599999999999</v>
      </c>
      <c r="T27" s="17">
        <v>5541.19</v>
      </c>
      <c r="U27" s="17">
        <v>9706.4500000000007</v>
      </c>
      <c r="V27" s="17">
        <v>9803.7200000000012</v>
      </c>
      <c r="W27" s="17">
        <v>9803.7200000000012</v>
      </c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3"/>
      <c r="AR27" s="13"/>
    </row>
    <row r="28" spans="1:44" x14ac:dyDescent="0.35">
      <c r="A28" s="12">
        <f t="shared" si="0"/>
        <v>45261</v>
      </c>
      <c r="B28" s="13">
        <v>5413.47</v>
      </c>
      <c r="C28" s="13">
        <f>++'Completion Factors'!J10</f>
        <v>0.87340942295504931</v>
      </c>
      <c r="D28" s="13">
        <f t="shared" si="1"/>
        <v>784.61975919258941</v>
      </c>
      <c r="E28" s="13">
        <f t="shared" si="2"/>
        <v>784.61975919258941</v>
      </c>
      <c r="F28" s="19">
        <v>0</v>
      </c>
      <c r="G28" s="13">
        <f t="shared" si="3"/>
        <v>6198.0897591925896</v>
      </c>
      <c r="H28" s="14">
        <f t="shared" si="4"/>
        <v>784.6197591925893</v>
      </c>
      <c r="I28" s="13">
        <v>18045.39916666667</v>
      </c>
      <c r="J28" s="13">
        <f t="shared" si="5"/>
        <v>34.347202308728399</v>
      </c>
      <c r="K28" s="13">
        <f t="shared" si="6"/>
        <v>29.999170148586806</v>
      </c>
      <c r="L28" s="13">
        <f t="shared" si="7"/>
        <v>4.3480321601415923</v>
      </c>
      <c r="M28" s="13">
        <f t="shared" si="9"/>
        <v>71.223733358081134</v>
      </c>
      <c r="N28" s="18">
        <f t="shared" si="10"/>
        <v>0.58729782122857443</v>
      </c>
      <c r="O28" s="18">
        <f t="shared" si="11"/>
        <v>0.73255430935820998</v>
      </c>
      <c r="P28" s="20"/>
      <c r="R28" s="16">
        <f t="shared" si="8"/>
        <v>45261</v>
      </c>
      <c r="S28" s="17"/>
      <c r="T28" s="17">
        <v>5210.08</v>
      </c>
      <c r="U28" s="17">
        <v>5413.47</v>
      </c>
      <c r="V28" s="17">
        <v>5413.47</v>
      </c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3"/>
      <c r="AR28" s="13"/>
    </row>
    <row r="29" spans="1:44" x14ac:dyDescent="0.35">
      <c r="A29" s="12">
        <f t="shared" si="0"/>
        <v>45292</v>
      </c>
      <c r="B29" s="13">
        <v>7637.37</v>
      </c>
      <c r="C29" s="13">
        <f>++'Completion Factors'!J9</f>
        <v>0.56923709222852326</v>
      </c>
      <c r="D29" s="13">
        <f t="shared" si="1"/>
        <v>5779.4823173713648</v>
      </c>
      <c r="E29" s="13">
        <f t="shared" si="2"/>
        <v>5779.4823173713648</v>
      </c>
      <c r="F29" s="13">
        <f>ROUND(+I29*J29/100,0)-D29-B29</f>
        <v>682.14768262863527</v>
      </c>
      <c r="G29" s="13">
        <f t="shared" si="3"/>
        <v>14099</v>
      </c>
      <c r="H29" s="14">
        <f t="shared" si="4"/>
        <v>6461.63</v>
      </c>
      <c r="I29" s="13">
        <v>17623.357499999998</v>
      </c>
      <c r="J29" s="19">
        <v>80</v>
      </c>
      <c r="K29" s="13">
        <f t="shared" si="6"/>
        <v>43.336634350179871</v>
      </c>
      <c r="L29" s="13">
        <f t="shared" si="7"/>
        <v>36.663365649820129</v>
      </c>
      <c r="M29" s="13">
        <f t="shared" si="9"/>
        <v>73.920239781640234</v>
      </c>
      <c r="N29" s="18">
        <f t="shared" si="10"/>
        <v>1.5639780269716144</v>
      </c>
      <c r="O29" s="18">
        <f t="shared" si="11"/>
        <v>0.74095563595527481</v>
      </c>
      <c r="P29" s="13"/>
      <c r="R29" s="16">
        <f t="shared" si="8"/>
        <v>45292</v>
      </c>
      <c r="S29" s="17">
        <v>1182.75</v>
      </c>
      <c r="T29" s="17">
        <v>7384.45</v>
      </c>
      <c r="U29" s="17">
        <v>7637.37</v>
      </c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3"/>
      <c r="AR29" s="13"/>
    </row>
    <row r="30" spans="1:44" x14ac:dyDescent="0.35">
      <c r="A30" s="12">
        <f t="shared" si="0"/>
        <v>45323</v>
      </c>
      <c r="B30" s="13">
        <v>298.77999999999997</v>
      </c>
      <c r="C30" s="13">
        <f>++'Completion Factors'!J8</f>
        <v>0.45034951794894129</v>
      </c>
      <c r="D30" s="13">
        <f t="shared" si="1"/>
        <v>364.66025716016065</v>
      </c>
      <c r="E30" s="13">
        <f t="shared" si="2"/>
        <v>364.66025716016065</v>
      </c>
      <c r="F30" s="13">
        <f>ROUND(+I30*J30/100,0)-D30-B30</f>
        <v>12863.559742839838</v>
      </c>
      <c r="G30" s="13">
        <f t="shared" si="3"/>
        <v>13526.999999999998</v>
      </c>
      <c r="H30" s="14">
        <f t="shared" si="4"/>
        <v>13228.219999999998</v>
      </c>
      <c r="I30" s="13">
        <v>16908.89</v>
      </c>
      <c r="J30" s="19">
        <v>80</v>
      </c>
      <c r="K30" s="13">
        <f t="shared" si="6"/>
        <v>1.7669994896175916</v>
      </c>
      <c r="L30" s="13">
        <f t="shared" si="7"/>
        <v>78.233000510382411</v>
      </c>
      <c r="M30" s="13">
        <f t="shared" si="9"/>
        <v>77.533293964717615</v>
      </c>
      <c r="N30" s="18">
        <f t="shared" si="10"/>
        <v>1.9026162885397098</v>
      </c>
      <c r="O30" s="18">
        <f t="shared" si="11"/>
        <v>0.7451326610124871</v>
      </c>
      <c r="P30" s="13"/>
      <c r="R30" s="16">
        <f t="shared" si="8"/>
        <v>45323</v>
      </c>
      <c r="S30" s="17">
        <v>176.1</v>
      </c>
      <c r="T30" s="17">
        <v>298.77999999999997</v>
      </c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3"/>
      <c r="AR30" s="13"/>
    </row>
    <row r="31" spans="1:44" x14ac:dyDescent="0.35">
      <c r="A31" s="12">
        <f>DATE(YEAR(H4),MONTH(H4),1)</f>
        <v>45352</v>
      </c>
      <c r="B31" s="13"/>
      <c r="C31" s="13">
        <f>+'Completion Factors'!J7</f>
        <v>5.8684601163427691E-2</v>
      </c>
      <c r="D31" s="13">
        <f t="shared" si="1"/>
        <v>0</v>
      </c>
      <c r="E31" s="13">
        <f t="shared" si="2"/>
        <v>0</v>
      </c>
      <c r="F31" s="13">
        <f>ROUND(+I31*J31/100,0)-D31-B31</f>
        <v>12661</v>
      </c>
      <c r="G31" s="13">
        <f t="shared" si="3"/>
        <v>12661</v>
      </c>
      <c r="H31" s="14">
        <f t="shared" si="4"/>
        <v>12661</v>
      </c>
      <c r="I31" s="13">
        <v>15826.14333333333</v>
      </c>
      <c r="J31" s="19">
        <v>80</v>
      </c>
      <c r="K31" s="13">
        <f t="shared" si="6"/>
        <v>0</v>
      </c>
      <c r="L31" s="13">
        <f t="shared" si="7"/>
        <v>80</v>
      </c>
      <c r="M31" s="13">
        <f t="shared" si="9"/>
        <v>79.103827406817288</v>
      </c>
      <c r="N31" s="18">
        <f t="shared" si="10"/>
        <v>1.2706847998678263</v>
      </c>
      <c r="O31" s="18">
        <f t="shared" si="11"/>
        <v>0.74089480127995833</v>
      </c>
      <c r="P31" s="13"/>
      <c r="R31" s="16">
        <f t="shared" si="8"/>
        <v>45352</v>
      </c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3"/>
      <c r="AR31" s="13"/>
    </row>
    <row r="32" spans="1:44" x14ac:dyDescent="0.35">
      <c r="H32" s="21" t="s">
        <v>61</v>
      </c>
      <c r="R32" t="s">
        <v>36</v>
      </c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</row>
    <row r="33" spans="3:14" x14ac:dyDescent="0.35">
      <c r="C33" s="17"/>
      <c r="D33" s="13"/>
      <c r="E33" s="13"/>
      <c r="F33" s="13"/>
      <c r="G33" s="13"/>
      <c r="H33" s="14">
        <f>SUM(H8:H31)</f>
        <v>40476.742883348546</v>
      </c>
      <c r="I33" s="13"/>
      <c r="J33" s="22">
        <f>SUM(G20:G31)/SUM(I20:I31)</f>
        <v>0.79103827406817295</v>
      </c>
      <c r="K33" s="13"/>
      <c r="L33" s="13"/>
      <c r="M33" s="16"/>
    </row>
    <row r="34" spans="3:14" x14ac:dyDescent="0.35">
      <c r="C34" s="17"/>
      <c r="D34" s="13"/>
      <c r="G34" t="str">
        <f>IF(ABS(+B33+E33+F33-G33)&gt;0.005,B33+E33+F33,"  ")</f>
        <v xml:space="preserve">  </v>
      </c>
      <c r="H34" s="21"/>
      <c r="J34" s="23"/>
      <c r="M34" s="16"/>
    </row>
    <row r="35" spans="3:14" x14ac:dyDescent="0.35">
      <c r="C35" s="17"/>
      <c r="D35" s="13"/>
      <c r="H35" s="24">
        <v>7.4999999999999997E-2</v>
      </c>
      <c r="I35" t="s">
        <v>62</v>
      </c>
      <c r="J35" s="23" t="s">
        <v>63</v>
      </c>
      <c r="K35" t="s">
        <v>64</v>
      </c>
    </row>
    <row r="36" spans="3:14" x14ac:dyDescent="0.35">
      <c r="C36" s="17"/>
      <c r="D36" s="13"/>
      <c r="F36" s="23"/>
      <c r="H36" s="25">
        <f>H33*(1+H35)</f>
        <v>43512.498599599683</v>
      </c>
      <c r="I36" s="26"/>
      <c r="J36" s="27" t="e">
        <f>(H36-I36)/I36</f>
        <v>#DIV/0!</v>
      </c>
      <c r="K36" s="27">
        <f>(VLOOKUP(DATE(YEAR(H4),MONTH(H4),DAY(1)),[1]Premium!$B$3:$D$200,3,FALSE)-VLOOKUP(DATE(YEAR(H4),MONTH(H4)-3,DAY(1)),[1]Premium!$B$3:$D$200,3,FALSE))/VLOOKUP(DATE(YEAR(H4),MONTH(H4),DAY(1)),[1]Premium!$B$3:$D$200,3,FALSE)</f>
        <v>-9.9892366423526058E-2</v>
      </c>
    </row>
    <row r="37" spans="3:14" x14ac:dyDescent="0.35">
      <c r="C37" s="17"/>
      <c r="D37" s="13"/>
      <c r="M37" s="16"/>
    </row>
    <row r="38" spans="3:14" x14ac:dyDescent="0.35">
      <c r="C38" s="17"/>
      <c r="D38" s="13"/>
    </row>
    <row r="39" spans="3:14" x14ac:dyDescent="0.35">
      <c r="C39" s="17"/>
      <c r="D39" s="13"/>
      <c r="F39" s="10"/>
      <c r="H39" s="28"/>
      <c r="I39" s="28"/>
      <c r="J39" s="28"/>
      <c r="K39" s="28"/>
      <c r="L39" s="29"/>
      <c r="M39" s="30"/>
      <c r="N39" s="30"/>
    </row>
    <row r="40" spans="3:14" x14ac:dyDescent="0.35">
      <c r="C40" s="17"/>
      <c r="D40" s="13"/>
      <c r="H40" s="28"/>
      <c r="I40" s="28"/>
      <c r="J40" s="28"/>
      <c r="K40" s="28"/>
      <c r="L40" s="29"/>
    </row>
    <row r="41" spans="3:14" x14ac:dyDescent="0.35">
      <c r="C41" s="17"/>
      <c r="D41" s="13"/>
    </row>
    <row r="42" spans="3:14" x14ac:dyDescent="0.35">
      <c r="C42" s="17"/>
      <c r="D42" s="13"/>
      <c r="H42" s="17"/>
      <c r="I42" s="17"/>
      <c r="J42" s="17"/>
      <c r="K42" s="17"/>
      <c r="L42" s="29"/>
      <c r="M42" s="23"/>
    </row>
    <row r="43" spans="3:14" x14ac:dyDescent="0.35">
      <c r="C43" s="17"/>
      <c r="D43" s="13"/>
      <c r="H43" s="17"/>
      <c r="I43" s="17"/>
      <c r="J43" s="17"/>
      <c r="K43" s="17"/>
      <c r="L43" s="29"/>
      <c r="M43" s="23"/>
      <c r="N43" s="23"/>
    </row>
    <row r="44" spans="3:14" x14ac:dyDescent="0.35">
      <c r="C44" s="17"/>
      <c r="D44" s="13"/>
    </row>
    <row r="45" spans="3:14" x14ac:dyDescent="0.35">
      <c r="C45" s="17"/>
      <c r="D45" s="13"/>
      <c r="H45" s="30"/>
      <c r="I45" s="27"/>
    </row>
    <row r="46" spans="3:14" x14ac:dyDescent="0.35">
      <c r="C46" s="17"/>
      <c r="D46" s="13"/>
      <c r="H46" s="30"/>
      <c r="I46" s="27"/>
    </row>
    <row r="47" spans="3:14" x14ac:dyDescent="0.35">
      <c r="C47" s="17"/>
      <c r="D47" s="13"/>
      <c r="H47" s="30"/>
    </row>
    <row r="48" spans="3:14" x14ac:dyDescent="0.35">
      <c r="C48" s="17"/>
      <c r="D48" s="13"/>
    </row>
    <row r="50" spans="8:9" x14ac:dyDescent="0.35">
      <c r="H50" s="23"/>
    </row>
    <row r="51" spans="8:9" x14ac:dyDescent="0.35">
      <c r="H51" s="23"/>
    </row>
    <row r="52" spans="8:9" x14ac:dyDescent="0.35">
      <c r="H52" s="23"/>
      <c r="I52" s="23"/>
    </row>
    <row r="53" spans="8:9" x14ac:dyDescent="0.35">
      <c r="H53" s="23"/>
    </row>
    <row r="54" spans="8:9" x14ac:dyDescent="0.35">
      <c r="H54" s="23"/>
    </row>
  </sheetData>
  <mergeCells count="1">
    <mergeCell ref="J4:M4"/>
  </mergeCells>
  <pageMargins left="0.7" right="0.7" top="0.75" bottom="0.75" header="0.3" footer="0.3"/>
  <pageSetup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Completion Factors</vt:lpstr>
      <vt:lpstr>Plot Patterns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Oranias</dc:creator>
  <cp:lastModifiedBy>Julia Oranias</cp:lastModifiedBy>
  <dcterms:created xsi:type="dcterms:W3CDTF">2024-08-08T17:42:33Z</dcterms:created>
  <dcterms:modified xsi:type="dcterms:W3CDTF">2024-09-20T16:06:06Z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{4F02265C-593B-4D68-BEB0-50E2EFD0B011}</vt:lpwstr>
  </property>
</Properties>
</file>