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3F3F76"/>
      <sz val="11"/>
      <scheme val="minor"/>
    </font>
    <font>
      <name val="Aptos Narrow"/>
      <family val="2"/>
      <color rgb="FF0070C0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color rgb="FF0000FF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color rgb="FF0000CC"/>
      <sz val="11"/>
      <scheme val="minor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/>
    <xf numFmtId="43" fontId="1" fillId="0" borderId="0"/>
    <xf numFmtId="9" fontId="1" fillId="0" borderId="0"/>
    <xf numFmtId="0" fontId="4" fillId="2" borderId="1"/>
  </cellStyleXfs>
  <cellXfs count="6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center"/>
    </xf>
    <xf numFmtId="14" fontId="0" fillId="0" borderId="0" pivotButton="0" quotePrefix="0" xfId="0"/>
    <xf numFmtId="43" fontId="0" fillId="0" borderId="0" pivotButton="0" quotePrefix="0" xfId="1"/>
    <xf numFmtId="43" fontId="1" fillId="0" borderId="0" pivotButton="0" quotePrefix="0" xfId="1"/>
    <xf numFmtId="43" fontId="0" fillId="3" borderId="0" pivotButton="0" quotePrefix="0" xfId="1"/>
    <xf numFmtId="14" fontId="5" fillId="0" borderId="2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0" pivotButton="0" quotePrefix="0" xfId="0"/>
    <xf numFmtId="43" fontId="1" fillId="0" borderId="6" pivotButton="0" quotePrefix="0" xfId="1"/>
    <xf numFmtId="43" fontId="5" fillId="4" borderId="0" pivotButton="0" quotePrefix="0" xfId="1"/>
    <xf numFmtId="0" fontId="0" fillId="0" borderId="6" pivotButton="0" quotePrefix="0" xfId="0"/>
    <xf numFmtId="10" fontId="5" fillId="0" borderId="6" pivotButton="0" quotePrefix="0" xfId="2"/>
    <xf numFmtId="43" fontId="0" fillId="0" borderId="0" pivotButton="0" quotePrefix="0" xfId="0"/>
    <xf numFmtId="43" fontId="1" fillId="0" borderId="7" pivotButton="0" quotePrefix="0" xfId="1"/>
    <xf numFmtId="166" fontId="0" fillId="0" borderId="0" pivotButton="0" quotePrefix="0" xfId="1"/>
    <xf numFmtId="0" fontId="0" fillId="0" borderId="0" applyAlignment="1" pivotButton="0" quotePrefix="0" xfId="0">
      <alignment horizontal="right"/>
    </xf>
    <xf numFmtId="166" fontId="7" fillId="0" borderId="0" pivotButton="0" quotePrefix="0" xfId="1"/>
    <xf numFmtId="166" fontId="8" fillId="0" borderId="0" pivotButton="0" quotePrefix="0" xfId="1"/>
    <xf numFmtId="43" fontId="8" fillId="0" borderId="0" pivotButton="0" quotePrefix="0" xfId="0"/>
    <xf numFmtId="166" fontId="0" fillId="0" borderId="0" pivotButton="0" quotePrefix="0" xfId="0"/>
    <xf numFmtId="166" fontId="6" fillId="0" borderId="8" pivotButton="0" quotePrefix="0" xfId="1"/>
    <xf numFmtId="43" fontId="6" fillId="0" borderId="8" pivotButton="0" quotePrefix="0" xfId="0"/>
    <xf numFmtId="0" fontId="0" fillId="0" borderId="8" applyAlignment="1" pivotButton="0" quotePrefix="0" xfId="0">
      <alignment horizontal="left"/>
    </xf>
    <xf numFmtId="166" fontId="8" fillId="0" borderId="8" pivotButton="0" quotePrefix="0" xfId="1"/>
    <xf numFmtId="0" fontId="6" fillId="0" borderId="0" applyAlignment="1" pivotButton="0" quotePrefix="0" xfId="0">
      <alignment horizontal="left"/>
    </xf>
    <xf numFmtId="166" fontId="0" fillId="0" borderId="0" pivotButton="0" quotePrefix="0" xfId="1"/>
    <xf numFmtId="0" fontId="6" fillId="0" borderId="0" pivotButton="0" quotePrefix="0" xfId="0"/>
    <xf numFmtId="43" fontId="6" fillId="0" borderId="0" pivotButton="0" quotePrefix="0" xfId="0"/>
    <xf numFmtId="167" fontId="0" fillId="0" borderId="0" pivotButton="0" quotePrefix="0" xfId="1"/>
    <xf numFmtId="0" fontId="8" fillId="0" borderId="0" pivotButton="0" quotePrefix="0" xfId="0"/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 indent="1"/>
    </xf>
    <xf numFmtId="0" fontId="7" fillId="0" borderId="0" pivotButton="0" quotePrefix="0" xfId="0"/>
    <xf numFmtId="166" fontId="7" fillId="0" borderId="0" pivotButton="0" quotePrefix="0" xfId="0"/>
    <xf numFmtId="43" fontId="7" fillId="0" borderId="0" pivotButton="0" quotePrefix="0" xfId="0"/>
    <xf numFmtId="166" fontId="10" fillId="0" borderId="0" pivotButton="0" quotePrefix="0" xfId="0"/>
    <xf numFmtId="0" fontId="11" fillId="0" borderId="0" pivotButton="0" quotePrefix="0" xfId="0"/>
    <xf numFmtId="0" fontId="4" fillId="0" borderId="1" pivotButton="0" quotePrefix="0" xfId="3"/>
    <xf numFmtId="43" fontId="0" fillId="0" borderId="0" pivotButton="0" quotePrefix="0" xfId="1"/>
    <xf numFmtId="0" fontId="6" fillId="0" borderId="0" applyAlignment="1" pivotButton="0" quotePrefix="0" xfId="0">
      <alignment horizontal="center" vertical="center" wrapText="1"/>
    </xf>
    <xf numFmtId="43" fontId="5" fillId="0" borderId="0" pivotButton="0" quotePrefix="0" xfId="1"/>
    <xf numFmtId="0" fontId="9" fillId="0" borderId="0" pivotButton="0" quotePrefix="0" xfId="0"/>
    <xf numFmtId="166" fontId="8" fillId="0" borderId="0" pivotButton="0" quotePrefix="0" xfId="1"/>
    <xf numFmtId="166" fontId="6" fillId="0" borderId="0" pivotButton="0" quotePrefix="0" xfId="1"/>
    <xf numFmtId="3" fontId="2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center" wrapText="1"/>
    </xf>
    <xf numFmtId="9" fontId="0" fillId="0" borderId="0" pivotButton="0" quotePrefix="0" xfId="2"/>
    <xf numFmtId="0" fontId="0" fillId="0" borderId="9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</cellXfs>
  <cellStyles count="4">
    <cellStyle name="Normal" xfId="0" builtinId="0"/>
    <cellStyle name="Comma" xfId="1" builtinId="3"/>
    <cellStyle name="Percent" xfId="2" builtinId="5"/>
    <cellStyle name="Input" xfId="3" builtin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Patterns'!$B$55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Patterns'!$B$56:$B$78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Patterns'!$C$55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Patterns'!$C$56:$C$78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Patterns'!$D$55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Patterns'!$D$56:$D$78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Patterns'!$E$55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Patterns'!$E$56:$E$78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Patterns'!$F$55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Patterns'!$F$56:$F$78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Patterns'!$G$55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Patterns'!$G$56:$G$78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Patterns'!$H$55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Patterns'!$H$56:$H$78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Patterns'!$I$55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Patterns'!$I$56:$I$78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Patterns'!$J$55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Patterns'!$J$56:$J$78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Patterns'!$N$55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Patterns'!$N$56:$N$78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Patterns'!$O$55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Patterns'!$O$56:$O$78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Patterns'!$P$55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Patterns'!$P$56:$P$78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Patterns'!$Q$55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Patterns'!$Q$56:$Q$78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Patterns'!$R$55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Patterns'!$R$56:$R$78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Patterns'!$S$55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Patterns'!$S$56:$S$78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Patterns'!$T$55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Patterns'!$T$56:$T$78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Patterns'!$U$55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Patterns'!$U$56:$U$78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Patterns'!$V$55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Patterns'!$V$56:$V$78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80</row>
      <rowOff>0</rowOff>
    </from>
    <to>
      <col>9</col>
      <colOff>339725</colOff>
      <row>105</row>
      <rowOff>93663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12</col>
      <colOff>0</colOff>
      <row>80</row>
      <rowOff>0</rowOff>
    </from>
    <to>
      <col>24</col>
      <colOff>473075</colOff>
      <row>105</row>
      <rowOff>93663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 Id="rId2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joranias\Documents\GitHub\DMI_IBNP\Unified_IBNP_Template_v2.xlsx" TargetMode="External" Id="rId2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letion Factors"/>
      <sheetName val="Plot Patterns"/>
      <sheetName val="Summary"/>
    </sheetNames>
    <sheetDataSet>
      <sheetData sheetId="0" refreshError="1"/>
      <sheetData sheetId="1">
        <row r="1">
          <cell r="B1" t="str">
            <v>Volume All</v>
          </cell>
          <cell r="C1" t="str">
            <v>Volume 12</v>
          </cell>
          <cell r="D1" t="str">
            <v>Volume 6</v>
          </cell>
          <cell r="E1" t="str">
            <v>Volume 3</v>
          </cell>
          <cell r="F1" t="str">
            <v>Simple All</v>
          </cell>
          <cell r="G1" t="str">
            <v>Simple 12</v>
          </cell>
          <cell r="H1" t="str">
            <v>Simple 6</v>
          </cell>
          <cell r="I1" t="str">
            <v>Simple 3</v>
          </cell>
          <cell r="J1" t="str">
            <v>Selected</v>
          </cell>
          <cell r="N1" t="str">
            <v>Volume All</v>
          </cell>
          <cell r="O1" t="str">
            <v>Volume 12</v>
          </cell>
          <cell r="P1" t="str">
            <v>Volume 6</v>
          </cell>
          <cell r="Q1" t="str">
            <v>Volume 3</v>
          </cell>
          <cell r="R1" t="str">
            <v>Simple All</v>
          </cell>
          <cell r="S1" t="str">
            <v>Simple 12</v>
          </cell>
          <cell r="T1" t="str">
            <v>Simple 6</v>
          </cell>
          <cell r="U1" t="str">
            <v>Simple 3</v>
          </cell>
          <cell r="V1" t="str">
            <v>Selected</v>
          </cell>
        </row>
        <row r="2">
          <cell r="A2">
            <v>1</v>
          </cell>
          <cell r="M2">
            <v>1</v>
          </cell>
        </row>
        <row r="3">
          <cell r="A3">
            <v>2</v>
          </cell>
          <cell r="M3">
            <v>2</v>
          </cell>
        </row>
        <row r="4">
          <cell r="A4">
            <v>3</v>
          </cell>
          <cell r="M4">
            <v>3</v>
          </cell>
        </row>
        <row r="5">
          <cell r="A5">
            <v>4</v>
          </cell>
          <cell r="M5">
            <v>4</v>
          </cell>
        </row>
        <row r="6">
          <cell r="A6">
            <v>5</v>
          </cell>
          <cell r="M6">
            <v>5</v>
          </cell>
        </row>
        <row r="7">
          <cell r="A7">
            <v>6</v>
          </cell>
          <cell r="M7">
            <v>6</v>
          </cell>
        </row>
        <row r="8">
          <cell r="A8">
            <v>7</v>
          </cell>
          <cell r="M8">
            <v>7</v>
          </cell>
        </row>
        <row r="9">
          <cell r="A9">
            <v>8</v>
          </cell>
          <cell r="M9">
            <v>8</v>
          </cell>
        </row>
        <row r="10">
          <cell r="A10">
            <v>9</v>
          </cell>
          <cell r="M10">
            <v>9</v>
          </cell>
        </row>
        <row r="11">
          <cell r="A11">
            <v>10</v>
          </cell>
          <cell r="M11">
            <v>10</v>
          </cell>
        </row>
        <row r="12">
          <cell r="A12">
            <v>11</v>
          </cell>
          <cell r="M12">
            <v>11</v>
          </cell>
        </row>
        <row r="13">
          <cell r="A13">
            <v>12</v>
          </cell>
          <cell r="M13">
            <v>12</v>
          </cell>
        </row>
        <row r="14">
          <cell r="A14">
            <v>13</v>
          </cell>
          <cell r="M14">
            <v>13</v>
          </cell>
        </row>
        <row r="15">
          <cell r="A15">
            <v>14</v>
          </cell>
          <cell r="M15">
            <v>14</v>
          </cell>
        </row>
        <row r="16">
          <cell r="A16">
            <v>15</v>
          </cell>
          <cell r="M16">
            <v>15</v>
          </cell>
        </row>
        <row r="17">
          <cell r="A17">
            <v>16</v>
          </cell>
          <cell r="M17">
            <v>16</v>
          </cell>
        </row>
        <row r="18">
          <cell r="A18">
            <v>17</v>
          </cell>
          <cell r="M18">
            <v>17</v>
          </cell>
        </row>
        <row r="19">
          <cell r="A19">
            <v>18</v>
          </cell>
          <cell r="M19">
            <v>18</v>
          </cell>
        </row>
        <row r="20">
          <cell r="A20">
            <v>19</v>
          </cell>
          <cell r="M20">
            <v>19</v>
          </cell>
        </row>
        <row r="21">
          <cell r="A21">
            <v>20</v>
          </cell>
          <cell r="M21">
            <v>20</v>
          </cell>
        </row>
        <row r="22">
          <cell r="A22">
            <v>21</v>
          </cell>
          <cell r="M22">
            <v>21</v>
          </cell>
        </row>
        <row r="23">
          <cell r="A23">
            <v>22</v>
          </cell>
          <cell r="M23">
            <v>22</v>
          </cell>
        </row>
        <row r="24">
          <cell r="A24">
            <v>23</v>
          </cell>
          <cell r="M24">
            <v>23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151"/>
  <sheetViews>
    <sheetView zoomScaleNormal="100" workbookViewId="0">
      <selection activeCell="E8" sqref="E8"/>
    </sheetView>
  </sheetViews>
  <sheetFormatPr baseColWidth="8" defaultRowHeight="14.5"/>
  <cols>
    <col width="16.453125" bestFit="1" customWidth="1" min="1" max="1"/>
    <col width="22.54296875" customWidth="1" min="2" max="2"/>
    <col width="11.36328125" bestFit="1" customWidth="1" min="3" max="4"/>
    <col width="11.54296875" customWidth="1" min="5" max="5"/>
    <col width="10.54296875" bestFit="1" customWidth="1" min="6" max="6"/>
    <col width="11.54296875" bestFit="1" customWidth="1" min="7" max="7"/>
    <col width="12.453125" customWidth="1" min="8" max="8"/>
    <col width="13.54296875" bestFit="1" customWidth="1" min="9" max="10"/>
    <col width="11.54296875" bestFit="1" customWidth="1" min="11" max="11"/>
    <col width="10.54296875" bestFit="1" customWidth="1" min="12" max="13"/>
    <col width="13.08984375" customWidth="1" min="14" max="14"/>
    <col width="11.36328125" bestFit="1" customWidth="1" min="15" max="16"/>
    <col width="10.54296875" bestFit="1" customWidth="1" min="17" max="17"/>
    <col width="11.08984375" bestFit="1" customWidth="1" min="18" max="18"/>
    <col width="10.54296875" bestFit="1" customWidth="1" min="19" max="19"/>
    <col width="13.54296875" bestFit="1" customWidth="1" min="20" max="21"/>
    <col width="10.54296875" bestFit="1" customWidth="1" min="22" max="24"/>
    <col width="9.6328125" bestFit="1" customWidth="1" min="25" max="25"/>
    <col width="13" customWidth="1" min="26" max="26"/>
    <col width="5.453125" bestFit="1" customWidth="1" min="27" max="27"/>
    <col width="9.6328125" bestFit="1" customWidth="1" min="29" max="29"/>
    <col width="10.54296875" bestFit="1" customWidth="1" min="30" max="50"/>
    <col width="9.6328125" bestFit="1" customWidth="1" min="51" max="53"/>
    <col width="10.54296875" bestFit="1" customWidth="1" min="54" max="54"/>
    <col width="5.453125" bestFit="1" customWidth="1" min="55" max="55"/>
  </cols>
  <sheetData>
    <row r="1" ht="15.5" customHeight="1">
      <c r="A1" s="53" t="inlineStr">
        <is>
          <t xml:space="preserve"> Completion Factors - Non MS</t>
        </is>
      </c>
      <c r="K1" s="1" t="n"/>
      <c r="L1" s="53" t="inlineStr">
        <is>
          <t xml:space="preserve"> Completion Factors - MS</t>
        </is>
      </c>
      <c r="V1" s="1" t="n"/>
      <c r="W1" s="1" t="n"/>
      <c r="X1" s="1" t="n"/>
      <c r="Y1" s="1" t="n"/>
    </row>
    <row r="2" ht="15.5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  <c r="K2" s="1" t="n"/>
      <c r="L2" s="1" t="n"/>
      <c r="M2" s="2" t="n"/>
      <c r="N2" s="1" t="n"/>
      <c r="O2" s="1" t="n"/>
      <c r="P2" s="1" t="n"/>
      <c r="Q2" s="1" t="n"/>
      <c r="R2" s="1" t="n"/>
      <c r="S2" s="1" t="n"/>
      <c r="T2" s="2" t="inlineStr">
        <is>
          <t xml:space="preserve"> </t>
        </is>
      </c>
      <c r="U2" s="2" t="inlineStr">
        <is>
          <t xml:space="preserve"> </t>
        </is>
      </c>
      <c r="V2" s="1" t="n"/>
      <c r="W2" s="1" t="n"/>
      <c r="X2" s="1" t="n"/>
      <c r="Y2" s="1" t="n"/>
    </row>
    <row r="3" ht="15.5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  <c r="K3" s="1" t="n"/>
      <c r="L3" s="3" t="n"/>
      <c r="M3" s="3" t="inlineStr">
        <is>
          <t xml:space="preserve"> </t>
        </is>
      </c>
      <c r="N3" s="3" t="n"/>
      <c r="O3" s="3" t="n"/>
      <c r="P3" s="3" t="inlineStr">
        <is>
          <t>3 month</t>
        </is>
      </c>
      <c r="Q3" s="3" t="inlineStr">
        <is>
          <t>6 month</t>
        </is>
      </c>
      <c r="R3" s="3" t="inlineStr">
        <is>
          <t>12 month</t>
        </is>
      </c>
      <c r="S3" s="3" t="n"/>
      <c r="T3" s="3" t="inlineStr">
        <is>
          <t>Selected</t>
        </is>
      </c>
      <c r="U3" s="3" t="inlineStr">
        <is>
          <t xml:space="preserve">  Cumulative</t>
        </is>
      </c>
      <c r="V3" s="1" t="n"/>
      <c r="W3" s="1" t="n"/>
      <c r="X3" s="1" t="n"/>
      <c r="Y3" s="1" t="n"/>
    </row>
    <row r="4" ht="15.5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n"/>
      <c r="I4" s="3" t="inlineStr">
        <is>
          <t xml:space="preserve">  Cumulative</t>
        </is>
      </c>
      <c r="J4" s="3" t="inlineStr">
        <is>
          <t xml:space="preserve">    Pd Pct</t>
        </is>
      </c>
      <c r="K4" s="1" t="n"/>
      <c r="L4" s="3" t="inlineStr">
        <is>
          <t>MONTH</t>
        </is>
      </c>
      <c r="M4" s="3" t="inlineStr">
        <is>
          <t>3-month</t>
        </is>
      </c>
      <c r="N4" s="3" t="inlineStr">
        <is>
          <t>6-month</t>
        </is>
      </c>
      <c r="O4" s="3" t="inlineStr">
        <is>
          <t>12-month</t>
        </is>
      </c>
      <c r="P4" s="3" t="inlineStr">
        <is>
          <t>Cumulat</t>
        </is>
      </c>
      <c r="Q4" s="3" t="inlineStr">
        <is>
          <t>Cumulat</t>
        </is>
      </c>
      <c r="R4" s="3" t="inlineStr">
        <is>
          <t>Cumulat</t>
        </is>
      </c>
      <c r="S4" s="3" t="inlineStr">
        <is>
          <t>Selected</t>
        </is>
      </c>
      <c r="T4" s="3" t="inlineStr">
        <is>
          <t xml:space="preserve">  Cumulative</t>
        </is>
      </c>
      <c r="U4" s="3" t="inlineStr">
        <is>
          <t xml:space="preserve">    Pd Pct</t>
        </is>
      </c>
      <c r="V4" s="1" t="n"/>
      <c r="W4" s="1" t="n"/>
      <c r="X4" s="1" t="n"/>
      <c r="Y4" s="1" t="n"/>
    </row>
    <row r="5" ht="15.5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inlineStr">
        <is>
          <t>Selected</t>
        </is>
      </c>
      <c r="I5" s="3" t="inlineStr">
        <is>
          <t xml:space="preserve">    Pd Pct</t>
        </is>
      </c>
      <c r="J5" s="3" t="inlineStr">
        <is>
          <t>used</t>
        </is>
      </c>
      <c r="K5" s="1" t="n"/>
      <c r="L5" s="3" t="inlineStr">
        <is>
          <t>OF LAG</t>
        </is>
      </c>
      <c r="M5" s="3" t="inlineStr">
        <is>
          <t>average</t>
        </is>
      </c>
      <c r="N5" s="3" t="inlineStr">
        <is>
          <t>average</t>
        </is>
      </c>
      <c r="O5" s="3" t="inlineStr">
        <is>
          <t>average</t>
        </is>
      </c>
      <c r="P5" s="3" t="inlineStr">
        <is>
          <t>Pd Pct</t>
        </is>
      </c>
      <c r="Q5" s="3" t="inlineStr">
        <is>
          <t>Pd Pct</t>
        </is>
      </c>
      <c r="R5" s="3" t="inlineStr">
        <is>
          <t>Pd Pct</t>
        </is>
      </c>
      <c r="S5" s="3" t="n"/>
      <c r="T5" s="3" t="inlineStr">
        <is>
          <t xml:space="preserve">    Pd Pct</t>
        </is>
      </c>
      <c r="U5" s="3" t="inlineStr">
        <is>
          <t>used</t>
        </is>
      </c>
      <c r="V5" s="1" t="n"/>
      <c r="W5" s="1" t="n"/>
      <c r="X5" s="1" t="n"/>
      <c r="Y5" s="1" t="n"/>
    </row>
    <row r="6" ht="15.5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  <c r="K6" s="1" t="n"/>
      <c r="L6" s="3" t="inlineStr">
        <is>
          <t>---------</t>
        </is>
      </c>
      <c r="M6" s="3" t="inlineStr">
        <is>
          <t>----------</t>
        </is>
      </c>
      <c r="N6" s="3" t="inlineStr">
        <is>
          <t>----------</t>
        </is>
      </c>
      <c r="O6" s="3" t="inlineStr">
        <is>
          <t>----------</t>
        </is>
      </c>
      <c r="P6" s="3" t="inlineStr">
        <is>
          <t>----------</t>
        </is>
      </c>
      <c r="Q6" s="3" t="inlineStr">
        <is>
          <t>----------</t>
        </is>
      </c>
      <c r="R6" s="3" t="inlineStr">
        <is>
          <t>----------</t>
        </is>
      </c>
      <c r="S6" s="3" t="inlineStr">
        <is>
          <t>----------</t>
        </is>
      </c>
      <c r="T6" s="3" t="inlineStr">
        <is>
          <t>----------</t>
        </is>
      </c>
      <c r="U6" s="3" t="inlineStr">
        <is>
          <t>----------</t>
        </is>
      </c>
      <c r="V6" s="1" t="n"/>
      <c r="W6" s="1" t="n"/>
      <c r="X6" s="1" t="n"/>
      <c r="Y6" s="1" t="n"/>
    </row>
    <row r="7" ht="15.5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2.712235473829221e-05</v>
      </c>
      <c r="F7" s="5" t="n">
        <v>0.001430534822457226</v>
      </c>
      <c r="G7" s="5" t="n">
        <v>0.000352664184596681</v>
      </c>
      <c r="H7" s="4">
        <f>+I7/I8</f>
        <v/>
      </c>
      <c r="I7" s="5" t="n">
        <v>0.04325001891606974</v>
      </c>
      <c r="J7" s="5">
        <f>I7</f>
        <v/>
      </c>
      <c r="K7" s="1" t="n"/>
      <c r="L7" s="3" t="n">
        <v>0</v>
      </c>
      <c r="M7" s="4">
        <f>+P7/P8</f>
        <v/>
      </c>
      <c r="N7" s="4">
        <f>+Q7/Q8</f>
        <v/>
      </c>
      <c r="O7" s="4">
        <f>+R7/R8</f>
        <v/>
      </c>
      <c r="P7" s="5" t="n">
        <v>0.1055314643424412</v>
      </c>
      <c r="Q7" s="5" t="n">
        <v>0.02701232334632707</v>
      </c>
      <c r="R7" s="5" t="n">
        <v>0.04372895266372868</v>
      </c>
      <c r="S7" s="4">
        <f>+T7/T8</f>
        <v/>
      </c>
      <c r="T7" s="5" t="n">
        <v>0.04372895266372868</v>
      </c>
      <c r="U7" s="5">
        <f>T7</f>
        <v/>
      </c>
      <c r="V7" s="1" t="n"/>
      <c r="W7" s="1" t="n"/>
      <c r="X7" s="1" t="n"/>
      <c r="Y7" s="1" t="n"/>
    </row>
    <row r="8" ht="15.5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2.712235473829221e-05</v>
      </c>
      <c r="F8" s="5" t="n">
        <v>0.001430534822457226</v>
      </c>
      <c r="G8" s="5" t="n">
        <v>0.000352664184596681</v>
      </c>
      <c r="H8" s="4">
        <f>+I8/I9</f>
        <v/>
      </c>
      <c r="I8" s="5" t="n">
        <v>0.3422982006333158</v>
      </c>
      <c r="J8" s="5">
        <f>I8</f>
        <v/>
      </c>
      <c r="K8" s="1" t="n"/>
      <c r="L8" s="3">
        <f>1+L7</f>
        <v/>
      </c>
      <c r="M8" s="4">
        <f>+P8/P9</f>
        <v/>
      </c>
      <c r="N8" s="4">
        <f>+Q8/Q9</f>
        <v/>
      </c>
      <c r="O8" s="4">
        <f>+R8/R9</f>
        <v/>
      </c>
      <c r="P8" s="5" t="n">
        <v>0.3470190730828169</v>
      </c>
      <c r="Q8" s="5" t="n">
        <v>0.3643800877137587</v>
      </c>
      <c r="R8" s="5" t="n">
        <v>0.3186524914037049</v>
      </c>
      <c r="S8" s="4">
        <f>+T8/T9</f>
        <v/>
      </c>
      <c r="T8" s="5" t="n">
        <v>0.3186524914037049</v>
      </c>
      <c r="U8" s="5">
        <f>T8</f>
        <v/>
      </c>
      <c r="V8" s="1" t="n"/>
      <c r="W8" s="1" t="n"/>
      <c r="X8" s="1" t="n"/>
      <c r="Y8" s="1" t="n"/>
    </row>
    <row r="9" ht="15.5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2.712235473829221e-05</v>
      </c>
      <c r="F9" s="5" t="n">
        <v>0.001430534822457226</v>
      </c>
      <c r="G9" s="5" t="n">
        <v>0.1480272648426109</v>
      </c>
      <c r="H9" s="4">
        <f>+I9/I10</f>
        <v/>
      </c>
      <c r="I9" s="5" t="n">
        <v>0.4053599746055668</v>
      </c>
      <c r="J9" s="5">
        <f>I9</f>
        <v/>
      </c>
      <c r="K9" s="1" t="n"/>
      <c r="L9" s="3">
        <f>1+L8</f>
        <v/>
      </c>
      <c r="M9" s="4">
        <f>+P9/P10</f>
        <v/>
      </c>
      <c r="N9" s="4">
        <f>+Q9/Q10</f>
        <v/>
      </c>
      <c r="O9" s="4">
        <f>+R9/R10</f>
        <v/>
      </c>
      <c r="P9" s="5" t="n">
        <v>0.407715357524269</v>
      </c>
      <c r="Q9" s="5" t="n">
        <v>0.4413601805908764</v>
      </c>
      <c r="R9" s="5" t="n">
        <v>0.3727984427978411</v>
      </c>
      <c r="S9" s="4">
        <f>+T9/T10</f>
        <v/>
      </c>
      <c r="T9" s="5" t="n">
        <v>0.3727984427978411</v>
      </c>
      <c r="U9" s="5">
        <f>T9</f>
        <v/>
      </c>
      <c r="V9" s="1" t="n"/>
      <c r="W9" s="1" t="n"/>
      <c r="X9" s="1" t="n"/>
      <c r="Y9" s="1" t="n"/>
    </row>
    <row r="10" ht="15.5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2.712235473829221e-05</v>
      </c>
      <c r="F10" s="5" t="n">
        <v>0.001430534822457226</v>
      </c>
      <c r="G10" s="5" t="n">
        <v>0.1480582293299965</v>
      </c>
      <c r="H10" s="4">
        <f>+I10/I11</f>
        <v/>
      </c>
      <c r="I10" s="5" t="n">
        <v>0.5594082108610923</v>
      </c>
      <c r="J10" s="5">
        <f>I10</f>
        <v/>
      </c>
      <c r="K10" s="1" t="n"/>
      <c r="L10" s="3">
        <f>1+L9</f>
        <v/>
      </c>
      <c r="M10" s="4">
        <f>+P10/P11</f>
        <v/>
      </c>
      <c r="N10" s="4">
        <f>+Q10/Q11</f>
        <v/>
      </c>
      <c r="O10" s="4">
        <f>+R10/R11</f>
        <v/>
      </c>
      <c r="P10" s="5" t="n">
        <v>0.6473733906797343</v>
      </c>
      <c r="Q10" s="5" t="n">
        <v>0.5875125950754112</v>
      </c>
      <c r="R10" s="5" t="n">
        <v>0.4725863669664302</v>
      </c>
      <c r="S10" s="4">
        <f>+T10/T11</f>
        <v/>
      </c>
      <c r="T10" s="5" t="n">
        <v>0.4725863669664302</v>
      </c>
      <c r="U10" s="5">
        <f>T10</f>
        <v/>
      </c>
      <c r="V10" s="1" t="n"/>
      <c r="W10" s="1" t="n"/>
      <c r="X10" s="1" t="n"/>
      <c r="Y10" s="1" t="n"/>
    </row>
    <row r="11" ht="15.5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0.0001818869510237908</v>
      </c>
      <c r="F11" s="5" t="n">
        <v>0.009429819949280559</v>
      </c>
      <c r="G11" s="5" t="n">
        <v>0.2020967135746632</v>
      </c>
      <c r="H11" s="4">
        <f>+I11/I12</f>
        <v/>
      </c>
      <c r="I11" s="5" t="n">
        <v>0.7446124832534879</v>
      </c>
      <c r="J11" s="5">
        <f>I11</f>
        <v/>
      </c>
      <c r="K11" s="1" t="n"/>
      <c r="L11" s="3">
        <f>1+L10</f>
        <v/>
      </c>
      <c r="M11" s="4">
        <f>+P11/P12</f>
        <v/>
      </c>
      <c r="N11" s="4">
        <f>+Q11/Q12</f>
        <v/>
      </c>
      <c r="O11" s="4">
        <f>+R11/R12</f>
        <v/>
      </c>
      <c r="P11" s="5" t="n">
        <v>0.8438601259676353</v>
      </c>
      <c r="Q11" s="5" t="n">
        <v>0.7104553933728419</v>
      </c>
      <c r="R11" s="5" t="n">
        <v>0.6962028891462384</v>
      </c>
      <c r="S11" s="4">
        <f>+T11/T12</f>
        <v/>
      </c>
      <c r="T11" s="5" t="n">
        <v>0.6962028891462384</v>
      </c>
      <c r="U11" s="5">
        <f>T11</f>
        <v/>
      </c>
      <c r="V11" s="1" t="n"/>
      <c r="W11" s="1" t="n"/>
      <c r="X11" s="1" t="n"/>
      <c r="Y11" s="1" t="n"/>
    </row>
    <row r="12" ht="15.5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0.0001844594164457561</v>
      </c>
      <c r="F12" s="5" t="n">
        <v>0.009560938148348587</v>
      </c>
      <c r="G12" s="5" t="n">
        <v>0.2022376136807671</v>
      </c>
      <c r="H12" s="4">
        <f>+I12/I13</f>
        <v/>
      </c>
      <c r="I12" s="5" t="n">
        <v>0.8012474189651491</v>
      </c>
      <c r="J12" s="5">
        <f>I12</f>
        <v/>
      </c>
      <c r="K12" s="1" t="n"/>
      <c r="L12" s="3">
        <f>1+L11</f>
        <v/>
      </c>
      <c r="M12" s="4">
        <f>+P12/P13</f>
        <v/>
      </c>
      <c r="N12" s="4">
        <f>+Q12/Q13</f>
        <v/>
      </c>
      <c r="O12" s="4">
        <f>+R12/R13</f>
        <v/>
      </c>
      <c r="P12" s="5" t="n">
        <v>0.8751076760462173</v>
      </c>
      <c r="Q12" s="5" t="n">
        <v>0.7320662153341708</v>
      </c>
      <c r="R12" s="5" t="n">
        <v>0.809422551548354</v>
      </c>
      <c r="S12" s="4">
        <f>+T12/T13</f>
        <v/>
      </c>
      <c r="T12" s="5" t="n">
        <v>0.809422551548354</v>
      </c>
      <c r="U12" s="5">
        <f>T12</f>
        <v/>
      </c>
      <c r="V12" s="1" t="n"/>
      <c r="W12" s="1" t="n"/>
      <c r="X12" s="1" t="n"/>
      <c r="Y12" s="1" t="n"/>
    </row>
    <row r="13" ht="15.5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0.0001844594164457562</v>
      </c>
      <c r="F13" s="5" t="n">
        <v>0.02936154657498964</v>
      </c>
      <c r="G13" s="5" t="n">
        <v>0.2203343617359876</v>
      </c>
      <c r="H13" s="4">
        <f>+I13/I14</f>
        <v/>
      </c>
      <c r="I13" s="5" t="n">
        <v>0.8089456383847334</v>
      </c>
      <c r="J13" s="5">
        <f>I13</f>
        <v/>
      </c>
      <c r="K13" s="1" t="n"/>
      <c r="L13" s="3">
        <f>1+L12</f>
        <v/>
      </c>
      <c r="M13" s="4">
        <f>+P13/P14</f>
        <v/>
      </c>
      <c r="N13" s="4">
        <f>+Q13/Q14</f>
        <v/>
      </c>
      <c r="O13" s="4">
        <f>+R13/R14</f>
        <v/>
      </c>
      <c r="P13" s="5" t="n">
        <v>0.8808913910168866</v>
      </c>
      <c r="Q13" s="5" t="n">
        <v>0.7371511930019714</v>
      </c>
      <c r="R13" s="5" t="n">
        <v>0.8218659113062726</v>
      </c>
      <c r="S13" s="4">
        <f>+T13/T14</f>
        <v/>
      </c>
      <c r="T13" s="5" t="n">
        <v>0.8218659113062726</v>
      </c>
      <c r="U13" s="5">
        <f>T13</f>
        <v/>
      </c>
      <c r="V13" s="1" t="n"/>
      <c r="W13" s="1" t="n"/>
      <c r="X13" s="1" t="n"/>
      <c r="Y13" s="1" t="n"/>
    </row>
    <row r="14" ht="15.5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0.0004190326382311611</v>
      </c>
      <c r="F14" s="5" t="n">
        <v>0.06317590816589311</v>
      </c>
      <c r="G14" s="5" t="n">
        <v>0.2429885057656931</v>
      </c>
      <c r="H14" s="4">
        <f>+I14/I15</f>
        <v/>
      </c>
      <c r="I14" s="5" t="n">
        <v>0.8217224382301138</v>
      </c>
      <c r="J14" s="5">
        <f>I14</f>
        <v/>
      </c>
      <c r="K14" s="1" t="n"/>
      <c r="L14" s="3">
        <f>1+L13</f>
        <v/>
      </c>
      <c r="M14" s="4">
        <f>+P14/P15</f>
        <v/>
      </c>
      <c r="N14" s="4">
        <f>+Q14/Q15</f>
        <v/>
      </c>
      <c r="O14" s="4">
        <f>+R14/R15</f>
        <v/>
      </c>
      <c r="P14" s="5" t="n">
        <v>0.9009169071273355</v>
      </c>
      <c r="Q14" s="5" t="n">
        <v>0.7480163035700796</v>
      </c>
      <c r="R14" s="5" t="n">
        <v>0.8305521769539935</v>
      </c>
      <c r="S14" s="4">
        <f>+T14/T15</f>
        <v/>
      </c>
      <c r="T14" s="5" t="n">
        <v>0.8305521769539935</v>
      </c>
      <c r="U14" s="5">
        <f>T14</f>
        <v/>
      </c>
      <c r="V14" s="1" t="n"/>
      <c r="W14" s="1" t="n"/>
      <c r="X14" s="1" t="n"/>
      <c r="Y14" s="1" t="n"/>
    </row>
    <row r="15" ht="15.5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0.001787937300529551</v>
      </c>
      <c r="F15" s="5" t="n">
        <v>0.08393099505493039</v>
      </c>
      <c r="G15" s="5" t="n">
        <v>0.3067263677166701</v>
      </c>
      <c r="H15" s="4">
        <f>+I15/I16</f>
        <v/>
      </c>
      <c r="I15" s="5" t="n">
        <v>0.9202662664227906</v>
      </c>
      <c r="J15" s="5">
        <f>I15</f>
        <v/>
      </c>
      <c r="K15" s="1" t="n"/>
      <c r="L15" s="3">
        <f>1+L14</f>
        <v/>
      </c>
      <c r="M15" s="4">
        <f>+P15/P16</f>
        <v/>
      </c>
      <c r="N15" s="4">
        <f>+Q15/Q16</f>
        <v/>
      </c>
      <c r="O15" s="4">
        <f>+R15/R16</f>
        <v/>
      </c>
      <c r="P15" s="5" t="n">
        <v>0.9149515962810512</v>
      </c>
      <c r="Q15" s="5" t="n">
        <v>0.9234761698265792</v>
      </c>
      <c r="R15" s="5" t="n">
        <v>0.9224180814590156</v>
      </c>
      <c r="S15" s="4">
        <f>+T15/T16</f>
        <v/>
      </c>
      <c r="T15" s="5" t="n">
        <v>0.9224180814590156</v>
      </c>
      <c r="U15" s="5">
        <f>T15</f>
        <v/>
      </c>
      <c r="V15" s="1" t="n"/>
      <c r="W15" s="1" t="n"/>
      <c r="X15" s="1" t="n"/>
      <c r="Y15" s="1" t="n"/>
    </row>
    <row r="16" ht="15.5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0.004886195148470094</v>
      </c>
      <c r="F16" s="5" t="n">
        <v>0.1019792597755718</v>
      </c>
      <c r="G16" s="5" t="n">
        <v>0.3605575823907186</v>
      </c>
      <c r="H16" s="4">
        <f>+I16/I17</f>
        <v/>
      </c>
      <c r="I16" s="5" t="n">
        <v>0.9206431263439603</v>
      </c>
      <c r="J16" s="5">
        <f>I16</f>
        <v/>
      </c>
      <c r="K16" s="1" t="n"/>
      <c r="L16" s="3">
        <f>1+L15</f>
        <v/>
      </c>
      <c r="M16" s="4">
        <f>+P16/P17</f>
        <v/>
      </c>
      <c r="N16" s="4">
        <f>+Q16/Q17</f>
        <v/>
      </c>
      <c r="O16" s="4">
        <f>+R16/R17</f>
        <v/>
      </c>
      <c r="P16" s="5" t="n">
        <v>0.9149515962810512</v>
      </c>
      <c r="Q16" s="5" t="n">
        <v>0.9234761698265792</v>
      </c>
      <c r="R16" s="5" t="n">
        <v>0.9235548889039535</v>
      </c>
      <c r="S16" s="4">
        <f>+T16/T17</f>
        <v/>
      </c>
      <c r="T16" s="5" t="n">
        <v>0.9235548889039535</v>
      </c>
      <c r="U16" s="5">
        <f>T16</f>
        <v/>
      </c>
      <c r="V16" s="1" t="n"/>
      <c r="W16" s="1" t="n"/>
      <c r="X16" s="1" t="n"/>
      <c r="Y16" s="1" t="n"/>
    </row>
    <row r="17" ht="15.5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0.02578190127810194</v>
      </c>
      <c r="F17" s="5" t="n">
        <v>0.1254647239924859</v>
      </c>
      <c r="G17" s="5" t="n">
        <v>0.3975311419985413</v>
      </c>
      <c r="H17" s="4">
        <f>+I17/I18</f>
        <v/>
      </c>
      <c r="I17" s="5" t="n">
        <v>0.9223669710199264</v>
      </c>
      <c r="J17" s="5">
        <f>I17</f>
        <v/>
      </c>
      <c r="K17" s="1" t="n"/>
      <c r="L17" s="3">
        <f>1+L16</f>
        <v/>
      </c>
      <c r="M17" s="4">
        <f>+P17/P18</f>
        <v/>
      </c>
      <c r="N17" s="4">
        <f>+Q17/Q18</f>
        <v/>
      </c>
      <c r="O17" s="4">
        <f>+R17/R18</f>
        <v/>
      </c>
      <c r="P17" s="5" t="n">
        <v>0.9172312187289199</v>
      </c>
      <c r="Q17" s="5" t="n">
        <v>0.9249564747553581</v>
      </c>
      <c r="R17" s="5" t="n">
        <v>0.9249564747553581</v>
      </c>
      <c r="S17" s="4">
        <f>+T17/T18</f>
        <v/>
      </c>
      <c r="T17" s="5" t="n">
        <v>0.9249564747553581</v>
      </c>
      <c r="U17" s="5">
        <f>T17</f>
        <v/>
      </c>
      <c r="V17" s="1" t="n"/>
      <c r="W17" s="1" t="n"/>
      <c r="X17" s="1" t="n"/>
      <c r="Y17" s="1" t="n"/>
    </row>
    <row r="18" ht="15.5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0.03277451338506909</v>
      </c>
      <c r="F18" s="5" t="n">
        <v>0.1545146980150887</v>
      </c>
      <c r="G18" s="5" t="n">
        <v>0.4369945825226594</v>
      </c>
      <c r="H18" s="4">
        <f>+I18/I19</f>
        <v/>
      </c>
      <c r="I18" s="5" t="n">
        <v>0.9223669710199264</v>
      </c>
      <c r="J18" s="5">
        <f>I18</f>
        <v/>
      </c>
      <c r="K18" s="1" t="n"/>
      <c r="L18" s="3">
        <f>1+L17</f>
        <v/>
      </c>
      <c r="M18" s="4">
        <f>+P18/P19</f>
        <v/>
      </c>
      <c r="N18" s="4">
        <f>+Q18/Q19</f>
        <v/>
      </c>
      <c r="O18" s="4">
        <f>+R18/R19</f>
        <v/>
      </c>
      <c r="P18" s="5" t="n">
        <v>0.9172312187289199</v>
      </c>
      <c r="Q18" s="5" t="n">
        <v>0.9249564747553581</v>
      </c>
      <c r="R18" s="5" t="n">
        <v>0.9249564747553581</v>
      </c>
      <c r="S18" s="4">
        <f>+T18/T19</f>
        <v/>
      </c>
      <c r="T18" s="5" t="n">
        <v>0.9249564747553581</v>
      </c>
      <c r="U18" s="5">
        <f>T18</f>
        <v/>
      </c>
      <c r="V18" s="1" t="n"/>
      <c r="W18" s="1" t="n"/>
      <c r="X18" s="1" t="n"/>
      <c r="Y18" s="1" t="n"/>
    </row>
    <row r="19" ht="15.5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0.04581796970389292</v>
      </c>
      <c r="F19" s="5" t="n">
        <v>0.2084596411478747</v>
      </c>
      <c r="G19" s="5" t="n">
        <v>0.8058924184583581</v>
      </c>
      <c r="H19" s="4">
        <f>+I19/I20</f>
        <v/>
      </c>
      <c r="I19" s="5" t="n">
        <v>0.9223669710199264</v>
      </c>
      <c r="J19" s="5">
        <f>I19</f>
        <v/>
      </c>
      <c r="K19" s="1" t="n"/>
      <c r="L19" s="3">
        <f>1+L18</f>
        <v/>
      </c>
      <c r="M19" s="4">
        <f>+P19/P20</f>
        <v/>
      </c>
      <c r="N19" s="4">
        <f>+Q19/Q20</f>
        <v/>
      </c>
      <c r="O19" s="4">
        <f>+R19/R20</f>
        <v/>
      </c>
      <c r="P19" s="5" t="n">
        <v>0.9172312187289199</v>
      </c>
      <c r="Q19" s="5" t="n">
        <v>0.9249564747553581</v>
      </c>
      <c r="R19" s="5" t="n">
        <v>0.9249564747553581</v>
      </c>
      <c r="S19" s="4">
        <f>+T19/T20</f>
        <v/>
      </c>
      <c r="T19" s="5" t="n">
        <v>0.9249564747553581</v>
      </c>
      <c r="U19" s="5">
        <f>T19</f>
        <v/>
      </c>
      <c r="V19" s="1" t="n"/>
      <c r="W19" s="1" t="n"/>
      <c r="X19" s="1" t="n"/>
      <c r="Y19" s="1" t="n"/>
    </row>
    <row r="20" ht="15.5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0.05695012037490346</v>
      </c>
      <c r="F20" s="5" t="n">
        <v>0.2550630514681667</v>
      </c>
      <c r="G20" s="5" t="n">
        <v>0.8284844503682554</v>
      </c>
      <c r="H20" s="4">
        <f>+I20/I21</f>
        <v/>
      </c>
      <c r="I20" s="5" t="n">
        <v>0.9223669710199264</v>
      </c>
      <c r="J20" s="5">
        <f>I20</f>
        <v/>
      </c>
      <c r="K20" s="1" t="n"/>
      <c r="L20" s="3">
        <f>1+L19</f>
        <v/>
      </c>
      <c r="M20" s="4">
        <f>+P20/P21</f>
        <v/>
      </c>
      <c r="N20" s="4">
        <f>+Q20/Q21</f>
        <v/>
      </c>
      <c r="O20" s="4">
        <f>+R20/R21</f>
        <v/>
      </c>
      <c r="P20" s="5" t="n">
        <v>0.9172312187289199</v>
      </c>
      <c r="Q20" s="5" t="n">
        <v>0.9249564747553581</v>
      </c>
      <c r="R20" s="5" t="n">
        <v>0.9249564747553581</v>
      </c>
      <c r="S20" s="4">
        <f>+T20/T21</f>
        <v/>
      </c>
      <c r="T20" s="5" t="n">
        <v>0.9249564747553581</v>
      </c>
      <c r="U20" s="5">
        <f>T20</f>
        <v/>
      </c>
      <c r="V20" s="1" t="n"/>
      <c r="W20" s="1" t="n"/>
      <c r="X20" s="1" t="n"/>
      <c r="Y20" s="1" t="n"/>
    </row>
    <row r="21" ht="15.5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0.1031866227671485</v>
      </c>
      <c r="F21" s="5" t="n">
        <v>0.3731336167267282</v>
      </c>
      <c r="G21" s="5" t="n">
        <v>0.8635069123539082</v>
      </c>
      <c r="H21" s="4">
        <f>+I21/I22</f>
        <v/>
      </c>
      <c r="I21" s="5" t="n">
        <v>0.9223669710199264</v>
      </c>
      <c r="J21" s="5">
        <f>I21</f>
        <v/>
      </c>
      <c r="K21" s="1" t="n"/>
      <c r="L21" s="3">
        <f>1+L20</f>
        <v/>
      </c>
      <c r="M21" s="4">
        <f>+P21/P22</f>
        <v/>
      </c>
      <c r="N21" s="4">
        <f>+Q21/Q22</f>
        <v/>
      </c>
      <c r="O21" s="4">
        <f>+R21/R22</f>
        <v/>
      </c>
      <c r="P21" s="5" t="n">
        <v>0.9172312187289199</v>
      </c>
      <c r="Q21" s="5" t="n">
        <v>0.9249564747553581</v>
      </c>
      <c r="R21" s="5" t="n">
        <v>0.9249564747553581</v>
      </c>
      <c r="S21" s="4">
        <f>+T21/T22</f>
        <v/>
      </c>
      <c r="T21" s="5" t="n">
        <v>0.9249564747553581</v>
      </c>
      <c r="U21" s="5">
        <f>T21</f>
        <v/>
      </c>
      <c r="V21" s="1" t="n"/>
      <c r="W21" s="1" t="n"/>
      <c r="X21" s="1" t="n"/>
      <c r="Y21" s="1" t="n"/>
    </row>
    <row r="22" ht="15.5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0.3455022632074231</v>
      </c>
      <c r="F22" s="5" t="n">
        <v>0.8889176384025703</v>
      </c>
      <c r="G22" s="5" t="n">
        <v>0.9489755851396863</v>
      </c>
      <c r="H22" s="4">
        <f>+I22/I23</f>
        <v/>
      </c>
      <c r="I22" s="5" t="n">
        <v>0.9223669710199264</v>
      </c>
      <c r="J22" s="5">
        <f>I22</f>
        <v/>
      </c>
      <c r="K22" s="1" t="n"/>
      <c r="L22" s="3">
        <f>1+L21</f>
        <v/>
      </c>
      <c r="M22" s="4">
        <f>+P22/P23</f>
        <v/>
      </c>
      <c r="N22" s="4">
        <f>+Q22/Q23</f>
        <v/>
      </c>
      <c r="O22" s="4">
        <f>+R22/R23</f>
        <v/>
      </c>
      <c r="P22" s="5" t="n">
        <v>0.9172312187289199</v>
      </c>
      <c r="Q22" s="5" t="n">
        <v>0.9249564747553581</v>
      </c>
      <c r="R22" s="5" t="n">
        <v>0.9249564747553581</v>
      </c>
      <c r="S22" s="4">
        <f>+T22/T23</f>
        <v/>
      </c>
      <c r="T22" s="5" t="n">
        <v>0.9249564747553581</v>
      </c>
      <c r="U22" s="5">
        <f>T22</f>
        <v/>
      </c>
      <c r="V22" s="1" t="n"/>
      <c r="W22" s="1" t="n"/>
      <c r="X22" s="1" t="n"/>
      <c r="Y22" s="1" t="n"/>
    </row>
    <row r="23" ht="15.5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0.9223669710199264</v>
      </c>
      <c r="J23" s="5">
        <f>I23</f>
        <v/>
      </c>
      <c r="K23" s="1" t="n"/>
      <c r="L23" s="3">
        <f>1+L22</f>
        <v/>
      </c>
      <c r="M23" s="4">
        <f>+P23/P24</f>
        <v/>
      </c>
      <c r="N23" s="4">
        <f>+Q23/Q24</f>
        <v/>
      </c>
      <c r="O23" s="4">
        <f>+R23/R24</f>
        <v/>
      </c>
      <c r="P23" s="5" t="n">
        <v>0.9172312187289199</v>
      </c>
      <c r="Q23" s="5" t="n">
        <v>0.9249564747553581</v>
      </c>
      <c r="R23" s="5" t="n">
        <v>0.9249564747553581</v>
      </c>
      <c r="S23" s="4">
        <f>+T23/T24</f>
        <v/>
      </c>
      <c r="T23" s="5" t="n">
        <v>0.9249564747553581</v>
      </c>
      <c r="U23" s="5">
        <f>T23</f>
        <v/>
      </c>
      <c r="V23" s="1" t="n"/>
      <c r="W23" s="1" t="n"/>
      <c r="X23" s="1" t="n"/>
      <c r="Y23" s="1" t="n"/>
    </row>
    <row r="24" ht="15.5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0.9223669710199264</v>
      </c>
      <c r="J24" s="5">
        <f>I24</f>
        <v/>
      </c>
      <c r="K24" s="1" t="n"/>
      <c r="L24" s="3">
        <f>1+L23</f>
        <v/>
      </c>
      <c r="M24" s="4">
        <f>+P24/P25</f>
        <v/>
      </c>
      <c r="N24" s="4">
        <f>+Q24/Q25</f>
        <v/>
      </c>
      <c r="O24" s="4">
        <f>+R24/R25</f>
        <v/>
      </c>
      <c r="P24" s="5" t="n">
        <v>0.9172312187289199</v>
      </c>
      <c r="Q24" s="5" t="n">
        <v>0.9249564747553581</v>
      </c>
      <c r="R24" s="5" t="n">
        <v>0.9249564747553581</v>
      </c>
      <c r="S24" s="4">
        <f>+T24/T25</f>
        <v/>
      </c>
      <c r="T24" s="5" t="n">
        <v>0.9249564747553581</v>
      </c>
      <c r="U24" s="5">
        <f>T24</f>
        <v/>
      </c>
      <c r="V24" s="1" t="n"/>
      <c r="W24" s="1" t="n"/>
      <c r="X24" s="1" t="n"/>
      <c r="Y24" s="1" t="n"/>
    </row>
    <row r="25" ht="15.5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0.9223669710199264</v>
      </c>
      <c r="J25" s="5">
        <f>I25</f>
        <v/>
      </c>
      <c r="K25" s="1" t="n"/>
      <c r="L25" s="3">
        <f>1+L24</f>
        <v/>
      </c>
      <c r="M25" s="4">
        <f>+P25/P26</f>
        <v/>
      </c>
      <c r="N25" s="4">
        <f>+Q25/Q26</f>
        <v/>
      </c>
      <c r="O25" s="4">
        <f>+R25/R26</f>
        <v/>
      </c>
      <c r="P25" s="5" t="n">
        <v>0.9172312187289199</v>
      </c>
      <c r="Q25" s="5" t="n">
        <v>0.9249564747553581</v>
      </c>
      <c r="R25" s="5" t="n">
        <v>0.9249564747553581</v>
      </c>
      <c r="S25" s="4">
        <f>+T25/T26</f>
        <v/>
      </c>
      <c r="T25" s="5" t="n">
        <v>0.9249564747553581</v>
      </c>
      <c r="U25" s="5">
        <f>T25</f>
        <v/>
      </c>
      <c r="V25" s="1" t="n"/>
      <c r="W25" s="1" t="n"/>
      <c r="X25" s="1" t="n"/>
      <c r="Y25" s="1" t="n"/>
    </row>
    <row r="26" ht="15.5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0.9223669710199264</v>
      </c>
      <c r="J26" s="5">
        <f>I26</f>
        <v/>
      </c>
      <c r="K26" s="1" t="n"/>
      <c r="L26" s="3">
        <f>1+L25</f>
        <v/>
      </c>
      <c r="M26" s="4">
        <f>+P26/P27</f>
        <v/>
      </c>
      <c r="N26" s="4">
        <f>+Q26/Q27</f>
        <v/>
      </c>
      <c r="O26" s="4">
        <f>+R26/R27</f>
        <v/>
      </c>
      <c r="P26" s="5" t="n">
        <v>0.9172312187289199</v>
      </c>
      <c r="Q26" s="5" t="n">
        <v>0.9249564747553581</v>
      </c>
      <c r="R26" s="5" t="n">
        <v>0.9249564747553581</v>
      </c>
      <c r="S26" s="4">
        <f>+T26/T27</f>
        <v/>
      </c>
      <c r="T26" s="5" t="n">
        <v>0.9249564747553581</v>
      </c>
      <c r="U26" s="5">
        <f>T26</f>
        <v/>
      </c>
      <c r="V26" s="1" t="n"/>
      <c r="W26" s="1" t="n"/>
      <c r="X26" s="1" t="n"/>
      <c r="Y26" s="1" t="n"/>
    </row>
    <row r="27" ht="15.5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  <c r="K27" s="1" t="n"/>
      <c r="L27" s="3">
        <f>1+L26</f>
        <v/>
      </c>
      <c r="M27" s="4">
        <f>+P27/P28</f>
        <v/>
      </c>
      <c r="N27" s="4">
        <f>+Q27/Q28</f>
        <v/>
      </c>
      <c r="O27" s="4">
        <f>+R27/R28</f>
        <v/>
      </c>
      <c r="P27" s="5" t="n">
        <v>1</v>
      </c>
      <c r="Q27" s="5" t="n">
        <v>1</v>
      </c>
      <c r="R27" s="5" t="n">
        <v>1</v>
      </c>
      <c r="S27" s="4">
        <f>+T27/T28</f>
        <v/>
      </c>
      <c r="T27" s="5" t="n">
        <v>1</v>
      </c>
      <c r="U27" s="5">
        <f>T27</f>
        <v/>
      </c>
      <c r="V27" s="1" t="n"/>
      <c r="W27" s="1" t="n"/>
      <c r="X27" s="1" t="n"/>
      <c r="Y27" s="1" t="n"/>
    </row>
    <row r="28" ht="15.5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  <c r="K28" s="1" t="n"/>
      <c r="L28" s="3">
        <f>1+L27</f>
        <v/>
      </c>
      <c r="M28" s="4">
        <f>+P28/P29</f>
        <v/>
      </c>
      <c r="N28" s="4">
        <f>+Q28/Q29</f>
        <v/>
      </c>
      <c r="O28" s="4">
        <f>+R28/R29</f>
        <v/>
      </c>
      <c r="P28" s="5" t="n">
        <v>1</v>
      </c>
      <c r="Q28" s="5" t="n">
        <v>1</v>
      </c>
      <c r="R28" s="5" t="n">
        <v>1</v>
      </c>
      <c r="S28" s="4">
        <f>+T28/T29</f>
        <v/>
      </c>
      <c r="T28" s="5" t="n">
        <v>1</v>
      </c>
      <c r="U28" s="5">
        <f>T28</f>
        <v/>
      </c>
      <c r="V28" s="1" t="n"/>
      <c r="W28" s="1" t="n"/>
      <c r="X28" s="1" t="n"/>
      <c r="Y28" s="1" t="n"/>
    </row>
    <row r="29" ht="15.5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  <c r="K29" s="1" t="n"/>
      <c r="L29" s="3">
        <f>1+L28</f>
        <v/>
      </c>
      <c r="M29" s="4">
        <f>+P29/P30</f>
        <v/>
      </c>
      <c r="N29" s="4">
        <f>+Q29/Q30</f>
        <v/>
      </c>
      <c r="O29" s="4">
        <f>+R29/R30</f>
        <v/>
      </c>
      <c r="P29" s="5" t="n">
        <v>1</v>
      </c>
      <c r="Q29" s="5" t="n">
        <v>1</v>
      </c>
      <c r="R29" s="5" t="n">
        <v>1</v>
      </c>
      <c r="S29" s="4">
        <f>+T29/T30</f>
        <v/>
      </c>
      <c r="T29" s="5" t="n">
        <v>1</v>
      </c>
      <c r="U29" s="5">
        <f>T29</f>
        <v/>
      </c>
      <c r="V29" s="1" t="n"/>
      <c r="W29" s="1" t="n"/>
      <c r="X29" s="1" t="n"/>
      <c r="Y29" s="1" t="n"/>
    </row>
    <row r="30" ht="15.5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  <c r="K30" s="1" t="n"/>
      <c r="L30" s="3" t="n">
        <v>23</v>
      </c>
      <c r="M30" s="4" t="n">
        <v>1</v>
      </c>
      <c r="N30" s="4" t="n">
        <v>1</v>
      </c>
      <c r="O30" s="4" t="n">
        <v>1</v>
      </c>
      <c r="P30" s="5" t="n">
        <v>1</v>
      </c>
      <c r="Q30" s="5" t="n">
        <v>1</v>
      </c>
      <c r="R30" s="5" t="n">
        <v>1</v>
      </c>
      <c r="S30" s="4" t="n">
        <v>1</v>
      </c>
      <c r="T30" s="5" t="n">
        <v>1</v>
      </c>
      <c r="U30" s="5">
        <f>T30</f>
        <v/>
      </c>
      <c r="V30" s="1" t="n"/>
      <c r="W30" s="1" t="n"/>
      <c r="X30" s="1" t="n"/>
      <c r="Y30" s="1" t="n"/>
    </row>
    <row r="31" ht="15.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5.5" customHeight="1">
      <c r="A32" s="1" t="inlineStr">
        <is>
          <t>Non-Med Supp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</row>
    <row r="33" ht="15.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</row>
    <row r="34" ht="15.5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5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5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5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5" customHeight="1">
      <c r="A38" s="1" t="n">
        <v>0</v>
      </c>
      <c r="B38" s="4" t="n">
        <v/>
      </c>
      <c r="C38" s="4" t="n">
        <v>95.99999999999984</v>
      </c>
      <c r="D38" s="4" t="n">
        <v>1.017743055555554</v>
      </c>
      <c r="E38" s="4" t="n">
        <v>1</v>
      </c>
      <c r="F38" s="4" t="n">
        <v>1.034116884446112</v>
      </c>
      <c r="G38" s="4" t="n">
        <v>4.007818943617837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1.01152443592002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5" customHeight="1">
      <c r="A39" s="1">
        <f>1+A38</f>
        <v/>
      </c>
      <c r="B39" s="4" t="n">
        <v/>
      </c>
      <c r="C39" s="4" t="n">
        <v/>
      </c>
      <c r="D39" s="4" t="n">
        <v>10.26191666666667</v>
      </c>
      <c r="E39" s="4" t="n">
        <v>0.9999999999999993</v>
      </c>
      <c r="F39" s="4" t="n">
        <v>2.388142241134291</v>
      </c>
      <c r="G39" s="4" t="n">
        <v>1.001700200283593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19.81798678131461</v>
      </c>
      <c r="N39" s="4" t="n">
        <v>0.9303180758206262</v>
      </c>
      <c r="O39" s="4" t="n">
        <v>1.005910256891801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5" customHeight="1">
      <c r="A40" s="1">
        <f>1+A39</f>
        <v/>
      </c>
      <c r="B40" s="4" t="n">
        <v/>
      </c>
      <c r="C40" s="4" t="n">
        <v/>
      </c>
      <c r="D40" s="4" t="n">
        <v>2.818181818181818</v>
      </c>
      <c r="E40" s="4" t="n">
        <v>47.87096774193545</v>
      </c>
      <c r="F40" s="4" t="n">
        <v>0.9999999999999999</v>
      </c>
      <c r="G40" s="4" t="n">
        <v>25.73436657681942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1.000759365066065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5" customHeight="1">
      <c r="A41" s="1">
        <f>1+A40</f>
        <v/>
      </c>
      <c r="B41" s="4" t="n">
        <v/>
      </c>
      <c r="C41" s="4" t="n">
        <v>1</v>
      </c>
      <c r="D41" s="4" t="n">
        <v>1</v>
      </c>
      <c r="E41" s="4" t="n">
        <v>1.353333333333333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1.078817733990148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5" customHeight="1">
      <c r="A42" s="1">
        <f>1+A41</f>
        <v/>
      </c>
      <c r="B42" s="4" t="n">
        <v/>
      </c>
      <c r="C42" s="4" t="n">
        <v/>
      </c>
      <c r="D42" s="4" t="n">
        <v>1.138888888888889</v>
      </c>
      <c r="E42" s="4" t="n">
        <v>1</v>
      </c>
      <c r="F42" s="4" t="n">
        <v>11.79268292682927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5" customHeight="1">
      <c r="A43" s="1">
        <f>1+A42</f>
        <v/>
      </c>
      <c r="B43" s="4" t="n">
        <v/>
      </c>
      <c r="C43" s="4" t="n">
        <v>1.068571428571429</v>
      </c>
      <c r="D43" s="4" t="n">
        <v>0.9999999999999999</v>
      </c>
      <c r="E43" s="4" t="n">
        <v>4.796791443850267</v>
      </c>
      <c r="F43" s="4" t="n">
        <v>0.9999999999999999</v>
      </c>
      <c r="G43" s="4" t="n">
        <v>0.9999999999999999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5" customHeight="1">
      <c r="A44" s="1">
        <f>1+A43</f>
        <v/>
      </c>
      <c r="B44" s="4" t="n">
        <v/>
      </c>
      <c r="C44" s="4" t="n">
        <v/>
      </c>
      <c r="D44" s="4" t="n">
        <v>5</v>
      </c>
      <c r="E44" s="4" t="n">
        <v>2.999999999999999</v>
      </c>
      <c r="F44" s="4" t="n">
        <v>3.233333333333334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5" customHeight="1">
      <c r="A45" s="1">
        <f>1+A44</f>
        <v/>
      </c>
      <c r="B45" s="4" t="n">
        <v/>
      </c>
      <c r="C45" s="4" t="n">
        <v/>
      </c>
      <c r="D45" s="4" t="n">
        <v/>
      </c>
      <c r="E45" s="4" t="n">
        <v/>
      </c>
      <c r="F45" s="4" t="n">
        <v/>
      </c>
      <c r="G45" s="4" t="n">
        <v/>
      </c>
      <c r="H45" s="4" t="n">
        <v/>
      </c>
      <c r="I45" s="4" t="n">
        <v/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278.4705263157894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5" customHeight="1">
      <c r="A46" s="1">
        <f>1+A45</f>
        <v/>
      </c>
      <c r="B46" s="4" t="n">
        <v/>
      </c>
      <c r="C46" s="4" t="n">
        <v/>
      </c>
      <c r="D46" s="4" t="n">
        <v/>
      </c>
      <c r="E46" s="4" t="n">
        <v>46.45454545454545</v>
      </c>
      <c r="F46" s="4" t="n">
        <v>1</v>
      </c>
      <c r="G46" s="4" t="n">
        <v>1</v>
      </c>
      <c r="H46" s="4" t="n">
        <v>1.001956947162427</v>
      </c>
      <c r="I46" s="4" t="n">
        <v>1.0661328125</v>
      </c>
      <c r="J46" s="4" t="n">
        <v>0.9999999999999999</v>
      </c>
      <c r="K46" s="4" t="n">
        <v>0.9999999999999999</v>
      </c>
      <c r="L46" s="4" t="n">
        <v>0.9999999999999999</v>
      </c>
      <c r="M46" s="4" t="n">
        <v>0.9999999999999999</v>
      </c>
      <c r="N46" s="4" t="n">
        <v>0.9999999999999999</v>
      </c>
      <c r="O46" s="4" t="n">
        <v>0.9999999999999999</v>
      </c>
      <c r="P46" s="4" t="n">
        <v>4.057447575080301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5" customHeight="1">
      <c r="A47" s="1">
        <f>1+A46</f>
        <v/>
      </c>
      <c r="B47" s="4" t="n">
        <v/>
      </c>
      <c r="C47" s="4" t="n">
        <v/>
      </c>
      <c r="D47" s="4" t="n">
        <v>1</v>
      </c>
      <c r="E47" s="4" t="n">
        <v>1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3.427861027190333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5" customHeight="1">
      <c r="A48" s="1">
        <f>1+A47</f>
        <v/>
      </c>
      <c r="B48" s="4" t="n">
        <v/>
      </c>
      <c r="C48" s="4" t="n">
        <v>492.2381818181818</v>
      </c>
      <c r="D48" s="4" t="n">
        <v>1</v>
      </c>
      <c r="E48" s="4" t="n">
        <v>1</v>
      </c>
      <c r="F48" s="4" t="n">
        <v>1.000110811100317</v>
      </c>
      <c r="G48" s="4" t="n">
        <v>1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1.002138417275753</v>
      </c>
      <c r="N48" s="4" t="n">
        <v>1.287110636102307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5" customHeight="1">
      <c r="A49" s="1">
        <f>1+A48</f>
        <v/>
      </c>
      <c r="B49" s="4" t="n">
        <v/>
      </c>
      <c r="C49" s="4" t="n">
        <v>21</v>
      </c>
      <c r="D49" s="4" t="n">
        <v>1.028857142857143</v>
      </c>
      <c r="E49" s="4" t="n">
        <v>1.117698787373879</v>
      </c>
      <c r="F49" s="4" t="n">
        <v>1</v>
      </c>
      <c r="G49" s="4" t="n">
        <v>1</v>
      </c>
      <c r="H49" s="4" t="n">
        <v>1</v>
      </c>
      <c r="I49" s="4" t="n">
        <v>1</v>
      </c>
      <c r="J49" s="4" t="n">
        <v>7.221665493395167</v>
      </c>
      <c r="K49" s="4" t="n">
        <v>1</v>
      </c>
      <c r="L49" s="4" t="n">
        <v>1</v>
      </c>
      <c r="M49" s="4" t="n">
        <v>7.921276864148257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5" customHeight="1">
      <c r="A50" s="1">
        <f>1+A49</f>
        <v/>
      </c>
      <c r="B50" s="4" t="n">
        <v/>
      </c>
      <c r="C50" s="4" t="n">
        <v/>
      </c>
      <c r="D50" s="4" t="n">
        <v>1</v>
      </c>
      <c r="E50" s="4" t="n">
        <v>0.9999999999999976</v>
      </c>
      <c r="F50" s="4" t="n">
        <v>0.9999999999999999</v>
      </c>
      <c r="G50" s="4" t="n">
        <v>9.492512479201338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138.2848378615251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5" customHeight="1">
      <c r="A51" s="1">
        <f>1+A50</f>
        <v/>
      </c>
      <c r="B51" s="4" t="n">
        <v/>
      </c>
      <c r="C51" s="4" t="n">
        <v/>
      </c>
      <c r="D51" s="4" t="n">
        <v/>
      </c>
      <c r="E51" s="4" t="n">
        <v>1.000000000000006</v>
      </c>
      <c r="F51" s="4" t="n">
        <v>0.9999999999999999</v>
      </c>
      <c r="G51" s="4" t="n">
        <v>1.107601713062098</v>
      </c>
      <c r="H51" s="4" t="n">
        <v>1</v>
      </c>
      <c r="I51" s="4" t="n">
        <v>1</v>
      </c>
      <c r="J51" s="4" t="n">
        <v>1</v>
      </c>
      <c r="K51" s="4" t="n">
        <v>377.5326244562581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5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>1</v>
      </c>
      <c r="F52" s="4" t="n">
        <v>1</v>
      </c>
      <c r="G52" s="4" t="n">
        <v>1008.983388704322</v>
      </c>
      <c r="H52" s="4" t="n">
        <v>1</v>
      </c>
      <c r="I52" s="4" t="n">
        <v>1</v>
      </c>
      <c r="J52" s="4" t="n">
        <v>2.777223875879145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5" customHeight="1">
      <c r="A53" s="1">
        <f>1+A52</f>
        <v/>
      </c>
      <c r="B53" s="4" t="n">
        <v/>
      </c>
      <c r="C53" s="4" t="n">
        <v/>
      </c>
      <c r="D53" s="4" t="n">
        <v>1</v>
      </c>
      <c r="E53" s="4" t="n">
        <v>1</v>
      </c>
      <c r="F53" s="4" t="n">
        <v>1</v>
      </c>
      <c r="G53" s="4" t="n">
        <v>1</v>
      </c>
      <c r="H53" s="4" t="n">
        <v>1</v>
      </c>
      <c r="I53" s="4" t="n">
        <v>3322.890365448516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5" customHeight="1">
      <c r="A54" s="1">
        <f>1+A53</f>
        <v/>
      </c>
      <c r="B54" s="4" t="n">
        <v/>
      </c>
      <c r="C54" s="4" t="n">
        <v/>
      </c>
      <c r="D54" s="4" t="n">
        <v>1</v>
      </c>
      <c r="E54" s="4" t="n">
        <v>1</v>
      </c>
      <c r="F54" s="4" t="n">
        <v>1</v>
      </c>
      <c r="G54" s="4" t="n">
        <v>1</v>
      </c>
      <c r="H54" s="4" t="n">
        <v>170.2842242503244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5" customHeight="1">
      <c r="A55" s="1">
        <f>1+A54</f>
        <v/>
      </c>
      <c r="B55" s="4" t="n">
        <v/>
      </c>
      <c r="C55" s="4" t="n">
        <v/>
      </c>
      <c r="D55" s="4" t="n">
        <v/>
      </c>
      <c r="E55" s="4" t="n">
        <v>1</v>
      </c>
      <c r="F55" s="4" t="n">
        <v>1.014372948360453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5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/>
      </c>
      <c r="F56" s="4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5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>2656.891803278729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5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5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5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  <row r="62">
      <c r="A62" t="inlineStr">
        <is>
          <t>Collect Data:</t>
        </is>
      </c>
    </row>
    <row r="64">
      <c r="A64" s="55" t="n"/>
      <c r="B64" s="8" t="inlineStr">
        <is>
          <t>Paid Month</t>
        </is>
      </c>
      <c r="C64" s="55" t="n"/>
      <c r="D64" s="55" t="n"/>
      <c r="E64" s="55" t="n"/>
      <c r="F64" s="55" t="n"/>
      <c r="G64" s="55" t="n"/>
      <c r="H64" s="55" t="n"/>
      <c r="I64" s="55" t="n"/>
      <c r="J64" s="55" t="n"/>
      <c r="K64" s="55" t="n"/>
      <c r="L64" s="55" t="n"/>
      <c r="M64" s="55" t="n"/>
      <c r="N64" s="55" t="n"/>
      <c r="O64" s="55" t="n"/>
      <c r="P64" s="55" t="n"/>
      <c r="Q64" s="55" t="n"/>
      <c r="R64" s="55" t="n"/>
      <c r="S64" s="55" t="n"/>
      <c r="T64" s="55" t="n"/>
      <c r="U64" s="55" t="n"/>
      <c r="V64" s="55" t="n"/>
      <c r="W64" s="55" t="n"/>
      <c r="X64" s="55" t="n"/>
      <c r="Y64" s="55" t="n"/>
      <c r="Z64" s="55" t="n"/>
      <c r="AA64" s="55" t="inlineStr">
        <is>
          <t xml:space="preserve">Paid </t>
        </is>
      </c>
      <c r="AB64" s="55" t="n"/>
      <c r="AC64" s="55" t="inlineStr">
        <is>
          <t>Paid</t>
        </is>
      </c>
      <c r="AD64" s="8" t="inlineStr">
        <is>
          <t>Incurred</t>
        </is>
      </c>
      <c r="AE64" s="55" t="n"/>
      <c r="AF64" s="55" t="n"/>
      <c r="AG64" s="55" t="n"/>
      <c r="AH64" s="55" t="n"/>
      <c r="AI64" s="55" t="n"/>
      <c r="AJ64" s="55" t="n"/>
      <c r="AK64" s="55" t="n"/>
      <c r="AL64" s="55" t="n"/>
      <c r="AM64" s="55" t="n"/>
      <c r="AN64" s="55" t="n"/>
      <c r="AO64" s="55" t="n"/>
      <c r="AP64" s="55" t="n"/>
      <c r="AQ64" s="55" t="n"/>
      <c r="AR64" s="55" t="n"/>
      <c r="AS64" s="55" t="n"/>
      <c r="AT64" s="55" t="n"/>
      <c r="AU64" s="55" t="n"/>
      <c r="AV64" s="55" t="n"/>
      <c r="AW64" s="55" t="n"/>
      <c r="AX64" s="55" t="n"/>
      <c r="AY64" s="55" t="n"/>
      <c r="AZ64" s="55" t="n"/>
      <c r="BA64" s="55" t="n"/>
      <c r="BB64" s="55" t="n"/>
      <c r="BC64" s="55" t="inlineStr">
        <is>
          <t xml:space="preserve">Paid </t>
        </is>
      </c>
    </row>
    <row r="65">
      <c r="A65" s="24" t="inlineStr">
        <is>
          <t>Incurral Month</t>
        </is>
      </c>
      <c r="B65" s="9">
        <f>A66</f>
        <v/>
      </c>
      <c r="C65" s="9">
        <f>A67</f>
        <v/>
      </c>
      <c r="D65" s="9">
        <f>A68</f>
        <v/>
      </c>
      <c r="E65" s="9">
        <f>A69</f>
        <v/>
      </c>
      <c r="F65" s="9">
        <f>A70</f>
        <v/>
      </c>
      <c r="G65" s="9">
        <f>A71</f>
        <v/>
      </c>
      <c r="H65" s="9">
        <f>A72</f>
        <v/>
      </c>
      <c r="I65" s="9">
        <f>A73</f>
        <v/>
      </c>
      <c r="J65" s="9">
        <f>A74</f>
        <v/>
      </c>
      <c r="K65" s="9">
        <f>A75</f>
        <v/>
      </c>
      <c r="L65" s="9">
        <f>A76</f>
        <v/>
      </c>
      <c r="M65" s="9">
        <f>A77</f>
        <v/>
      </c>
      <c r="N65" s="9">
        <f>A78</f>
        <v/>
      </c>
      <c r="O65" s="9">
        <f>A79</f>
        <v/>
      </c>
      <c r="P65" s="9">
        <f>A80</f>
        <v/>
      </c>
      <c r="Q65" s="9">
        <f>A81</f>
        <v/>
      </c>
      <c r="R65" s="9">
        <f>A82</f>
        <v/>
      </c>
      <c r="S65" s="9">
        <f>A83</f>
        <v/>
      </c>
      <c r="T65" s="9">
        <f>A84</f>
        <v/>
      </c>
      <c r="U65" s="9">
        <f>A85</f>
        <v/>
      </c>
      <c r="V65" s="9">
        <f>A86</f>
        <v/>
      </c>
      <c r="W65" s="9">
        <f>A87</f>
        <v/>
      </c>
      <c r="X65" s="9">
        <f>A88</f>
        <v/>
      </c>
      <c r="Y65" s="9">
        <f>A89</f>
        <v/>
      </c>
      <c r="Z65" s="9" t="inlineStr">
        <is>
          <t>Total</t>
        </is>
      </c>
      <c r="AA65" s="55" t="inlineStr">
        <is>
          <t>Total</t>
        </is>
      </c>
      <c r="AB65" s="55" t="n"/>
      <c r="AC65" s="55" t="inlineStr">
        <is>
          <t>Month</t>
        </is>
      </c>
      <c r="AD65" s="9">
        <f>AC66</f>
        <v/>
      </c>
      <c r="AE65" s="9">
        <f>AC67</f>
        <v/>
      </c>
      <c r="AF65" s="9">
        <f>AC68</f>
        <v/>
      </c>
      <c r="AG65" s="9">
        <f>AC69</f>
        <v/>
      </c>
      <c r="AH65" s="9">
        <f>AC70</f>
        <v/>
      </c>
      <c r="AI65" s="9">
        <f>AC71</f>
        <v/>
      </c>
      <c r="AJ65" s="9">
        <f>AC72</f>
        <v/>
      </c>
      <c r="AK65" s="9">
        <f>AC73</f>
        <v/>
      </c>
      <c r="AL65" s="9">
        <f>AC74</f>
        <v/>
      </c>
      <c r="AM65" s="9">
        <f>AC75</f>
        <v/>
      </c>
      <c r="AN65" s="9">
        <f>AC76</f>
        <v/>
      </c>
      <c r="AO65" s="9">
        <f>AC77</f>
        <v/>
      </c>
      <c r="AP65" s="9">
        <f>AC78</f>
        <v/>
      </c>
      <c r="AQ65" s="9">
        <f>AC79</f>
        <v/>
      </c>
      <c r="AR65" s="9">
        <f>AC80</f>
        <v/>
      </c>
      <c r="AS65" s="9">
        <f>AC81</f>
        <v/>
      </c>
      <c r="AT65" s="9">
        <f>AC82</f>
        <v/>
      </c>
      <c r="AU65" s="9">
        <f>AC83</f>
        <v/>
      </c>
      <c r="AV65" s="9">
        <f>AC84</f>
        <v/>
      </c>
      <c r="AW65" s="9">
        <f>AC85</f>
        <v/>
      </c>
      <c r="AX65" s="9">
        <f>AC86</f>
        <v/>
      </c>
      <c r="AY65" s="9">
        <f>AC87</f>
        <v/>
      </c>
      <c r="AZ65" s="9">
        <f>AC88</f>
        <v/>
      </c>
      <c r="BA65" s="9">
        <f>AC89</f>
        <v/>
      </c>
      <c r="BB65" s="9" t="inlineStr">
        <is>
          <t>Total</t>
        </is>
      </c>
      <c r="BC65" s="55" t="inlineStr">
        <is>
          <t>Total</t>
        </is>
      </c>
    </row>
    <row r="66">
      <c r="A66" s="10">
        <f>Summary!A8</f>
        <v/>
      </c>
      <c r="B66" s="47" t="n"/>
      <c r="C66" s="47" t="n"/>
      <c r="D66" s="47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12" t="n"/>
      <c r="AA66" s="12" t="n"/>
      <c r="AC66" s="10">
        <f>A66</f>
        <v/>
      </c>
      <c r="AD66" s="47">
        <f>GETPIVOTDATA("check_amount_total",[1]PT!$A$4,"Inc Date",AD$65,"Paid Date",$A66,"LOB2","MS")</f>
        <v/>
      </c>
      <c r="AE66" s="47">
        <f>GETPIVOTDATA("check_amount_total",[1]PT!$A$4,"Inc Date",AE$65,"Paid Date",$A66,"LOB2","MS")</f>
        <v/>
      </c>
      <c r="AF66" s="47">
        <f>GETPIVOTDATA("check_amount_total",[1]PT!$A$4,"Inc Date",AF$65,"Paid Date",$A66,"LOB2","MS")</f>
        <v/>
      </c>
      <c r="AG66" s="47">
        <f>GETPIVOTDATA("check_amount_total",[1]PT!$A$4,"Inc Date",AG$65,"Paid Date",$A66,"LOB2","MS")</f>
        <v/>
      </c>
      <c r="AH66" s="47">
        <f>GETPIVOTDATA("check_amount_total",[1]PT!$A$4,"Inc Date",AH$65,"Paid Date",$A66,"LOB2","MS")</f>
        <v/>
      </c>
      <c r="AI66" s="47">
        <f>GETPIVOTDATA("check_amount_total",[1]PT!$A$4,"Inc Date",AI$65,"Paid Date",$A66,"LOB2","MS")</f>
        <v/>
      </c>
      <c r="AJ66" s="47">
        <f>GETPIVOTDATA("check_amount_total",[1]PT!$A$4,"Inc Date",AJ$65,"Paid Date",$A66,"LOB2","MS")</f>
        <v/>
      </c>
      <c r="AK66" s="47">
        <f>GETPIVOTDATA("check_amount_total",[1]PT!$A$4,"Inc Date",AK$65,"Paid Date",$A66,"LOB2","MS")</f>
        <v/>
      </c>
      <c r="AL66" s="47">
        <f>GETPIVOTDATA("check_amount_total",[1]PT!$A$4,"Inc Date",AL$65,"Paid Date",$A66,"LOB2","MS")</f>
        <v/>
      </c>
      <c r="AM66" s="47">
        <f>GETPIVOTDATA("check_amount_total",[1]PT!$A$4,"Inc Date",AM$65,"Paid Date",$A66,"LOB2","MS")</f>
        <v/>
      </c>
      <c r="AN66" s="47">
        <f>GETPIVOTDATA("check_amount_total",[1]PT!$A$4,"Inc Date",AN$65,"Paid Date",$A66,"LOB2","MS")</f>
        <v/>
      </c>
      <c r="AO66" s="47">
        <f>GETPIVOTDATA("check_amount_total",[1]PT!$A$4,"Inc Date",AO$65,"Paid Date",$A66,"LOB2","MS")</f>
        <v/>
      </c>
      <c r="AP66" s="47">
        <f>GETPIVOTDATA("check_amount_total",[1]PT!$A$4,"Inc Date",AP$65,"Paid Date",$A66,"LOB2","MS")</f>
        <v/>
      </c>
      <c r="AQ66" s="47">
        <f>GETPIVOTDATA("check_amount_total",[1]PT!$A$4,"Inc Date",AQ$65,"Paid Date",$A66,"LOB2","MS")</f>
        <v/>
      </c>
      <c r="AR66" s="47">
        <f>GETPIVOTDATA("check_amount_total",[1]PT!$A$4,"Inc Date",AR$65,"Paid Date",$A66,"LOB2","MS")</f>
        <v/>
      </c>
      <c r="AS66" s="47">
        <f>GETPIVOTDATA("check_amount_total",[1]PT!$A$4,"Inc Date",AS$65,"Paid Date",$A66,"LOB2","MS")</f>
        <v/>
      </c>
      <c r="AT66" s="47">
        <f>GETPIVOTDATA("check_amount_total",[1]PT!$A$4,"Inc Date",AT$65,"Paid Date",$A66,"LOB2","MS")</f>
        <v/>
      </c>
      <c r="AU66" s="47">
        <f>GETPIVOTDATA("check_amount_total",[1]PT!$A$4,"Inc Date",AU$65,"Paid Date",$A66,"LOB2","MS")</f>
        <v/>
      </c>
      <c r="AV66" s="47">
        <f>GETPIVOTDATA("check_amount_total",[1]PT!$A$4,"Inc Date",AV$65,"Paid Date",$A66,"LOB2","MS")</f>
        <v/>
      </c>
      <c r="AW66" s="47">
        <f>GETPIVOTDATA("check_amount_total",[1]PT!$A$4,"Inc Date",AW$65,"Paid Date",$A66,"LOB2","MS")</f>
        <v/>
      </c>
      <c r="AX66" s="47">
        <f>GETPIVOTDATA("check_amount_total",[1]PT!$A$4,"Inc Date",AX$65,"Paid Date",$A66,"LOB2","MS")</f>
        <v/>
      </c>
      <c r="AY66" s="47">
        <f>GETPIVOTDATA("check_amount_total",[1]PT!$A$4,"Inc Date",AY$65,"Paid Date",$A66,"LOB2","MS")</f>
        <v/>
      </c>
      <c r="AZ66" s="47">
        <f>GETPIVOTDATA("check_amount_total",[1]PT!$A$4,"Inc Date",AZ$65,"Paid Date",$A66,"LOB2","MS")</f>
        <v/>
      </c>
      <c r="BA66" s="47">
        <f>GETPIVOTDATA("check_amount_total",[1]PT!$A$4,"Inc Date",BA$65,"Paid Date",$A66,"LOB2","MS")</f>
        <v/>
      </c>
      <c r="BB66" s="12">
        <f>SUM(AD66:BA66)</f>
        <v/>
      </c>
      <c r="BC66" s="12" t="n"/>
    </row>
    <row r="67">
      <c r="A67" s="10">
        <f>Summary!A9</f>
        <v/>
      </c>
      <c r="B67" s="47" t="n"/>
      <c r="C67" s="47" t="n"/>
      <c r="D67" s="47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12" t="n"/>
      <c r="AA67" s="12" t="n"/>
      <c r="AC67" s="10">
        <f>A67</f>
        <v/>
      </c>
      <c r="AD67" s="47">
        <f>GETPIVOTDATA("check_amount_total",[1]PT!$A$4,"Inc Date",AD$65,"Paid Date",$A67,"LOB2","MS")</f>
        <v/>
      </c>
      <c r="AE67" s="47">
        <f>GETPIVOTDATA("check_amount_total",[1]PT!$A$4,"Inc Date",AE$65,"Paid Date",$A67,"LOB2","MS")</f>
        <v/>
      </c>
      <c r="AF67" s="47">
        <f>GETPIVOTDATA("check_amount_total",[1]PT!$A$4,"Inc Date",AF$65,"Paid Date",$A67,"LOB2","MS")</f>
        <v/>
      </c>
      <c r="AG67" s="47">
        <f>GETPIVOTDATA("check_amount_total",[1]PT!$A$4,"Inc Date",AG$65,"Paid Date",$A67,"LOB2","MS")</f>
        <v/>
      </c>
      <c r="AH67" s="47">
        <f>GETPIVOTDATA("check_amount_total",[1]PT!$A$4,"Inc Date",AH$65,"Paid Date",$A67,"LOB2","MS")</f>
        <v/>
      </c>
      <c r="AI67" s="47">
        <f>GETPIVOTDATA("check_amount_total",[1]PT!$A$4,"Inc Date",AI$65,"Paid Date",$A67,"LOB2","MS")</f>
        <v/>
      </c>
      <c r="AJ67" s="47">
        <f>GETPIVOTDATA("check_amount_total",[1]PT!$A$4,"Inc Date",AJ$65,"Paid Date",$A67,"LOB2","MS")</f>
        <v/>
      </c>
      <c r="AK67" s="47">
        <f>GETPIVOTDATA("check_amount_total",[1]PT!$A$4,"Inc Date",AK$65,"Paid Date",$A67,"LOB2","MS")</f>
        <v/>
      </c>
      <c r="AL67" s="47">
        <f>GETPIVOTDATA("check_amount_total",[1]PT!$A$4,"Inc Date",AL$65,"Paid Date",$A67,"LOB2","MS")</f>
        <v/>
      </c>
      <c r="AM67" s="47">
        <f>GETPIVOTDATA("check_amount_total",[1]PT!$A$4,"Inc Date",AM$65,"Paid Date",$A67,"LOB2","MS")</f>
        <v/>
      </c>
      <c r="AN67" s="47">
        <f>GETPIVOTDATA("check_amount_total",[1]PT!$A$4,"Inc Date",AN$65,"Paid Date",$A67,"LOB2","MS")</f>
        <v/>
      </c>
      <c r="AO67" s="47">
        <f>GETPIVOTDATA("check_amount_total",[1]PT!$A$4,"Inc Date",AO$65,"Paid Date",$A67,"LOB2","MS")</f>
        <v/>
      </c>
      <c r="AP67" s="47">
        <f>GETPIVOTDATA("check_amount_total",[1]PT!$A$4,"Inc Date",AP$65,"Paid Date",$A67,"LOB2","MS")</f>
        <v/>
      </c>
      <c r="AQ67" s="47">
        <f>GETPIVOTDATA("check_amount_total",[1]PT!$A$4,"Inc Date",AQ$65,"Paid Date",$A67,"LOB2","MS")</f>
        <v/>
      </c>
      <c r="AR67" s="47">
        <f>GETPIVOTDATA("check_amount_total",[1]PT!$A$4,"Inc Date",AR$65,"Paid Date",$A67,"LOB2","MS")</f>
        <v/>
      </c>
      <c r="AS67" s="47">
        <f>GETPIVOTDATA("check_amount_total",[1]PT!$A$4,"Inc Date",AS$65,"Paid Date",$A67,"LOB2","MS")</f>
        <v/>
      </c>
      <c r="AT67" s="47">
        <f>GETPIVOTDATA("check_amount_total",[1]PT!$A$4,"Inc Date",AT$65,"Paid Date",$A67,"LOB2","MS")</f>
        <v/>
      </c>
      <c r="AU67" s="47">
        <f>GETPIVOTDATA("check_amount_total",[1]PT!$A$4,"Inc Date",AU$65,"Paid Date",$A67,"LOB2","MS")</f>
        <v/>
      </c>
      <c r="AV67" s="47">
        <f>GETPIVOTDATA("check_amount_total",[1]PT!$A$4,"Inc Date",AV$65,"Paid Date",$A67,"LOB2","MS")</f>
        <v/>
      </c>
      <c r="AW67" s="47">
        <f>GETPIVOTDATA("check_amount_total",[1]PT!$A$4,"Inc Date",AW$65,"Paid Date",$A67,"LOB2","MS")</f>
        <v/>
      </c>
      <c r="AX67" s="47">
        <f>GETPIVOTDATA("check_amount_total",[1]PT!$A$4,"Inc Date",AX$65,"Paid Date",$A67,"LOB2","MS")</f>
        <v/>
      </c>
      <c r="AY67" s="47">
        <f>GETPIVOTDATA("check_amount_total",[1]PT!$A$4,"Inc Date",AY$65,"Paid Date",$A67,"LOB2","MS")</f>
        <v/>
      </c>
      <c r="AZ67" s="47">
        <f>GETPIVOTDATA("check_amount_total",[1]PT!$A$4,"Inc Date",AZ$65,"Paid Date",$A67,"LOB2","MS")</f>
        <v/>
      </c>
      <c r="BA67" s="47">
        <f>GETPIVOTDATA("check_amount_total",[1]PT!$A$4,"Inc Date",BA$65,"Paid Date",$A67,"LOB2","MS")</f>
        <v/>
      </c>
      <c r="BB67" s="12">
        <f>SUM(AD67:BA67)</f>
        <v/>
      </c>
      <c r="BC67" s="12" t="n"/>
    </row>
    <row r="68">
      <c r="A68" s="10">
        <f>Summary!A10</f>
        <v/>
      </c>
      <c r="B68" s="47" t="n">
        <v/>
      </c>
      <c r="C68" s="47" t="n">
        <v>3</v>
      </c>
      <c r="D68" s="47" t="n">
        <v>287.9999999999995</v>
      </c>
      <c r="E68" s="47" t="n">
        <v>293.1099999999992</v>
      </c>
      <c r="F68" s="47" t="n">
        <v>293.1099999999992</v>
      </c>
      <c r="G68" s="47" t="n">
        <v>303.1099999999992</v>
      </c>
      <c r="H68" s="47" t="n">
        <v>1214.809999999999</v>
      </c>
      <c r="I68" s="47" t="n">
        <v>1214.809999999999</v>
      </c>
      <c r="J68" s="47" t="n">
        <v>1214.809999999999</v>
      </c>
      <c r="K68" s="47" t="n">
        <v>1214.809999999999</v>
      </c>
      <c r="L68" s="47" t="n">
        <v>1214.809999999999</v>
      </c>
      <c r="M68" s="47" t="n">
        <v>1214.809999999999</v>
      </c>
      <c r="N68" s="47" t="n">
        <v>1214.809999999999</v>
      </c>
      <c r="O68" s="47" t="n">
        <v>1214.809999999999</v>
      </c>
      <c r="P68" s="47" t="n">
        <v>1214.809999999999</v>
      </c>
      <c r="Q68" s="47" t="n">
        <v>1228.809999999999</v>
      </c>
      <c r="R68" s="47" t="n">
        <v>1228.809999999999</v>
      </c>
      <c r="S68" s="47" t="n">
        <v>1228.809999999999</v>
      </c>
      <c r="T68" s="47" t="n">
        <v>1228.809999999999</v>
      </c>
      <c r="U68" s="47" t="n">
        <v>1228.809999999999</v>
      </c>
      <c r="V68" s="47" t="n">
        <v>1228.809999999999</v>
      </c>
      <c r="W68" s="47" t="n">
        <v>1228.809999999999</v>
      </c>
      <c r="X68" s="47" t="n">
        <v>1228.809999999999</v>
      </c>
      <c r="Y68" s="47" t="n">
        <v>1228.809999999999</v>
      </c>
      <c r="Z68" s="12" t="n"/>
      <c r="AA68" s="12" t="n"/>
      <c r="AC68" s="10">
        <f>A68</f>
        <v/>
      </c>
      <c r="AD68" s="47">
        <f>GETPIVOTDATA("check_amount_total",[1]PT!$A$4,"Inc Date",AD$65,"Paid Date",$A68,"LOB2","MS")</f>
        <v/>
      </c>
      <c r="AE68" s="47">
        <f>GETPIVOTDATA("check_amount_total",[1]PT!$A$4,"Inc Date",AE$65,"Paid Date",$A68,"LOB2","MS")</f>
        <v/>
      </c>
      <c r="AF68" s="47">
        <f>GETPIVOTDATA("check_amount_total",[1]PT!$A$4,"Inc Date",AF$65,"Paid Date",$A68,"LOB2","MS")</f>
        <v/>
      </c>
      <c r="AG68" s="47">
        <f>GETPIVOTDATA("check_amount_total",[1]PT!$A$4,"Inc Date",AG$65,"Paid Date",$A68,"LOB2","MS")</f>
        <v/>
      </c>
      <c r="AH68" s="47">
        <f>GETPIVOTDATA("check_amount_total",[1]PT!$A$4,"Inc Date",AH$65,"Paid Date",$A68,"LOB2","MS")</f>
        <v/>
      </c>
      <c r="AI68" s="47">
        <f>GETPIVOTDATA("check_amount_total",[1]PT!$A$4,"Inc Date",AI$65,"Paid Date",$A68,"LOB2","MS")</f>
        <v/>
      </c>
      <c r="AJ68" s="47">
        <f>GETPIVOTDATA("check_amount_total",[1]PT!$A$4,"Inc Date",AJ$65,"Paid Date",$A68,"LOB2","MS")</f>
        <v/>
      </c>
      <c r="AK68" s="47">
        <f>GETPIVOTDATA("check_amount_total",[1]PT!$A$4,"Inc Date",AK$65,"Paid Date",$A68,"LOB2","MS")</f>
        <v/>
      </c>
      <c r="AL68" s="47">
        <f>GETPIVOTDATA("check_amount_total",[1]PT!$A$4,"Inc Date",AL$65,"Paid Date",$A68,"LOB2","MS")</f>
        <v/>
      </c>
      <c r="AM68" s="47">
        <f>GETPIVOTDATA("check_amount_total",[1]PT!$A$4,"Inc Date",AM$65,"Paid Date",$A68,"LOB2","MS")</f>
        <v/>
      </c>
      <c r="AN68" s="47">
        <f>GETPIVOTDATA("check_amount_total",[1]PT!$A$4,"Inc Date",AN$65,"Paid Date",$A68,"LOB2","MS")</f>
        <v/>
      </c>
      <c r="AO68" s="47">
        <f>GETPIVOTDATA("check_amount_total",[1]PT!$A$4,"Inc Date",AO$65,"Paid Date",$A68,"LOB2","MS")</f>
        <v/>
      </c>
      <c r="AP68" s="47">
        <f>GETPIVOTDATA("check_amount_total",[1]PT!$A$4,"Inc Date",AP$65,"Paid Date",$A68,"LOB2","MS")</f>
        <v/>
      </c>
      <c r="AQ68" s="47">
        <f>GETPIVOTDATA("check_amount_total",[1]PT!$A$4,"Inc Date",AQ$65,"Paid Date",$A68,"LOB2","MS")</f>
        <v/>
      </c>
      <c r="AR68" s="47">
        <f>GETPIVOTDATA("check_amount_total",[1]PT!$A$4,"Inc Date",AR$65,"Paid Date",$A68,"LOB2","MS")</f>
        <v/>
      </c>
      <c r="AS68" s="47">
        <f>GETPIVOTDATA("check_amount_total",[1]PT!$A$4,"Inc Date",AS$65,"Paid Date",$A68,"LOB2","MS")</f>
        <v/>
      </c>
      <c r="AT68" s="47">
        <f>GETPIVOTDATA("check_amount_total",[1]PT!$A$4,"Inc Date",AT$65,"Paid Date",$A68,"LOB2","MS")</f>
        <v/>
      </c>
      <c r="AU68" s="47">
        <f>GETPIVOTDATA("check_amount_total",[1]PT!$A$4,"Inc Date",AU$65,"Paid Date",$A68,"LOB2","MS")</f>
        <v/>
      </c>
      <c r="AV68" s="47">
        <f>GETPIVOTDATA("check_amount_total",[1]PT!$A$4,"Inc Date",AV$65,"Paid Date",$A68,"LOB2","MS")</f>
        <v/>
      </c>
      <c r="AW68" s="47">
        <f>GETPIVOTDATA("check_amount_total",[1]PT!$A$4,"Inc Date",AW$65,"Paid Date",$A68,"LOB2","MS")</f>
        <v/>
      </c>
      <c r="AX68" s="47">
        <f>GETPIVOTDATA("check_amount_total",[1]PT!$A$4,"Inc Date",AX$65,"Paid Date",$A68,"LOB2","MS")</f>
        <v/>
      </c>
      <c r="AY68" s="47">
        <f>GETPIVOTDATA("check_amount_total",[1]PT!$A$4,"Inc Date",AY$65,"Paid Date",$A68,"LOB2","MS")</f>
        <v/>
      </c>
      <c r="AZ68" s="47">
        <f>GETPIVOTDATA("check_amount_total",[1]PT!$A$4,"Inc Date",AZ$65,"Paid Date",$A68,"LOB2","MS")</f>
        <v/>
      </c>
      <c r="BA68" s="47">
        <f>GETPIVOTDATA("check_amount_total",[1]PT!$A$4,"Inc Date",BA$65,"Paid Date",$A68,"LOB2","MS")</f>
        <v/>
      </c>
      <c r="BB68" s="12">
        <f>SUM(AD68:BA68)</f>
        <v/>
      </c>
      <c r="BC68" s="12" t="n"/>
    </row>
    <row r="69">
      <c r="A69" s="10">
        <f>Summary!A11</f>
        <v/>
      </c>
      <c r="B69" s="47" t="n">
        <v/>
      </c>
      <c r="C69" s="47" t="n">
        <v/>
      </c>
      <c r="D69" s="47" t="n">
        <v>120</v>
      </c>
      <c r="E69" s="47" t="n">
        <v>1231.43</v>
      </c>
      <c r="F69" s="47" t="n">
        <v>1231.429999999999</v>
      </c>
      <c r="G69" s="47" t="n">
        <v>2940.829999999999</v>
      </c>
      <c r="H69" s="47" t="n">
        <v>2945.829999999998</v>
      </c>
      <c r="I69" s="47" t="n">
        <v>2945.829999999998</v>
      </c>
      <c r="J69" s="47" t="n">
        <v>2945.829999999998</v>
      </c>
      <c r="K69" s="47" t="n">
        <v>2945.829999999998</v>
      </c>
      <c r="L69" s="47" t="n">
        <v>2945.829999999998</v>
      </c>
      <c r="M69" s="47" t="n">
        <v>2945.829999999998</v>
      </c>
      <c r="N69" s="47" t="n">
        <v>58380.41999999999</v>
      </c>
      <c r="O69" s="47" t="n">
        <v>54312.35999999999</v>
      </c>
      <c r="P69" s="47" t="n">
        <v>54633.35999999999</v>
      </c>
      <c r="Q69" s="47" t="n">
        <v>54633.35999999999</v>
      </c>
      <c r="R69" s="47" t="n">
        <v>54633.35999999999</v>
      </c>
      <c r="S69" s="47" t="n">
        <v>54633.35999999999</v>
      </c>
      <c r="T69" s="47" t="n">
        <v>54633.35999999999</v>
      </c>
      <c r="U69" s="47" t="n">
        <v>54633.35999999999</v>
      </c>
      <c r="V69" s="47" t="n">
        <v>54633.35999999999</v>
      </c>
      <c r="W69" s="47" t="n">
        <v>54633.35999999999</v>
      </c>
      <c r="X69" s="47" t="n">
        <v>54633.35999999999</v>
      </c>
      <c r="Y69" s="47" t="n">
        <v/>
      </c>
      <c r="Z69" s="12" t="n"/>
      <c r="AA69" s="12" t="n"/>
      <c r="AC69" s="10">
        <f>A69</f>
        <v/>
      </c>
      <c r="AD69" s="47">
        <f>GETPIVOTDATA("check_amount_total",[1]PT!$A$4,"Inc Date",AD$65,"Paid Date",$A69,"LOB2","MS")</f>
        <v/>
      </c>
      <c r="AE69" s="47">
        <f>GETPIVOTDATA("check_amount_total",[1]PT!$A$4,"Inc Date",AE$65,"Paid Date",$A69,"LOB2","MS")</f>
        <v/>
      </c>
      <c r="AF69" s="47">
        <f>GETPIVOTDATA("check_amount_total",[1]PT!$A$4,"Inc Date",AF$65,"Paid Date",$A69,"LOB2","MS")</f>
        <v/>
      </c>
      <c r="AG69" s="47">
        <f>GETPIVOTDATA("check_amount_total",[1]PT!$A$4,"Inc Date",AG$65,"Paid Date",$A69,"LOB2","MS")</f>
        <v/>
      </c>
      <c r="AH69" s="47">
        <f>GETPIVOTDATA("check_amount_total",[1]PT!$A$4,"Inc Date",AH$65,"Paid Date",$A69,"LOB2","MS")</f>
        <v/>
      </c>
      <c r="AI69" s="47">
        <f>GETPIVOTDATA("check_amount_total",[1]PT!$A$4,"Inc Date",AI$65,"Paid Date",$A69,"LOB2","MS")</f>
        <v/>
      </c>
      <c r="AJ69" s="47">
        <f>GETPIVOTDATA("check_amount_total",[1]PT!$A$4,"Inc Date",AJ$65,"Paid Date",$A69,"LOB2","MS")</f>
        <v/>
      </c>
      <c r="AK69" s="47">
        <f>GETPIVOTDATA("check_amount_total",[1]PT!$A$4,"Inc Date",AK$65,"Paid Date",$A69,"LOB2","MS")</f>
        <v/>
      </c>
      <c r="AL69" s="47">
        <f>GETPIVOTDATA("check_amount_total",[1]PT!$A$4,"Inc Date",AL$65,"Paid Date",$A69,"LOB2","MS")</f>
        <v/>
      </c>
      <c r="AM69" s="47">
        <f>GETPIVOTDATA("check_amount_total",[1]PT!$A$4,"Inc Date",AM$65,"Paid Date",$A69,"LOB2","MS")</f>
        <v/>
      </c>
      <c r="AN69" s="47">
        <f>GETPIVOTDATA("check_amount_total",[1]PT!$A$4,"Inc Date",AN$65,"Paid Date",$A69,"LOB2","MS")</f>
        <v/>
      </c>
      <c r="AO69" s="47">
        <f>GETPIVOTDATA("check_amount_total",[1]PT!$A$4,"Inc Date",AO$65,"Paid Date",$A69,"LOB2","MS")</f>
        <v/>
      </c>
      <c r="AP69" s="47">
        <f>GETPIVOTDATA("check_amount_total",[1]PT!$A$4,"Inc Date",AP$65,"Paid Date",$A69,"LOB2","MS")</f>
        <v/>
      </c>
      <c r="AQ69" s="47">
        <f>GETPIVOTDATA("check_amount_total",[1]PT!$A$4,"Inc Date",AQ$65,"Paid Date",$A69,"LOB2","MS")</f>
        <v/>
      </c>
      <c r="AR69" s="47">
        <f>GETPIVOTDATA("check_amount_total",[1]PT!$A$4,"Inc Date",AR$65,"Paid Date",$A69,"LOB2","MS")</f>
        <v/>
      </c>
      <c r="AS69" s="47">
        <f>GETPIVOTDATA("check_amount_total",[1]PT!$A$4,"Inc Date",AS$65,"Paid Date",$A69,"LOB2","MS")</f>
        <v/>
      </c>
      <c r="AT69" s="47">
        <f>GETPIVOTDATA("check_amount_total",[1]PT!$A$4,"Inc Date",AT$65,"Paid Date",$A69,"LOB2","MS")</f>
        <v/>
      </c>
      <c r="AU69" s="47">
        <f>GETPIVOTDATA("check_amount_total",[1]PT!$A$4,"Inc Date",AU$65,"Paid Date",$A69,"LOB2","MS")</f>
        <v/>
      </c>
      <c r="AV69" s="47">
        <f>GETPIVOTDATA("check_amount_total",[1]PT!$A$4,"Inc Date",AV$65,"Paid Date",$A69,"LOB2","MS")</f>
        <v/>
      </c>
      <c r="AW69" s="47">
        <f>GETPIVOTDATA("check_amount_total",[1]PT!$A$4,"Inc Date",AW$65,"Paid Date",$A69,"LOB2","MS")</f>
        <v/>
      </c>
      <c r="AX69" s="47">
        <f>GETPIVOTDATA("check_amount_total",[1]PT!$A$4,"Inc Date",AX$65,"Paid Date",$A69,"LOB2","MS")</f>
        <v/>
      </c>
      <c r="AY69" s="47">
        <f>GETPIVOTDATA("check_amount_total",[1]PT!$A$4,"Inc Date",AY$65,"Paid Date",$A69,"LOB2","MS")</f>
        <v/>
      </c>
      <c r="AZ69" s="47">
        <f>GETPIVOTDATA("check_amount_total",[1]PT!$A$4,"Inc Date",AZ$65,"Paid Date",$A69,"LOB2","MS")</f>
        <v/>
      </c>
      <c r="BA69" s="47">
        <f>GETPIVOTDATA("check_amount_total",[1]PT!$A$4,"Inc Date",BA$65,"Paid Date",$A69,"LOB2","MS")</f>
        <v/>
      </c>
      <c r="BB69" s="12">
        <f>SUM(AD69:BA69)</f>
        <v/>
      </c>
      <c r="BC69" s="12" t="n"/>
    </row>
    <row r="70">
      <c r="A70" s="10">
        <f>Summary!A12</f>
        <v/>
      </c>
      <c r="B70" s="47" t="n">
        <v/>
      </c>
      <c r="C70" s="47" t="n">
        <v/>
      </c>
      <c r="D70" s="47" t="n">
        <v>11</v>
      </c>
      <c r="E70" s="47" t="n">
        <v>31</v>
      </c>
      <c r="F70" s="47" t="n">
        <v>1483.999999999999</v>
      </c>
      <c r="G70" s="47" t="n">
        <v>1483.999999999999</v>
      </c>
      <c r="H70" s="47" t="n">
        <v>38189.8</v>
      </c>
      <c r="I70" s="47" t="n">
        <v>38189.8</v>
      </c>
      <c r="J70" s="47" t="n">
        <v>38189.8</v>
      </c>
      <c r="K70" s="47" t="n">
        <v>38189.8</v>
      </c>
      <c r="L70" s="47" t="n">
        <v>38189.8</v>
      </c>
      <c r="M70" s="47" t="n">
        <v>38189.8</v>
      </c>
      <c r="N70" s="47" t="n">
        <v>38189.8</v>
      </c>
      <c r="O70" s="47" t="n">
        <v>38218.8</v>
      </c>
      <c r="P70" s="47" t="n">
        <v>38218.8</v>
      </c>
      <c r="Q70" s="47" t="n">
        <v>38218.8</v>
      </c>
      <c r="R70" s="47" t="n">
        <v>38218.8</v>
      </c>
      <c r="S70" s="47" t="n">
        <v>38218.8</v>
      </c>
      <c r="T70" s="47" t="n">
        <v>38218.8</v>
      </c>
      <c r="U70" s="47" t="n">
        <v>38218.8</v>
      </c>
      <c r="V70" s="47" t="n">
        <v>38218.8</v>
      </c>
      <c r="W70" s="47" t="n">
        <v>38218.8</v>
      </c>
      <c r="X70" s="47" t="n">
        <v/>
      </c>
      <c r="Y70" s="47" t="n">
        <v/>
      </c>
      <c r="Z70" s="12" t="n"/>
      <c r="AA70" s="12" t="n"/>
      <c r="AC70" s="10">
        <f>A70</f>
        <v/>
      </c>
      <c r="AD70" s="47">
        <f>GETPIVOTDATA("check_amount_total",[1]PT!$A$4,"Inc Date",AD$65,"Paid Date",$A70,"LOB2","MS")</f>
        <v/>
      </c>
      <c r="AE70" s="47">
        <f>GETPIVOTDATA("check_amount_total",[1]PT!$A$4,"Inc Date",AE$65,"Paid Date",$A70,"LOB2","MS")</f>
        <v/>
      </c>
      <c r="AF70" s="47">
        <f>GETPIVOTDATA("check_amount_total",[1]PT!$A$4,"Inc Date",AF$65,"Paid Date",$A70,"LOB2","MS")</f>
        <v/>
      </c>
      <c r="AG70" s="47">
        <f>GETPIVOTDATA("check_amount_total",[1]PT!$A$4,"Inc Date",AG$65,"Paid Date",$A70,"LOB2","MS")</f>
        <v/>
      </c>
      <c r="AH70" s="47">
        <f>GETPIVOTDATA("check_amount_total",[1]PT!$A$4,"Inc Date",AH$65,"Paid Date",$A70,"LOB2","MS")</f>
        <v/>
      </c>
      <c r="AI70" s="47">
        <f>GETPIVOTDATA("check_amount_total",[1]PT!$A$4,"Inc Date",AI$65,"Paid Date",$A70,"LOB2","MS")</f>
        <v/>
      </c>
      <c r="AJ70" s="47">
        <f>GETPIVOTDATA("check_amount_total",[1]PT!$A$4,"Inc Date",AJ$65,"Paid Date",$A70,"LOB2","MS")</f>
        <v/>
      </c>
      <c r="AK70" s="47">
        <f>GETPIVOTDATA("check_amount_total",[1]PT!$A$4,"Inc Date",AK$65,"Paid Date",$A70,"LOB2","MS")</f>
        <v/>
      </c>
      <c r="AL70" s="47">
        <f>GETPIVOTDATA("check_amount_total",[1]PT!$A$4,"Inc Date",AL$65,"Paid Date",$A70,"LOB2","MS")</f>
        <v/>
      </c>
      <c r="AM70" s="47">
        <f>GETPIVOTDATA("check_amount_total",[1]PT!$A$4,"Inc Date",AM$65,"Paid Date",$A70,"LOB2","MS")</f>
        <v/>
      </c>
      <c r="AN70" s="47">
        <f>GETPIVOTDATA("check_amount_total",[1]PT!$A$4,"Inc Date",AN$65,"Paid Date",$A70,"LOB2","MS")</f>
        <v/>
      </c>
      <c r="AO70" s="47">
        <f>GETPIVOTDATA("check_amount_total",[1]PT!$A$4,"Inc Date",AO$65,"Paid Date",$A70,"LOB2","MS")</f>
        <v/>
      </c>
      <c r="AP70" s="47">
        <f>GETPIVOTDATA("check_amount_total",[1]PT!$A$4,"Inc Date",AP$65,"Paid Date",$A70,"LOB2","MS")</f>
        <v/>
      </c>
      <c r="AQ70" s="47">
        <f>GETPIVOTDATA("check_amount_total",[1]PT!$A$4,"Inc Date",AQ$65,"Paid Date",$A70,"LOB2","MS")</f>
        <v/>
      </c>
      <c r="AR70" s="47">
        <f>GETPIVOTDATA("check_amount_total",[1]PT!$A$4,"Inc Date",AR$65,"Paid Date",$A70,"LOB2","MS")</f>
        <v/>
      </c>
      <c r="AS70" s="47">
        <f>GETPIVOTDATA("check_amount_total",[1]PT!$A$4,"Inc Date",AS$65,"Paid Date",$A70,"LOB2","MS")</f>
        <v/>
      </c>
      <c r="AT70" s="47">
        <f>GETPIVOTDATA("check_amount_total",[1]PT!$A$4,"Inc Date",AT$65,"Paid Date",$A70,"LOB2","MS")</f>
        <v/>
      </c>
      <c r="AU70" s="47">
        <f>GETPIVOTDATA("check_amount_total",[1]PT!$A$4,"Inc Date",AU$65,"Paid Date",$A70,"LOB2","MS")</f>
        <v/>
      </c>
      <c r="AV70" s="47">
        <f>GETPIVOTDATA("check_amount_total",[1]PT!$A$4,"Inc Date",AV$65,"Paid Date",$A70,"LOB2","MS")</f>
        <v/>
      </c>
      <c r="AW70" s="47">
        <f>GETPIVOTDATA("check_amount_total",[1]PT!$A$4,"Inc Date",AW$65,"Paid Date",$A70,"LOB2","MS")</f>
        <v/>
      </c>
      <c r="AX70" s="47">
        <f>GETPIVOTDATA("check_amount_total",[1]PT!$A$4,"Inc Date",AX$65,"Paid Date",$A70,"LOB2","MS")</f>
        <v/>
      </c>
      <c r="AY70" s="47">
        <f>GETPIVOTDATA("check_amount_total",[1]PT!$A$4,"Inc Date",AY$65,"Paid Date",$A70,"LOB2","MS")</f>
        <v/>
      </c>
      <c r="AZ70" s="47">
        <f>GETPIVOTDATA("check_amount_total",[1]PT!$A$4,"Inc Date",AZ$65,"Paid Date",$A70,"LOB2","MS")</f>
        <v/>
      </c>
      <c r="BA70" s="47">
        <f>GETPIVOTDATA("check_amount_total",[1]PT!$A$4,"Inc Date",BA$65,"Paid Date",$A70,"LOB2","MS")</f>
        <v/>
      </c>
      <c r="BB70" s="12">
        <f>SUM(AD70:BA70)</f>
        <v/>
      </c>
      <c r="BC70" s="12" t="n"/>
    </row>
    <row r="71">
      <c r="A71" s="10">
        <f>Summary!A13</f>
        <v/>
      </c>
      <c r="B71" s="47" t="n">
        <v/>
      </c>
      <c r="C71" s="47" t="n">
        <v>150</v>
      </c>
      <c r="D71" s="47" t="n">
        <v>150</v>
      </c>
      <c r="E71" s="47" t="n">
        <v>150</v>
      </c>
      <c r="F71" s="47" t="n">
        <v>203</v>
      </c>
      <c r="G71" s="47" t="n">
        <v>203</v>
      </c>
      <c r="H71" s="47" t="n">
        <v>203</v>
      </c>
      <c r="I71" s="47" t="n">
        <v>203</v>
      </c>
      <c r="J71" s="47" t="n">
        <v>203</v>
      </c>
      <c r="K71" s="47" t="n">
        <v>203</v>
      </c>
      <c r="L71" s="47" t="n">
        <v>203</v>
      </c>
      <c r="M71" s="47" t="n">
        <v>203</v>
      </c>
      <c r="N71" s="47" t="n">
        <v>219</v>
      </c>
      <c r="O71" s="47" t="n">
        <v>219</v>
      </c>
      <c r="P71" s="47" t="n">
        <v>219</v>
      </c>
      <c r="Q71" s="47" t="n">
        <v>219</v>
      </c>
      <c r="R71" s="47" t="n">
        <v>219</v>
      </c>
      <c r="S71" s="47" t="n">
        <v>219</v>
      </c>
      <c r="T71" s="47" t="n">
        <v>219</v>
      </c>
      <c r="U71" s="47" t="n">
        <v>219</v>
      </c>
      <c r="V71" s="47" t="n">
        <v>219</v>
      </c>
      <c r="W71" s="47" t="n">
        <v/>
      </c>
      <c r="X71" s="47" t="n">
        <v/>
      </c>
      <c r="Y71" s="47" t="n">
        <v/>
      </c>
      <c r="Z71" s="12" t="n"/>
      <c r="AA71" s="12" t="n"/>
      <c r="AC71" s="10">
        <f>A71</f>
        <v/>
      </c>
      <c r="AD71" s="47">
        <f>GETPIVOTDATA("check_amount_total",[1]PT!$A$4,"Inc Date",AD$65,"Paid Date",$A71,"LOB2","MS")</f>
        <v/>
      </c>
      <c r="AE71" s="47">
        <f>GETPIVOTDATA("check_amount_total",[1]PT!$A$4,"Inc Date",AE$65,"Paid Date",$A71,"LOB2","MS")</f>
        <v/>
      </c>
      <c r="AF71" s="47">
        <f>GETPIVOTDATA("check_amount_total",[1]PT!$A$4,"Inc Date",AF$65,"Paid Date",$A71,"LOB2","MS")</f>
        <v/>
      </c>
      <c r="AG71" s="47">
        <f>GETPIVOTDATA("check_amount_total",[1]PT!$A$4,"Inc Date",AG$65,"Paid Date",$A71,"LOB2","MS")</f>
        <v/>
      </c>
      <c r="AH71" s="47">
        <f>GETPIVOTDATA("check_amount_total",[1]PT!$A$4,"Inc Date",AH$65,"Paid Date",$A71,"LOB2","MS")</f>
        <v/>
      </c>
      <c r="AI71" s="47">
        <f>GETPIVOTDATA("check_amount_total",[1]PT!$A$4,"Inc Date",AI$65,"Paid Date",$A71,"LOB2","MS")</f>
        <v/>
      </c>
      <c r="AJ71" s="47">
        <f>GETPIVOTDATA("check_amount_total",[1]PT!$A$4,"Inc Date",AJ$65,"Paid Date",$A71,"LOB2","MS")</f>
        <v/>
      </c>
      <c r="AK71" s="47">
        <f>GETPIVOTDATA("check_amount_total",[1]PT!$A$4,"Inc Date",AK$65,"Paid Date",$A71,"LOB2","MS")</f>
        <v/>
      </c>
      <c r="AL71" s="47">
        <f>GETPIVOTDATA("check_amount_total",[1]PT!$A$4,"Inc Date",AL$65,"Paid Date",$A71,"LOB2","MS")</f>
        <v/>
      </c>
      <c r="AM71" s="47">
        <f>GETPIVOTDATA("check_amount_total",[1]PT!$A$4,"Inc Date",AM$65,"Paid Date",$A71,"LOB2","MS")</f>
        <v/>
      </c>
      <c r="AN71" s="47">
        <f>GETPIVOTDATA("check_amount_total",[1]PT!$A$4,"Inc Date",AN$65,"Paid Date",$A71,"LOB2","MS")</f>
        <v/>
      </c>
      <c r="AO71" s="47">
        <f>GETPIVOTDATA("check_amount_total",[1]PT!$A$4,"Inc Date",AO$65,"Paid Date",$A71,"LOB2","MS")</f>
        <v/>
      </c>
      <c r="AP71" s="47">
        <f>GETPIVOTDATA("check_amount_total",[1]PT!$A$4,"Inc Date",AP$65,"Paid Date",$A71,"LOB2","MS")</f>
        <v/>
      </c>
      <c r="AQ71" s="47">
        <f>GETPIVOTDATA("check_amount_total",[1]PT!$A$4,"Inc Date",AQ$65,"Paid Date",$A71,"LOB2","MS")</f>
        <v/>
      </c>
      <c r="AR71" s="47">
        <f>GETPIVOTDATA("check_amount_total",[1]PT!$A$4,"Inc Date",AR$65,"Paid Date",$A71,"LOB2","MS")</f>
        <v/>
      </c>
      <c r="AS71" s="47">
        <f>GETPIVOTDATA("check_amount_total",[1]PT!$A$4,"Inc Date",AS$65,"Paid Date",$A71,"LOB2","MS")</f>
        <v/>
      </c>
      <c r="AT71" s="47">
        <f>GETPIVOTDATA("check_amount_total",[1]PT!$A$4,"Inc Date",AT$65,"Paid Date",$A71,"LOB2","MS")</f>
        <v/>
      </c>
      <c r="AU71" s="47">
        <f>GETPIVOTDATA("check_amount_total",[1]PT!$A$4,"Inc Date",AU$65,"Paid Date",$A71,"LOB2","MS")</f>
        <v/>
      </c>
      <c r="AV71" s="47">
        <f>GETPIVOTDATA("check_amount_total",[1]PT!$A$4,"Inc Date",AV$65,"Paid Date",$A71,"LOB2","MS")</f>
        <v/>
      </c>
      <c r="AW71" s="47">
        <f>GETPIVOTDATA("check_amount_total",[1]PT!$A$4,"Inc Date",AW$65,"Paid Date",$A71,"LOB2","MS")</f>
        <v/>
      </c>
      <c r="AX71" s="47">
        <f>GETPIVOTDATA("check_amount_total",[1]PT!$A$4,"Inc Date",AX$65,"Paid Date",$A71,"LOB2","MS")</f>
        <v/>
      </c>
      <c r="AY71" s="47">
        <f>GETPIVOTDATA("check_amount_total",[1]PT!$A$4,"Inc Date",AY$65,"Paid Date",$A71,"LOB2","MS")</f>
        <v/>
      </c>
      <c r="AZ71" s="47">
        <f>GETPIVOTDATA("check_amount_total",[1]PT!$A$4,"Inc Date",AZ$65,"Paid Date",$A71,"LOB2","MS")</f>
        <v/>
      </c>
      <c r="BA71" s="47">
        <f>GETPIVOTDATA("check_amount_total",[1]PT!$A$4,"Inc Date",BA$65,"Paid Date",$A71,"LOB2","MS")</f>
        <v/>
      </c>
      <c r="BB71" s="12">
        <f>SUM(AD71:BA71)</f>
        <v/>
      </c>
      <c r="BC71" s="12" t="n"/>
    </row>
    <row r="72">
      <c r="A72" s="10">
        <f>Summary!A14</f>
        <v/>
      </c>
      <c r="B72" s="47" t="n">
        <v/>
      </c>
      <c r="C72" s="47" t="n">
        <v/>
      </c>
      <c r="D72" s="47" t="n">
        <v>72</v>
      </c>
      <c r="E72" s="47" t="n">
        <v>82</v>
      </c>
      <c r="F72" s="47" t="n">
        <v>82</v>
      </c>
      <c r="G72" s="47" t="n">
        <v>967</v>
      </c>
      <c r="H72" s="47" t="n">
        <v>967</v>
      </c>
      <c r="I72" s="47" t="n">
        <v>967</v>
      </c>
      <c r="J72" s="47" t="n">
        <v>967</v>
      </c>
      <c r="K72" s="47" t="n">
        <v>967</v>
      </c>
      <c r="L72" s="47" t="n">
        <v>967</v>
      </c>
      <c r="M72" s="47" t="n">
        <v>967</v>
      </c>
      <c r="N72" s="47" t="n">
        <v>967</v>
      </c>
      <c r="O72" s="47" t="n">
        <v>967</v>
      </c>
      <c r="P72" s="47" t="n">
        <v>967</v>
      </c>
      <c r="Q72" s="47" t="n">
        <v>967</v>
      </c>
      <c r="R72" s="47" t="n">
        <v>967</v>
      </c>
      <c r="S72" s="47" t="n">
        <v>967</v>
      </c>
      <c r="T72" s="47" t="n">
        <v>967</v>
      </c>
      <c r="U72" s="47" t="n">
        <v>967</v>
      </c>
      <c r="V72" s="47" t="n">
        <v/>
      </c>
      <c r="W72" s="47" t="n">
        <v/>
      </c>
      <c r="X72" s="47" t="n">
        <v/>
      </c>
      <c r="Y72" s="47" t="n">
        <v/>
      </c>
      <c r="Z72" s="12" t="n"/>
      <c r="AA72" s="12" t="n"/>
      <c r="AC72" s="10">
        <f>A72</f>
        <v/>
      </c>
      <c r="AD72" s="47">
        <f>GETPIVOTDATA("check_amount_total",[1]PT!$A$4,"Inc Date",AD$65,"Paid Date",$A72,"LOB2","MS")</f>
        <v/>
      </c>
      <c r="AE72" s="47">
        <f>GETPIVOTDATA("check_amount_total",[1]PT!$A$4,"Inc Date",AE$65,"Paid Date",$A72,"LOB2","MS")</f>
        <v/>
      </c>
      <c r="AF72" s="47">
        <f>GETPIVOTDATA("check_amount_total",[1]PT!$A$4,"Inc Date",AF$65,"Paid Date",$A72,"LOB2","MS")</f>
        <v/>
      </c>
      <c r="AG72" s="47">
        <f>GETPIVOTDATA("check_amount_total",[1]PT!$A$4,"Inc Date",AG$65,"Paid Date",$A72,"LOB2","MS")</f>
        <v/>
      </c>
      <c r="AH72" s="47">
        <f>GETPIVOTDATA("check_amount_total",[1]PT!$A$4,"Inc Date",AH$65,"Paid Date",$A72,"LOB2","MS")</f>
        <v/>
      </c>
      <c r="AI72" s="47">
        <f>GETPIVOTDATA("check_amount_total",[1]PT!$A$4,"Inc Date",AI$65,"Paid Date",$A72,"LOB2","MS")</f>
        <v/>
      </c>
      <c r="AJ72" s="47">
        <f>GETPIVOTDATA("check_amount_total",[1]PT!$A$4,"Inc Date",AJ$65,"Paid Date",$A72,"LOB2","MS")</f>
        <v/>
      </c>
      <c r="AK72" s="47">
        <f>GETPIVOTDATA("check_amount_total",[1]PT!$A$4,"Inc Date",AK$65,"Paid Date",$A72,"LOB2","MS")</f>
        <v/>
      </c>
      <c r="AL72" s="47">
        <f>GETPIVOTDATA("check_amount_total",[1]PT!$A$4,"Inc Date",AL$65,"Paid Date",$A72,"LOB2","MS")</f>
        <v/>
      </c>
      <c r="AM72" s="47">
        <f>GETPIVOTDATA("check_amount_total",[1]PT!$A$4,"Inc Date",AM$65,"Paid Date",$A72,"LOB2","MS")</f>
        <v/>
      </c>
      <c r="AN72" s="47">
        <f>GETPIVOTDATA("check_amount_total",[1]PT!$A$4,"Inc Date",AN$65,"Paid Date",$A72,"LOB2","MS")</f>
        <v/>
      </c>
      <c r="AO72" s="47">
        <f>GETPIVOTDATA("check_amount_total",[1]PT!$A$4,"Inc Date",AO$65,"Paid Date",$A72,"LOB2","MS")</f>
        <v/>
      </c>
      <c r="AP72" s="47">
        <f>GETPIVOTDATA("check_amount_total",[1]PT!$A$4,"Inc Date",AP$65,"Paid Date",$A72,"LOB2","MS")</f>
        <v/>
      </c>
      <c r="AQ72" s="47">
        <f>GETPIVOTDATA("check_amount_total",[1]PT!$A$4,"Inc Date",AQ$65,"Paid Date",$A72,"LOB2","MS")</f>
        <v/>
      </c>
      <c r="AR72" s="47">
        <f>GETPIVOTDATA("check_amount_total",[1]PT!$A$4,"Inc Date",AR$65,"Paid Date",$A72,"LOB2","MS")</f>
        <v/>
      </c>
      <c r="AS72" s="47">
        <f>GETPIVOTDATA("check_amount_total",[1]PT!$A$4,"Inc Date",AS$65,"Paid Date",$A72,"LOB2","MS")</f>
        <v/>
      </c>
      <c r="AT72" s="47">
        <f>GETPIVOTDATA("check_amount_total",[1]PT!$A$4,"Inc Date",AT$65,"Paid Date",$A72,"LOB2","MS")</f>
        <v/>
      </c>
      <c r="AU72" s="47">
        <f>GETPIVOTDATA("check_amount_total",[1]PT!$A$4,"Inc Date",AU$65,"Paid Date",$A72,"LOB2","MS")</f>
        <v/>
      </c>
      <c r="AV72" s="47">
        <f>GETPIVOTDATA("check_amount_total",[1]PT!$A$4,"Inc Date",AV$65,"Paid Date",$A72,"LOB2","MS")</f>
        <v/>
      </c>
      <c r="AW72" s="47">
        <f>GETPIVOTDATA("check_amount_total",[1]PT!$A$4,"Inc Date",AW$65,"Paid Date",$A72,"LOB2","MS")</f>
        <v/>
      </c>
      <c r="AX72" s="47">
        <f>GETPIVOTDATA("check_amount_total",[1]PT!$A$4,"Inc Date",AX$65,"Paid Date",$A72,"LOB2","MS")</f>
        <v/>
      </c>
      <c r="AY72" s="47">
        <f>GETPIVOTDATA("check_amount_total",[1]PT!$A$4,"Inc Date",AY$65,"Paid Date",$A72,"LOB2","MS")</f>
        <v/>
      </c>
      <c r="AZ72" s="47">
        <f>GETPIVOTDATA("check_amount_total",[1]PT!$A$4,"Inc Date",AZ$65,"Paid Date",$A72,"LOB2","MS")</f>
        <v/>
      </c>
      <c r="BA72" s="47">
        <f>GETPIVOTDATA("check_amount_total",[1]PT!$A$4,"Inc Date",BA$65,"Paid Date",$A72,"LOB2","MS")</f>
        <v/>
      </c>
      <c r="BB72" s="12">
        <f>SUM(AD72:BA72)</f>
        <v/>
      </c>
      <c r="BC72" s="12" t="n"/>
    </row>
    <row r="73">
      <c r="A73" s="10">
        <f>Summary!A15</f>
        <v/>
      </c>
      <c r="B73" s="47" t="n">
        <v/>
      </c>
      <c r="C73" s="47" t="n">
        <v>350</v>
      </c>
      <c r="D73" s="47" t="n">
        <v>374</v>
      </c>
      <c r="E73" s="47" t="n">
        <v>374</v>
      </c>
      <c r="F73" s="47" t="n">
        <v>1794</v>
      </c>
      <c r="G73" s="47" t="n">
        <v>1794</v>
      </c>
      <c r="H73" s="47" t="n">
        <v>1794</v>
      </c>
      <c r="I73" s="47" t="n">
        <v>1794</v>
      </c>
      <c r="J73" s="47" t="n">
        <v>1794</v>
      </c>
      <c r="K73" s="47" t="n">
        <v>1794</v>
      </c>
      <c r="L73" s="47" t="n">
        <v>1794</v>
      </c>
      <c r="M73" s="47" t="n">
        <v>1794</v>
      </c>
      <c r="N73" s="47" t="n">
        <v>1794</v>
      </c>
      <c r="O73" s="47" t="n">
        <v>1794</v>
      </c>
      <c r="P73" s="47" t="n">
        <v>1794</v>
      </c>
      <c r="Q73" s="47" t="n">
        <v>1794</v>
      </c>
      <c r="R73" s="47" t="n">
        <v>1794</v>
      </c>
      <c r="S73" s="47" t="n">
        <v>1794</v>
      </c>
      <c r="T73" s="47" t="n">
        <v>1794</v>
      </c>
      <c r="U73" s="47" t="n">
        <v/>
      </c>
      <c r="V73" s="47" t="n">
        <v/>
      </c>
      <c r="W73" s="47" t="n">
        <v/>
      </c>
      <c r="X73" s="47" t="n">
        <v/>
      </c>
      <c r="Y73" s="47" t="n">
        <v/>
      </c>
      <c r="Z73" s="12" t="n"/>
      <c r="AA73" s="12" t="n"/>
      <c r="AC73" s="10">
        <f>A73</f>
        <v/>
      </c>
      <c r="AD73" s="47">
        <f>GETPIVOTDATA("check_amount_total",[1]PT!$A$4,"Inc Date",AD$65,"Paid Date",$A73,"LOB2","MS")</f>
        <v/>
      </c>
      <c r="AE73" s="47">
        <f>GETPIVOTDATA("check_amount_total",[1]PT!$A$4,"Inc Date",AE$65,"Paid Date",$A73,"LOB2","MS")</f>
        <v/>
      </c>
      <c r="AF73" s="47">
        <f>GETPIVOTDATA("check_amount_total",[1]PT!$A$4,"Inc Date",AF$65,"Paid Date",$A73,"LOB2","MS")</f>
        <v/>
      </c>
      <c r="AG73" s="47">
        <f>GETPIVOTDATA("check_amount_total",[1]PT!$A$4,"Inc Date",AG$65,"Paid Date",$A73,"LOB2","MS")</f>
        <v/>
      </c>
      <c r="AH73" s="47">
        <f>GETPIVOTDATA("check_amount_total",[1]PT!$A$4,"Inc Date",AH$65,"Paid Date",$A73,"LOB2","MS")</f>
        <v/>
      </c>
      <c r="AI73" s="47">
        <f>GETPIVOTDATA("check_amount_total",[1]PT!$A$4,"Inc Date",AI$65,"Paid Date",$A73,"LOB2","MS")</f>
        <v/>
      </c>
      <c r="AJ73" s="47">
        <f>GETPIVOTDATA("check_amount_total",[1]PT!$A$4,"Inc Date",AJ$65,"Paid Date",$A73,"LOB2","MS")</f>
        <v/>
      </c>
      <c r="AK73" s="47">
        <f>GETPIVOTDATA("check_amount_total",[1]PT!$A$4,"Inc Date",AK$65,"Paid Date",$A73,"LOB2","MS")</f>
        <v/>
      </c>
      <c r="AL73" s="47">
        <f>GETPIVOTDATA("check_amount_total",[1]PT!$A$4,"Inc Date",AL$65,"Paid Date",$A73,"LOB2","MS")</f>
        <v/>
      </c>
      <c r="AM73" s="47">
        <f>GETPIVOTDATA("check_amount_total",[1]PT!$A$4,"Inc Date",AM$65,"Paid Date",$A73,"LOB2","MS")</f>
        <v/>
      </c>
      <c r="AN73" s="47">
        <f>GETPIVOTDATA("check_amount_total",[1]PT!$A$4,"Inc Date",AN$65,"Paid Date",$A73,"LOB2","MS")</f>
        <v/>
      </c>
      <c r="AO73" s="47">
        <f>GETPIVOTDATA("check_amount_total",[1]PT!$A$4,"Inc Date",AO$65,"Paid Date",$A73,"LOB2","MS")</f>
        <v/>
      </c>
      <c r="AP73" s="47">
        <f>GETPIVOTDATA("check_amount_total",[1]PT!$A$4,"Inc Date",AP$65,"Paid Date",$A73,"LOB2","MS")</f>
        <v/>
      </c>
      <c r="AQ73" s="47">
        <f>GETPIVOTDATA("check_amount_total",[1]PT!$A$4,"Inc Date",AQ$65,"Paid Date",$A73,"LOB2","MS")</f>
        <v/>
      </c>
      <c r="AR73" s="47">
        <f>GETPIVOTDATA("check_amount_total",[1]PT!$A$4,"Inc Date",AR$65,"Paid Date",$A73,"LOB2","MS")</f>
        <v/>
      </c>
      <c r="AS73" s="47">
        <f>GETPIVOTDATA("check_amount_total",[1]PT!$A$4,"Inc Date",AS$65,"Paid Date",$A73,"LOB2","MS")</f>
        <v/>
      </c>
      <c r="AT73" s="47">
        <f>GETPIVOTDATA("check_amount_total",[1]PT!$A$4,"Inc Date",AT$65,"Paid Date",$A73,"LOB2","MS")</f>
        <v/>
      </c>
      <c r="AU73" s="47">
        <f>GETPIVOTDATA("check_amount_total",[1]PT!$A$4,"Inc Date",AU$65,"Paid Date",$A73,"LOB2","MS")</f>
        <v/>
      </c>
      <c r="AV73" s="47">
        <f>GETPIVOTDATA("check_amount_total",[1]PT!$A$4,"Inc Date",AV$65,"Paid Date",$A73,"LOB2","MS")</f>
        <v/>
      </c>
      <c r="AW73" s="47">
        <f>GETPIVOTDATA("check_amount_total",[1]PT!$A$4,"Inc Date",AW$65,"Paid Date",$A73,"LOB2","MS")</f>
        <v/>
      </c>
      <c r="AX73" s="47">
        <f>GETPIVOTDATA("check_amount_total",[1]PT!$A$4,"Inc Date",AX$65,"Paid Date",$A73,"LOB2","MS")</f>
        <v/>
      </c>
      <c r="AY73" s="47">
        <f>GETPIVOTDATA("check_amount_total",[1]PT!$A$4,"Inc Date",AY$65,"Paid Date",$A73,"LOB2","MS")</f>
        <v/>
      </c>
      <c r="AZ73" s="47">
        <f>GETPIVOTDATA("check_amount_total",[1]PT!$A$4,"Inc Date",AZ$65,"Paid Date",$A73,"LOB2","MS")</f>
        <v/>
      </c>
      <c r="BA73" s="47">
        <f>GETPIVOTDATA("check_amount_total",[1]PT!$A$4,"Inc Date",BA$65,"Paid Date",$A73,"LOB2","MS")</f>
        <v/>
      </c>
      <c r="BB73" s="12">
        <f>SUM(AD73:BA73)</f>
        <v/>
      </c>
      <c r="BC73" s="12" t="n"/>
    </row>
    <row r="74">
      <c r="A74" s="10">
        <f>Summary!A16</f>
        <v/>
      </c>
      <c r="B74" s="47" t="n">
        <v/>
      </c>
      <c r="C74" s="47" t="n">
        <v/>
      </c>
      <c r="D74" s="47" t="n">
        <v>20</v>
      </c>
      <c r="E74" s="47" t="n">
        <v>100</v>
      </c>
      <c r="F74" s="47" t="n">
        <v>299.9999999999999</v>
      </c>
      <c r="G74" s="47" t="n">
        <v>970</v>
      </c>
      <c r="H74" s="47" t="n">
        <v>970</v>
      </c>
      <c r="I74" s="47" t="n">
        <v>970</v>
      </c>
      <c r="J74" s="47" t="n">
        <v>970</v>
      </c>
      <c r="K74" s="47" t="n">
        <v>970</v>
      </c>
      <c r="L74" s="47" t="n">
        <v>970</v>
      </c>
      <c r="M74" s="47" t="n">
        <v>970</v>
      </c>
      <c r="N74" s="47" t="n">
        <v>970</v>
      </c>
      <c r="O74" s="47" t="n">
        <v>970</v>
      </c>
      <c r="P74" s="47" t="n">
        <v>970</v>
      </c>
      <c r="Q74" s="47" t="n">
        <v>970</v>
      </c>
      <c r="R74" s="47" t="n">
        <v>970</v>
      </c>
      <c r="S74" s="47" t="n">
        <v>970</v>
      </c>
      <c r="T74" s="47" t="n">
        <v/>
      </c>
      <c r="U74" s="47" t="n">
        <v/>
      </c>
      <c r="V74" s="47" t="n">
        <v/>
      </c>
      <c r="W74" s="47" t="n">
        <v/>
      </c>
      <c r="X74" s="47" t="n">
        <v/>
      </c>
      <c r="Y74" s="47" t="n">
        <v/>
      </c>
      <c r="Z74" s="12" t="n"/>
      <c r="AA74" s="12" t="n"/>
      <c r="AC74" s="10">
        <f>A74</f>
        <v/>
      </c>
      <c r="AD74" s="47">
        <f>GETPIVOTDATA("check_amount_total",[1]PT!$A$4,"Inc Date",AD$65,"Paid Date",$A74,"LOB2","MS")</f>
        <v/>
      </c>
      <c r="AE74" s="47">
        <f>GETPIVOTDATA("check_amount_total",[1]PT!$A$4,"Inc Date",AE$65,"Paid Date",$A74,"LOB2","MS")</f>
        <v/>
      </c>
      <c r="AF74" s="47">
        <f>GETPIVOTDATA("check_amount_total",[1]PT!$A$4,"Inc Date",AF$65,"Paid Date",$A74,"LOB2","MS")</f>
        <v/>
      </c>
      <c r="AG74" s="47">
        <f>GETPIVOTDATA("check_amount_total",[1]PT!$A$4,"Inc Date",AG$65,"Paid Date",$A74,"LOB2","MS")</f>
        <v/>
      </c>
      <c r="AH74" s="47">
        <f>GETPIVOTDATA("check_amount_total",[1]PT!$A$4,"Inc Date",AH$65,"Paid Date",$A74,"LOB2","MS")</f>
        <v/>
      </c>
      <c r="AI74" s="47">
        <f>GETPIVOTDATA("check_amount_total",[1]PT!$A$4,"Inc Date",AI$65,"Paid Date",$A74,"LOB2","MS")</f>
        <v/>
      </c>
      <c r="AJ74" s="47">
        <f>GETPIVOTDATA("check_amount_total",[1]PT!$A$4,"Inc Date",AJ$65,"Paid Date",$A74,"LOB2","MS")</f>
        <v/>
      </c>
      <c r="AK74" s="47">
        <f>GETPIVOTDATA("check_amount_total",[1]PT!$A$4,"Inc Date",AK$65,"Paid Date",$A74,"LOB2","MS")</f>
        <v/>
      </c>
      <c r="AL74" s="47">
        <f>GETPIVOTDATA("check_amount_total",[1]PT!$A$4,"Inc Date",AL$65,"Paid Date",$A74,"LOB2","MS")</f>
        <v/>
      </c>
      <c r="AM74" s="47">
        <f>GETPIVOTDATA("check_amount_total",[1]PT!$A$4,"Inc Date",AM$65,"Paid Date",$A74,"LOB2","MS")</f>
        <v/>
      </c>
      <c r="AN74" s="47">
        <f>GETPIVOTDATA("check_amount_total",[1]PT!$A$4,"Inc Date",AN$65,"Paid Date",$A74,"LOB2","MS")</f>
        <v/>
      </c>
      <c r="AO74" s="47">
        <f>GETPIVOTDATA("check_amount_total",[1]PT!$A$4,"Inc Date",AO$65,"Paid Date",$A74,"LOB2","MS")</f>
        <v/>
      </c>
      <c r="AP74" s="47">
        <f>GETPIVOTDATA("check_amount_total",[1]PT!$A$4,"Inc Date",AP$65,"Paid Date",$A74,"LOB2","MS")</f>
        <v/>
      </c>
      <c r="AQ74" s="47">
        <f>GETPIVOTDATA("check_amount_total",[1]PT!$A$4,"Inc Date",AQ$65,"Paid Date",$A74,"LOB2","MS")</f>
        <v/>
      </c>
      <c r="AR74" s="47">
        <f>GETPIVOTDATA("check_amount_total",[1]PT!$A$4,"Inc Date",AR$65,"Paid Date",$A74,"LOB2","MS")</f>
        <v/>
      </c>
      <c r="AS74" s="47">
        <f>GETPIVOTDATA("check_amount_total",[1]PT!$A$4,"Inc Date",AS$65,"Paid Date",$A74,"LOB2","MS")</f>
        <v/>
      </c>
      <c r="AT74" s="47">
        <f>GETPIVOTDATA("check_amount_total",[1]PT!$A$4,"Inc Date",AT$65,"Paid Date",$A74,"LOB2","MS")</f>
        <v/>
      </c>
      <c r="AU74" s="47">
        <f>GETPIVOTDATA("check_amount_total",[1]PT!$A$4,"Inc Date",AU$65,"Paid Date",$A74,"LOB2","MS")</f>
        <v/>
      </c>
      <c r="AV74" s="47">
        <f>GETPIVOTDATA("check_amount_total",[1]PT!$A$4,"Inc Date",AV$65,"Paid Date",$A74,"LOB2","MS")</f>
        <v/>
      </c>
      <c r="AW74" s="47">
        <f>GETPIVOTDATA("check_amount_total",[1]PT!$A$4,"Inc Date",AW$65,"Paid Date",$A74,"LOB2","MS")</f>
        <v/>
      </c>
      <c r="AX74" s="47">
        <f>GETPIVOTDATA("check_amount_total",[1]PT!$A$4,"Inc Date",AX$65,"Paid Date",$A74,"LOB2","MS")</f>
        <v/>
      </c>
      <c r="AY74" s="47">
        <f>GETPIVOTDATA("check_amount_total",[1]PT!$A$4,"Inc Date",AY$65,"Paid Date",$A74,"LOB2","MS")</f>
        <v/>
      </c>
      <c r="AZ74" s="47">
        <f>GETPIVOTDATA("check_amount_total",[1]PT!$A$4,"Inc Date",AZ$65,"Paid Date",$A74,"LOB2","MS")</f>
        <v/>
      </c>
      <c r="BA74" s="47">
        <f>GETPIVOTDATA("check_amount_total",[1]PT!$A$4,"Inc Date",BA$65,"Paid Date",$A74,"LOB2","MS")</f>
        <v/>
      </c>
      <c r="BB74" s="12">
        <f>SUM(AD74:BA74)</f>
        <v/>
      </c>
      <c r="BC74" s="12" t="n"/>
    </row>
    <row r="75">
      <c r="A75" s="10">
        <f>Summary!A17</f>
        <v/>
      </c>
      <c r="B75" s="47" t="n">
        <v/>
      </c>
      <c r="C75" s="47" t="n">
        <v/>
      </c>
      <c r="D75" s="47" t="n">
        <v/>
      </c>
      <c r="E75" s="47" t="n">
        <v/>
      </c>
      <c r="F75" s="47" t="n">
        <v/>
      </c>
      <c r="G75" s="47" t="n">
        <v/>
      </c>
      <c r="H75" s="47" t="n">
        <v/>
      </c>
      <c r="I75" s="47" t="n">
        <v/>
      </c>
      <c r="J75" s="47" t="n">
        <v>19</v>
      </c>
      <c r="K75" s="47" t="n">
        <v>19</v>
      </c>
      <c r="L75" s="47" t="n">
        <v>19</v>
      </c>
      <c r="M75" s="47" t="n">
        <v>19</v>
      </c>
      <c r="N75" s="47" t="n">
        <v>19</v>
      </c>
      <c r="O75" s="47" t="n">
        <v>19</v>
      </c>
      <c r="P75" s="47" t="n">
        <v>19</v>
      </c>
      <c r="Q75" s="47" t="n">
        <v>19</v>
      </c>
      <c r="R75" s="47" t="n">
        <v>5290.94</v>
      </c>
      <c r="S75" s="47" t="n">
        <v/>
      </c>
      <c r="T75" s="47" t="n">
        <v/>
      </c>
      <c r="U75" s="47" t="n">
        <v/>
      </c>
      <c r="V75" s="47" t="n">
        <v/>
      </c>
      <c r="W75" s="47" t="n">
        <v/>
      </c>
      <c r="X75" s="47" t="n">
        <v/>
      </c>
      <c r="Y75" s="47" t="n">
        <v/>
      </c>
      <c r="Z75" s="12" t="n"/>
      <c r="AA75" s="12" t="n"/>
      <c r="AC75" s="10">
        <f>A75</f>
        <v/>
      </c>
      <c r="AD75" s="47">
        <f>GETPIVOTDATA("check_amount_total",[1]PT!$A$4,"Inc Date",AD$65,"Paid Date",$A75,"LOB2","MS")</f>
        <v/>
      </c>
      <c r="AE75" s="47">
        <f>GETPIVOTDATA("check_amount_total",[1]PT!$A$4,"Inc Date",AE$65,"Paid Date",$A75,"LOB2","MS")</f>
        <v/>
      </c>
      <c r="AF75" s="47">
        <f>GETPIVOTDATA("check_amount_total",[1]PT!$A$4,"Inc Date",AF$65,"Paid Date",$A75,"LOB2","MS")</f>
        <v/>
      </c>
      <c r="AG75" s="47">
        <f>GETPIVOTDATA("check_amount_total",[1]PT!$A$4,"Inc Date",AG$65,"Paid Date",$A75,"LOB2","MS")</f>
        <v/>
      </c>
      <c r="AH75" s="47">
        <f>GETPIVOTDATA("check_amount_total",[1]PT!$A$4,"Inc Date",AH$65,"Paid Date",$A75,"LOB2","MS")</f>
        <v/>
      </c>
      <c r="AI75" s="47">
        <f>GETPIVOTDATA("check_amount_total",[1]PT!$A$4,"Inc Date",AI$65,"Paid Date",$A75,"LOB2","MS")</f>
        <v/>
      </c>
      <c r="AJ75" s="47">
        <f>GETPIVOTDATA("check_amount_total",[1]PT!$A$4,"Inc Date",AJ$65,"Paid Date",$A75,"LOB2","MS")</f>
        <v/>
      </c>
      <c r="AK75" s="47">
        <f>GETPIVOTDATA("check_amount_total",[1]PT!$A$4,"Inc Date",AK$65,"Paid Date",$A75,"LOB2","MS")</f>
        <v/>
      </c>
      <c r="AL75" s="47">
        <f>GETPIVOTDATA("check_amount_total",[1]PT!$A$4,"Inc Date",AL$65,"Paid Date",$A75,"LOB2","MS")</f>
        <v/>
      </c>
      <c r="AM75" s="47">
        <f>GETPIVOTDATA("check_amount_total",[1]PT!$A$4,"Inc Date",AM$65,"Paid Date",$A75,"LOB2","MS")</f>
        <v/>
      </c>
      <c r="AN75" s="47">
        <f>GETPIVOTDATA("check_amount_total",[1]PT!$A$4,"Inc Date",AN$65,"Paid Date",$A75,"LOB2","MS")</f>
        <v/>
      </c>
      <c r="AO75" s="47">
        <f>GETPIVOTDATA("check_amount_total",[1]PT!$A$4,"Inc Date",AO$65,"Paid Date",$A75,"LOB2","MS")</f>
        <v/>
      </c>
      <c r="AP75" s="47">
        <f>GETPIVOTDATA("check_amount_total",[1]PT!$A$4,"Inc Date",AP$65,"Paid Date",$A75,"LOB2","MS")</f>
        <v/>
      </c>
      <c r="AQ75" s="47">
        <f>GETPIVOTDATA("check_amount_total",[1]PT!$A$4,"Inc Date",AQ$65,"Paid Date",$A75,"LOB2","MS")</f>
        <v/>
      </c>
      <c r="AR75" s="47">
        <f>GETPIVOTDATA("check_amount_total",[1]PT!$A$4,"Inc Date",AR$65,"Paid Date",$A75,"LOB2","MS")</f>
        <v/>
      </c>
      <c r="AS75" s="47">
        <f>GETPIVOTDATA("check_amount_total",[1]PT!$A$4,"Inc Date",AS$65,"Paid Date",$A75,"LOB2","MS")</f>
        <v/>
      </c>
      <c r="AT75" s="47">
        <f>GETPIVOTDATA("check_amount_total",[1]PT!$A$4,"Inc Date",AT$65,"Paid Date",$A75,"LOB2","MS")</f>
        <v/>
      </c>
      <c r="AU75" s="47">
        <f>GETPIVOTDATA("check_amount_total",[1]PT!$A$4,"Inc Date",AU$65,"Paid Date",$A75,"LOB2","MS")</f>
        <v/>
      </c>
      <c r="AV75" s="47">
        <f>GETPIVOTDATA("check_amount_total",[1]PT!$A$4,"Inc Date",AV$65,"Paid Date",$A75,"LOB2","MS")</f>
        <v/>
      </c>
      <c r="AW75" s="47">
        <f>GETPIVOTDATA("check_amount_total",[1]PT!$A$4,"Inc Date",AW$65,"Paid Date",$A75,"LOB2","MS")</f>
        <v/>
      </c>
      <c r="AX75" s="47">
        <f>GETPIVOTDATA("check_amount_total",[1]PT!$A$4,"Inc Date",AX$65,"Paid Date",$A75,"LOB2","MS")</f>
        <v/>
      </c>
      <c r="AY75" s="47">
        <f>GETPIVOTDATA("check_amount_total",[1]PT!$A$4,"Inc Date",AY$65,"Paid Date",$A75,"LOB2","MS")</f>
        <v/>
      </c>
      <c r="AZ75" s="47">
        <f>GETPIVOTDATA("check_amount_total",[1]PT!$A$4,"Inc Date",AZ$65,"Paid Date",$A75,"LOB2","MS")</f>
        <v/>
      </c>
      <c r="BA75" s="47">
        <f>GETPIVOTDATA("check_amount_total",[1]PT!$A$4,"Inc Date",BA$65,"Paid Date",$A75,"LOB2","MS")</f>
        <v/>
      </c>
      <c r="BB75" s="12">
        <f>SUM(AD75:BA75)</f>
        <v/>
      </c>
      <c r="BC75" s="12" t="n"/>
    </row>
    <row r="76">
      <c r="A76" s="10">
        <f>Summary!A18</f>
        <v/>
      </c>
      <c r="B76" s="47" t="n">
        <v/>
      </c>
      <c r="C76" s="47" t="n">
        <v/>
      </c>
      <c r="D76" s="47" t="n">
        <v/>
      </c>
      <c r="E76" s="47" t="n">
        <v>66</v>
      </c>
      <c r="F76" s="47" t="n">
        <v>3066</v>
      </c>
      <c r="G76" s="47" t="n">
        <v>3066</v>
      </c>
      <c r="H76" s="47" t="n">
        <v>3066</v>
      </c>
      <c r="I76" s="47" t="n">
        <v>3072</v>
      </c>
      <c r="J76" s="47" t="n">
        <v>3275.16</v>
      </c>
      <c r="K76" s="47" t="n">
        <v>3275.16</v>
      </c>
      <c r="L76" s="47" t="n">
        <v>3275.16</v>
      </c>
      <c r="M76" s="47" t="n">
        <v>3275.16</v>
      </c>
      <c r="N76" s="47" t="n">
        <v>3275.16</v>
      </c>
      <c r="O76" s="47" t="n">
        <v>3275.16</v>
      </c>
      <c r="P76" s="47" t="n">
        <v>3275.16</v>
      </c>
      <c r="Q76" s="47" t="n">
        <v>13288.79</v>
      </c>
      <c r="R76" s="47" t="n">
        <v/>
      </c>
      <c r="S76" s="47" t="n">
        <v/>
      </c>
      <c r="T76" s="47" t="n">
        <v/>
      </c>
      <c r="U76" s="47" t="n">
        <v/>
      </c>
      <c r="V76" s="47" t="n">
        <v/>
      </c>
      <c r="W76" s="47" t="n">
        <v/>
      </c>
      <c r="X76" s="47" t="n">
        <v/>
      </c>
      <c r="Y76" s="47" t="n">
        <v/>
      </c>
      <c r="Z76" s="12" t="n"/>
      <c r="AA76" s="12" t="n"/>
      <c r="AC76" s="10">
        <f>A76</f>
        <v/>
      </c>
      <c r="AD76" s="47">
        <f>GETPIVOTDATA("check_amount_total",[1]PT!$A$4,"Inc Date",AD$65,"Paid Date",$A76,"LOB2","MS")</f>
        <v/>
      </c>
      <c r="AE76" s="47">
        <f>GETPIVOTDATA("check_amount_total",[1]PT!$A$4,"Inc Date",AE$65,"Paid Date",$A76,"LOB2","MS")</f>
        <v/>
      </c>
      <c r="AF76" s="47">
        <f>GETPIVOTDATA("check_amount_total",[1]PT!$A$4,"Inc Date",AF$65,"Paid Date",$A76,"LOB2","MS")</f>
        <v/>
      </c>
      <c r="AG76" s="47">
        <f>GETPIVOTDATA("check_amount_total",[1]PT!$A$4,"Inc Date",AG$65,"Paid Date",$A76,"LOB2","MS")</f>
        <v/>
      </c>
      <c r="AH76" s="47">
        <f>GETPIVOTDATA("check_amount_total",[1]PT!$A$4,"Inc Date",AH$65,"Paid Date",$A76,"LOB2","MS")</f>
        <v/>
      </c>
      <c r="AI76" s="47">
        <f>GETPIVOTDATA("check_amount_total",[1]PT!$A$4,"Inc Date",AI$65,"Paid Date",$A76,"LOB2","MS")</f>
        <v/>
      </c>
      <c r="AJ76" s="47">
        <f>GETPIVOTDATA("check_amount_total",[1]PT!$A$4,"Inc Date",AJ$65,"Paid Date",$A76,"LOB2","MS")</f>
        <v/>
      </c>
      <c r="AK76" s="47">
        <f>GETPIVOTDATA("check_amount_total",[1]PT!$A$4,"Inc Date",AK$65,"Paid Date",$A76,"LOB2","MS")</f>
        <v/>
      </c>
      <c r="AL76" s="47">
        <f>GETPIVOTDATA("check_amount_total",[1]PT!$A$4,"Inc Date",AL$65,"Paid Date",$A76,"LOB2","MS")</f>
        <v/>
      </c>
      <c r="AM76" s="47">
        <f>GETPIVOTDATA("check_amount_total",[1]PT!$A$4,"Inc Date",AM$65,"Paid Date",$A76,"LOB2","MS")</f>
        <v/>
      </c>
      <c r="AN76" s="47">
        <f>GETPIVOTDATA("check_amount_total",[1]PT!$A$4,"Inc Date",AN$65,"Paid Date",$A76,"LOB2","MS")</f>
        <v/>
      </c>
      <c r="AO76" s="47">
        <f>GETPIVOTDATA("check_amount_total",[1]PT!$A$4,"Inc Date",AO$65,"Paid Date",$A76,"LOB2","MS")</f>
        <v/>
      </c>
      <c r="AP76" s="47">
        <f>GETPIVOTDATA("check_amount_total",[1]PT!$A$4,"Inc Date",AP$65,"Paid Date",$A76,"LOB2","MS")</f>
        <v/>
      </c>
      <c r="AQ76" s="47">
        <f>GETPIVOTDATA("check_amount_total",[1]PT!$A$4,"Inc Date",AQ$65,"Paid Date",$A76,"LOB2","MS")</f>
        <v/>
      </c>
      <c r="AR76" s="47">
        <f>GETPIVOTDATA("check_amount_total",[1]PT!$A$4,"Inc Date",AR$65,"Paid Date",$A76,"LOB2","MS")</f>
        <v/>
      </c>
      <c r="AS76" s="47">
        <f>GETPIVOTDATA("check_amount_total",[1]PT!$A$4,"Inc Date",AS$65,"Paid Date",$A76,"LOB2","MS")</f>
        <v/>
      </c>
      <c r="AT76" s="47">
        <f>GETPIVOTDATA("check_amount_total",[1]PT!$A$4,"Inc Date",AT$65,"Paid Date",$A76,"LOB2","MS")</f>
        <v/>
      </c>
      <c r="AU76" s="47">
        <f>GETPIVOTDATA("check_amount_total",[1]PT!$A$4,"Inc Date",AU$65,"Paid Date",$A76,"LOB2","MS")</f>
        <v/>
      </c>
      <c r="AV76" s="47">
        <f>GETPIVOTDATA("check_amount_total",[1]PT!$A$4,"Inc Date",AV$65,"Paid Date",$A76,"LOB2","MS")</f>
        <v/>
      </c>
      <c r="AW76" s="47">
        <f>GETPIVOTDATA("check_amount_total",[1]PT!$A$4,"Inc Date",AW$65,"Paid Date",$A76,"LOB2","MS")</f>
        <v/>
      </c>
      <c r="AX76" s="47">
        <f>GETPIVOTDATA("check_amount_total",[1]PT!$A$4,"Inc Date",AX$65,"Paid Date",$A76,"LOB2","MS")</f>
        <v/>
      </c>
      <c r="AY76" s="47">
        <f>GETPIVOTDATA("check_amount_total",[1]PT!$A$4,"Inc Date",AY$65,"Paid Date",$A76,"LOB2","MS")</f>
        <v/>
      </c>
      <c r="AZ76" s="47">
        <f>GETPIVOTDATA("check_amount_total",[1]PT!$A$4,"Inc Date",AZ$65,"Paid Date",$A76,"LOB2","MS")</f>
        <v/>
      </c>
      <c r="BA76" s="47">
        <f>GETPIVOTDATA("check_amount_total",[1]PT!$A$4,"Inc Date",BA$65,"Paid Date",$A76,"LOB2","MS")</f>
        <v/>
      </c>
      <c r="BB76" s="12">
        <f>SUM(AD76:BA76)</f>
        <v/>
      </c>
      <c r="BC76" s="12" t="n"/>
    </row>
    <row r="77">
      <c r="A77" s="10">
        <f>Summary!A19</f>
        <v/>
      </c>
      <c r="B77" s="47" t="n">
        <v/>
      </c>
      <c r="C77" s="47" t="n">
        <v/>
      </c>
      <c r="D77" s="47" t="n">
        <v>1655</v>
      </c>
      <c r="E77" s="47" t="n">
        <v>1655</v>
      </c>
      <c r="F77" s="47" t="n">
        <v>1655</v>
      </c>
      <c r="G77" s="47" t="n">
        <v>1655</v>
      </c>
      <c r="H77" s="47" t="n">
        <v>1655</v>
      </c>
      <c r="I77" s="47" t="n">
        <v>1655</v>
      </c>
      <c r="J77" s="47" t="n">
        <v>1655</v>
      </c>
      <c r="K77" s="47" t="n">
        <v>1655</v>
      </c>
      <c r="L77" s="47" t="n">
        <v>1655</v>
      </c>
      <c r="M77" s="47" t="n">
        <v>1655</v>
      </c>
      <c r="N77" s="47" t="n">
        <v>1655</v>
      </c>
      <c r="O77" s="47" t="n">
        <v>1655</v>
      </c>
      <c r="P77" s="47" t="n">
        <v>5673.110000000001</v>
      </c>
      <c r="Q77" s="47" t="n">
        <v/>
      </c>
      <c r="R77" s="47" t="n">
        <v/>
      </c>
      <c r="S77" s="47" t="n">
        <v/>
      </c>
      <c r="T77" s="47" t="n">
        <v/>
      </c>
      <c r="U77" s="47" t="n">
        <v/>
      </c>
      <c r="V77" s="47" t="n">
        <v/>
      </c>
      <c r="W77" s="47" t="n">
        <v/>
      </c>
      <c r="X77" s="47" t="n">
        <v/>
      </c>
      <c r="Y77" s="47" t="n">
        <v/>
      </c>
      <c r="Z77" s="12" t="n"/>
      <c r="AA77" s="12" t="n"/>
      <c r="AC77" s="10">
        <f>A77</f>
        <v/>
      </c>
      <c r="AD77" s="47">
        <f>GETPIVOTDATA("check_amount_total",[1]PT!$A$4,"Inc Date",AD$65,"Paid Date",$A77,"LOB2","MS")</f>
        <v/>
      </c>
      <c r="AE77" s="47">
        <f>GETPIVOTDATA("check_amount_total",[1]PT!$A$4,"Inc Date",AE$65,"Paid Date",$A77,"LOB2","MS")</f>
        <v/>
      </c>
      <c r="AF77" s="47">
        <f>GETPIVOTDATA("check_amount_total",[1]PT!$A$4,"Inc Date",AF$65,"Paid Date",$A77,"LOB2","MS")</f>
        <v/>
      </c>
      <c r="AG77" s="47">
        <f>GETPIVOTDATA("check_amount_total",[1]PT!$A$4,"Inc Date",AG$65,"Paid Date",$A77,"LOB2","MS")</f>
        <v/>
      </c>
      <c r="AH77" s="47">
        <f>GETPIVOTDATA("check_amount_total",[1]PT!$A$4,"Inc Date",AH$65,"Paid Date",$A77,"LOB2","MS")</f>
        <v/>
      </c>
      <c r="AI77" s="47">
        <f>GETPIVOTDATA("check_amount_total",[1]PT!$A$4,"Inc Date",AI$65,"Paid Date",$A77,"LOB2","MS")</f>
        <v/>
      </c>
      <c r="AJ77" s="47">
        <f>GETPIVOTDATA("check_amount_total",[1]PT!$A$4,"Inc Date",AJ$65,"Paid Date",$A77,"LOB2","MS")</f>
        <v/>
      </c>
      <c r="AK77" s="47">
        <f>GETPIVOTDATA("check_amount_total",[1]PT!$A$4,"Inc Date",AK$65,"Paid Date",$A77,"LOB2","MS")</f>
        <v/>
      </c>
      <c r="AL77" s="47">
        <f>GETPIVOTDATA("check_amount_total",[1]PT!$A$4,"Inc Date",AL$65,"Paid Date",$A77,"LOB2","MS")</f>
        <v/>
      </c>
      <c r="AM77" s="47">
        <f>GETPIVOTDATA("check_amount_total",[1]PT!$A$4,"Inc Date",AM$65,"Paid Date",$A77,"LOB2","MS")</f>
        <v/>
      </c>
      <c r="AN77" s="47">
        <f>GETPIVOTDATA("check_amount_total",[1]PT!$A$4,"Inc Date",AN$65,"Paid Date",$A77,"LOB2","MS")</f>
        <v/>
      </c>
      <c r="AO77" s="47">
        <f>GETPIVOTDATA("check_amount_total",[1]PT!$A$4,"Inc Date",AO$65,"Paid Date",$A77,"LOB2","MS")</f>
        <v/>
      </c>
      <c r="AP77" s="47">
        <f>GETPIVOTDATA("check_amount_total",[1]PT!$A$4,"Inc Date",AP$65,"Paid Date",$A77,"LOB2","MS")</f>
        <v/>
      </c>
      <c r="AQ77" s="47">
        <f>GETPIVOTDATA("check_amount_total",[1]PT!$A$4,"Inc Date",AQ$65,"Paid Date",$A77,"LOB2","MS")</f>
        <v/>
      </c>
      <c r="AR77" s="47">
        <f>GETPIVOTDATA("check_amount_total",[1]PT!$A$4,"Inc Date",AR$65,"Paid Date",$A77,"LOB2","MS")</f>
        <v/>
      </c>
      <c r="AS77" s="47">
        <f>GETPIVOTDATA("check_amount_total",[1]PT!$A$4,"Inc Date",AS$65,"Paid Date",$A77,"LOB2","MS")</f>
        <v/>
      </c>
      <c r="AT77" s="47">
        <f>GETPIVOTDATA("check_amount_total",[1]PT!$A$4,"Inc Date",AT$65,"Paid Date",$A77,"LOB2","MS")</f>
        <v/>
      </c>
      <c r="AU77" s="47">
        <f>GETPIVOTDATA("check_amount_total",[1]PT!$A$4,"Inc Date",AU$65,"Paid Date",$A77,"LOB2","MS")</f>
        <v/>
      </c>
      <c r="AV77" s="47">
        <f>GETPIVOTDATA("check_amount_total",[1]PT!$A$4,"Inc Date",AV$65,"Paid Date",$A77,"LOB2","MS")</f>
        <v/>
      </c>
      <c r="AW77" s="47">
        <f>GETPIVOTDATA("check_amount_total",[1]PT!$A$4,"Inc Date",AW$65,"Paid Date",$A77,"LOB2","MS")</f>
        <v/>
      </c>
      <c r="AX77" s="47">
        <f>GETPIVOTDATA("check_amount_total",[1]PT!$A$4,"Inc Date",AX$65,"Paid Date",$A77,"LOB2","MS")</f>
        <v/>
      </c>
      <c r="AY77" s="47">
        <f>GETPIVOTDATA("check_amount_total",[1]PT!$A$4,"Inc Date",AY$65,"Paid Date",$A77,"LOB2","MS")</f>
        <v/>
      </c>
      <c r="AZ77" s="47">
        <f>GETPIVOTDATA("check_amount_total",[1]PT!$A$4,"Inc Date",AZ$65,"Paid Date",$A77,"LOB2","MS")</f>
        <v/>
      </c>
      <c r="BA77" s="47">
        <f>GETPIVOTDATA("check_amount_total",[1]PT!$A$4,"Inc Date",BA$65,"Paid Date",$A77,"LOB2","MS")</f>
        <v/>
      </c>
      <c r="BB77" s="12">
        <f>SUM(AD77:BA77)</f>
        <v/>
      </c>
      <c r="BC77" s="12" t="n"/>
    </row>
    <row r="78">
      <c r="A78" s="10">
        <f>Summary!A20</f>
        <v/>
      </c>
      <c r="B78" s="47" t="n">
        <v/>
      </c>
      <c r="C78" s="47" t="n">
        <v>55</v>
      </c>
      <c r="D78" s="47" t="n">
        <v>27073.1</v>
      </c>
      <c r="E78" s="47" t="n">
        <v>27073.1</v>
      </c>
      <c r="F78" s="47" t="n">
        <v>27073.1</v>
      </c>
      <c r="G78" s="47" t="n">
        <v>27076.1</v>
      </c>
      <c r="H78" s="47" t="n">
        <v>27076.1</v>
      </c>
      <c r="I78" s="47" t="n">
        <v>27076.1</v>
      </c>
      <c r="J78" s="47" t="n">
        <v>27076.1</v>
      </c>
      <c r="K78" s="47" t="n">
        <v>27076.1</v>
      </c>
      <c r="L78" s="47" t="n">
        <v>27076.1</v>
      </c>
      <c r="M78" s="47" t="n">
        <v>27076.1</v>
      </c>
      <c r="N78" s="47" t="n">
        <v>27134</v>
      </c>
      <c r="O78" s="47" t="n">
        <v>34924.46</v>
      </c>
      <c r="P78" s="47" t="n">
        <v/>
      </c>
      <c r="Q78" s="47" t="n">
        <v/>
      </c>
      <c r="R78" s="47" t="n">
        <v/>
      </c>
      <c r="S78" s="47" t="n">
        <v/>
      </c>
      <c r="T78" s="47" t="n">
        <v/>
      </c>
      <c r="U78" s="47" t="n">
        <v/>
      </c>
      <c r="V78" s="47" t="n">
        <v/>
      </c>
      <c r="W78" s="47" t="n">
        <v/>
      </c>
      <c r="X78" s="47" t="n">
        <v/>
      </c>
      <c r="Y78" s="47" t="n">
        <v/>
      </c>
      <c r="Z78" s="12" t="n"/>
      <c r="AA78" s="12" t="n"/>
      <c r="AC78" s="10">
        <f>A78</f>
        <v/>
      </c>
      <c r="AD78" s="47">
        <f>GETPIVOTDATA("check_amount_total",[1]PT!$A$4,"Inc Date",AD$65,"Paid Date",$A78,"LOB2","MS")</f>
        <v/>
      </c>
      <c r="AE78" s="47">
        <f>GETPIVOTDATA("check_amount_total",[1]PT!$A$4,"Inc Date",AE$65,"Paid Date",$A78,"LOB2","MS")</f>
        <v/>
      </c>
      <c r="AF78" s="47">
        <f>GETPIVOTDATA("check_amount_total",[1]PT!$A$4,"Inc Date",AF$65,"Paid Date",$A78,"LOB2","MS")</f>
        <v/>
      </c>
      <c r="AG78" s="47">
        <f>GETPIVOTDATA("check_amount_total",[1]PT!$A$4,"Inc Date",AG$65,"Paid Date",$A78,"LOB2","MS")</f>
        <v/>
      </c>
      <c r="AH78" s="47">
        <f>GETPIVOTDATA("check_amount_total",[1]PT!$A$4,"Inc Date",AH$65,"Paid Date",$A78,"LOB2","MS")</f>
        <v/>
      </c>
      <c r="AI78" s="47">
        <f>GETPIVOTDATA("check_amount_total",[1]PT!$A$4,"Inc Date",AI$65,"Paid Date",$A78,"LOB2","MS")</f>
        <v/>
      </c>
      <c r="AJ78" s="47">
        <f>GETPIVOTDATA("check_amount_total",[1]PT!$A$4,"Inc Date",AJ$65,"Paid Date",$A78,"LOB2","MS")</f>
        <v/>
      </c>
      <c r="AK78" s="47">
        <f>GETPIVOTDATA("check_amount_total",[1]PT!$A$4,"Inc Date",AK$65,"Paid Date",$A78,"LOB2","MS")</f>
        <v/>
      </c>
      <c r="AL78" s="47">
        <f>GETPIVOTDATA("check_amount_total",[1]PT!$A$4,"Inc Date",AL$65,"Paid Date",$A78,"LOB2","MS")</f>
        <v/>
      </c>
      <c r="AM78" s="47">
        <f>GETPIVOTDATA("check_amount_total",[1]PT!$A$4,"Inc Date",AM$65,"Paid Date",$A78,"LOB2","MS")</f>
        <v/>
      </c>
      <c r="AN78" s="47">
        <f>GETPIVOTDATA("check_amount_total",[1]PT!$A$4,"Inc Date",AN$65,"Paid Date",$A78,"LOB2","MS")</f>
        <v/>
      </c>
      <c r="AO78" s="47">
        <f>GETPIVOTDATA("check_amount_total",[1]PT!$A$4,"Inc Date",AO$65,"Paid Date",$A78,"LOB2","MS")</f>
        <v/>
      </c>
      <c r="AP78" s="47">
        <f>GETPIVOTDATA("check_amount_total",[1]PT!$A$4,"Inc Date",AP$65,"Paid Date",$A78,"LOB2","MS")</f>
        <v/>
      </c>
      <c r="AQ78" s="47">
        <f>GETPIVOTDATA("check_amount_total",[1]PT!$A$4,"Inc Date",AQ$65,"Paid Date",$A78,"LOB2","MS")</f>
        <v/>
      </c>
      <c r="AR78" s="47">
        <f>GETPIVOTDATA("check_amount_total",[1]PT!$A$4,"Inc Date",AR$65,"Paid Date",$A78,"LOB2","MS")</f>
        <v/>
      </c>
      <c r="AS78" s="47">
        <f>GETPIVOTDATA("check_amount_total",[1]PT!$A$4,"Inc Date",AS$65,"Paid Date",$A78,"LOB2","MS")</f>
        <v/>
      </c>
      <c r="AT78" s="47">
        <f>GETPIVOTDATA("check_amount_total",[1]PT!$A$4,"Inc Date",AT$65,"Paid Date",$A78,"LOB2","MS")</f>
        <v/>
      </c>
      <c r="AU78" s="47">
        <f>GETPIVOTDATA("check_amount_total",[1]PT!$A$4,"Inc Date",AU$65,"Paid Date",$A78,"LOB2","MS")</f>
        <v/>
      </c>
      <c r="AV78" s="47">
        <f>GETPIVOTDATA("check_amount_total",[1]PT!$A$4,"Inc Date",AV$65,"Paid Date",$A78,"LOB2","MS")</f>
        <v/>
      </c>
      <c r="AW78" s="47">
        <f>GETPIVOTDATA("check_amount_total",[1]PT!$A$4,"Inc Date",AW$65,"Paid Date",$A78,"LOB2","MS")</f>
        <v/>
      </c>
      <c r="AX78" s="47">
        <f>GETPIVOTDATA("check_amount_total",[1]PT!$A$4,"Inc Date",AX$65,"Paid Date",$A78,"LOB2","MS")</f>
        <v/>
      </c>
      <c r="AY78" s="47">
        <f>GETPIVOTDATA("check_amount_total",[1]PT!$A$4,"Inc Date",AY$65,"Paid Date",$A78,"LOB2","MS")</f>
        <v/>
      </c>
      <c r="AZ78" s="47">
        <f>GETPIVOTDATA("check_amount_total",[1]PT!$A$4,"Inc Date",AZ$65,"Paid Date",$A78,"LOB2","MS")</f>
        <v/>
      </c>
      <c r="BA78" s="47">
        <f>GETPIVOTDATA("check_amount_total",[1]PT!$A$4,"Inc Date",BA$65,"Paid Date",$A78,"LOB2","MS")</f>
        <v/>
      </c>
      <c r="BB78" s="12">
        <f>SUM(AD78:BA78)</f>
        <v/>
      </c>
      <c r="BC78" s="12" t="n"/>
    </row>
    <row r="79">
      <c r="A79" s="10">
        <f>Summary!A21</f>
        <v/>
      </c>
      <c r="B79" s="47" t="n">
        <v/>
      </c>
      <c r="C79" s="47" t="n">
        <v>10</v>
      </c>
      <c r="D79" s="47" t="n">
        <v>210</v>
      </c>
      <c r="E79" s="47" t="n">
        <v>216.0599999999999</v>
      </c>
      <c r="F79" s="47" t="n">
        <v>241.4900000000002</v>
      </c>
      <c r="G79" s="47" t="n">
        <v>241.4900000000002</v>
      </c>
      <c r="H79" s="47" t="n">
        <v>241.4900000000002</v>
      </c>
      <c r="I79" s="47" t="n">
        <v>241.4900000000002</v>
      </c>
      <c r="J79" s="47" t="n">
        <v>241.4900000000002</v>
      </c>
      <c r="K79" s="47" t="n">
        <v>1743.96</v>
      </c>
      <c r="L79" s="47" t="n">
        <v>1743.960000000001</v>
      </c>
      <c r="M79" s="47" t="n">
        <v>1743.960000000001</v>
      </c>
      <c r="N79" s="47" t="n">
        <v>13814.39</v>
      </c>
      <c r="O79" s="47" t="n">
        <v/>
      </c>
      <c r="P79" s="47" t="n">
        <v/>
      </c>
      <c r="Q79" s="47" t="n">
        <v/>
      </c>
      <c r="R79" s="47" t="n">
        <v/>
      </c>
      <c r="S79" s="47" t="n">
        <v/>
      </c>
      <c r="T79" s="47" t="n">
        <v/>
      </c>
      <c r="U79" s="47" t="n">
        <v/>
      </c>
      <c r="V79" s="47" t="n">
        <v/>
      </c>
      <c r="W79" s="47" t="n">
        <v/>
      </c>
      <c r="X79" s="47" t="n">
        <v/>
      </c>
      <c r="Y79" s="47" t="n">
        <v/>
      </c>
      <c r="Z79" s="12" t="n"/>
      <c r="AA79" s="12" t="n"/>
      <c r="AC79" s="10">
        <f>A79</f>
        <v/>
      </c>
      <c r="AD79" s="47">
        <f>GETPIVOTDATA("check_amount_total",[1]PT!$A$4,"Inc Date",AD$65,"Paid Date",$A79,"LOB2","MS")</f>
        <v/>
      </c>
      <c r="AE79" s="47">
        <f>GETPIVOTDATA("check_amount_total",[1]PT!$A$4,"Inc Date",AE$65,"Paid Date",$A79,"LOB2","MS")</f>
        <v/>
      </c>
      <c r="AF79" s="47">
        <f>GETPIVOTDATA("check_amount_total",[1]PT!$A$4,"Inc Date",AF$65,"Paid Date",$A79,"LOB2","MS")</f>
        <v/>
      </c>
      <c r="AG79" s="47">
        <f>GETPIVOTDATA("check_amount_total",[1]PT!$A$4,"Inc Date",AG$65,"Paid Date",$A79,"LOB2","MS")</f>
        <v/>
      </c>
      <c r="AH79" s="47">
        <f>GETPIVOTDATA("check_amount_total",[1]PT!$A$4,"Inc Date",AH$65,"Paid Date",$A79,"LOB2","MS")</f>
        <v/>
      </c>
      <c r="AI79" s="47">
        <f>GETPIVOTDATA("check_amount_total",[1]PT!$A$4,"Inc Date",AI$65,"Paid Date",$A79,"LOB2","MS")</f>
        <v/>
      </c>
      <c r="AJ79" s="47">
        <f>GETPIVOTDATA("check_amount_total",[1]PT!$A$4,"Inc Date",AJ$65,"Paid Date",$A79,"LOB2","MS")</f>
        <v/>
      </c>
      <c r="AK79" s="47">
        <f>GETPIVOTDATA("check_amount_total",[1]PT!$A$4,"Inc Date",AK$65,"Paid Date",$A79,"LOB2","MS")</f>
        <v/>
      </c>
      <c r="AL79" s="47">
        <f>GETPIVOTDATA("check_amount_total",[1]PT!$A$4,"Inc Date",AL$65,"Paid Date",$A79,"LOB2","MS")</f>
        <v/>
      </c>
      <c r="AM79" s="47">
        <f>GETPIVOTDATA("check_amount_total",[1]PT!$A$4,"Inc Date",AM$65,"Paid Date",$A79,"LOB2","MS")</f>
        <v/>
      </c>
      <c r="AN79" s="47">
        <f>GETPIVOTDATA("check_amount_total",[1]PT!$A$4,"Inc Date",AN$65,"Paid Date",$A79,"LOB2","MS")</f>
        <v/>
      </c>
      <c r="AO79" s="47">
        <f>GETPIVOTDATA("check_amount_total",[1]PT!$A$4,"Inc Date",AO$65,"Paid Date",$A79,"LOB2","MS")</f>
        <v/>
      </c>
      <c r="AP79" s="47">
        <f>GETPIVOTDATA("check_amount_total",[1]PT!$A$4,"Inc Date",AP$65,"Paid Date",$A79,"LOB2","MS")</f>
        <v/>
      </c>
      <c r="AQ79" s="47">
        <f>GETPIVOTDATA("check_amount_total",[1]PT!$A$4,"Inc Date",AQ$65,"Paid Date",$A79,"LOB2","MS")</f>
        <v/>
      </c>
      <c r="AR79" s="47">
        <f>GETPIVOTDATA("check_amount_total",[1]PT!$A$4,"Inc Date",AR$65,"Paid Date",$A79,"LOB2","MS")</f>
        <v/>
      </c>
      <c r="AS79" s="47">
        <f>GETPIVOTDATA("check_amount_total",[1]PT!$A$4,"Inc Date",AS$65,"Paid Date",$A79,"LOB2","MS")</f>
        <v/>
      </c>
      <c r="AT79" s="47">
        <f>GETPIVOTDATA("check_amount_total",[1]PT!$A$4,"Inc Date",AT$65,"Paid Date",$A79,"LOB2","MS")</f>
        <v/>
      </c>
      <c r="AU79" s="47">
        <f>GETPIVOTDATA("check_amount_total",[1]PT!$A$4,"Inc Date",AU$65,"Paid Date",$A79,"LOB2","MS")</f>
        <v/>
      </c>
      <c r="AV79" s="47">
        <f>GETPIVOTDATA("check_amount_total",[1]PT!$A$4,"Inc Date",AV$65,"Paid Date",$A79,"LOB2","MS")</f>
        <v/>
      </c>
      <c r="AW79" s="47">
        <f>GETPIVOTDATA("check_amount_total",[1]PT!$A$4,"Inc Date",AW$65,"Paid Date",$A79,"LOB2","MS")</f>
        <v/>
      </c>
      <c r="AX79" s="47">
        <f>GETPIVOTDATA("check_amount_total",[1]PT!$A$4,"Inc Date",AX$65,"Paid Date",$A79,"LOB2","MS")</f>
        <v/>
      </c>
      <c r="AY79" s="47">
        <f>GETPIVOTDATA("check_amount_total",[1]PT!$A$4,"Inc Date",AY$65,"Paid Date",$A79,"LOB2","MS")</f>
        <v/>
      </c>
      <c r="AZ79" s="47">
        <f>GETPIVOTDATA("check_amount_total",[1]PT!$A$4,"Inc Date",AZ$65,"Paid Date",$A79,"LOB2","MS")</f>
        <v/>
      </c>
      <c r="BA79" s="47">
        <f>GETPIVOTDATA("check_amount_total",[1]PT!$A$4,"Inc Date",BA$65,"Paid Date",$A79,"LOB2","MS")</f>
        <v/>
      </c>
      <c r="BB79" s="12">
        <f>SUM(AD79:BA79)</f>
        <v/>
      </c>
      <c r="BC79" s="12" t="n"/>
    </row>
    <row r="80">
      <c r="A80" s="10">
        <f>Summary!A22</f>
        <v/>
      </c>
      <c r="B80" s="47" t="n">
        <v/>
      </c>
      <c r="C80" s="47" t="n">
        <v/>
      </c>
      <c r="D80" s="47" t="n">
        <v>6.010000000000005</v>
      </c>
      <c r="E80" s="47" t="n">
        <v>6.010000000000005</v>
      </c>
      <c r="F80" s="47" t="n">
        <v>6.009999999999991</v>
      </c>
      <c r="G80" s="47" t="n">
        <v>6.009999999999991</v>
      </c>
      <c r="H80" s="47" t="n">
        <v>57.04999999999995</v>
      </c>
      <c r="I80" s="47" t="n">
        <v>57.04999999999995</v>
      </c>
      <c r="J80" s="47" t="n">
        <v>57.04999999999995</v>
      </c>
      <c r="K80" s="47" t="n">
        <v>57.04999999999995</v>
      </c>
      <c r="L80" s="47" t="n">
        <v>57.04999999999995</v>
      </c>
      <c r="M80" s="47" t="n">
        <v>7889.15</v>
      </c>
      <c r="N80" s="47" t="n">
        <v/>
      </c>
      <c r="O80" s="47" t="n">
        <v/>
      </c>
      <c r="P80" s="47" t="n">
        <v/>
      </c>
      <c r="Q80" s="47" t="n">
        <v/>
      </c>
      <c r="R80" s="47" t="n">
        <v/>
      </c>
      <c r="S80" s="47" t="n">
        <v/>
      </c>
      <c r="T80" s="47" t="n">
        <v/>
      </c>
      <c r="U80" s="47" t="n">
        <v/>
      </c>
      <c r="V80" s="47" t="n">
        <v/>
      </c>
      <c r="W80" s="47" t="n">
        <v/>
      </c>
      <c r="X80" s="47" t="n">
        <v/>
      </c>
      <c r="Y80" s="47" t="n">
        <v/>
      </c>
      <c r="Z80" s="12" t="n"/>
      <c r="AA80" s="12" t="n"/>
      <c r="AC80" s="10">
        <f>A80</f>
        <v/>
      </c>
      <c r="AD80" s="47">
        <f>GETPIVOTDATA("check_amount_total",[1]PT!$A$4,"Inc Date",AD$65,"Paid Date",$A80,"LOB2","MS")</f>
        <v/>
      </c>
      <c r="AE80" s="47">
        <f>GETPIVOTDATA("check_amount_total",[1]PT!$A$4,"Inc Date",AE$65,"Paid Date",$A80,"LOB2","MS")</f>
        <v/>
      </c>
      <c r="AF80" s="47">
        <f>GETPIVOTDATA("check_amount_total",[1]PT!$A$4,"Inc Date",AF$65,"Paid Date",$A80,"LOB2","MS")</f>
        <v/>
      </c>
      <c r="AG80" s="47">
        <f>GETPIVOTDATA("check_amount_total",[1]PT!$A$4,"Inc Date",AG$65,"Paid Date",$A80,"LOB2","MS")</f>
        <v/>
      </c>
      <c r="AH80" s="47">
        <f>GETPIVOTDATA("check_amount_total",[1]PT!$A$4,"Inc Date",AH$65,"Paid Date",$A80,"LOB2","MS")</f>
        <v/>
      </c>
      <c r="AI80" s="47">
        <f>GETPIVOTDATA("check_amount_total",[1]PT!$A$4,"Inc Date",AI$65,"Paid Date",$A80,"LOB2","MS")</f>
        <v/>
      </c>
      <c r="AJ80" s="47">
        <f>GETPIVOTDATA("check_amount_total",[1]PT!$A$4,"Inc Date",AJ$65,"Paid Date",$A80,"LOB2","MS")</f>
        <v/>
      </c>
      <c r="AK80" s="47">
        <f>GETPIVOTDATA("check_amount_total",[1]PT!$A$4,"Inc Date",AK$65,"Paid Date",$A80,"LOB2","MS")</f>
        <v/>
      </c>
      <c r="AL80" s="47">
        <f>GETPIVOTDATA("check_amount_total",[1]PT!$A$4,"Inc Date",AL$65,"Paid Date",$A80,"LOB2","MS")</f>
        <v/>
      </c>
      <c r="AM80" s="47">
        <f>GETPIVOTDATA("check_amount_total",[1]PT!$A$4,"Inc Date",AM$65,"Paid Date",$A80,"LOB2","MS")</f>
        <v/>
      </c>
      <c r="AN80" s="47">
        <f>GETPIVOTDATA("check_amount_total",[1]PT!$A$4,"Inc Date",AN$65,"Paid Date",$A80,"LOB2","MS")</f>
        <v/>
      </c>
      <c r="AO80" s="47">
        <f>GETPIVOTDATA("check_amount_total",[1]PT!$A$4,"Inc Date",AO$65,"Paid Date",$A80,"LOB2","MS")</f>
        <v/>
      </c>
      <c r="AP80" s="47">
        <f>GETPIVOTDATA("check_amount_total",[1]PT!$A$4,"Inc Date",AP$65,"Paid Date",$A80,"LOB2","MS")</f>
        <v/>
      </c>
      <c r="AQ80" s="47">
        <f>GETPIVOTDATA("check_amount_total",[1]PT!$A$4,"Inc Date",AQ$65,"Paid Date",$A80,"LOB2","MS")</f>
        <v/>
      </c>
      <c r="AR80" s="47">
        <f>GETPIVOTDATA("check_amount_total",[1]PT!$A$4,"Inc Date",AR$65,"Paid Date",$A80,"LOB2","MS")</f>
        <v/>
      </c>
      <c r="AS80" s="47">
        <f>GETPIVOTDATA("check_amount_total",[1]PT!$A$4,"Inc Date",AS$65,"Paid Date",$A80,"LOB2","MS")</f>
        <v/>
      </c>
      <c r="AT80" s="47">
        <f>GETPIVOTDATA("check_amount_total",[1]PT!$A$4,"Inc Date",AT$65,"Paid Date",$A80,"LOB2","MS")</f>
        <v/>
      </c>
      <c r="AU80" s="47">
        <f>GETPIVOTDATA("check_amount_total",[1]PT!$A$4,"Inc Date",AU$65,"Paid Date",$A80,"LOB2","MS")</f>
        <v/>
      </c>
      <c r="AV80" s="47">
        <f>GETPIVOTDATA("check_amount_total",[1]PT!$A$4,"Inc Date",AV$65,"Paid Date",$A80,"LOB2","MS")</f>
        <v/>
      </c>
      <c r="AW80" s="47">
        <f>GETPIVOTDATA("check_amount_total",[1]PT!$A$4,"Inc Date",AW$65,"Paid Date",$A80,"LOB2","MS")</f>
        <v/>
      </c>
      <c r="AX80" s="47">
        <f>GETPIVOTDATA("check_amount_total",[1]PT!$A$4,"Inc Date",AX$65,"Paid Date",$A80,"LOB2","MS")</f>
        <v/>
      </c>
      <c r="AY80" s="47">
        <f>GETPIVOTDATA("check_amount_total",[1]PT!$A$4,"Inc Date",AY$65,"Paid Date",$A80,"LOB2","MS")</f>
        <v/>
      </c>
      <c r="AZ80" s="47">
        <f>GETPIVOTDATA("check_amount_total",[1]PT!$A$4,"Inc Date",AZ$65,"Paid Date",$A80,"LOB2","MS")</f>
        <v/>
      </c>
      <c r="BA80" s="47">
        <f>GETPIVOTDATA("check_amount_total",[1]PT!$A$4,"Inc Date",BA$65,"Paid Date",$A80,"LOB2","MS")</f>
        <v/>
      </c>
      <c r="BB80" s="12">
        <f>SUM(AD80:BA80)</f>
        <v/>
      </c>
      <c r="BC80" s="12" t="n"/>
    </row>
    <row r="81">
      <c r="A81" s="10">
        <f>Summary!A23</f>
        <v/>
      </c>
      <c r="B81" s="47" t="n">
        <v/>
      </c>
      <c r="C81" s="47" t="n">
        <v/>
      </c>
      <c r="D81" s="47" t="n">
        <v/>
      </c>
      <c r="E81" s="47" t="n">
        <v>18.67999999999995</v>
      </c>
      <c r="F81" s="47" t="n">
        <v>18.68000000000006</v>
      </c>
      <c r="G81" s="47" t="n">
        <v>18.68000000000006</v>
      </c>
      <c r="H81" s="47" t="n">
        <v>20.69000000000005</v>
      </c>
      <c r="I81" s="47" t="n">
        <v>20.69000000000005</v>
      </c>
      <c r="J81" s="47" t="n">
        <v>20.69000000000005</v>
      </c>
      <c r="K81" s="47" t="n">
        <v>20.69000000000005</v>
      </c>
      <c r="L81" s="47" t="n">
        <v>7811.150000000001</v>
      </c>
      <c r="M81" s="47" t="n">
        <v/>
      </c>
      <c r="N81" s="47" t="n">
        <v/>
      </c>
      <c r="O81" s="47" t="n">
        <v/>
      </c>
      <c r="P81" s="47" t="n">
        <v/>
      </c>
      <c r="Q81" s="47" t="n">
        <v/>
      </c>
      <c r="R81" s="47" t="n">
        <v/>
      </c>
      <c r="S81" s="47" t="n">
        <v/>
      </c>
      <c r="T81" s="47" t="n">
        <v/>
      </c>
      <c r="U81" s="47" t="n">
        <v/>
      </c>
      <c r="V81" s="47" t="n">
        <v/>
      </c>
      <c r="W81" s="47" t="n">
        <v/>
      </c>
      <c r="X81" s="47" t="n">
        <v/>
      </c>
      <c r="Y81" s="47" t="n">
        <v/>
      </c>
      <c r="Z81" s="12" t="n"/>
      <c r="AA81" s="12" t="n"/>
      <c r="AC81" s="10">
        <f>A81</f>
        <v/>
      </c>
      <c r="AD81" s="47">
        <f>GETPIVOTDATA("check_amount_total",[1]PT!$A$4,"Inc Date",AD$65,"Paid Date",$A81,"LOB2","MS")</f>
        <v/>
      </c>
      <c r="AE81" s="47">
        <f>GETPIVOTDATA("check_amount_total",[1]PT!$A$4,"Inc Date",AE$65,"Paid Date",$A81,"LOB2","MS")</f>
        <v/>
      </c>
      <c r="AF81" s="47">
        <f>GETPIVOTDATA("check_amount_total",[1]PT!$A$4,"Inc Date",AF$65,"Paid Date",$A81,"LOB2","MS")</f>
        <v/>
      </c>
      <c r="AG81" s="47">
        <f>GETPIVOTDATA("check_amount_total",[1]PT!$A$4,"Inc Date",AG$65,"Paid Date",$A81,"LOB2","MS")</f>
        <v/>
      </c>
      <c r="AH81" s="47">
        <f>GETPIVOTDATA("check_amount_total",[1]PT!$A$4,"Inc Date",AH$65,"Paid Date",$A81,"LOB2","MS")</f>
        <v/>
      </c>
      <c r="AI81" s="47">
        <f>GETPIVOTDATA("check_amount_total",[1]PT!$A$4,"Inc Date",AI$65,"Paid Date",$A81,"LOB2","MS")</f>
        <v/>
      </c>
      <c r="AJ81" s="47">
        <f>GETPIVOTDATA("check_amount_total",[1]PT!$A$4,"Inc Date",AJ$65,"Paid Date",$A81,"LOB2","MS")</f>
        <v/>
      </c>
      <c r="AK81" s="47">
        <f>GETPIVOTDATA("check_amount_total",[1]PT!$A$4,"Inc Date",AK$65,"Paid Date",$A81,"LOB2","MS")</f>
        <v/>
      </c>
      <c r="AL81" s="47">
        <f>GETPIVOTDATA("check_amount_total",[1]PT!$A$4,"Inc Date",AL$65,"Paid Date",$A81,"LOB2","MS")</f>
        <v/>
      </c>
      <c r="AM81" s="47">
        <f>GETPIVOTDATA("check_amount_total",[1]PT!$A$4,"Inc Date",AM$65,"Paid Date",$A81,"LOB2","MS")</f>
        <v/>
      </c>
      <c r="AN81" s="47">
        <f>GETPIVOTDATA("check_amount_total",[1]PT!$A$4,"Inc Date",AN$65,"Paid Date",$A81,"LOB2","MS")</f>
        <v/>
      </c>
      <c r="AO81" s="47">
        <f>GETPIVOTDATA("check_amount_total",[1]PT!$A$4,"Inc Date",AO$65,"Paid Date",$A81,"LOB2","MS")</f>
        <v/>
      </c>
      <c r="AP81" s="47">
        <f>GETPIVOTDATA("check_amount_total",[1]PT!$A$4,"Inc Date",AP$65,"Paid Date",$A81,"LOB2","MS")</f>
        <v/>
      </c>
      <c r="AQ81" s="47">
        <f>GETPIVOTDATA("check_amount_total",[1]PT!$A$4,"Inc Date",AQ$65,"Paid Date",$A81,"LOB2","MS")</f>
        <v/>
      </c>
      <c r="AR81" s="47">
        <f>GETPIVOTDATA("check_amount_total",[1]PT!$A$4,"Inc Date",AR$65,"Paid Date",$A81,"LOB2","MS")</f>
        <v/>
      </c>
      <c r="AS81" s="47">
        <f>GETPIVOTDATA("check_amount_total",[1]PT!$A$4,"Inc Date",AS$65,"Paid Date",$A81,"LOB2","MS")</f>
        <v/>
      </c>
      <c r="AT81" s="47">
        <f>GETPIVOTDATA("check_amount_total",[1]PT!$A$4,"Inc Date",AT$65,"Paid Date",$A81,"LOB2","MS")</f>
        <v/>
      </c>
      <c r="AU81" s="47">
        <f>GETPIVOTDATA("check_amount_total",[1]PT!$A$4,"Inc Date",AU$65,"Paid Date",$A81,"LOB2","MS")</f>
        <v/>
      </c>
      <c r="AV81" s="47">
        <f>GETPIVOTDATA("check_amount_total",[1]PT!$A$4,"Inc Date",AV$65,"Paid Date",$A81,"LOB2","MS")</f>
        <v/>
      </c>
      <c r="AW81" s="47">
        <f>GETPIVOTDATA("check_amount_total",[1]PT!$A$4,"Inc Date",AW$65,"Paid Date",$A81,"LOB2","MS")</f>
        <v/>
      </c>
      <c r="AX81" s="47">
        <f>GETPIVOTDATA("check_amount_total",[1]PT!$A$4,"Inc Date",AX$65,"Paid Date",$A81,"LOB2","MS")</f>
        <v/>
      </c>
      <c r="AY81" s="47">
        <f>GETPIVOTDATA("check_amount_total",[1]PT!$A$4,"Inc Date",AY$65,"Paid Date",$A81,"LOB2","MS")</f>
        <v/>
      </c>
      <c r="AZ81" s="47">
        <f>GETPIVOTDATA("check_amount_total",[1]PT!$A$4,"Inc Date",AZ$65,"Paid Date",$A81,"LOB2","MS")</f>
        <v/>
      </c>
      <c r="BA81" s="47">
        <f>GETPIVOTDATA("check_amount_total",[1]PT!$A$4,"Inc Date",BA$65,"Paid Date",$A81,"LOB2","MS")</f>
        <v/>
      </c>
      <c r="BB81" s="12">
        <f>SUM(AD81:BA81)</f>
        <v/>
      </c>
      <c r="BC81" s="12" t="n"/>
    </row>
    <row r="82">
      <c r="A82" s="10">
        <f>Summary!A24</f>
        <v/>
      </c>
      <c r="B82" s="47" t="n">
        <v/>
      </c>
      <c r="C82" s="47" t="n">
        <v/>
      </c>
      <c r="D82" s="47" t="n">
        <v/>
      </c>
      <c r="E82" s="47" t="n">
        <v>3.009999999999991</v>
      </c>
      <c r="F82" s="47" t="n">
        <v>3.009999999999991</v>
      </c>
      <c r="G82" s="47" t="n">
        <v>3.009999999999991</v>
      </c>
      <c r="H82" s="47" t="n">
        <v>3037.04</v>
      </c>
      <c r="I82" s="47" t="n">
        <v>3037.04</v>
      </c>
      <c r="J82" s="47" t="n">
        <v>3037.04</v>
      </c>
      <c r="K82" s="47" t="n">
        <v>8434.539999999999</v>
      </c>
      <c r="L82" s="47" t="n">
        <v/>
      </c>
      <c r="M82" s="47" t="n">
        <v/>
      </c>
      <c r="N82" s="47" t="n">
        <v/>
      </c>
      <c r="O82" s="47" t="n">
        <v/>
      </c>
      <c r="P82" s="47" t="n">
        <v/>
      </c>
      <c r="Q82" s="47" t="n">
        <v/>
      </c>
      <c r="R82" s="47" t="n">
        <v/>
      </c>
      <c r="S82" s="47" t="n">
        <v/>
      </c>
      <c r="T82" s="47" t="n">
        <v/>
      </c>
      <c r="U82" s="47" t="n">
        <v/>
      </c>
      <c r="V82" s="47" t="n">
        <v/>
      </c>
      <c r="W82" s="47" t="n">
        <v/>
      </c>
      <c r="X82" s="47" t="n">
        <v/>
      </c>
      <c r="Y82" s="47" t="n">
        <v/>
      </c>
      <c r="Z82" s="12" t="n"/>
      <c r="AA82" s="12" t="n"/>
      <c r="AC82" s="10">
        <f>A82</f>
        <v/>
      </c>
      <c r="AD82" s="47">
        <f>GETPIVOTDATA("check_amount_total",[1]PT!$A$4,"Inc Date",AD$65,"Paid Date",$A82,"LOB2","MS")</f>
        <v/>
      </c>
      <c r="AE82" s="47">
        <f>GETPIVOTDATA("check_amount_total",[1]PT!$A$4,"Inc Date",AE$65,"Paid Date",$A82,"LOB2","MS")</f>
        <v/>
      </c>
      <c r="AF82" s="47">
        <f>GETPIVOTDATA("check_amount_total",[1]PT!$A$4,"Inc Date",AF$65,"Paid Date",$A82,"LOB2","MS")</f>
        <v/>
      </c>
      <c r="AG82" s="47">
        <f>GETPIVOTDATA("check_amount_total",[1]PT!$A$4,"Inc Date",AG$65,"Paid Date",$A82,"LOB2","MS")</f>
        <v/>
      </c>
      <c r="AH82" s="47">
        <f>GETPIVOTDATA("check_amount_total",[1]PT!$A$4,"Inc Date",AH$65,"Paid Date",$A82,"LOB2","MS")</f>
        <v/>
      </c>
      <c r="AI82" s="47">
        <f>GETPIVOTDATA("check_amount_total",[1]PT!$A$4,"Inc Date",AI$65,"Paid Date",$A82,"LOB2","MS")</f>
        <v/>
      </c>
      <c r="AJ82" s="47">
        <f>GETPIVOTDATA("check_amount_total",[1]PT!$A$4,"Inc Date",AJ$65,"Paid Date",$A82,"LOB2","MS")</f>
        <v/>
      </c>
      <c r="AK82" s="47">
        <f>GETPIVOTDATA("check_amount_total",[1]PT!$A$4,"Inc Date",AK$65,"Paid Date",$A82,"LOB2","MS")</f>
        <v/>
      </c>
      <c r="AL82" s="47">
        <f>GETPIVOTDATA("check_amount_total",[1]PT!$A$4,"Inc Date",AL$65,"Paid Date",$A82,"LOB2","MS")</f>
        <v/>
      </c>
      <c r="AM82" s="47">
        <f>GETPIVOTDATA("check_amount_total",[1]PT!$A$4,"Inc Date",AM$65,"Paid Date",$A82,"LOB2","MS")</f>
        <v/>
      </c>
      <c r="AN82" s="47">
        <f>GETPIVOTDATA("check_amount_total",[1]PT!$A$4,"Inc Date",AN$65,"Paid Date",$A82,"LOB2","MS")</f>
        <v/>
      </c>
      <c r="AO82" s="47">
        <f>GETPIVOTDATA("check_amount_total",[1]PT!$A$4,"Inc Date",AO$65,"Paid Date",$A82,"LOB2","MS")</f>
        <v/>
      </c>
      <c r="AP82" s="47">
        <f>GETPIVOTDATA("check_amount_total",[1]PT!$A$4,"Inc Date",AP$65,"Paid Date",$A82,"LOB2","MS")</f>
        <v/>
      </c>
      <c r="AQ82" s="47">
        <f>GETPIVOTDATA("check_amount_total",[1]PT!$A$4,"Inc Date",AQ$65,"Paid Date",$A82,"LOB2","MS")</f>
        <v/>
      </c>
      <c r="AR82" s="47">
        <f>GETPIVOTDATA("check_amount_total",[1]PT!$A$4,"Inc Date",AR$65,"Paid Date",$A82,"LOB2","MS")</f>
        <v/>
      </c>
      <c r="AS82" s="47">
        <f>GETPIVOTDATA("check_amount_total",[1]PT!$A$4,"Inc Date",AS$65,"Paid Date",$A82,"LOB2","MS")</f>
        <v/>
      </c>
      <c r="AT82" s="47">
        <f>GETPIVOTDATA("check_amount_total",[1]PT!$A$4,"Inc Date",AT$65,"Paid Date",$A82,"LOB2","MS")</f>
        <v/>
      </c>
      <c r="AU82" s="47">
        <f>GETPIVOTDATA("check_amount_total",[1]PT!$A$4,"Inc Date",AU$65,"Paid Date",$A82,"LOB2","MS")</f>
        <v/>
      </c>
      <c r="AV82" s="47">
        <f>GETPIVOTDATA("check_amount_total",[1]PT!$A$4,"Inc Date",AV$65,"Paid Date",$A82,"LOB2","MS")</f>
        <v/>
      </c>
      <c r="AW82" s="47">
        <f>GETPIVOTDATA("check_amount_total",[1]PT!$A$4,"Inc Date",AW$65,"Paid Date",$A82,"LOB2","MS")</f>
        <v/>
      </c>
      <c r="AX82" s="47">
        <f>GETPIVOTDATA("check_amount_total",[1]PT!$A$4,"Inc Date",AX$65,"Paid Date",$A82,"LOB2","MS")</f>
        <v/>
      </c>
      <c r="AY82" s="47">
        <f>GETPIVOTDATA("check_amount_total",[1]PT!$A$4,"Inc Date",AY$65,"Paid Date",$A82,"LOB2","MS")</f>
        <v/>
      </c>
      <c r="AZ82" s="47">
        <f>GETPIVOTDATA("check_amount_total",[1]PT!$A$4,"Inc Date",AZ$65,"Paid Date",$A82,"LOB2","MS")</f>
        <v/>
      </c>
      <c r="BA82" s="47">
        <f>GETPIVOTDATA("check_amount_total",[1]PT!$A$4,"Inc Date",BA$65,"Paid Date",$A82,"LOB2","MS")</f>
        <v/>
      </c>
      <c r="BB82" s="12">
        <f>SUM(AD82:BA82)</f>
        <v/>
      </c>
      <c r="BC82" s="12" t="n"/>
    </row>
    <row r="83">
      <c r="A83" s="10">
        <f>Summary!A25</f>
        <v/>
      </c>
      <c r="B83" s="47" t="n">
        <v/>
      </c>
      <c r="C83" s="47" t="n">
        <v/>
      </c>
      <c r="D83" s="47" t="n">
        <v>3.009999999999991</v>
      </c>
      <c r="E83" s="47" t="n">
        <v>3.009999999999991</v>
      </c>
      <c r="F83" s="47" t="n">
        <v>3.009999999999991</v>
      </c>
      <c r="G83" s="47" t="n">
        <v>3.009999999999991</v>
      </c>
      <c r="H83" s="47" t="n">
        <v>3.009999999999991</v>
      </c>
      <c r="I83" s="47" t="n">
        <v>3.009999999999991</v>
      </c>
      <c r="J83" s="47" t="n">
        <v>10001.9</v>
      </c>
      <c r="K83" s="47" t="n">
        <v/>
      </c>
      <c r="L83" s="47" t="n">
        <v/>
      </c>
      <c r="M83" s="47" t="n">
        <v/>
      </c>
      <c r="N83" s="47" t="n">
        <v/>
      </c>
      <c r="O83" s="47" t="n">
        <v/>
      </c>
      <c r="P83" s="47" t="n">
        <v/>
      </c>
      <c r="Q83" s="47" t="n">
        <v/>
      </c>
      <c r="R83" s="47" t="n">
        <v/>
      </c>
      <c r="S83" s="47" t="n">
        <v/>
      </c>
      <c r="T83" s="47" t="n">
        <v/>
      </c>
      <c r="U83" s="47" t="n">
        <v/>
      </c>
      <c r="V83" s="47" t="n">
        <v/>
      </c>
      <c r="W83" s="47" t="n">
        <v/>
      </c>
      <c r="X83" s="47" t="n">
        <v/>
      </c>
      <c r="Y83" s="47" t="n">
        <v/>
      </c>
      <c r="Z83" s="12" t="n"/>
      <c r="AA83" s="12" t="n"/>
      <c r="AC83" s="10">
        <f>A83</f>
        <v/>
      </c>
      <c r="AD83" s="47">
        <f>GETPIVOTDATA("check_amount_total",[1]PT!$A$4,"Inc Date",AD$65,"Paid Date",$A83,"LOB2","MS")</f>
        <v/>
      </c>
      <c r="AE83" s="47">
        <f>GETPIVOTDATA("check_amount_total",[1]PT!$A$4,"Inc Date",AE$65,"Paid Date",$A83,"LOB2","MS")</f>
        <v/>
      </c>
      <c r="AF83" s="47">
        <f>GETPIVOTDATA("check_amount_total",[1]PT!$A$4,"Inc Date",AF$65,"Paid Date",$A83,"LOB2","MS")</f>
        <v/>
      </c>
      <c r="AG83" s="47">
        <f>GETPIVOTDATA("check_amount_total",[1]PT!$A$4,"Inc Date",AG$65,"Paid Date",$A83,"LOB2","MS")</f>
        <v/>
      </c>
      <c r="AH83" s="47">
        <f>GETPIVOTDATA("check_amount_total",[1]PT!$A$4,"Inc Date",AH$65,"Paid Date",$A83,"LOB2","MS")</f>
        <v/>
      </c>
      <c r="AI83" s="47">
        <f>GETPIVOTDATA("check_amount_total",[1]PT!$A$4,"Inc Date",AI$65,"Paid Date",$A83,"LOB2","MS")</f>
        <v/>
      </c>
      <c r="AJ83" s="47">
        <f>GETPIVOTDATA("check_amount_total",[1]PT!$A$4,"Inc Date",AJ$65,"Paid Date",$A83,"LOB2","MS")</f>
        <v/>
      </c>
      <c r="AK83" s="47">
        <f>GETPIVOTDATA("check_amount_total",[1]PT!$A$4,"Inc Date",AK$65,"Paid Date",$A83,"LOB2","MS")</f>
        <v/>
      </c>
      <c r="AL83" s="47">
        <f>GETPIVOTDATA("check_amount_total",[1]PT!$A$4,"Inc Date",AL$65,"Paid Date",$A83,"LOB2","MS")</f>
        <v/>
      </c>
      <c r="AM83" s="47">
        <f>GETPIVOTDATA("check_amount_total",[1]PT!$A$4,"Inc Date",AM$65,"Paid Date",$A83,"LOB2","MS")</f>
        <v/>
      </c>
      <c r="AN83" s="47">
        <f>GETPIVOTDATA("check_amount_total",[1]PT!$A$4,"Inc Date",AN$65,"Paid Date",$A83,"LOB2","MS")</f>
        <v/>
      </c>
      <c r="AO83" s="47">
        <f>GETPIVOTDATA("check_amount_total",[1]PT!$A$4,"Inc Date",AO$65,"Paid Date",$A83,"LOB2","MS")</f>
        <v/>
      </c>
      <c r="AP83" s="47">
        <f>GETPIVOTDATA("check_amount_total",[1]PT!$A$4,"Inc Date",AP$65,"Paid Date",$A83,"LOB2","MS")</f>
        <v/>
      </c>
      <c r="AQ83" s="47">
        <f>GETPIVOTDATA("check_amount_total",[1]PT!$A$4,"Inc Date",AQ$65,"Paid Date",$A83,"LOB2","MS")</f>
        <v/>
      </c>
      <c r="AR83" s="47">
        <f>GETPIVOTDATA("check_amount_total",[1]PT!$A$4,"Inc Date",AR$65,"Paid Date",$A83,"LOB2","MS")</f>
        <v/>
      </c>
      <c r="AS83" s="47">
        <f>GETPIVOTDATA("check_amount_total",[1]PT!$A$4,"Inc Date",AS$65,"Paid Date",$A83,"LOB2","MS")</f>
        <v/>
      </c>
      <c r="AT83" s="47">
        <f>GETPIVOTDATA("check_amount_total",[1]PT!$A$4,"Inc Date",AT$65,"Paid Date",$A83,"LOB2","MS")</f>
        <v/>
      </c>
      <c r="AU83" s="47">
        <f>GETPIVOTDATA("check_amount_total",[1]PT!$A$4,"Inc Date",AU$65,"Paid Date",$A83,"LOB2","MS")</f>
        <v/>
      </c>
      <c r="AV83" s="47">
        <f>GETPIVOTDATA("check_amount_total",[1]PT!$A$4,"Inc Date",AV$65,"Paid Date",$A83,"LOB2","MS")</f>
        <v/>
      </c>
      <c r="AW83" s="47">
        <f>GETPIVOTDATA("check_amount_total",[1]PT!$A$4,"Inc Date",AW$65,"Paid Date",$A83,"LOB2","MS")</f>
        <v/>
      </c>
      <c r="AX83" s="47">
        <f>GETPIVOTDATA("check_amount_total",[1]PT!$A$4,"Inc Date",AX$65,"Paid Date",$A83,"LOB2","MS")</f>
        <v/>
      </c>
      <c r="AY83" s="47">
        <f>GETPIVOTDATA("check_amount_total",[1]PT!$A$4,"Inc Date",AY$65,"Paid Date",$A83,"LOB2","MS")</f>
        <v/>
      </c>
      <c r="AZ83" s="47">
        <f>GETPIVOTDATA("check_amount_total",[1]PT!$A$4,"Inc Date",AZ$65,"Paid Date",$A83,"LOB2","MS")</f>
        <v/>
      </c>
      <c r="BA83" s="47">
        <f>GETPIVOTDATA("check_amount_total",[1]PT!$A$4,"Inc Date",BA$65,"Paid Date",$A83,"LOB2","MS")</f>
        <v/>
      </c>
      <c r="BB83" s="12">
        <f>SUM(AD83:BA83)</f>
        <v/>
      </c>
      <c r="BC83" s="12" t="n"/>
    </row>
    <row r="84">
      <c r="A84" s="10">
        <f>Summary!A26</f>
        <v/>
      </c>
      <c r="B84" s="47" t="n">
        <v/>
      </c>
      <c r="C84" s="47" t="n">
        <v/>
      </c>
      <c r="D84" s="47" t="n">
        <v>23.01000000000022</v>
      </c>
      <c r="E84" s="47" t="n">
        <v>23.01000000000022</v>
      </c>
      <c r="F84" s="47" t="n">
        <v>23.01000000000022</v>
      </c>
      <c r="G84" s="47" t="n">
        <v>23.01000000000022</v>
      </c>
      <c r="H84" s="47" t="n">
        <v>23.01000000000022</v>
      </c>
      <c r="I84" s="47" t="n">
        <v>3918.240000000001</v>
      </c>
      <c r="J84" s="47" t="n">
        <v/>
      </c>
      <c r="K84" s="47" t="n">
        <v/>
      </c>
      <c r="L84" s="47" t="n">
        <v/>
      </c>
      <c r="M84" s="47" t="n">
        <v/>
      </c>
      <c r="N84" s="47" t="n">
        <v/>
      </c>
      <c r="O84" s="47" t="n">
        <v/>
      </c>
      <c r="P84" s="47" t="n">
        <v/>
      </c>
      <c r="Q84" s="47" t="n">
        <v/>
      </c>
      <c r="R84" s="47" t="n">
        <v/>
      </c>
      <c r="S84" s="47" t="n">
        <v/>
      </c>
      <c r="T84" s="47" t="n">
        <v/>
      </c>
      <c r="U84" s="47" t="n">
        <v/>
      </c>
      <c r="V84" s="47" t="n">
        <v/>
      </c>
      <c r="W84" s="47" t="n">
        <v/>
      </c>
      <c r="X84" s="47" t="n">
        <v/>
      </c>
      <c r="Y84" s="47" t="n">
        <v/>
      </c>
      <c r="Z84" s="12" t="n"/>
      <c r="AA84" s="12" t="n"/>
      <c r="AC84" s="10">
        <f>A84</f>
        <v/>
      </c>
      <c r="AD84" s="47">
        <f>GETPIVOTDATA("check_amount_total",[1]PT!$A$4,"Inc Date",AD$65,"Paid Date",$A84,"LOB2","MS")</f>
        <v/>
      </c>
      <c r="AE84" s="47">
        <f>GETPIVOTDATA("check_amount_total",[1]PT!$A$4,"Inc Date",AE$65,"Paid Date",$A84,"LOB2","MS")</f>
        <v/>
      </c>
      <c r="AF84" s="47">
        <f>GETPIVOTDATA("check_amount_total",[1]PT!$A$4,"Inc Date",AF$65,"Paid Date",$A84,"LOB2","MS")</f>
        <v/>
      </c>
      <c r="AG84" s="47">
        <f>GETPIVOTDATA("check_amount_total",[1]PT!$A$4,"Inc Date",AG$65,"Paid Date",$A84,"LOB2","MS")</f>
        <v/>
      </c>
      <c r="AH84" s="47">
        <f>GETPIVOTDATA("check_amount_total",[1]PT!$A$4,"Inc Date",AH$65,"Paid Date",$A84,"LOB2","MS")</f>
        <v/>
      </c>
      <c r="AI84" s="47">
        <f>GETPIVOTDATA("check_amount_total",[1]PT!$A$4,"Inc Date",AI$65,"Paid Date",$A84,"LOB2","MS")</f>
        <v/>
      </c>
      <c r="AJ84" s="47">
        <f>GETPIVOTDATA("check_amount_total",[1]PT!$A$4,"Inc Date",AJ$65,"Paid Date",$A84,"LOB2","MS")</f>
        <v/>
      </c>
      <c r="AK84" s="47">
        <f>GETPIVOTDATA("check_amount_total",[1]PT!$A$4,"Inc Date",AK$65,"Paid Date",$A84,"LOB2","MS")</f>
        <v/>
      </c>
      <c r="AL84" s="47">
        <f>GETPIVOTDATA("check_amount_total",[1]PT!$A$4,"Inc Date",AL$65,"Paid Date",$A84,"LOB2","MS")</f>
        <v/>
      </c>
      <c r="AM84" s="47">
        <f>GETPIVOTDATA("check_amount_total",[1]PT!$A$4,"Inc Date",AM$65,"Paid Date",$A84,"LOB2","MS")</f>
        <v/>
      </c>
      <c r="AN84" s="47">
        <f>GETPIVOTDATA("check_amount_total",[1]PT!$A$4,"Inc Date",AN$65,"Paid Date",$A84,"LOB2","MS")</f>
        <v/>
      </c>
      <c r="AO84" s="47">
        <f>GETPIVOTDATA("check_amount_total",[1]PT!$A$4,"Inc Date",AO$65,"Paid Date",$A84,"LOB2","MS")</f>
        <v/>
      </c>
      <c r="AP84" s="47">
        <f>GETPIVOTDATA("check_amount_total",[1]PT!$A$4,"Inc Date",AP$65,"Paid Date",$A84,"LOB2","MS")</f>
        <v/>
      </c>
      <c r="AQ84" s="47">
        <f>GETPIVOTDATA("check_amount_total",[1]PT!$A$4,"Inc Date",AQ$65,"Paid Date",$A84,"LOB2","MS")</f>
        <v/>
      </c>
      <c r="AR84" s="47">
        <f>GETPIVOTDATA("check_amount_total",[1]PT!$A$4,"Inc Date",AR$65,"Paid Date",$A84,"LOB2","MS")</f>
        <v/>
      </c>
      <c r="AS84" s="47">
        <f>GETPIVOTDATA("check_amount_total",[1]PT!$A$4,"Inc Date",AS$65,"Paid Date",$A84,"LOB2","MS")</f>
        <v/>
      </c>
      <c r="AT84" s="47">
        <f>GETPIVOTDATA("check_amount_total",[1]PT!$A$4,"Inc Date",AT$65,"Paid Date",$A84,"LOB2","MS")</f>
        <v/>
      </c>
      <c r="AU84" s="47">
        <f>GETPIVOTDATA("check_amount_total",[1]PT!$A$4,"Inc Date",AU$65,"Paid Date",$A84,"LOB2","MS")</f>
        <v/>
      </c>
      <c r="AV84" s="47">
        <f>GETPIVOTDATA("check_amount_total",[1]PT!$A$4,"Inc Date",AV$65,"Paid Date",$A84,"LOB2","MS")</f>
        <v/>
      </c>
      <c r="AW84" s="47">
        <f>GETPIVOTDATA("check_amount_total",[1]PT!$A$4,"Inc Date",AW$65,"Paid Date",$A84,"LOB2","MS")</f>
        <v/>
      </c>
      <c r="AX84" s="47">
        <f>GETPIVOTDATA("check_amount_total",[1]PT!$A$4,"Inc Date",AX$65,"Paid Date",$A84,"LOB2","MS")</f>
        <v/>
      </c>
      <c r="AY84" s="47">
        <f>GETPIVOTDATA("check_amount_total",[1]PT!$A$4,"Inc Date",AY$65,"Paid Date",$A84,"LOB2","MS")</f>
        <v/>
      </c>
      <c r="AZ84" s="47">
        <f>GETPIVOTDATA("check_amount_total",[1]PT!$A$4,"Inc Date",AZ$65,"Paid Date",$A84,"LOB2","MS")</f>
        <v/>
      </c>
      <c r="BA84" s="47">
        <f>GETPIVOTDATA("check_amount_total",[1]PT!$A$4,"Inc Date",BA$65,"Paid Date",$A84,"LOB2","MS")</f>
        <v/>
      </c>
      <c r="BB84" s="12">
        <f>SUM(AD84:BA84)</f>
        <v/>
      </c>
      <c r="BC84" s="12" t="n"/>
    </row>
    <row r="85">
      <c r="A85" s="10">
        <f>Summary!A27</f>
        <v/>
      </c>
      <c r="B85" s="47" t="n">
        <v/>
      </c>
      <c r="C85" s="47" t="n">
        <v/>
      </c>
      <c r="D85" s="47" t="n">
        <v/>
      </c>
      <c r="E85" s="47" t="n">
        <v>1416.55</v>
      </c>
      <c r="F85" s="47" t="n">
        <v>1416.55</v>
      </c>
      <c r="G85" s="47" t="n">
        <v>1436.91</v>
      </c>
      <c r="H85" s="47" t="n">
        <v>1436.91</v>
      </c>
      <c r="I85" s="47" t="n">
        <v/>
      </c>
      <c r="J85" s="47" t="n">
        <v/>
      </c>
      <c r="K85" s="47" t="n">
        <v/>
      </c>
      <c r="L85" s="47" t="n">
        <v/>
      </c>
      <c r="M85" s="47" t="n">
        <v/>
      </c>
      <c r="N85" s="47" t="n">
        <v/>
      </c>
      <c r="O85" s="47" t="n">
        <v/>
      </c>
      <c r="P85" s="47" t="n">
        <v/>
      </c>
      <c r="Q85" s="47" t="n">
        <v/>
      </c>
      <c r="R85" s="47" t="n">
        <v/>
      </c>
      <c r="S85" s="47" t="n">
        <v/>
      </c>
      <c r="T85" s="47" t="n">
        <v/>
      </c>
      <c r="U85" s="47" t="n">
        <v/>
      </c>
      <c r="V85" s="47" t="n">
        <v/>
      </c>
      <c r="W85" s="47" t="n">
        <v/>
      </c>
      <c r="X85" s="47" t="n">
        <v/>
      </c>
      <c r="Y85" s="47" t="n">
        <v/>
      </c>
      <c r="Z85" s="12" t="n"/>
      <c r="AA85" s="12" t="n"/>
      <c r="AC85" s="10">
        <f>A85</f>
        <v/>
      </c>
      <c r="AD85" s="47">
        <f>GETPIVOTDATA("check_amount_total",[1]PT!$A$4,"Inc Date",AD$65,"Paid Date",$A85,"LOB2","MS")</f>
        <v/>
      </c>
      <c r="AE85" s="47">
        <f>GETPIVOTDATA("check_amount_total",[1]PT!$A$4,"Inc Date",AE$65,"Paid Date",$A85,"LOB2","MS")</f>
        <v/>
      </c>
      <c r="AF85" s="47">
        <f>GETPIVOTDATA("check_amount_total",[1]PT!$A$4,"Inc Date",AF$65,"Paid Date",$A85,"LOB2","MS")</f>
        <v/>
      </c>
      <c r="AG85" s="47">
        <f>GETPIVOTDATA("check_amount_total",[1]PT!$A$4,"Inc Date",AG$65,"Paid Date",$A85,"LOB2","MS")</f>
        <v/>
      </c>
      <c r="AH85" s="47">
        <f>GETPIVOTDATA("check_amount_total",[1]PT!$A$4,"Inc Date",AH$65,"Paid Date",$A85,"LOB2","MS")</f>
        <v/>
      </c>
      <c r="AI85" s="47">
        <f>GETPIVOTDATA("check_amount_total",[1]PT!$A$4,"Inc Date",AI$65,"Paid Date",$A85,"LOB2","MS")</f>
        <v/>
      </c>
      <c r="AJ85" s="47">
        <f>GETPIVOTDATA("check_amount_total",[1]PT!$A$4,"Inc Date",AJ$65,"Paid Date",$A85,"LOB2","MS")</f>
        <v/>
      </c>
      <c r="AK85" s="47">
        <f>GETPIVOTDATA("check_amount_total",[1]PT!$A$4,"Inc Date",AK$65,"Paid Date",$A85,"LOB2","MS")</f>
        <v/>
      </c>
      <c r="AL85" s="47">
        <f>GETPIVOTDATA("check_amount_total",[1]PT!$A$4,"Inc Date",AL$65,"Paid Date",$A85,"LOB2","MS")</f>
        <v/>
      </c>
      <c r="AM85" s="47">
        <f>GETPIVOTDATA("check_amount_total",[1]PT!$A$4,"Inc Date",AM$65,"Paid Date",$A85,"LOB2","MS")</f>
        <v/>
      </c>
      <c r="AN85" s="47">
        <f>GETPIVOTDATA("check_amount_total",[1]PT!$A$4,"Inc Date",AN$65,"Paid Date",$A85,"LOB2","MS")</f>
        <v/>
      </c>
      <c r="AO85" s="47">
        <f>GETPIVOTDATA("check_amount_total",[1]PT!$A$4,"Inc Date",AO$65,"Paid Date",$A85,"LOB2","MS")</f>
        <v/>
      </c>
      <c r="AP85" s="47">
        <f>GETPIVOTDATA("check_amount_total",[1]PT!$A$4,"Inc Date",AP$65,"Paid Date",$A85,"LOB2","MS")</f>
        <v/>
      </c>
      <c r="AQ85" s="47">
        <f>GETPIVOTDATA("check_amount_total",[1]PT!$A$4,"Inc Date",AQ$65,"Paid Date",$A85,"LOB2","MS")</f>
        <v/>
      </c>
      <c r="AR85" s="47">
        <f>GETPIVOTDATA("check_amount_total",[1]PT!$A$4,"Inc Date",AR$65,"Paid Date",$A85,"LOB2","MS")</f>
        <v/>
      </c>
      <c r="AS85" s="47">
        <f>GETPIVOTDATA("check_amount_total",[1]PT!$A$4,"Inc Date",AS$65,"Paid Date",$A85,"LOB2","MS")</f>
        <v/>
      </c>
      <c r="AT85" s="47">
        <f>GETPIVOTDATA("check_amount_total",[1]PT!$A$4,"Inc Date",AT$65,"Paid Date",$A85,"LOB2","MS")</f>
        <v/>
      </c>
      <c r="AU85" s="47">
        <f>GETPIVOTDATA("check_amount_total",[1]PT!$A$4,"Inc Date",AU$65,"Paid Date",$A85,"LOB2","MS")</f>
        <v/>
      </c>
      <c r="AV85" s="47">
        <f>GETPIVOTDATA("check_amount_total",[1]PT!$A$4,"Inc Date",AV$65,"Paid Date",$A85,"LOB2","MS")</f>
        <v/>
      </c>
      <c r="AW85" s="47">
        <f>GETPIVOTDATA("check_amount_total",[1]PT!$A$4,"Inc Date",AW$65,"Paid Date",$A85,"LOB2","MS")</f>
        <v/>
      </c>
      <c r="AX85" s="47">
        <f>GETPIVOTDATA("check_amount_total",[1]PT!$A$4,"Inc Date",AX$65,"Paid Date",$A85,"LOB2","MS")</f>
        <v/>
      </c>
      <c r="AY85" s="47">
        <f>GETPIVOTDATA("check_amount_total",[1]PT!$A$4,"Inc Date",AY$65,"Paid Date",$A85,"LOB2","MS")</f>
        <v/>
      </c>
      <c r="AZ85" s="47">
        <f>GETPIVOTDATA("check_amount_total",[1]PT!$A$4,"Inc Date",AZ$65,"Paid Date",$A85,"LOB2","MS")</f>
        <v/>
      </c>
      <c r="BA85" s="47">
        <f>GETPIVOTDATA("check_amount_total",[1]PT!$A$4,"Inc Date",BA$65,"Paid Date",$A85,"LOB2","MS")</f>
        <v/>
      </c>
      <c r="BB85" s="12">
        <f>SUM(AD85:BA85)</f>
        <v/>
      </c>
      <c r="BC85" s="12" t="n"/>
    </row>
    <row r="86">
      <c r="A86" s="10">
        <f>Summary!A28</f>
        <v/>
      </c>
      <c r="B86" s="47" t="n">
        <v/>
      </c>
      <c r="C86" s="47" t="n">
        <v/>
      </c>
      <c r="D86" s="47" t="n">
        <v/>
      </c>
      <c r="E86" s="47" t="n">
        <v/>
      </c>
      <c r="F86" s="47" t="n">
        <v/>
      </c>
      <c r="G86" s="47" t="n">
        <v>7851.23</v>
      </c>
      <c r="H86" s="47" t="n">
        <v/>
      </c>
      <c r="I86" s="47" t="n">
        <v/>
      </c>
      <c r="J86" s="47" t="n">
        <v/>
      </c>
      <c r="K86" s="47" t="n">
        <v/>
      </c>
      <c r="L86" s="47" t="n">
        <v/>
      </c>
      <c r="M86" s="47" t="n">
        <v/>
      </c>
      <c r="N86" s="47" t="n">
        <v/>
      </c>
      <c r="O86" s="47" t="n">
        <v/>
      </c>
      <c r="P86" s="47" t="n">
        <v/>
      </c>
      <c r="Q86" s="47" t="n">
        <v/>
      </c>
      <c r="R86" s="47" t="n">
        <v/>
      </c>
      <c r="S86" s="47" t="n">
        <v/>
      </c>
      <c r="T86" s="47" t="n">
        <v/>
      </c>
      <c r="U86" s="47" t="n">
        <v/>
      </c>
      <c r="V86" s="47" t="n">
        <v/>
      </c>
      <c r="W86" s="47" t="n">
        <v/>
      </c>
      <c r="X86" s="47" t="n">
        <v/>
      </c>
      <c r="Y86" s="47" t="n">
        <v/>
      </c>
      <c r="Z86" s="12" t="n"/>
      <c r="AA86" s="12" t="n"/>
      <c r="AC86" s="10">
        <f>A86</f>
        <v/>
      </c>
      <c r="AD86" s="47">
        <f>GETPIVOTDATA("check_amount_total",[1]PT!$A$4,"Inc Date",AD$65,"Paid Date",$A86,"LOB2","MS")</f>
        <v/>
      </c>
      <c r="AE86" s="47">
        <f>GETPIVOTDATA("check_amount_total",[1]PT!$A$4,"Inc Date",AE$65,"Paid Date",$A86,"LOB2","MS")</f>
        <v/>
      </c>
      <c r="AF86" s="47">
        <f>GETPIVOTDATA("check_amount_total",[1]PT!$A$4,"Inc Date",AF$65,"Paid Date",$A86,"LOB2","MS")</f>
        <v/>
      </c>
      <c r="AG86" s="47">
        <f>GETPIVOTDATA("check_amount_total",[1]PT!$A$4,"Inc Date",AG$65,"Paid Date",$A86,"LOB2","MS")</f>
        <v/>
      </c>
      <c r="AH86" s="47">
        <f>GETPIVOTDATA("check_amount_total",[1]PT!$A$4,"Inc Date",AH$65,"Paid Date",$A86,"LOB2","MS")</f>
        <v/>
      </c>
      <c r="AI86" s="47">
        <f>GETPIVOTDATA("check_amount_total",[1]PT!$A$4,"Inc Date",AI$65,"Paid Date",$A86,"LOB2","MS")</f>
        <v/>
      </c>
      <c r="AJ86" s="47">
        <f>GETPIVOTDATA("check_amount_total",[1]PT!$A$4,"Inc Date",AJ$65,"Paid Date",$A86,"LOB2","MS")</f>
        <v/>
      </c>
      <c r="AK86" s="47">
        <f>GETPIVOTDATA("check_amount_total",[1]PT!$A$4,"Inc Date",AK$65,"Paid Date",$A86,"LOB2","MS")</f>
        <v/>
      </c>
      <c r="AL86" s="47">
        <f>GETPIVOTDATA("check_amount_total",[1]PT!$A$4,"Inc Date",AL$65,"Paid Date",$A86,"LOB2","MS")</f>
        <v/>
      </c>
      <c r="AM86" s="47">
        <f>GETPIVOTDATA("check_amount_total",[1]PT!$A$4,"Inc Date",AM$65,"Paid Date",$A86,"LOB2","MS")</f>
        <v/>
      </c>
      <c r="AN86" s="47">
        <f>GETPIVOTDATA("check_amount_total",[1]PT!$A$4,"Inc Date",AN$65,"Paid Date",$A86,"LOB2","MS")</f>
        <v/>
      </c>
      <c r="AO86" s="47">
        <f>GETPIVOTDATA("check_amount_total",[1]PT!$A$4,"Inc Date",AO$65,"Paid Date",$A86,"LOB2","MS")</f>
        <v/>
      </c>
      <c r="AP86" s="47">
        <f>GETPIVOTDATA("check_amount_total",[1]PT!$A$4,"Inc Date",AP$65,"Paid Date",$A86,"LOB2","MS")</f>
        <v/>
      </c>
      <c r="AQ86" s="47">
        <f>GETPIVOTDATA("check_amount_total",[1]PT!$A$4,"Inc Date",AQ$65,"Paid Date",$A86,"LOB2","MS")</f>
        <v/>
      </c>
      <c r="AR86" s="47">
        <f>GETPIVOTDATA("check_amount_total",[1]PT!$A$4,"Inc Date",AR$65,"Paid Date",$A86,"LOB2","MS")</f>
        <v/>
      </c>
      <c r="AS86" s="47">
        <f>GETPIVOTDATA("check_amount_total",[1]PT!$A$4,"Inc Date",AS$65,"Paid Date",$A86,"LOB2","MS")</f>
        <v/>
      </c>
      <c r="AT86" s="47">
        <f>GETPIVOTDATA("check_amount_total",[1]PT!$A$4,"Inc Date",AT$65,"Paid Date",$A86,"LOB2","MS")</f>
        <v/>
      </c>
      <c r="AU86" s="47">
        <f>GETPIVOTDATA("check_amount_total",[1]PT!$A$4,"Inc Date",AU$65,"Paid Date",$A86,"LOB2","MS")</f>
        <v/>
      </c>
      <c r="AV86" s="47">
        <f>GETPIVOTDATA("check_amount_total",[1]PT!$A$4,"Inc Date",AV$65,"Paid Date",$A86,"LOB2","MS")</f>
        <v/>
      </c>
      <c r="AW86" s="47">
        <f>GETPIVOTDATA("check_amount_total",[1]PT!$A$4,"Inc Date",AW$65,"Paid Date",$A86,"LOB2","MS")</f>
        <v/>
      </c>
      <c r="AX86" s="47">
        <f>GETPIVOTDATA("check_amount_total",[1]PT!$A$4,"Inc Date",AX$65,"Paid Date",$A86,"LOB2","MS")</f>
        <v/>
      </c>
      <c r="AY86" s="47">
        <f>GETPIVOTDATA("check_amount_total",[1]PT!$A$4,"Inc Date",AY$65,"Paid Date",$A86,"LOB2","MS")</f>
        <v/>
      </c>
      <c r="AZ86" s="47">
        <f>GETPIVOTDATA("check_amount_total",[1]PT!$A$4,"Inc Date",AZ$65,"Paid Date",$A86,"LOB2","MS")</f>
        <v/>
      </c>
      <c r="BA86" s="47">
        <f>GETPIVOTDATA("check_amount_total",[1]PT!$A$4,"Inc Date",BA$65,"Paid Date",$A86,"LOB2","MS")</f>
        <v/>
      </c>
      <c r="BB86" s="12">
        <f>SUM(AD86:BA86)</f>
        <v/>
      </c>
      <c r="BC86" s="12" t="n"/>
    </row>
    <row r="87">
      <c r="A87" s="10">
        <f>Summary!A29</f>
        <v/>
      </c>
      <c r="B87" s="47" t="n">
        <v/>
      </c>
      <c r="C87" s="47" t="n">
        <v/>
      </c>
      <c r="D87" s="47" t="n">
        <v/>
      </c>
      <c r="E87" s="47" t="n">
        <v>3.049999999999955</v>
      </c>
      <c r="F87" s="47" t="n">
        <v>8103.52</v>
      </c>
      <c r="G87" s="47" t="n">
        <v/>
      </c>
      <c r="H87" s="47" t="n">
        <v/>
      </c>
      <c r="I87" s="47" t="n">
        <v/>
      </c>
      <c r="J87" s="47" t="n">
        <v/>
      </c>
      <c r="K87" s="47" t="n">
        <v/>
      </c>
      <c r="L87" s="47" t="n">
        <v/>
      </c>
      <c r="M87" s="47" t="n">
        <v/>
      </c>
      <c r="N87" s="47" t="n">
        <v/>
      </c>
      <c r="O87" s="47" t="n">
        <v/>
      </c>
      <c r="P87" s="47" t="n">
        <v/>
      </c>
      <c r="Q87" s="47" t="n">
        <v/>
      </c>
      <c r="R87" s="47" t="n">
        <v/>
      </c>
      <c r="S87" s="47" t="n">
        <v/>
      </c>
      <c r="T87" s="47" t="n">
        <v/>
      </c>
      <c r="U87" s="47" t="n">
        <v/>
      </c>
      <c r="V87" s="47" t="n">
        <v/>
      </c>
      <c r="W87" s="47" t="n">
        <v/>
      </c>
      <c r="X87" s="47" t="n">
        <v/>
      </c>
      <c r="Y87" s="47" t="n">
        <v/>
      </c>
      <c r="Z87" s="12" t="n"/>
      <c r="AA87" s="12" t="n"/>
      <c r="AC87" s="10">
        <f>A87</f>
        <v/>
      </c>
      <c r="AD87" s="47">
        <f>GETPIVOTDATA("check_amount_total",[1]PT!$A$4,"Inc Date",AD$65,"Paid Date",$A87,"LOB2","MS")</f>
        <v/>
      </c>
      <c r="AE87" s="47">
        <f>GETPIVOTDATA("check_amount_total",[1]PT!$A$4,"Inc Date",AE$65,"Paid Date",$A87,"LOB2","MS")</f>
        <v/>
      </c>
      <c r="AF87" s="47">
        <f>GETPIVOTDATA("check_amount_total",[1]PT!$A$4,"Inc Date",AF$65,"Paid Date",$A87,"LOB2","MS")</f>
        <v/>
      </c>
      <c r="AG87" s="47">
        <f>GETPIVOTDATA("check_amount_total",[1]PT!$A$4,"Inc Date",AG$65,"Paid Date",$A87,"LOB2","MS")</f>
        <v/>
      </c>
      <c r="AH87" s="47">
        <f>GETPIVOTDATA("check_amount_total",[1]PT!$A$4,"Inc Date",AH$65,"Paid Date",$A87,"LOB2","MS")</f>
        <v/>
      </c>
      <c r="AI87" s="47">
        <f>GETPIVOTDATA("check_amount_total",[1]PT!$A$4,"Inc Date",AI$65,"Paid Date",$A87,"LOB2","MS")</f>
        <v/>
      </c>
      <c r="AJ87" s="47">
        <f>GETPIVOTDATA("check_amount_total",[1]PT!$A$4,"Inc Date",AJ$65,"Paid Date",$A87,"LOB2","MS")</f>
        <v/>
      </c>
      <c r="AK87" s="47">
        <f>GETPIVOTDATA("check_amount_total",[1]PT!$A$4,"Inc Date",AK$65,"Paid Date",$A87,"LOB2","MS")</f>
        <v/>
      </c>
      <c r="AL87" s="47">
        <f>GETPIVOTDATA("check_amount_total",[1]PT!$A$4,"Inc Date",AL$65,"Paid Date",$A87,"LOB2","MS")</f>
        <v/>
      </c>
      <c r="AM87" s="47">
        <f>GETPIVOTDATA("check_amount_total",[1]PT!$A$4,"Inc Date",AM$65,"Paid Date",$A87,"LOB2","MS")</f>
        <v/>
      </c>
      <c r="AN87" s="47">
        <f>GETPIVOTDATA("check_amount_total",[1]PT!$A$4,"Inc Date",AN$65,"Paid Date",$A87,"LOB2","MS")</f>
        <v/>
      </c>
      <c r="AO87" s="47">
        <f>GETPIVOTDATA("check_amount_total",[1]PT!$A$4,"Inc Date",AO$65,"Paid Date",$A87,"LOB2","MS")</f>
        <v/>
      </c>
      <c r="AP87" s="47">
        <f>GETPIVOTDATA("check_amount_total",[1]PT!$A$4,"Inc Date",AP$65,"Paid Date",$A87,"LOB2","MS")</f>
        <v/>
      </c>
      <c r="AQ87" s="47">
        <f>GETPIVOTDATA("check_amount_total",[1]PT!$A$4,"Inc Date",AQ$65,"Paid Date",$A87,"LOB2","MS")</f>
        <v/>
      </c>
      <c r="AR87" s="47">
        <f>GETPIVOTDATA("check_amount_total",[1]PT!$A$4,"Inc Date",AR$65,"Paid Date",$A87,"LOB2","MS")</f>
        <v/>
      </c>
      <c r="AS87" s="47">
        <f>GETPIVOTDATA("check_amount_total",[1]PT!$A$4,"Inc Date",AS$65,"Paid Date",$A87,"LOB2","MS")</f>
        <v/>
      </c>
      <c r="AT87" s="47">
        <f>GETPIVOTDATA("check_amount_total",[1]PT!$A$4,"Inc Date",AT$65,"Paid Date",$A87,"LOB2","MS")</f>
        <v/>
      </c>
      <c r="AU87" s="47">
        <f>GETPIVOTDATA("check_amount_total",[1]PT!$A$4,"Inc Date",AU$65,"Paid Date",$A87,"LOB2","MS")</f>
        <v/>
      </c>
      <c r="AV87" s="47">
        <f>GETPIVOTDATA("check_amount_total",[1]PT!$A$4,"Inc Date",AV$65,"Paid Date",$A87,"LOB2","MS")</f>
        <v/>
      </c>
      <c r="AW87" s="47">
        <f>GETPIVOTDATA("check_amount_total",[1]PT!$A$4,"Inc Date",AW$65,"Paid Date",$A87,"LOB2","MS")</f>
        <v/>
      </c>
      <c r="AX87" s="47">
        <f>GETPIVOTDATA("check_amount_total",[1]PT!$A$4,"Inc Date",AX$65,"Paid Date",$A87,"LOB2","MS")</f>
        <v/>
      </c>
      <c r="AY87" s="47">
        <f>GETPIVOTDATA("check_amount_total",[1]PT!$A$4,"Inc Date",AY$65,"Paid Date",$A87,"LOB2","MS")</f>
        <v/>
      </c>
      <c r="AZ87" s="47">
        <f>GETPIVOTDATA("check_amount_total",[1]PT!$A$4,"Inc Date",AZ$65,"Paid Date",$A87,"LOB2","MS")</f>
        <v/>
      </c>
      <c r="BA87" s="47">
        <f>GETPIVOTDATA("check_amount_total",[1]PT!$A$4,"Inc Date",BA$65,"Paid Date",$A87,"LOB2","MS")</f>
        <v/>
      </c>
      <c r="BB87" s="12">
        <f>SUM(AD87:BA87)</f>
        <v/>
      </c>
      <c r="BC87" s="12" t="n"/>
    </row>
    <row r="88">
      <c r="A88" s="10">
        <f>Summary!A30</f>
        <v/>
      </c>
      <c r="B88" s="47" t="n">
        <v/>
      </c>
      <c r="C88" s="47" t="n">
        <v/>
      </c>
      <c r="D88" s="47" t="n">
        <v/>
      </c>
      <c r="E88" s="47" t="n">
        <v/>
      </c>
      <c r="F88" s="47" t="n">
        <v/>
      </c>
      <c r="G88" s="47" t="n">
        <v/>
      </c>
      <c r="H88" s="47" t="n">
        <v/>
      </c>
      <c r="I88" s="47" t="n">
        <v/>
      </c>
      <c r="J88" s="47" t="n">
        <v/>
      </c>
      <c r="K88" s="47" t="n">
        <v/>
      </c>
      <c r="L88" s="47" t="n">
        <v/>
      </c>
      <c r="M88" s="47" t="n">
        <v/>
      </c>
      <c r="N88" s="47" t="n">
        <v/>
      </c>
      <c r="O88" s="47" t="n">
        <v/>
      </c>
      <c r="P88" s="47" t="n">
        <v/>
      </c>
      <c r="Q88" s="47" t="n">
        <v/>
      </c>
      <c r="R88" s="13" t="n">
        <v/>
      </c>
      <c r="S88" s="47" t="n">
        <v/>
      </c>
      <c r="T88" s="47" t="n">
        <v/>
      </c>
      <c r="U88" s="47" t="n">
        <v/>
      </c>
      <c r="V88" s="47" t="n">
        <v/>
      </c>
      <c r="W88" s="47" t="n">
        <v/>
      </c>
      <c r="X88" s="47" t="n">
        <v/>
      </c>
      <c r="Y88" s="47" t="n">
        <v/>
      </c>
      <c r="Z88" s="12" t="n"/>
      <c r="AA88" s="12" t="n"/>
      <c r="AC88" s="10">
        <f>A88</f>
        <v/>
      </c>
      <c r="AD88" s="47">
        <f>GETPIVOTDATA("check_amount_total",[1]PT!$A$4,"Inc Date",AD$65,"Paid Date",$A88,"LOB2","MS")</f>
        <v/>
      </c>
      <c r="AE88" s="47">
        <f>GETPIVOTDATA("check_amount_total",[1]PT!$A$4,"Inc Date",AE$65,"Paid Date",$A88,"LOB2","MS")</f>
        <v/>
      </c>
      <c r="AF88" s="47">
        <f>GETPIVOTDATA("check_amount_total",[1]PT!$A$4,"Inc Date",AF$65,"Paid Date",$A88,"LOB2","MS")</f>
        <v/>
      </c>
      <c r="AG88" s="47">
        <f>GETPIVOTDATA("check_amount_total",[1]PT!$A$4,"Inc Date",AG$65,"Paid Date",$A88,"LOB2","MS")</f>
        <v/>
      </c>
      <c r="AH88" s="47">
        <f>GETPIVOTDATA("check_amount_total",[1]PT!$A$4,"Inc Date",AH$65,"Paid Date",$A88,"LOB2","MS")</f>
        <v/>
      </c>
      <c r="AI88" s="47">
        <f>GETPIVOTDATA("check_amount_total",[1]PT!$A$4,"Inc Date",AI$65,"Paid Date",$A88,"LOB2","MS")</f>
        <v/>
      </c>
      <c r="AJ88" s="47">
        <f>GETPIVOTDATA("check_amount_total",[1]PT!$A$4,"Inc Date",AJ$65,"Paid Date",$A88,"LOB2","MS")</f>
        <v/>
      </c>
      <c r="AK88" s="47">
        <f>GETPIVOTDATA("check_amount_total",[1]PT!$A$4,"Inc Date",AK$65,"Paid Date",$A88,"LOB2","MS")</f>
        <v/>
      </c>
      <c r="AL88" s="47">
        <f>GETPIVOTDATA("check_amount_total",[1]PT!$A$4,"Inc Date",AL$65,"Paid Date",$A88,"LOB2","MS")</f>
        <v/>
      </c>
      <c r="AM88" s="47">
        <f>GETPIVOTDATA("check_amount_total",[1]PT!$A$4,"Inc Date",AM$65,"Paid Date",$A88,"LOB2","MS")</f>
        <v/>
      </c>
      <c r="AN88" s="47">
        <f>GETPIVOTDATA("check_amount_total",[1]PT!$A$4,"Inc Date",AN$65,"Paid Date",$A88,"LOB2","MS")</f>
        <v/>
      </c>
      <c r="AO88" s="47">
        <f>GETPIVOTDATA("check_amount_total",[1]PT!$A$4,"Inc Date",AO$65,"Paid Date",$A88,"LOB2","MS")</f>
        <v/>
      </c>
      <c r="AP88" s="47">
        <f>GETPIVOTDATA("check_amount_total",[1]PT!$A$4,"Inc Date",AP$65,"Paid Date",$A88,"LOB2","MS")</f>
        <v/>
      </c>
      <c r="AQ88" s="47">
        <f>GETPIVOTDATA("check_amount_total",[1]PT!$A$4,"Inc Date",AQ$65,"Paid Date",$A88,"LOB2","MS")</f>
        <v/>
      </c>
      <c r="AR88" s="47">
        <f>GETPIVOTDATA("check_amount_total",[1]PT!$A$4,"Inc Date",AR$65,"Paid Date",$A88,"LOB2","MS")</f>
        <v/>
      </c>
      <c r="AS88" s="47">
        <f>GETPIVOTDATA("check_amount_total",[1]PT!$A$4,"Inc Date",AS$65,"Paid Date",$A88,"LOB2","MS")</f>
        <v/>
      </c>
      <c r="AT88" s="47">
        <f>GETPIVOTDATA("check_amount_total",[1]PT!$A$4,"Inc Date",AT$65,"Paid Date",$A88,"LOB2","MS")</f>
        <v/>
      </c>
      <c r="AU88" s="47">
        <f>GETPIVOTDATA("check_amount_total",[1]PT!$A$4,"Inc Date",AU$65,"Paid Date",$A88,"LOB2","MS")</f>
        <v/>
      </c>
      <c r="AV88" s="47">
        <f>GETPIVOTDATA("check_amount_total",[1]PT!$A$4,"Inc Date",AV$65,"Paid Date",$A88,"LOB2","MS")</f>
        <v/>
      </c>
      <c r="AW88" s="47">
        <f>GETPIVOTDATA("check_amount_total",[1]PT!$A$4,"Inc Date",AW$65,"Paid Date",$A88,"LOB2","MS")</f>
        <v/>
      </c>
      <c r="AX88" s="47">
        <f>GETPIVOTDATA("check_amount_total",[1]PT!$A$4,"Inc Date",AX$65,"Paid Date",$A88,"LOB2","MS")</f>
        <v/>
      </c>
      <c r="AY88" s="47">
        <f>GETPIVOTDATA("check_amount_total",[1]PT!$A$4,"Inc Date",AY$65,"Paid Date",$A88,"LOB2","MS")</f>
        <v/>
      </c>
      <c r="AZ88" s="47">
        <f>GETPIVOTDATA("check_amount_total",[1]PT!$A$4,"Inc Date",AZ$65,"Paid Date",$A88,"LOB2","MS")</f>
        <v/>
      </c>
      <c r="BA88" s="47">
        <f>GETPIVOTDATA("check_amount_total",[1]PT!$A$4,"Inc Date",BA$65,"Paid Date",$A88,"LOB2","MS")</f>
        <v/>
      </c>
      <c r="BB88" s="12">
        <f>SUM(AD88:BA88)</f>
        <v/>
      </c>
      <c r="BC88" s="12" t="n"/>
    </row>
    <row r="89">
      <c r="A89" s="10">
        <f>Summary!A31</f>
        <v/>
      </c>
      <c r="B89" s="47" t="n">
        <v/>
      </c>
      <c r="C89" s="47" t="n">
        <v/>
      </c>
      <c r="D89" s="47" t="n">
        <v/>
      </c>
      <c r="E89" s="47" t="n">
        <v/>
      </c>
      <c r="F89" s="47" t="n">
        <v/>
      </c>
      <c r="G89" s="47" t="n">
        <v/>
      </c>
      <c r="H89" s="47" t="n">
        <v/>
      </c>
      <c r="I89" s="47" t="n">
        <v/>
      </c>
      <c r="J89" s="47" t="n">
        <v/>
      </c>
      <c r="K89" s="47" t="n">
        <v/>
      </c>
      <c r="L89" s="47" t="n">
        <v/>
      </c>
      <c r="M89" s="47" t="n">
        <v/>
      </c>
      <c r="N89" s="47" t="n">
        <v/>
      </c>
      <c r="O89" s="47" t="n">
        <v/>
      </c>
      <c r="P89" s="47" t="n">
        <v/>
      </c>
      <c r="Q89" s="47" t="n">
        <v/>
      </c>
      <c r="R89" s="47" t="n">
        <v/>
      </c>
      <c r="S89" s="47" t="n">
        <v/>
      </c>
      <c r="T89" s="47" t="n">
        <v/>
      </c>
      <c r="U89" s="47" t="n">
        <v/>
      </c>
      <c r="V89" s="47" t="n">
        <v/>
      </c>
      <c r="W89" s="47" t="n">
        <v/>
      </c>
      <c r="X89" s="47" t="n">
        <v/>
      </c>
      <c r="Y89" s="47" t="n">
        <v/>
      </c>
      <c r="Z89" s="12" t="n"/>
      <c r="AA89" s="12" t="n"/>
      <c r="AC89" s="10">
        <f>A89</f>
        <v/>
      </c>
      <c r="AD89" s="47">
        <f>GETPIVOTDATA("check_amount_total",[1]PT!$A$4,"Inc Date",AD$65,"Paid Date",$A89,"LOB2","MS")</f>
        <v/>
      </c>
      <c r="AE89" s="47">
        <f>GETPIVOTDATA("check_amount_total",[1]PT!$A$4,"Inc Date",AE$65,"Paid Date",$A89,"LOB2","MS")</f>
        <v/>
      </c>
      <c r="AF89" s="47">
        <f>GETPIVOTDATA("check_amount_total",[1]PT!$A$4,"Inc Date",AF$65,"Paid Date",$A89,"LOB2","MS")</f>
        <v/>
      </c>
      <c r="AG89" s="47">
        <f>GETPIVOTDATA("check_amount_total",[1]PT!$A$4,"Inc Date",AG$65,"Paid Date",$A89,"LOB2","MS")</f>
        <v/>
      </c>
      <c r="AH89" s="47">
        <f>GETPIVOTDATA("check_amount_total",[1]PT!$A$4,"Inc Date",AH$65,"Paid Date",$A89,"LOB2","MS")</f>
        <v/>
      </c>
      <c r="AI89" s="47">
        <f>GETPIVOTDATA("check_amount_total",[1]PT!$A$4,"Inc Date",AI$65,"Paid Date",$A89,"LOB2","MS")</f>
        <v/>
      </c>
      <c r="AJ89" s="47">
        <f>GETPIVOTDATA("check_amount_total",[1]PT!$A$4,"Inc Date",AJ$65,"Paid Date",$A89,"LOB2","MS")</f>
        <v/>
      </c>
      <c r="AK89" s="47">
        <f>GETPIVOTDATA("check_amount_total",[1]PT!$A$4,"Inc Date",AK$65,"Paid Date",$A89,"LOB2","MS")</f>
        <v/>
      </c>
      <c r="AL89" s="47">
        <f>GETPIVOTDATA("check_amount_total",[1]PT!$A$4,"Inc Date",AL$65,"Paid Date",$A89,"LOB2","MS")</f>
        <v/>
      </c>
      <c r="AM89" s="47">
        <f>GETPIVOTDATA("check_amount_total",[1]PT!$A$4,"Inc Date",AM$65,"Paid Date",$A89,"LOB2","MS")</f>
        <v/>
      </c>
      <c r="AN89" s="47">
        <f>GETPIVOTDATA("check_amount_total",[1]PT!$A$4,"Inc Date",AN$65,"Paid Date",$A89,"LOB2","MS")</f>
        <v/>
      </c>
      <c r="AO89" s="47">
        <f>GETPIVOTDATA("check_amount_total",[1]PT!$A$4,"Inc Date",AO$65,"Paid Date",$A89,"LOB2","MS")</f>
        <v/>
      </c>
      <c r="AP89" s="47">
        <f>GETPIVOTDATA("check_amount_total",[1]PT!$A$4,"Inc Date",AP$65,"Paid Date",$A89,"LOB2","MS")</f>
        <v/>
      </c>
      <c r="AQ89" s="47">
        <f>GETPIVOTDATA("check_amount_total",[1]PT!$A$4,"Inc Date",AQ$65,"Paid Date",$A89,"LOB2","MS")</f>
        <v/>
      </c>
      <c r="AR89" s="47">
        <f>GETPIVOTDATA("check_amount_total",[1]PT!$A$4,"Inc Date",AR$65,"Paid Date",$A89,"LOB2","MS")</f>
        <v/>
      </c>
      <c r="AS89" s="47">
        <f>GETPIVOTDATA("check_amount_total",[1]PT!$A$4,"Inc Date",AS$65,"Paid Date",$A89,"LOB2","MS")</f>
        <v/>
      </c>
      <c r="AT89" s="47">
        <f>GETPIVOTDATA("check_amount_total",[1]PT!$A$4,"Inc Date",AT$65,"Paid Date",$A89,"LOB2","MS")</f>
        <v/>
      </c>
      <c r="AU89" s="47">
        <f>GETPIVOTDATA("check_amount_total",[1]PT!$A$4,"Inc Date",AU$65,"Paid Date",$A89,"LOB2","MS")</f>
        <v/>
      </c>
      <c r="AV89" s="47">
        <f>GETPIVOTDATA("check_amount_total",[1]PT!$A$4,"Inc Date",AV$65,"Paid Date",$A89,"LOB2","MS")</f>
        <v/>
      </c>
      <c r="AW89" s="47">
        <f>GETPIVOTDATA("check_amount_total",[1]PT!$A$4,"Inc Date",AW$65,"Paid Date",$A89,"LOB2","MS")</f>
        <v/>
      </c>
      <c r="AX89" s="47">
        <f>GETPIVOTDATA("check_amount_total",[1]PT!$A$4,"Inc Date",AX$65,"Paid Date",$A89,"LOB2","MS")</f>
        <v/>
      </c>
      <c r="AY89" s="47">
        <f>GETPIVOTDATA("check_amount_total",[1]PT!$A$4,"Inc Date",AY$65,"Paid Date",$A89,"LOB2","MS")</f>
        <v/>
      </c>
      <c r="AZ89" s="47">
        <f>GETPIVOTDATA("check_amount_total",[1]PT!$A$4,"Inc Date",AZ$65,"Paid Date",$A89,"LOB2","MS")</f>
        <v/>
      </c>
      <c r="BA89" s="47">
        <f>GETPIVOTDATA("check_amount_total",[1]PT!$A$4,"Inc Date",BA$65,"Paid Date",$A89,"LOB2","MS")</f>
        <v/>
      </c>
      <c r="BB89" s="12">
        <f>SUM(AD89:BA89)</f>
        <v/>
      </c>
      <c r="BC89" s="12" t="n"/>
    </row>
    <row r="90">
      <c r="A90" t="inlineStr">
        <is>
          <t>Total</t>
        </is>
      </c>
      <c r="B90" s="12" t="n">
        <v/>
      </c>
      <c r="C90" s="12" t="n">
        <v/>
      </c>
      <c r="D90" s="12" t="n">
        <v/>
      </c>
      <c r="E90" s="12" t="n">
        <v/>
      </c>
      <c r="F90" s="12" t="n">
        <v/>
      </c>
      <c r="G90" s="12" t="n">
        <v/>
      </c>
      <c r="H90" s="12" t="n">
        <v/>
      </c>
      <c r="I90" s="12" t="n">
        <v/>
      </c>
      <c r="J90" s="12" t="n">
        <v/>
      </c>
      <c r="K90" s="12" t="n">
        <v/>
      </c>
      <c r="L90" s="12" t="n">
        <v/>
      </c>
      <c r="M90" s="12" t="n">
        <v/>
      </c>
      <c r="N90" s="12" t="n">
        <v/>
      </c>
      <c r="O90" s="12" t="n">
        <v/>
      </c>
      <c r="P90" s="12" t="n">
        <v/>
      </c>
      <c r="Q90" s="12" t="n">
        <v/>
      </c>
      <c r="R90" s="12" t="n">
        <v/>
      </c>
      <c r="S90" s="12" t="n">
        <v/>
      </c>
      <c r="T90" s="12" t="n">
        <v/>
      </c>
      <c r="U90" s="12" t="n">
        <v/>
      </c>
      <c r="V90" s="12" t="n">
        <v/>
      </c>
      <c r="W90" s="12" t="n">
        <v/>
      </c>
      <c r="X90" s="12" t="n">
        <v/>
      </c>
      <c r="Y90" s="12" t="n">
        <v/>
      </c>
      <c r="Z90" s="12" t="n"/>
      <c r="AC90" s="10">
        <f>A90</f>
        <v/>
      </c>
      <c r="AD90" s="12">
        <f>SUM(AD66:AD89)</f>
        <v/>
      </c>
      <c r="AE90" s="12">
        <f>SUM(AE66:AE89)</f>
        <v/>
      </c>
      <c r="AF90" s="12">
        <f>SUM(AF66:AF89)</f>
        <v/>
      </c>
      <c r="AG90" s="12">
        <f>SUM(AG66:AG89)</f>
        <v/>
      </c>
      <c r="AH90" s="12">
        <f>SUM(AH66:AH89)</f>
        <v/>
      </c>
      <c r="AI90" s="12">
        <f>SUM(AI66:AI89)</f>
        <v/>
      </c>
      <c r="AJ90" s="12">
        <f>SUM(AJ66:AJ89)</f>
        <v/>
      </c>
      <c r="AK90" s="12">
        <f>SUM(AK66:AK89)</f>
        <v/>
      </c>
      <c r="AL90" s="12">
        <f>SUM(AL66:AL89)</f>
        <v/>
      </c>
      <c r="AM90" s="12">
        <f>SUM(AM66:AM89)</f>
        <v/>
      </c>
      <c r="AN90" s="12">
        <f>SUM(AN66:AN89)</f>
        <v/>
      </c>
      <c r="AO90" s="12">
        <f>SUM(AO66:AO89)</f>
        <v/>
      </c>
      <c r="AP90" s="12">
        <f>SUM(AP66:AP89)</f>
        <v/>
      </c>
      <c r="AQ90" s="12">
        <f>SUM(AQ66:AQ89)</f>
        <v/>
      </c>
      <c r="AR90" s="12">
        <f>SUM(AR66:AR89)</f>
        <v/>
      </c>
      <c r="AS90" s="12">
        <f>SUM(AS66:AS89)</f>
        <v/>
      </c>
      <c r="AT90" s="12">
        <f>SUM(AT66:AT89)</f>
        <v/>
      </c>
      <c r="AU90" s="12">
        <f>SUM(AU66:AU89)</f>
        <v/>
      </c>
      <c r="AV90" s="12">
        <f>SUM(AV66:AV89)</f>
        <v/>
      </c>
      <c r="AW90" s="12">
        <f>SUM(AW66:AW89)</f>
        <v/>
      </c>
      <c r="AX90" s="12">
        <f>SUM(AX66:AX89)</f>
        <v/>
      </c>
      <c r="AY90" s="12">
        <f>SUM(AY66:AY89)</f>
        <v/>
      </c>
      <c r="AZ90" s="12">
        <f>SUM(AZ66:AZ89)</f>
        <v/>
      </c>
      <c r="BA90" s="12">
        <f>SUM(BA66:BA89)</f>
        <v/>
      </c>
      <c r="BB90" s="12" t="n"/>
    </row>
    <row r="91">
      <c r="B91" s="46" t="n">
        <v/>
      </c>
      <c r="C91" s="10" t="n">
        <v/>
      </c>
      <c r="D91" s="10" t="n">
        <v/>
      </c>
      <c r="E91" s="10" t="n">
        <v/>
      </c>
      <c r="F91" s="10" t="n">
        <v/>
      </c>
      <c r="G91" s="10" t="n">
        <v/>
      </c>
      <c r="H91" s="10" t="n">
        <v/>
      </c>
      <c r="I91" s="10" t="n">
        <v/>
      </c>
      <c r="J91" s="10" t="n">
        <v/>
      </c>
      <c r="K91" s="10" t="n">
        <v/>
      </c>
      <c r="L91" s="10" t="n">
        <v/>
      </c>
      <c r="M91" s="10" t="n">
        <v/>
      </c>
      <c r="N91" s="10" t="n">
        <v/>
      </c>
      <c r="O91" s="10" t="n">
        <v/>
      </c>
      <c r="P91" s="10" t="n">
        <v/>
      </c>
      <c r="Q91" s="10" t="n">
        <v/>
      </c>
      <c r="R91" s="10" t="n">
        <v/>
      </c>
      <c r="S91" s="10" t="n">
        <v/>
      </c>
      <c r="T91" s="10" t="n">
        <v/>
      </c>
      <c r="U91" s="10" t="n">
        <v/>
      </c>
      <c r="V91" s="10" t="n">
        <v/>
      </c>
      <c r="W91" s="10" t="n">
        <v/>
      </c>
      <c r="X91" s="10" t="n">
        <v/>
      </c>
      <c r="Y91" s="10" t="n">
        <v/>
      </c>
    </row>
    <row r="93" ht="15.5" customHeight="1">
      <c r="A93" s="1" t="inlineStr">
        <is>
          <t>Med Supp</t>
        </is>
      </c>
      <c r="B93" s="1" t="n"/>
      <c r="C93" s="1" t="n"/>
      <c r="D93" s="1" t="n"/>
      <c r="E93" s="1" t="n"/>
      <c r="F93" s="1" t="n"/>
      <c r="K93" s="1" t="n"/>
      <c r="S93" s="1" t="n"/>
      <c r="T93" s="1" t="n"/>
      <c r="U93" s="1" t="n"/>
      <c r="V93" s="1" t="n"/>
    </row>
    <row r="94" ht="15.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</row>
    <row r="95" ht="15.5" customHeight="1">
      <c r="A95" s="1" t="n"/>
      <c r="B95" s="1" t="n"/>
      <c r="C95" s="1" t="n"/>
      <c r="D95" s="1" t="n"/>
      <c r="E95" s="2" t="inlineStr">
        <is>
          <t>LINK RATIOS</t>
        </is>
      </c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</row>
    <row r="96" ht="15.5" customHeight="1">
      <c r="A96" s="3" t="inlineStr">
        <is>
          <t>Accident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</row>
    <row r="97" ht="15.5" customHeight="1">
      <c r="A97" s="3" t="inlineStr">
        <is>
          <t>Month</t>
        </is>
      </c>
      <c r="B97" s="6" t="inlineStr">
        <is>
          <t>Month of Lag</t>
        </is>
      </c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</row>
    <row r="98" ht="15.5" customHeight="1">
      <c r="A98" s="2" t="inlineStr">
        <is>
          <t xml:space="preserve">      ------</t>
        </is>
      </c>
      <c r="B98" s="3" t="inlineStr">
        <is>
          <t>---</t>
        </is>
      </c>
      <c r="C98" s="3" t="inlineStr">
        <is>
          <t>---</t>
        </is>
      </c>
      <c r="D98" s="3" t="inlineStr">
        <is>
          <t>---</t>
        </is>
      </c>
      <c r="E98" s="3" t="inlineStr">
        <is>
          <t>---</t>
        </is>
      </c>
      <c r="F98" s="3" t="inlineStr">
        <is>
          <t>---</t>
        </is>
      </c>
      <c r="G98" s="3" t="inlineStr">
        <is>
          <t>---</t>
        </is>
      </c>
      <c r="H98" s="3" t="inlineStr">
        <is>
          <t>---</t>
        </is>
      </c>
      <c r="I98" s="3" t="inlineStr">
        <is>
          <t>---</t>
        </is>
      </c>
      <c r="J98" s="3" t="inlineStr">
        <is>
          <t>---</t>
        </is>
      </c>
      <c r="K98" s="3" t="inlineStr">
        <is>
          <t>---</t>
        </is>
      </c>
      <c r="L98" s="3" t="inlineStr">
        <is>
          <t>---</t>
        </is>
      </c>
      <c r="M98" s="3" t="inlineStr">
        <is>
          <t>---</t>
        </is>
      </c>
      <c r="N98" s="3" t="inlineStr">
        <is>
          <t>---</t>
        </is>
      </c>
      <c r="O98" s="3" t="inlineStr">
        <is>
          <t>---</t>
        </is>
      </c>
      <c r="P98" s="3" t="inlineStr">
        <is>
          <t>---</t>
        </is>
      </c>
      <c r="Q98" s="3" t="inlineStr">
        <is>
          <t>---</t>
        </is>
      </c>
      <c r="R98" s="3" t="inlineStr">
        <is>
          <t>---</t>
        </is>
      </c>
      <c r="S98" s="3" t="inlineStr">
        <is>
          <t>---</t>
        </is>
      </c>
      <c r="T98" s="3" t="inlineStr">
        <is>
          <t>---</t>
        </is>
      </c>
      <c r="U98" s="3" t="inlineStr">
        <is>
          <t>---</t>
        </is>
      </c>
      <c r="V98" s="3" t="inlineStr">
        <is>
          <t>---</t>
        </is>
      </c>
      <c r="W98" s="3" t="inlineStr">
        <is>
          <t>---</t>
        </is>
      </c>
      <c r="X98" s="3" t="inlineStr">
        <is>
          <t>---</t>
        </is>
      </c>
    </row>
    <row r="99" ht="15.5" customHeight="1">
      <c r="A99" s="1" t="n">
        <v>0</v>
      </c>
      <c r="B99" s="4" t="n">
        <v>16.84202171566449</v>
      </c>
      <c r="C99" s="4" t="n">
        <v>1.062029444475862</v>
      </c>
      <c r="D99" s="4" t="n">
        <v>1.136149351433095</v>
      </c>
      <c r="E99" s="4" t="n">
        <v>1.005355396483685</v>
      </c>
      <c r="F99" s="4" t="n">
        <v>1</v>
      </c>
      <c r="G99" s="4" t="n">
        <v>1.005003651733408</v>
      </c>
      <c r="H99" s="4" t="n">
        <v>0.9999999999999999</v>
      </c>
      <c r="I99" s="4" t="n">
        <v>0.9999999999999999</v>
      </c>
      <c r="J99" s="4" t="n">
        <v>0.9999999999999999</v>
      </c>
      <c r="K99" s="4" t="n">
        <v>0.9999999999999999</v>
      </c>
      <c r="L99" s="4" t="n">
        <v>0.9999999999999999</v>
      </c>
      <c r="M99" s="4" t="n">
        <v>0.9999999999999999</v>
      </c>
      <c r="N99" s="4" t="n">
        <v>0.9999999999999999</v>
      </c>
      <c r="O99" s="4" t="n">
        <v>0.9999999999999999</v>
      </c>
      <c r="P99" s="4" t="n">
        <v>0.9999999999999999</v>
      </c>
      <c r="Q99" s="4" t="n">
        <v>0.9999999999999999</v>
      </c>
      <c r="R99" s="4" t="n">
        <v>0.9999999999999999</v>
      </c>
      <c r="S99" s="4" t="n">
        <v>0.9999999999999999</v>
      </c>
      <c r="T99" s="4" t="n">
        <v>0.9999999999999999</v>
      </c>
      <c r="U99" s="4" t="n">
        <v>0.9999999999999999</v>
      </c>
      <c r="V99" s="4" t="n">
        <v>0.9999999999999999</v>
      </c>
      <c r="W99" s="4" t="n">
        <v>0.9999999999999999</v>
      </c>
      <c r="X99" s="4" t="n">
        <v>0.9999999999999999</v>
      </c>
    </row>
    <row r="100" ht="15.5" customHeight="1">
      <c r="A100" s="1">
        <f>1+A99</f>
        <v/>
      </c>
      <c r="B100" s="4" t="n">
        <v>13.60757394624195</v>
      </c>
      <c r="C100" s="4" t="n">
        <v>1.526103985172505</v>
      </c>
      <c r="D100" s="4" t="n">
        <v>1.415041467192079</v>
      </c>
      <c r="E100" s="4" t="n">
        <v>1.009204760648664</v>
      </c>
      <c r="F100" s="4" t="n">
        <v>1</v>
      </c>
      <c r="G100" s="4" t="n">
        <v>2.04029721291373</v>
      </c>
      <c r="H100" s="4" t="n">
        <v>1.103001189921549</v>
      </c>
      <c r="I100" s="4" t="n">
        <v>1</v>
      </c>
      <c r="J100" s="4" t="n">
        <v>1</v>
      </c>
      <c r="K100" s="4" t="n">
        <v>1</v>
      </c>
      <c r="L100" s="4" t="n">
        <v>1</v>
      </c>
      <c r="M100" s="4" t="n">
        <v>1</v>
      </c>
      <c r="N100" s="4" t="n">
        <v>1</v>
      </c>
      <c r="O100" s="4" t="n">
        <v>1</v>
      </c>
      <c r="P100" s="4" t="n">
        <v>1</v>
      </c>
      <c r="Q100" s="4" t="n">
        <v>1</v>
      </c>
      <c r="R100" s="4" t="n">
        <v>1</v>
      </c>
      <c r="S100" s="4" t="n">
        <v>1</v>
      </c>
      <c r="T100" s="4" t="n">
        <v>1</v>
      </c>
      <c r="U100" s="4" t="n">
        <v>1</v>
      </c>
      <c r="V100" s="4" t="n">
        <v>1</v>
      </c>
      <c r="W100" s="4" t="n">
        <v>1</v>
      </c>
      <c r="X100" s="4" t="n">
        <v/>
      </c>
    </row>
    <row r="101" ht="15.5" customHeight="1">
      <c r="A101" s="1">
        <f>1+A100</f>
        <v/>
      </c>
      <c r="B101" s="4" t="n">
        <v>23.2696401958697</v>
      </c>
      <c r="C101" s="4" t="n">
        <v>1.445348704224708</v>
      </c>
      <c r="D101" s="4" t="n">
        <v>1</v>
      </c>
      <c r="E101" s="4" t="n">
        <v>1.391763149398948</v>
      </c>
      <c r="F101" s="4" t="n">
        <v>1</v>
      </c>
      <c r="G101" s="4" t="n">
        <v>1.010825021263435</v>
      </c>
      <c r="H101" s="4" t="n">
        <v>1</v>
      </c>
      <c r="I101" s="4" t="n">
        <v>1.004454623584307</v>
      </c>
      <c r="J101" s="4" t="n">
        <v>0.9999999999999999</v>
      </c>
      <c r="K101" s="4" t="n">
        <v>0.9999999999999999</v>
      </c>
      <c r="L101" s="4" t="n">
        <v>0.9999999999999999</v>
      </c>
      <c r="M101" s="4" t="n">
        <v>0.9999999999999999</v>
      </c>
      <c r="N101" s="4" t="n">
        <v>0.9999999999999999</v>
      </c>
      <c r="O101" s="4" t="n">
        <v>0.9999999999999999</v>
      </c>
      <c r="P101" s="4" t="n">
        <v>0.9999999999999999</v>
      </c>
      <c r="Q101" s="4" t="n">
        <v>0.9999999999999999</v>
      </c>
      <c r="R101" s="4" t="n">
        <v>0.9999999999999999</v>
      </c>
      <c r="S101" s="4" t="n">
        <v>0.9999999999999999</v>
      </c>
      <c r="T101" s="4" t="n">
        <v>0.9999999999999999</v>
      </c>
      <c r="U101" s="4" t="n">
        <v>1.58235639315328</v>
      </c>
      <c r="V101" s="4" t="n">
        <v>0.9999999999999999</v>
      </c>
      <c r="W101" t="n">
        <v/>
      </c>
      <c r="X101" t="n">
        <v/>
      </c>
    </row>
    <row r="102" ht="15.5" customHeight="1">
      <c r="A102" s="1">
        <f>1+A101</f>
        <v/>
      </c>
      <c r="B102" s="4" t="n">
        <v>4.094017867922251</v>
      </c>
      <c r="C102" s="4" t="n">
        <v>1.26100130489594</v>
      </c>
      <c r="D102" s="4" t="n">
        <v>1.892973235270044</v>
      </c>
      <c r="E102" s="4" t="n">
        <v>1</v>
      </c>
      <c r="F102" s="4" t="n">
        <v>1.083210952930258</v>
      </c>
      <c r="G102" s="4" t="n">
        <v>1</v>
      </c>
      <c r="H102" s="4" t="n">
        <v>1</v>
      </c>
      <c r="I102" s="4" t="n">
        <v>1.00390901211195</v>
      </c>
      <c r="J102" s="4" t="n">
        <v>1</v>
      </c>
      <c r="K102" s="4" t="n">
        <v>1</v>
      </c>
      <c r="L102" s="4" t="n">
        <v>1</v>
      </c>
      <c r="M102" s="4" t="n">
        <v>1</v>
      </c>
      <c r="N102" s="4" t="n">
        <v>1</v>
      </c>
      <c r="O102" s="4" t="n">
        <v>1</v>
      </c>
      <c r="P102" s="4" t="n">
        <v>1</v>
      </c>
      <c r="Q102" s="4" t="n">
        <v>1</v>
      </c>
      <c r="R102" s="4" t="n">
        <v>1</v>
      </c>
      <c r="S102" s="4" t="n">
        <v>1</v>
      </c>
      <c r="T102" s="4" t="n">
        <v>1</v>
      </c>
      <c r="U102" s="4" t="n">
        <v>1</v>
      </c>
      <c r="V102" s="4" t="n">
        <v/>
      </c>
      <c r="W102" t="n">
        <v/>
      </c>
      <c r="X102" t="n">
        <v/>
      </c>
    </row>
    <row r="103" ht="15.5" customHeight="1">
      <c r="A103" s="1">
        <f>1+A102</f>
        <v/>
      </c>
      <c r="B103" s="4" t="n">
        <v>12.55037573058725</v>
      </c>
      <c r="C103" s="4" t="n">
        <v>1.019004956368434</v>
      </c>
      <c r="D103" s="4" t="n">
        <v>1</v>
      </c>
      <c r="E103" s="4" t="n">
        <v>1</v>
      </c>
      <c r="F103" s="4" t="n">
        <v>1</v>
      </c>
      <c r="G103" s="4" t="n">
        <v>1</v>
      </c>
      <c r="H103" s="4" t="n">
        <v>2.758522758185439</v>
      </c>
      <c r="I103" s="4" t="n">
        <v>1</v>
      </c>
      <c r="J103" s="4" t="n">
        <v>1</v>
      </c>
      <c r="K103" s="4" t="n">
        <v>1</v>
      </c>
      <c r="L103" s="4" t="n">
        <v>1</v>
      </c>
      <c r="M103" s="4" t="n">
        <v>1</v>
      </c>
      <c r="N103" s="4" t="n">
        <v>1</v>
      </c>
      <c r="O103" s="4" t="n">
        <v>1</v>
      </c>
      <c r="P103" s="4" t="n">
        <v>1</v>
      </c>
      <c r="Q103" s="4" t="n">
        <v>1</v>
      </c>
      <c r="R103" s="4" t="n">
        <v>1</v>
      </c>
      <c r="S103" s="4" t="n">
        <v>1</v>
      </c>
      <c r="T103" s="4" t="n">
        <v>1</v>
      </c>
      <c r="U103" s="4" t="n">
        <v/>
      </c>
      <c r="V103" s="4" t="n">
        <v/>
      </c>
      <c r="W103" t="n">
        <v/>
      </c>
      <c r="X103" t="n">
        <v/>
      </c>
    </row>
    <row r="104" ht="15.5" customHeight="1">
      <c r="A104" s="1">
        <f>1+A103</f>
        <v/>
      </c>
      <c r="B104" s="4" t="n">
        <v>5.243295953193564</v>
      </c>
      <c r="C104" s="4" t="n">
        <v>2.201831876511066</v>
      </c>
      <c r="D104" s="4" t="n">
        <v>1.041936778089829</v>
      </c>
      <c r="E104" s="4" t="n">
        <v>1</v>
      </c>
      <c r="F104" s="4" t="n">
        <v>1</v>
      </c>
      <c r="G104" s="4" t="n">
        <v>1</v>
      </c>
      <c r="H104" s="4" t="n">
        <v>1.055570192327179</v>
      </c>
      <c r="I104" s="4" t="n">
        <v>1</v>
      </c>
      <c r="J104" s="4" t="n">
        <v>1</v>
      </c>
      <c r="K104" s="4" t="n">
        <v>1</v>
      </c>
      <c r="L104" s="4" t="n">
        <v>1</v>
      </c>
      <c r="M104" s="4" t="n">
        <v>1</v>
      </c>
      <c r="N104" s="4" t="n">
        <v>1</v>
      </c>
      <c r="O104" s="4" t="n">
        <v>1</v>
      </c>
      <c r="P104" s="4" t="n">
        <v>1</v>
      </c>
      <c r="Q104" s="4" t="n">
        <v>1</v>
      </c>
      <c r="R104" s="4" t="n">
        <v>1</v>
      </c>
      <c r="S104" s="4" t="n">
        <v>1</v>
      </c>
      <c r="T104" t="n">
        <v/>
      </c>
      <c r="U104" s="4" t="n">
        <v/>
      </c>
      <c r="V104" s="4" t="n">
        <v/>
      </c>
      <c r="W104" t="n">
        <v/>
      </c>
      <c r="X104" t="n">
        <v/>
      </c>
    </row>
    <row r="105" ht="15.5" customHeight="1">
      <c r="A105" s="1">
        <f>1+A104</f>
        <v/>
      </c>
      <c r="B105" s="4" t="n">
        <v>3.732769744160178</v>
      </c>
      <c r="C105" s="4" t="n">
        <v>1.03028822085012</v>
      </c>
      <c r="D105" s="4" t="n">
        <v>0.9999999999999999</v>
      </c>
      <c r="E105" s="4" t="n">
        <v>0.9999999999999999</v>
      </c>
      <c r="F105" s="4" t="n">
        <v>1.299057094926824</v>
      </c>
      <c r="G105" s="4" t="n">
        <v>1</v>
      </c>
      <c r="H105" s="4" t="n">
        <v>1</v>
      </c>
      <c r="I105" s="4" t="n">
        <v>1</v>
      </c>
      <c r="J105" s="4" t="n">
        <v>1</v>
      </c>
      <c r="K105" s="4" t="n">
        <v>1.024420220156033</v>
      </c>
      <c r="L105" s="4" t="n">
        <v>1</v>
      </c>
      <c r="M105" s="4" t="n">
        <v>1</v>
      </c>
      <c r="N105" s="4" t="n">
        <v>1</v>
      </c>
      <c r="O105" s="4" t="n">
        <v>1</v>
      </c>
      <c r="P105" s="4" t="n">
        <v>1</v>
      </c>
      <c r="Q105" s="4" t="n">
        <v>1</v>
      </c>
      <c r="R105" s="4" t="n">
        <v>1</v>
      </c>
      <c r="S105" t="n">
        <v/>
      </c>
      <c r="T105" s="4" t="n">
        <v/>
      </c>
      <c r="U105" s="4" t="n">
        <v/>
      </c>
      <c r="V105" s="4" t="n">
        <v/>
      </c>
      <c r="W105" t="n">
        <v/>
      </c>
      <c r="X105" t="n">
        <v/>
      </c>
    </row>
    <row r="106" ht="15.5" customHeight="1">
      <c r="A106" s="1">
        <f>1+A105</f>
        <v/>
      </c>
      <c r="B106" s="4" t="n">
        <v>14.59087413483722</v>
      </c>
      <c r="C106" s="4" t="n">
        <v>1</v>
      </c>
      <c r="D106" s="4" t="n">
        <v>1.033925402765333</v>
      </c>
      <c r="E106" s="4" t="n">
        <v>1.014927782497876</v>
      </c>
      <c r="F106" s="4" t="n">
        <v>2.339394091597814</v>
      </c>
      <c r="G106" s="4" t="n">
        <v>1</v>
      </c>
      <c r="H106" s="4" t="n">
        <v>1</v>
      </c>
      <c r="I106" s="4" t="n">
        <v>1</v>
      </c>
      <c r="J106" s="4" t="n">
        <v>1.00981188519164</v>
      </c>
      <c r="K106" s="4" t="n">
        <v>1</v>
      </c>
      <c r="L106" s="4" t="n">
        <v>1</v>
      </c>
      <c r="M106" s="4" t="n">
        <v>1</v>
      </c>
      <c r="N106" s="4" t="n">
        <v>1</v>
      </c>
      <c r="O106" s="4" t="n">
        <v>1</v>
      </c>
      <c r="P106" s="4" t="n">
        <v>1</v>
      </c>
      <c r="Q106" s="4" t="n">
        <v>1</v>
      </c>
      <c r="R106" s="4" t="n">
        <v/>
      </c>
      <c r="S106" s="4" t="n">
        <v/>
      </c>
      <c r="T106" s="4" t="n">
        <v/>
      </c>
      <c r="U106" s="4" t="n">
        <v/>
      </c>
      <c r="V106" s="4" t="n">
        <v/>
      </c>
      <c r="W106" t="n">
        <v/>
      </c>
      <c r="X106" t="n">
        <v/>
      </c>
    </row>
    <row r="107" ht="15.5" customHeight="1">
      <c r="A107" s="1">
        <f>1+A106</f>
        <v/>
      </c>
      <c r="B107" s="4" t="n">
        <v>3.884009729868135</v>
      </c>
      <c r="C107" s="4" t="n">
        <v>1.391027753971916</v>
      </c>
      <c r="D107" s="4" t="n">
        <v>1.058932252790218</v>
      </c>
      <c r="E107" s="4" t="n">
        <v>0.9999999999999999</v>
      </c>
      <c r="F107" s="4" t="n">
        <v>0.9999999999999999</v>
      </c>
      <c r="G107" s="4" t="n">
        <v>0.9999999999999999</v>
      </c>
      <c r="H107" s="4" t="n">
        <v>0.9999999999999999</v>
      </c>
      <c r="I107" s="4" t="n">
        <v>1.061358754027927</v>
      </c>
      <c r="J107" s="4" t="n">
        <v>1</v>
      </c>
      <c r="K107" s="4" t="n">
        <v>1</v>
      </c>
      <c r="L107" s="4" t="n">
        <v>1</v>
      </c>
      <c r="M107" s="4" t="n">
        <v>1</v>
      </c>
      <c r="N107" s="4" t="n">
        <v>1</v>
      </c>
      <c r="O107" s="4" t="n">
        <v>1</v>
      </c>
      <c r="P107" s="4" t="n">
        <v>1</v>
      </c>
      <c r="Q107" s="4" t="n">
        <v/>
      </c>
      <c r="R107" s="4" t="n">
        <v/>
      </c>
      <c r="S107" s="4" t="n">
        <v/>
      </c>
      <c r="T107" s="4" t="n">
        <v/>
      </c>
      <c r="U107" s="4" t="n">
        <v/>
      </c>
      <c r="V107" s="4" t="n">
        <v/>
      </c>
      <c r="W107" t="n">
        <v/>
      </c>
      <c r="X107" t="n">
        <v/>
      </c>
    </row>
    <row r="108" ht="15.5" customHeight="1">
      <c r="A108" s="1">
        <f>1+A107</f>
        <v/>
      </c>
      <c r="B108" s="4" t="n">
        <v/>
      </c>
      <c r="C108" s="4" t="n">
        <v>3.608754027926961</v>
      </c>
      <c r="D108" s="4" t="n">
        <v>1</v>
      </c>
      <c r="E108" s="4" t="n">
        <v>1</v>
      </c>
      <c r="F108" s="4" t="n">
        <v>1</v>
      </c>
      <c r="G108" s="4" t="n">
        <v>1</v>
      </c>
      <c r="H108" s="4" t="n">
        <v>1</v>
      </c>
      <c r="I108" s="4" t="n">
        <v>1.102016519086242</v>
      </c>
      <c r="J108" s="4" t="n">
        <v>1</v>
      </c>
      <c r="K108" s="4" t="n">
        <v>1</v>
      </c>
      <c r="L108" s="4" t="n">
        <v>1</v>
      </c>
      <c r="M108" s="4" t="n">
        <v>1</v>
      </c>
      <c r="N108" s="4" t="n">
        <v>1</v>
      </c>
      <c r="O108" s="4" t="n">
        <v>1</v>
      </c>
      <c r="P108" t="n">
        <v/>
      </c>
      <c r="Q108" s="4" t="n">
        <v/>
      </c>
      <c r="R108" s="4" t="n">
        <v/>
      </c>
      <c r="S108" s="4" t="n">
        <v/>
      </c>
      <c r="T108" s="4" t="n">
        <v/>
      </c>
      <c r="U108" s="4" t="n">
        <v/>
      </c>
      <c r="V108" s="4" t="n">
        <v/>
      </c>
      <c r="W108" t="n">
        <v/>
      </c>
      <c r="X108" t="n">
        <v/>
      </c>
    </row>
    <row r="109" ht="15.5" customHeight="1">
      <c r="A109" s="1">
        <f>1+A108</f>
        <v/>
      </c>
      <c r="B109" s="4" t="n">
        <v/>
      </c>
      <c r="C109" s="4" t="n">
        <v>1</v>
      </c>
      <c r="D109" s="4" t="n">
        <v>1</v>
      </c>
      <c r="E109" s="4" t="n">
        <v>1</v>
      </c>
      <c r="F109" s="4" t="n">
        <v>1</v>
      </c>
      <c r="G109" s="4" t="n">
        <v>1.550846474953618</v>
      </c>
      <c r="H109" s="4" t="n">
        <v>1.003140304310441</v>
      </c>
      <c r="I109" s="4" t="n">
        <v>3.754630492304253</v>
      </c>
      <c r="J109" s="4" t="n">
        <v>1</v>
      </c>
      <c r="K109" s="4" t="n">
        <v>1</v>
      </c>
      <c r="L109" s="4" t="n">
        <v>1</v>
      </c>
      <c r="M109" s="4" t="n">
        <v>1</v>
      </c>
      <c r="N109" s="4" t="n">
        <v>1</v>
      </c>
      <c r="O109" t="n">
        <v/>
      </c>
      <c r="P109" t="n">
        <v/>
      </c>
      <c r="Q109" t="n">
        <v/>
      </c>
      <c r="R109" s="4" t="n">
        <v/>
      </c>
      <c r="S109" s="4" t="n">
        <v/>
      </c>
      <c r="T109" s="4" t="n">
        <v/>
      </c>
      <c r="U109" s="4" t="n">
        <v/>
      </c>
      <c r="V109" s="4" t="n">
        <v/>
      </c>
      <c r="W109" t="n">
        <v/>
      </c>
      <c r="X109" t="n">
        <v/>
      </c>
    </row>
    <row r="110" ht="15.5" customHeight="1">
      <c r="A110" s="1">
        <f>1+A109</f>
        <v/>
      </c>
      <c r="B110" s="4" t="n">
        <v>6.108641483105752</v>
      </c>
      <c r="C110" s="4" t="n">
        <v>1</v>
      </c>
      <c r="D110" s="4" t="n">
        <v>1</v>
      </c>
      <c r="E110" s="4" t="n">
        <v>3.694361049471347</v>
      </c>
      <c r="F110" s="4" t="n">
        <v>1.161584665665577</v>
      </c>
      <c r="G110" s="4" t="n">
        <v>1</v>
      </c>
      <c r="H110" s="4" t="n">
        <v>1</v>
      </c>
      <c r="I110" s="4" t="n">
        <v>1</v>
      </c>
      <c r="J110" s="4" t="n">
        <v>1</v>
      </c>
      <c r="K110" s="4" t="n">
        <v>1.004760347672677</v>
      </c>
      <c r="L110" s="4" t="n">
        <v>1</v>
      </c>
      <c r="M110" s="4" t="n">
        <v>1</v>
      </c>
      <c r="N110" t="n">
        <v/>
      </c>
      <c r="O110" t="n">
        <v/>
      </c>
      <c r="P110" t="n">
        <v/>
      </c>
      <c r="Q110" t="n">
        <v/>
      </c>
      <c r="R110" t="n">
        <v/>
      </c>
      <c r="S110" t="n">
        <v/>
      </c>
      <c r="T110" s="4" t="n">
        <v/>
      </c>
      <c r="U110" s="4" t="n">
        <v/>
      </c>
      <c r="V110" s="4" t="n">
        <v/>
      </c>
      <c r="W110" t="n">
        <v/>
      </c>
      <c r="X110" t="n">
        <v/>
      </c>
    </row>
    <row r="111" ht="15.5" customHeight="1">
      <c r="A111" s="1">
        <f>1+A110</f>
        <v/>
      </c>
      <c r="B111" s="4" t="n">
        <v>1</v>
      </c>
      <c r="C111" s="4" t="n">
        <v>1</v>
      </c>
      <c r="D111" s="4" t="n">
        <v>1</v>
      </c>
      <c r="E111" s="4" t="n">
        <v>11.95341997912912</v>
      </c>
      <c r="F111" s="4" t="n">
        <v>1.170189125483131</v>
      </c>
      <c r="G111" s="4" t="n">
        <v>1</v>
      </c>
      <c r="H111" s="4" t="n">
        <v>1.018189833497236</v>
      </c>
      <c r="I111" s="4" t="n">
        <v>1</v>
      </c>
      <c r="J111" s="4" t="n">
        <v>1</v>
      </c>
      <c r="K111" s="4" t="n">
        <v>1</v>
      </c>
      <c r="L111" s="4" t="n">
        <v>1</v>
      </c>
      <c r="M111" t="n">
        <v/>
      </c>
      <c r="N111" t="n">
        <v/>
      </c>
      <c r="O111" t="n">
        <v/>
      </c>
      <c r="P111" t="n">
        <v/>
      </c>
      <c r="Q111" t="n">
        <v/>
      </c>
      <c r="R111" t="n">
        <v/>
      </c>
      <c r="S111" t="n">
        <v/>
      </c>
      <c r="T111" t="n">
        <v/>
      </c>
      <c r="U111" s="4" t="n">
        <v/>
      </c>
      <c r="V111" s="4" t="n">
        <v/>
      </c>
      <c r="W111" t="n">
        <v/>
      </c>
      <c r="X111" t="n">
        <v/>
      </c>
    </row>
    <row r="112" ht="15.5" customHeight="1">
      <c r="A112" s="1">
        <f>1+A111</f>
        <v/>
      </c>
      <c r="B112" s="4" t="n">
        <v/>
      </c>
      <c r="C112" s="4" t="n">
        <v/>
      </c>
      <c r="D112" s="4" t="n">
        <v/>
      </c>
      <c r="E112" s="4" t="n">
        <v>1.615996177735308</v>
      </c>
      <c r="F112" s="4" t="n">
        <v>0.9999999999999999</v>
      </c>
      <c r="G112" s="4" t="n">
        <v>1.024681575741807</v>
      </c>
      <c r="H112" s="4" t="n">
        <v>1.031473616176539</v>
      </c>
      <c r="I112" s="4" t="n">
        <v>1</v>
      </c>
      <c r="J112" s="4" t="n">
        <v>1</v>
      </c>
      <c r="K112" s="4" t="n">
        <v>1</v>
      </c>
      <c r="L112" t="n">
        <v/>
      </c>
      <c r="M112" t="n">
        <v/>
      </c>
      <c r="N112" t="n">
        <v/>
      </c>
      <c r="O112" t="n">
        <v/>
      </c>
      <c r="P112" t="n">
        <v/>
      </c>
      <c r="Q112" t="n">
        <v/>
      </c>
      <c r="R112" t="n">
        <v/>
      </c>
      <c r="S112" t="n">
        <v/>
      </c>
      <c r="T112" t="n">
        <v/>
      </c>
      <c r="U112" s="4" t="n">
        <v/>
      </c>
      <c r="V112" s="4" t="n">
        <v/>
      </c>
      <c r="W112" t="n">
        <v/>
      </c>
      <c r="X112" t="n">
        <v/>
      </c>
    </row>
    <row r="113" ht="15.5" customHeight="1">
      <c r="A113" s="1">
        <f>1+A112</f>
        <v/>
      </c>
      <c r="B113" s="4" t="n">
        <v/>
      </c>
      <c r="C113" s="4" t="n">
        <v/>
      </c>
      <c r="D113" s="4" t="n">
        <v>1.095617750463693</v>
      </c>
      <c r="E113" s="4" t="n">
        <v>1</v>
      </c>
      <c r="F113" s="4" t="n">
        <v>1</v>
      </c>
      <c r="G113" s="4" t="n">
        <v>1</v>
      </c>
      <c r="H113" s="4" t="n">
        <v>1.068903656163934</v>
      </c>
      <c r="I113" s="4" t="n">
        <v>0.9999999999999999</v>
      </c>
      <c r="J113" s="4" t="n">
        <v>0.9999999999999999</v>
      </c>
      <c r="K113" t="n">
        <v/>
      </c>
      <c r="L113" t="n">
        <v/>
      </c>
      <c r="M113" t="n">
        <v/>
      </c>
      <c r="N113" t="n">
        <v/>
      </c>
      <c r="O113" t="n">
        <v/>
      </c>
      <c r="P113" t="n">
        <v/>
      </c>
      <c r="Q113" t="n">
        <v/>
      </c>
      <c r="R113" t="n">
        <v/>
      </c>
      <c r="S113" t="n">
        <v/>
      </c>
      <c r="T113" t="n">
        <v/>
      </c>
      <c r="U113" t="n">
        <v/>
      </c>
      <c r="V113" s="4" t="n">
        <v/>
      </c>
      <c r="W113" t="n">
        <v/>
      </c>
      <c r="X113" t="n">
        <v/>
      </c>
    </row>
    <row r="114" ht="15.5" customHeight="1">
      <c r="A114" s="1">
        <f>1+A113</f>
        <v/>
      </c>
      <c r="B114" s="4" t="n">
        <v/>
      </c>
      <c r="C114" s="4" t="n">
        <v>1</v>
      </c>
      <c r="D114" s="4" t="n">
        <v>1.680106902161283</v>
      </c>
      <c r="E114" s="4" t="n">
        <v>0.9999999999999999</v>
      </c>
      <c r="F114" s="4" t="n">
        <v>0.9999999999999999</v>
      </c>
      <c r="G114" s="4" t="n">
        <v>0.9999999999999999</v>
      </c>
      <c r="H114" s="4" t="n">
        <v>0.9999999999999999</v>
      </c>
      <c r="I114" s="4" t="n">
        <v>1.062867418217027</v>
      </c>
      <c r="J114" t="n">
        <v/>
      </c>
      <c r="K114" t="n">
        <v/>
      </c>
      <c r="L114" t="n">
        <v/>
      </c>
      <c r="M114" t="n">
        <v/>
      </c>
      <c r="N114" t="n">
        <v/>
      </c>
      <c r="O114" t="n">
        <v/>
      </c>
      <c r="P114" t="n">
        <v/>
      </c>
      <c r="Q114" t="n">
        <v/>
      </c>
      <c r="R114" t="n">
        <v/>
      </c>
      <c r="S114" t="n">
        <v/>
      </c>
      <c r="T114" t="n">
        <v/>
      </c>
      <c r="U114" t="n">
        <v/>
      </c>
      <c r="V114" t="n">
        <v/>
      </c>
      <c r="W114" t="n">
        <v/>
      </c>
      <c r="X114" t="n">
        <v/>
      </c>
    </row>
    <row r="115" ht="15.5" customHeight="1">
      <c r="A115" s="1">
        <f>1+A114</f>
        <v/>
      </c>
      <c r="B115" s="4" t="n">
        <v>2.540958812563751</v>
      </c>
      <c r="C115" s="4" t="n">
        <v>2.049071177431411</v>
      </c>
      <c r="D115" s="4" t="n">
        <v>1.060326017199333</v>
      </c>
      <c r="E115" s="4" t="n">
        <v>0.9999999999999999</v>
      </c>
      <c r="F115" s="4" t="n">
        <v>0.9999999999999999</v>
      </c>
      <c r="G115" s="4" t="n">
        <v>0.9999999999999999</v>
      </c>
      <c r="H115" s="4" t="n">
        <v>1.017373963901401</v>
      </c>
      <c r="I115" t="n">
        <v/>
      </c>
      <c r="J115" t="n">
        <v/>
      </c>
      <c r="K115" t="n">
        <v/>
      </c>
      <c r="L115" t="n">
        <v/>
      </c>
      <c r="M115" t="n">
        <v/>
      </c>
      <c r="N115" t="n">
        <v/>
      </c>
      <c r="O115" t="n">
        <v/>
      </c>
      <c r="P115" t="n">
        <v/>
      </c>
      <c r="Q115" t="n">
        <v/>
      </c>
      <c r="R115" t="n">
        <v/>
      </c>
      <c r="S115" t="n">
        <v/>
      </c>
      <c r="T115" t="n">
        <v/>
      </c>
      <c r="U115" t="n">
        <v/>
      </c>
      <c r="V115" t="n">
        <v/>
      </c>
      <c r="W115" t="n">
        <v/>
      </c>
      <c r="X115" t="n">
        <v/>
      </c>
    </row>
    <row r="116" ht="15.5" customHeight="1">
      <c r="A116" s="1">
        <f>1+A115</f>
        <v/>
      </c>
      <c r="B116" s="4" t="n">
        <v>13.01059126463587</v>
      </c>
      <c r="C116" s="4" t="n">
        <v>1.046087148100987</v>
      </c>
      <c r="D116" s="4" t="n">
        <v>1.253606245470998</v>
      </c>
      <c r="E116" s="4" t="n">
        <v>1.068411431044695</v>
      </c>
      <c r="F116" s="4" t="n">
        <v>1.052882526805061</v>
      </c>
      <c r="G116" s="4" t="n">
        <v>1.009960739246325</v>
      </c>
      <c r="H116" t="n">
        <v/>
      </c>
      <c r="I116" t="n">
        <v/>
      </c>
      <c r="J116" t="n">
        <v/>
      </c>
      <c r="K116" t="n">
        <v/>
      </c>
      <c r="L116" t="n">
        <v/>
      </c>
      <c r="M116" t="n">
        <v/>
      </c>
      <c r="N116" t="n">
        <v/>
      </c>
      <c r="O116" t="n">
        <v/>
      </c>
      <c r="P116" t="n">
        <v/>
      </c>
      <c r="Q116" t="n">
        <v/>
      </c>
      <c r="R116" t="n">
        <v/>
      </c>
      <c r="S116" t="n">
        <v/>
      </c>
      <c r="T116" t="n">
        <v/>
      </c>
      <c r="U116" t="n">
        <v/>
      </c>
      <c r="V116" t="n">
        <v/>
      </c>
      <c r="W116" t="n">
        <v/>
      </c>
      <c r="X116" t="n">
        <v/>
      </c>
    </row>
    <row r="117" ht="15.5" customHeight="1">
      <c r="A117" s="1">
        <f>1+A116</f>
        <v/>
      </c>
      <c r="B117" s="4" t="n">
        <v>31.24567134923228</v>
      </c>
      <c r="C117" s="4" t="n">
        <v>1.08177284275901</v>
      </c>
      <c r="D117" s="4" t="n">
        <v>1</v>
      </c>
      <c r="E117" s="4" t="n">
        <v>2.305855176679811</v>
      </c>
      <c r="F117" s="4" t="n">
        <v>1.036458442489301</v>
      </c>
      <c r="G117" t="n">
        <v/>
      </c>
      <c r="H117" t="n">
        <v/>
      </c>
      <c r="I117" t="n">
        <v/>
      </c>
      <c r="J117" t="n">
        <v/>
      </c>
      <c r="K117" t="n">
        <v/>
      </c>
      <c r="L117" t="n">
        <v/>
      </c>
      <c r="M117" t="n">
        <v/>
      </c>
      <c r="N117" t="n">
        <v/>
      </c>
      <c r="O117" t="n">
        <v/>
      </c>
      <c r="P117" t="n">
        <v/>
      </c>
      <c r="Q117" t="n">
        <v/>
      </c>
      <c r="R117" t="n">
        <v/>
      </c>
      <c r="S117" t="n">
        <v/>
      </c>
      <c r="T117" t="n">
        <v/>
      </c>
      <c r="U117" t="n">
        <v/>
      </c>
      <c r="V117" t="n">
        <v/>
      </c>
      <c r="W117" t="n">
        <v/>
      </c>
      <c r="X117" t="n">
        <v/>
      </c>
    </row>
    <row r="118" ht="15.5" customHeight="1">
      <c r="A118" s="1">
        <f>1+A117</f>
        <v/>
      </c>
      <c r="B118" s="4" t="n">
        <v>26.84954462659381</v>
      </c>
      <c r="C118" s="4" t="n">
        <v>1</v>
      </c>
      <c r="D118" s="4" t="n">
        <v>1.058315920870533</v>
      </c>
      <c r="E118" s="4" t="n">
        <v>1.032461538461539</v>
      </c>
      <c r="F118" t="n">
        <v/>
      </c>
      <c r="G118" t="n">
        <v/>
      </c>
      <c r="H118" t="n">
        <v/>
      </c>
      <c r="I118" t="n">
        <v/>
      </c>
      <c r="J118" t="n">
        <v/>
      </c>
      <c r="K118" t="n">
        <v/>
      </c>
      <c r="L118" t="n">
        <v/>
      </c>
      <c r="M118" t="n">
        <v/>
      </c>
      <c r="N118" t="n">
        <v/>
      </c>
      <c r="O118" t="n">
        <v/>
      </c>
      <c r="P118" t="n">
        <v/>
      </c>
      <c r="Q118" t="n">
        <v/>
      </c>
      <c r="R118" t="n">
        <v/>
      </c>
      <c r="S118" t="n">
        <v/>
      </c>
      <c r="T118" t="n">
        <v/>
      </c>
      <c r="U118" t="n">
        <v/>
      </c>
      <c r="V118" t="n">
        <v/>
      </c>
      <c r="W118" t="n">
        <v/>
      </c>
      <c r="X118" t="n">
        <v/>
      </c>
    </row>
    <row r="119" ht="15.5" customHeight="1">
      <c r="A119" s="1">
        <f>1+A118</f>
        <v/>
      </c>
      <c r="B119" s="4" t="n">
        <v>3.288299610405932</v>
      </c>
      <c r="C119" s="4" t="n">
        <v>1.090999426715078</v>
      </c>
      <c r="D119" s="4" t="n">
        <v>5.085370980172354</v>
      </c>
      <c r="E119" t="n">
        <v/>
      </c>
      <c r="F119" t="n">
        <v/>
      </c>
      <c r="G119" t="n">
        <v/>
      </c>
      <c r="H119" t="n">
        <v/>
      </c>
      <c r="I119" t="n">
        <v/>
      </c>
      <c r="J119" t="n">
        <v/>
      </c>
      <c r="K119" t="n">
        <v/>
      </c>
      <c r="L119" t="n">
        <v/>
      </c>
      <c r="M119" t="n">
        <v/>
      </c>
      <c r="N119" t="n">
        <v/>
      </c>
      <c r="O119" t="n">
        <v/>
      </c>
      <c r="P119" t="n">
        <v/>
      </c>
      <c r="Q119" t="n">
        <v/>
      </c>
      <c r="R119" t="n">
        <v/>
      </c>
      <c r="S119" t="n">
        <v/>
      </c>
      <c r="T119" t="n">
        <v/>
      </c>
      <c r="U119" t="n">
        <v/>
      </c>
      <c r="V119" t="n">
        <v/>
      </c>
      <c r="W119" t="n">
        <v/>
      </c>
      <c r="X119" t="n">
        <v/>
      </c>
    </row>
    <row r="120" ht="15.5" customHeight="1">
      <c r="A120" s="1">
        <f>1+A119</f>
        <v/>
      </c>
      <c r="B120" s="4" t="n">
        <v/>
      </c>
      <c r="C120" s="4" t="n">
        <v>3.164161392405063</v>
      </c>
      <c r="D120" t="n">
        <v/>
      </c>
      <c r="E120" t="n">
        <v/>
      </c>
      <c r="F120" t="n">
        <v/>
      </c>
      <c r="G120" t="n">
        <v/>
      </c>
      <c r="H120" t="n">
        <v/>
      </c>
      <c r="I120" t="n">
        <v/>
      </c>
      <c r="J120" t="n">
        <v/>
      </c>
      <c r="K120" t="n">
        <v/>
      </c>
      <c r="L120" t="n">
        <v/>
      </c>
      <c r="M120" t="n">
        <v/>
      </c>
      <c r="N120" t="n">
        <v/>
      </c>
      <c r="O120" t="n">
        <v/>
      </c>
      <c r="P120" t="n">
        <v/>
      </c>
      <c r="Q120" t="n">
        <v/>
      </c>
      <c r="R120" t="n">
        <v/>
      </c>
      <c r="S120" t="n">
        <v/>
      </c>
      <c r="T120" t="n">
        <v/>
      </c>
      <c r="U120" t="n">
        <v/>
      </c>
      <c r="V120" t="n">
        <v/>
      </c>
      <c r="W120" t="n">
        <v/>
      </c>
      <c r="X120" t="n">
        <v/>
      </c>
    </row>
    <row r="121" ht="15.5" customHeight="1">
      <c r="A121" s="1">
        <f>1+A120</f>
        <v/>
      </c>
      <c r="B121" s="4" t="n">
        <v/>
      </c>
      <c r="C121" t="n">
        <v/>
      </c>
      <c r="D121" t="n">
        <v/>
      </c>
      <c r="E121" t="n">
        <v/>
      </c>
      <c r="F121" t="n">
        <v/>
      </c>
      <c r="G121" t="n">
        <v/>
      </c>
      <c r="H121" t="n">
        <v/>
      </c>
      <c r="I121" t="n">
        <v/>
      </c>
      <c r="J121" t="n">
        <v/>
      </c>
      <c r="K121" t="n">
        <v/>
      </c>
      <c r="L121" t="n">
        <v/>
      </c>
      <c r="M121" t="n">
        <v/>
      </c>
      <c r="N121" t="n">
        <v/>
      </c>
      <c r="O121" t="n">
        <v/>
      </c>
      <c r="P121" t="n">
        <v/>
      </c>
      <c r="Q121" t="n">
        <v/>
      </c>
      <c r="R121" t="n">
        <v/>
      </c>
      <c r="S121" t="n">
        <v/>
      </c>
      <c r="T121" t="n">
        <v/>
      </c>
      <c r="U121" t="n">
        <v/>
      </c>
      <c r="V121" t="n">
        <v/>
      </c>
      <c r="W121" t="n">
        <v/>
      </c>
      <c r="X121" t="n">
        <v/>
      </c>
    </row>
    <row r="123">
      <c r="A123" t="inlineStr">
        <is>
          <t>Collect Data:</t>
        </is>
      </c>
    </row>
    <row r="125">
      <c r="A125" s="55" t="inlineStr">
        <is>
          <t>Incurred</t>
        </is>
      </c>
      <c r="B125" s="8" t="inlineStr">
        <is>
          <t>Paid Month</t>
        </is>
      </c>
      <c r="C125" s="55" t="n"/>
      <c r="D125" s="55" t="n"/>
      <c r="E125" s="55" t="n"/>
      <c r="F125" s="55" t="n"/>
      <c r="G125" s="55" t="n"/>
      <c r="H125" s="55" t="n"/>
      <c r="I125" s="55" t="n"/>
      <c r="J125" s="55" t="n"/>
      <c r="K125" s="55" t="n"/>
      <c r="L125" s="55" t="n"/>
      <c r="M125" s="55" t="n"/>
      <c r="N125" s="55" t="n"/>
      <c r="O125" s="55" t="n"/>
      <c r="P125" s="55" t="n"/>
      <c r="Q125" s="55" t="n"/>
      <c r="R125" s="55" t="n"/>
      <c r="S125" s="55" t="n"/>
      <c r="T125" s="55" t="n"/>
      <c r="U125" s="55" t="n"/>
      <c r="V125" s="55" t="n"/>
      <c r="W125" s="55" t="n"/>
      <c r="X125" s="55" t="n"/>
      <c r="Y125" s="55" t="n"/>
      <c r="Z125" s="55" t="n"/>
      <c r="AA125" s="55" t="inlineStr">
        <is>
          <t xml:space="preserve">Paid </t>
        </is>
      </c>
      <c r="AB125" s="55" t="n"/>
      <c r="AC125" s="55" t="inlineStr">
        <is>
          <t>Paid</t>
        </is>
      </c>
      <c r="AD125" s="8" t="inlineStr">
        <is>
          <t>Incurred</t>
        </is>
      </c>
      <c r="AE125" s="55" t="n"/>
      <c r="AF125" s="55" t="n"/>
      <c r="AG125" s="55" t="n"/>
      <c r="AH125" s="55" t="n"/>
      <c r="AI125" s="55" t="n"/>
      <c r="AJ125" s="55" t="n"/>
      <c r="AK125" s="55" t="n"/>
      <c r="AL125" s="55" t="n"/>
      <c r="AM125" s="55" t="n"/>
      <c r="AN125" s="55" t="n"/>
      <c r="AO125" s="55" t="n"/>
      <c r="AP125" s="55" t="n"/>
      <c r="AQ125" s="55" t="n"/>
      <c r="AR125" s="55" t="n"/>
      <c r="AS125" s="55" t="n"/>
      <c r="AT125" s="55" t="n"/>
      <c r="AU125" s="55" t="n"/>
      <c r="AV125" s="55" t="n"/>
      <c r="AW125" s="55" t="n"/>
      <c r="AX125" s="55" t="n"/>
      <c r="AY125" s="55" t="n"/>
      <c r="AZ125" s="55" t="n"/>
      <c r="BA125" s="55" t="n"/>
      <c r="BB125" s="55" t="n"/>
      <c r="BC125" s="55" t="inlineStr">
        <is>
          <t xml:space="preserve">Paid </t>
        </is>
      </c>
    </row>
    <row r="126">
      <c r="A126" s="55" t="inlineStr">
        <is>
          <t>Month</t>
        </is>
      </c>
      <c r="B126" s="9">
        <f>A127</f>
        <v/>
      </c>
      <c r="C126" s="9">
        <f>A128</f>
        <v/>
      </c>
      <c r="D126" s="9">
        <f>A129</f>
        <v/>
      </c>
      <c r="E126" s="9">
        <f>A130</f>
        <v/>
      </c>
      <c r="F126" s="9">
        <f>A131</f>
        <v/>
      </c>
      <c r="G126" s="9">
        <f>A132</f>
        <v/>
      </c>
      <c r="H126" s="9">
        <f>A133</f>
        <v/>
      </c>
      <c r="I126" s="9">
        <f>A134</f>
        <v/>
      </c>
      <c r="J126" s="9">
        <f>A135</f>
        <v/>
      </c>
      <c r="K126" s="9">
        <f>A136</f>
        <v/>
      </c>
      <c r="L126" s="9">
        <f>A137</f>
        <v/>
      </c>
      <c r="M126" s="9">
        <f>A138</f>
        <v/>
      </c>
      <c r="N126" s="9">
        <f>A139</f>
        <v/>
      </c>
      <c r="O126" s="9">
        <f>A140</f>
        <v/>
      </c>
      <c r="P126" s="9">
        <f>A141</f>
        <v/>
      </c>
      <c r="Q126" s="9">
        <f>A142</f>
        <v/>
      </c>
      <c r="R126" s="9">
        <f>A143</f>
        <v/>
      </c>
      <c r="S126" s="9">
        <f>A144</f>
        <v/>
      </c>
      <c r="T126" s="9">
        <f>A145</f>
        <v/>
      </c>
      <c r="U126" s="9">
        <f>A146</f>
        <v/>
      </c>
      <c r="V126" s="9">
        <f>A147</f>
        <v/>
      </c>
      <c r="W126" s="9">
        <f>A148</f>
        <v/>
      </c>
      <c r="X126" s="9">
        <f>A149</f>
        <v/>
      </c>
      <c r="Y126" s="9">
        <f>A150</f>
        <v/>
      </c>
      <c r="Z126" s="9" t="inlineStr">
        <is>
          <t>Total</t>
        </is>
      </c>
      <c r="AA126" s="55" t="inlineStr">
        <is>
          <t>Total</t>
        </is>
      </c>
      <c r="AB126" s="55" t="n"/>
      <c r="AC126" s="55" t="inlineStr">
        <is>
          <t>Month</t>
        </is>
      </c>
      <c r="AD126" s="9">
        <f>AC127</f>
        <v/>
      </c>
      <c r="AE126" s="9">
        <f>AC128</f>
        <v/>
      </c>
      <c r="AF126" s="9">
        <f>AC129</f>
        <v/>
      </c>
      <c r="AG126" s="9">
        <f>AC130</f>
        <v/>
      </c>
      <c r="AH126" s="9">
        <f>AC131</f>
        <v/>
      </c>
      <c r="AI126" s="9">
        <f>AC132</f>
        <v/>
      </c>
      <c r="AJ126" s="9">
        <f>AC133</f>
        <v/>
      </c>
      <c r="AK126" s="9">
        <f>AC134</f>
        <v/>
      </c>
      <c r="AL126" s="9">
        <f>AC135</f>
        <v/>
      </c>
      <c r="AM126" s="9">
        <f>AC136</f>
        <v/>
      </c>
      <c r="AN126" s="9">
        <f>AC137</f>
        <v/>
      </c>
      <c r="AO126" s="9">
        <f>AC138</f>
        <v/>
      </c>
      <c r="AP126" s="9">
        <f>AC139</f>
        <v/>
      </c>
      <c r="AQ126" s="9">
        <f>AC140</f>
        <v/>
      </c>
      <c r="AR126" s="9">
        <f>AC141</f>
        <v/>
      </c>
      <c r="AS126" s="9">
        <f>AC142</f>
        <v/>
      </c>
      <c r="AT126" s="9">
        <f>AC143</f>
        <v/>
      </c>
      <c r="AU126" s="9">
        <f>AC144</f>
        <v/>
      </c>
      <c r="AV126" s="9">
        <f>AC145</f>
        <v/>
      </c>
      <c r="AW126" s="9">
        <f>AC146</f>
        <v/>
      </c>
      <c r="AX126" s="9">
        <f>AC147</f>
        <v/>
      </c>
      <c r="AY126" s="9">
        <f>AC148</f>
        <v/>
      </c>
      <c r="AZ126" s="9">
        <f>AC149</f>
        <v/>
      </c>
      <c r="BA126" s="9">
        <f>AC150</f>
        <v/>
      </c>
      <c r="BB126" s="9" t="inlineStr">
        <is>
          <t>Total</t>
        </is>
      </c>
      <c r="BC126" s="55" t="inlineStr">
        <is>
          <t>Total</t>
        </is>
      </c>
    </row>
    <row r="127">
      <c r="A127" s="10">
        <f>Summary!A8</f>
        <v/>
      </c>
      <c r="B127" s="47" t="n">
        <v/>
      </c>
      <c r="C127" s="47" t="n">
        <v>3</v>
      </c>
      <c r="D127" s="47" t="n">
        <v>287.9999999999995</v>
      </c>
      <c r="E127" s="47" t="n">
        <v>293.1099999999992</v>
      </c>
      <c r="F127" s="47" t="n">
        <v>293.1099999999992</v>
      </c>
      <c r="G127" s="47" t="n">
        <v>303.1099999999992</v>
      </c>
      <c r="H127" s="47" t="n">
        <v>1214.809999999999</v>
      </c>
      <c r="I127" s="47" t="n">
        <v>1214.809999999999</v>
      </c>
      <c r="J127" s="47" t="n">
        <v>1214.809999999999</v>
      </c>
      <c r="K127" s="47" t="n">
        <v>1214.809999999999</v>
      </c>
      <c r="L127" s="47" t="n">
        <v>1214.809999999999</v>
      </c>
      <c r="M127" s="47" t="n">
        <v>1214.809999999999</v>
      </c>
      <c r="N127" s="47" t="n">
        <v>1214.809999999999</v>
      </c>
      <c r="O127" s="47" t="n">
        <v>1214.809999999999</v>
      </c>
      <c r="P127" s="47" t="n">
        <v>1214.809999999999</v>
      </c>
      <c r="Q127" s="47" t="n">
        <v>1228.809999999999</v>
      </c>
      <c r="R127" s="47" t="n">
        <v>1228.809999999999</v>
      </c>
      <c r="S127" s="47" t="n">
        <v>1228.809999999999</v>
      </c>
      <c r="T127" s="47" t="n">
        <v>1228.809999999999</v>
      </c>
      <c r="U127" s="47" t="n">
        <v>1228.809999999999</v>
      </c>
      <c r="V127" s="47" t="n">
        <v>1228.809999999999</v>
      </c>
      <c r="W127" s="47" t="n">
        <v>1228.809999999999</v>
      </c>
      <c r="X127" s="47" t="n">
        <v>1228.809999999999</v>
      </c>
      <c r="Y127" s="47" t="n">
        <v>1228.809999999999</v>
      </c>
      <c r="Z127" s="12" t="n"/>
      <c r="AA127" s="12" t="n"/>
      <c r="AC127" s="10">
        <f>A127</f>
        <v/>
      </c>
      <c r="AD127" s="47">
        <f>GETPIVOTDATA("check_amount_total",[1]PT!$A$4,"Inc Date",AD$65,"Paid Date",$A127,"LOB2","MS")</f>
        <v/>
      </c>
      <c r="AE127" s="47">
        <f>GETPIVOTDATA("check_amount_total",[1]PT!$A$4,"Inc Date",AE$65,"Paid Date",$A127,"LOB2","MS")</f>
        <v/>
      </c>
      <c r="AF127" s="47">
        <f>GETPIVOTDATA("check_amount_total",[1]PT!$A$4,"Inc Date",AF$65,"Paid Date",$A127,"LOB2","MS")</f>
        <v/>
      </c>
      <c r="AG127" s="47">
        <f>GETPIVOTDATA("check_amount_total",[1]PT!$A$4,"Inc Date",AG$65,"Paid Date",$A127,"LOB2","MS")</f>
        <v/>
      </c>
      <c r="AH127" s="47">
        <f>GETPIVOTDATA("check_amount_total",[1]PT!$A$4,"Inc Date",AH$65,"Paid Date",$A127,"LOB2","MS")</f>
        <v/>
      </c>
      <c r="AI127" s="47">
        <f>GETPIVOTDATA("check_amount_total",[1]PT!$A$4,"Inc Date",AI$65,"Paid Date",$A127,"LOB2","MS")</f>
        <v/>
      </c>
      <c r="AJ127" s="47">
        <f>GETPIVOTDATA("check_amount_total",[1]PT!$A$4,"Inc Date",AJ$65,"Paid Date",$A127,"LOB2","MS")</f>
        <v/>
      </c>
      <c r="AK127" s="47">
        <f>GETPIVOTDATA("check_amount_total",[1]PT!$A$4,"Inc Date",AK$65,"Paid Date",$A127,"LOB2","MS")</f>
        <v/>
      </c>
      <c r="AL127" s="47">
        <f>GETPIVOTDATA("check_amount_total",[1]PT!$A$4,"Inc Date",AL$65,"Paid Date",$A127,"LOB2","MS")</f>
        <v/>
      </c>
      <c r="AM127" s="47">
        <f>GETPIVOTDATA("check_amount_total",[1]PT!$A$4,"Inc Date",AM$65,"Paid Date",$A127,"LOB2","MS")</f>
        <v/>
      </c>
      <c r="AN127" s="47">
        <f>GETPIVOTDATA("check_amount_total",[1]PT!$A$4,"Inc Date",AN$65,"Paid Date",$A127,"LOB2","MS")</f>
        <v/>
      </c>
      <c r="AO127" s="47">
        <f>GETPIVOTDATA("check_amount_total",[1]PT!$A$4,"Inc Date",AO$65,"Paid Date",$A127,"LOB2","MS")</f>
        <v/>
      </c>
      <c r="AP127" s="47">
        <f>GETPIVOTDATA("check_amount_total",[1]PT!$A$4,"Inc Date",AP$65,"Paid Date",$A127,"LOB2","MS")</f>
        <v/>
      </c>
      <c r="AQ127" s="47">
        <f>GETPIVOTDATA("check_amount_total",[1]PT!$A$4,"Inc Date",AQ$65,"Paid Date",$A127,"LOB2","MS")</f>
        <v/>
      </c>
      <c r="AR127" s="47">
        <f>GETPIVOTDATA("check_amount_total",[1]PT!$A$4,"Inc Date",AR$65,"Paid Date",$A127,"LOB2","MS")</f>
        <v/>
      </c>
      <c r="AS127" s="47">
        <f>GETPIVOTDATA("check_amount_total",[1]PT!$A$4,"Inc Date",AS$65,"Paid Date",$A127,"LOB2","MS")</f>
        <v/>
      </c>
      <c r="AT127" s="47">
        <f>GETPIVOTDATA("check_amount_total",[1]PT!$A$4,"Inc Date",AT$65,"Paid Date",$A127,"LOB2","MS")</f>
        <v/>
      </c>
      <c r="AU127" s="47">
        <f>GETPIVOTDATA("check_amount_total",[1]PT!$A$4,"Inc Date",AU$65,"Paid Date",$A127,"LOB2","MS")</f>
        <v/>
      </c>
      <c r="AV127" s="47">
        <f>GETPIVOTDATA("check_amount_total",[1]PT!$A$4,"Inc Date",AV$65,"Paid Date",$A127,"LOB2","MS")</f>
        <v/>
      </c>
      <c r="AW127" s="47">
        <f>GETPIVOTDATA("check_amount_total",[1]PT!$A$4,"Inc Date",AW$65,"Paid Date",$A127,"LOB2","MS")</f>
        <v/>
      </c>
      <c r="AX127" s="47">
        <f>GETPIVOTDATA("check_amount_total",[1]PT!$A$4,"Inc Date",AX$65,"Paid Date",$A127,"LOB2","MS")</f>
        <v/>
      </c>
      <c r="AY127" s="47">
        <f>GETPIVOTDATA("check_amount_total",[1]PT!$A$4,"Inc Date",AY$65,"Paid Date",$A127,"LOB2","MS")</f>
        <v/>
      </c>
      <c r="AZ127" s="47">
        <f>GETPIVOTDATA("check_amount_total",[1]PT!$A$4,"Inc Date",AZ$65,"Paid Date",$A127,"LOB2","MS")</f>
        <v/>
      </c>
      <c r="BA127" s="47">
        <f>GETPIVOTDATA("check_amount_total",[1]PT!$A$4,"Inc Date",BA$65,"Paid Date",$A127,"LOB2","MS")</f>
        <v/>
      </c>
      <c r="BB127" s="12">
        <f>SUM(AD127:BA127)</f>
        <v/>
      </c>
      <c r="BC127" s="12" t="n"/>
    </row>
    <row r="128">
      <c r="A128" s="10">
        <f>Summary!A9</f>
        <v/>
      </c>
      <c r="B128" s="47" t="n">
        <v/>
      </c>
      <c r="C128" s="47" t="n">
        <v/>
      </c>
      <c r="D128" s="47" t="n">
        <v>120</v>
      </c>
      <c r="E128" s="47" t="n">
        <v>1231.43</v>
      </c>
      <c r="F128" s="47" t="n">
        <v>1231.429999999999</v>
      </c>
      <c r="G128" s="47" t="n">
        <v>2940.829999999999</v>
      </c>
      <c r="H128" s="47" t="n">
        <v>2945.829999999998</v>
      </c>
      <c r="I128" s="47" t="n">
        <v>2945.829999999998</v>
      </c>
      <c r="J128" s="47" t="n">
        <v>2945.829999999998</v>
      </c>
      <c r="K128" s="47" t="n">
        <v>2945.829999999998</v>
      </c>
      <c r="L128" s="47" t="n">
        <v>2945.829999999998</v>
      </c>
      <c r="M128" s="47" t="n">
        <v>2945.829999999998</v>
      </c>
      <c r="N128" s="47" t="n">
        <v>58380.41999999999</v>
      </c>
      <c r="O128" s="47" t="n">
        <v>54312.35999999999</v>
      </c>
      <c r="P128" s="47" t="n">
        <v>54633.35999999999</v>
      </c>
      <c r="Q128" s="47" t="n">
        <v>54633.35999999999</v>
      </c>
      <c r="R128" s="47" t="n">
        <v>54633.35999999999</v>
      </c>
      <c r="S128" s="47" t="n">
        <v>54633.35999999999</v>
      </c>
      <c r="T128" s="47" t="n">
        <v>54633.35999999999</v>
      </c>
      <c r="U128" s="47" t="n">
        <v>54633.35999999999</v>
      </c>
      <c r="V128" s="47" t="n">
        <v>54633.35999999999</v>
      </c>
      <c r="W128" s="47" t="n">
        <v>54633.35999999999</v>
      </c>
      <c r="X128" s="47" t="n">
        <v>54633.35999999999</v>
      </c>
      <c r="Y128" s="47" t="n">
        <v/>
      </c>
      <c r="Z128" s="12" t="n"/>
      <c r="AA128" s="12" t="n"/>
      <c r="AC128" s="10">
        <f>A128</f>
        <v/>
      </c>
      <c r="AD128" s="47">
        <f>GETPIVOTDATA("check_amount_total",[1]PT!$A$4,"Inc Date",AD$65,"Paid Date",$A128,"LOB2","MS")</f>
        <v/>
      </c>
      <c r="AE128" s="47">
        <f>GETPIVOTDATA("check_amount_total",[1]PT!$A$4,"Inc Date",AE$65,"Paid Date",$A128,"LOB2","MS")</f>
        <v/>
      </c>
      <c r="AF128" s="47">
        <f>GETPIVOTDATA("check_amount_total",[1]PT!$A$4,"Inc Date",AF$65,"Paid Date",$A128,"LOB2","MS")</f>
        <v/>
      </c>
      <c r="AG128" s="47">
        <f>GETPIVOTDATA("check_amount_total",[1]PT!$A$4,"Inc Date",AG$65,"Paid Date",$A128,"LOB2","MS")</f>
        <v/>
      </c>
      <c r="AH128" s="47">
        <f>GETPIVOTDATA("check_amount_total",[1]PT!$A$4,"Inc Date",AH$65,"Paid Date",$A128,"LOB2","MS")</f>
        <v/>
      </c>
      <c r="AI128" s="47">
        <f>GETPIVOTDATA("check_amount_total",[1]PT!$A$4,"Inc Date",AI$65,"Paid Date",$A128,"LOB2","MS")</f>
        <v/>
      </c>
      <c r="AJ128" s="47">
        <f>GETPIVOTDATA("check_amount_total",[1]PT!$A$4,"Inc Date",AJ$65,"Paid Date",$A128,"LOB2","MS")</f>
        <v/>
      </c>
      <c r="AK128" s="47">
        <f>GETPIVOTDATA("check_amount_total",[1]PT!$A$4,"Inc Date",AK$65,"Paid Date",$A128,"LOB2","MS")</f>
        <v/>
      </c>
      <c r="AL128" s="47">
        <f>GETPIVOTDATA("check_amount_total",[1]PT!$A$4,"Inc Date",AL$65,"Paid Date",$A128,"LOB2","MS")</f>
        <v/>
      </c>
      <c r="AM128" s="47">
        <f>GETPIVOTDATA("check_amount_total",[1]PT!$A$4,"Inc Date",AM$65,"Paid Date",$A128,"LOB2","MS")</f>
        <v/>
      </c>
      <c r="AN128" s="47">
        <f>GETPIVOTDATA("check_amount_total",[1]PT!$A$4,"Inc Date",AN$65,"Paid Date",$A128,"LOB2","MS")</f>
        <v/>
      </c>
      <c r="AO128" s="47">
        <f>GETPIVOTDATA("check_amount_total",[1]PT!$A$4,"Inc Date",AO$65,"Paid Date",$A128,"LOB2","MS")</f>
        <v/>
      </c>
      <c r="AP128" s="47">
        <f>GETPIVOTDATA("check_amount_total",[1]PT!$A$4,"Inc Date",AP$65,"Paid Date",$A128,"LOB2","MS")</f>
        <v/>
      </c>
      <c r="AQ128" s="47">
        <f>GETPIVOTDATA("check_amount_total",[1]PT!$A$4,"Inc Date",AQ$65,"Paid Date",$A128,"LOB2","MS")</f>
        <v/>
      </c>
      <c r="AR128" s="47">
        <f>GETPIVOTDATA("check_amount_total",[1]PT!$A$4,"Inc Date",AR$65,"Paid Date",$A128,"LOB2","MS")</f>
        <v/>
      </c>
      <c r="AS128" s="47">
        <f>GETPIVOTDATA("check_amount_total",[1]PT!$A$4,"Inc Date",AS$65,"Paid Date",$A128,"LOB2","MS")</f>
        <v/>
      </c>
      <c r="AT128" s="47">
        <f>GETPIVOTDATA("check_amount_total",[1]PT!$A$4,"Inc Date",AT$65,"Paid Date",$A128,"LOB2","MS")</f>
        <v/>
      </c>
      <c r="AU128" s="47">
        <f>GETPIVOTDATA("check_amount_total",[1]PT!$A$4,"Inc Date",AU$65,"Paid Date",$A128,"LOB2","MS")</f>
        <v/>
      </c>
      <c r="AV128" s="47">
        <f>GETPIVOTDATA("check_amount_total",[1]PT!$A$4,"Inc Date",AV$65,"Paid Date",$A128,"LOB2","MS")</f>
        <v/>
      </c>
      <c r="AW128" s="47">
        <f>GETPIVOTDATA("check_amount_total",[1]PT!$A$4,"Inc Date",AW$65,"Paid Date",$A128,"LOB2","MS")</f>
        <v/>
      </c>
      <c r="AX128" s="47">
        <f>GETPIVOTDATA("check_amount_total",[1]PT!$A$4,"Inc Date",AX$65,"Paid Date",$A128,"LOB2","MS")</f>
        <v/>
      </c>
      <c r="AY128" s="47">
        <f>GETPIVOTDATA("check_amount_total",[1]PT!$A$4,"Inc Date",AY$65,"Paid Date",$A128,"LOB2","MS")</f>
        <v/>
      </c>
      <c r="AZ128" s="47">
        <f>GETPIVOTDATA("check_amount_total",[1]PT!$A$4,"Inc Date",AZ$65,"Paid Date",$A128,"LOB2","MS")</f>
        <v/>
      </c>
      <c r="BA128" s="47">
        <f>GETPIVOTDATA("check_amount_total",[1]PT!$A$4,"Inc Date",BA$65,"Paid Date",$A128,"LOB2","MS")</f>
        <v/>
      </c>
      <c r="BB128" s="12">
        <f>SUM(AD128:BA128)</f>
        <v/>
      </c>
      <c r="BC128" s="12" t="n"/>
    </row>
    <row r="129">
      <c r="A129" s="10">
        <f>Summary!A10</f>
        <v/>
      </c>
      <c r="B129" s="47" t="n">
        <v/>
      </c>
      <c r="C129" s="47" t="n">
        <v/>
      </c>
      <c r="D129" s="47" t="n">
        <v>11</v>
      </c>
      <c r="E129" s="47" t="n">
        <v>31</v>
      </c>
      <c r="F129" s="47" t="n">
        <v>1483.999999999999</v>
      </c>
      <c r="G129" s="47" t="n">
        <v>1483.999999999999</v>
      </c>
      <c r="H129" s="47" t="n">
        <v>38189.8</v>
      </c>
      <c r="I129" s="47" t="n">
        <v>38189.8</v>
      </c>
      <c r="J129" s="47" t="n">
        <v>38189.8</v>
      </c>
      <c r="K129" s="47" t="n">
        <v>38189.8</v>
      </c>
      <c r="L129" s="47" t="n">
        <v>38189.8</v>
      </c>
      <c r="M129" s="47" t="n">
        <v>38189.8</v>
      </c>
      <c r="N129" s="47" t="n">
        <v>38189.8</v>
      </c>
      <c r="O129" s="47" t="n">
        <v>38218.8</v>
      </c>
      <c r="P129" s="47" t="n">
        <v>38218.8</v>
      </c>
      <c r="Q129" s="47" t="n">
        <v>38218.8</v>
      </c>
      <c r="R129" s="47" t="n">
        <v>38218.8</v>
      </c>
      <c r="S129" s="47" t="n">
        <v>38218.8</v>
      </c>
      <c r="T129" s="47" t="n">
        <v>38218.8</v>
      </c>
      <c r="U129" s="47" t="n">
        <v>38218.8</v>
      </c>
      <c r="V129" s="47" t="n">
        <v>38218.8</v>
      </c>
      <c r="W129" s="47" t="n">
        <v>38218.8</v>
      </c>
      <c r="X129" s="47" t="n">
        <v/>
      </c>
      <c r="Y129" s="47" t="n">
        <v/>
      </c>
      <c r="Z129" s="12" t="n"/>
      <c r="AA129" s="12" t="n"/>
      <c r="AC129" s="10">
        <f>A129</f>
        <v/>
      </c>
      <c r="AD129" s="47">
        <f>GETPIVOTDATA("check_amount_total",[1]PT!$A$4,"Inc Date",AD$65,"Paid Date",$A129,"LOB2","MS")</f>
        <v/>
      </c>
      <c r="AE129" s="47">
        <f>GETPIVOTDATA("check_amount_total",[1]PT!$A$4,"Inc Date",AE$65,"Paid Date",$A129,"LOB2","MS")</f>
        <v/>
      </c>
      <c r="AF129" s="47">
        <f>GETPIVOTDATA("check_amount_total",[1]PT!$A$4,"Inc Date",AF$65,"Paid Date",$A129,"LOB2","MS")</f>
        <v/>
      </c>
      <c r="AG129" s="47">
        <f>GETPIVOTDATA("check_amount_total",[1]PT!$A$4,"Inc Date",AG$65,"Paid Date",$A129,"LOB2","MS")</f>
        <v/>
      </c>
      <c r="AH129" s="47">
        <f>GETPIVOTDATA("check_amount_total",[1]PT!$A$4,"Inc Date",AH$65,"Paid Date",$A129,"LOB2","MS")</f>
        <v/>
      </c>
      <c r="AI129" s="47">
        <f>GETPIVOTDATA("check_amount_total",[1]PT!$A$4,"Inc Date",AI$65,"Paid Date",$A129,"LOB2","MS")</f>
        <v/>
      </c>
      <c r="AJ129" s="47">
        <f>GETPIVOTDATA("check_amount_total",[1]PT!$A$4,"Inc Date",AJ$65,"Paid Date",$A129,"LOB2","MS")</f>
        <v/>
      </c>
      <c r="AK129" s="47">
        <f>GETPIVOTDATA("check_amount_total",[1]PT!$A$4,"Inc Date",AK$65,"Paid Date",$A129,"LOB2","MS")</f>
        <v/>
      </c>
      <c r="AL129" s="47">
        <f>GETPIVOTDATA("check_amount_total",[1]PT!$A$4,"Inc Date",AL$65,"Paid Date",$A129,"LOB2","MS")</f>
        <v/>
      </c>
      <c r="AM129" s="47">
        <f>GETPIVOTDATA("check_amount_total",[1]PT!$A$4,"Inc Date",AM$65,"Paid Date",$A129,"LOB2","MS")</f>
        <v/>
      </c>
      <c r="AN129" s="47">
        <f>GETPIVOTDATA("check_amount_total",[1]PT!$A$4,"Inc Date",AN$65,"Paid Date",$A129,"LOB2","MS")</f>
        <v/>
      </c>
      <c r="AO129" s="47">
        <f>GETPIVOTDATA("check_amount_total",[1]PT!$A$4,"Inc Date",AO$65,"Paid Date",$A129,"LOB2","MS")</f>
        <v/>
      </c>
      <c r="AP129" s="47">
        <f>GETPIVOTDATA("check_amount_total",[1]PT!$A$4,"Inc Date",AP$65,"Paid Date",$A129,"LOB2","MS")</f>
        <v/>
      </c>
      <c r="AQ129" s="47">
        <f>GETPIVOTDATA("check_amount_total",[1]PT!$A$4,"Inc Date",AQ$65,"Paid Date",$A129,"LOB2","MS")</f>
        <v/>
      </c>
      <c r="AR129" s="47">
        <f>GETPIVOTDATA("check_amount_total",[1]PT!$A$4,"Inc Date",AR$65,"Paid Date",$A129,"LOB2","MS")</f>
        <v/>
      </c>
      <c r="AS129" s="47">
        <f>GETPIVOTDATA("check_amount_total",[1]PT!$A$4,"Inc Date",AS$65,"Paid Date",$A129,"LOB2","MS")</f>
        <v/>
      </c>
      <c r="AT129" s="47">
        <f>GETPIVOTDATA("check_amount_total",[1]PT!$A$4,"Inc Date",AT$65,"Paid Date",$A129,"LOB2","MS")</f>
        <v/>
      </c>
      <c r="AU129" s="47">
        <f>GETPIVOTDATA("check_amount_total",[1]PT!$A$4,"Inc Date",AU$65,"Paid Date",$A129,"LOB2","MS")</f>
        <v/>
      </c>
      <c r="AV129" s="47">
        <f>GETPIVOTDATA("check_amount_total",[1]PT!$A$4,"Inc Date",AV$65,"Paid Date",$A129,"LOB2","MS")</f>
        <v/>
      </c>
      <c r="AW129" s="47">
        <f>GETPIVOTDATA("check_amount_total",[1]PT!$A$4,"Inc Date",AW$65,"Paid Date",$A129,"LOB2","MS")</f>
        <v/>
      </c>
      <c r="AX129" s="47">
        <f>GETPIVOTDATA("check_amount_total",[1]PT!$A$4,"Inc Date",AX$65,"Paid Date",$A129,"LOB2","MS")</f>
        <v/>
      </c>
      <c r="AY129" s="47">
        <f>GETPIVOTDATA("check_amount_total",[1]PT!$A$4,"Inc Date",AY$65,"Paid Date",$A129,"LOB2","MS")</f>
        <v/>
      </c>
      <c r="AZ129" s="47">
        <f>GETPIVOTDATA("check_amount_total",[1]PT!$A$4,"Inc Date",AZ$65,"Paid Date",$A129,"LOB2","MS")</f>
        <v/>
      </c>
      <c r="BA129" s="47">
        <f>GETPIVOTDATA("check_amount_total",[1]PT!$A$4,"Inc Date",BA$65,"Paid Date",$A129,"LOB2","MS")</f>
        <v/>
      </c>
      <c r="BB129" s="12">
        <f>SUM(AD129:BA129)</f>
        <v/>
      </c>
      <c r="BC129" s="12" t="n"/>
    </row>
    <row r="130">
      <c r="A130" s="10">
        <f>Summary!A11</f>
        <v/>
      </c>
      <c r="B130" s="47" t="n">
        <v/>
      </c>
      <c r="C130" s="47" t="n">
        <v>150</v>
      </c>
      <c r="D130" s="47" t="n">
        <v>150</v>
      </c>
      <c r="E130" s="47" t="n">
        <v>150</v>
      </c>
      <c r="F130" s="47" t="n">
        <v>203</v>
      </c>
      <c r="G130" s="47" t="n">
        <v>203</v>
      </c>
      <c r="H130" s="47" t="n">
        <v>203</v>
      </c>
      <c r="I130" s="47" t="n">
        <v>203</v>
      </c>
      <c r="J130" s="47" t="n">
        <v>203</v>
      </c>
      <c r="K130" s="47" t="n">
        <v>203</v>
      </c>
      <c r="L130" s="47" t="n">
        <v>203</v>
      </c>
      <c r="M130" s="47" t="n">
        <v>203</v>
      </c>
      <c r="N130" s="47" t="n">
        <v>219</v>
      </c>
      <c r="O130" s="47" t="n">
        <v>219</v>
      </c>
      <c r="P130" s="47" t="n">
        <v>219</v>
      </c>
      <c r="Q130" s="47" t="n">
        <v>219</v>
      </c>
      <c r="R130" s="47" t="n">
        <v>219</v>
      </c>
      <c r="S130" s="47" t="n">
        <v>219</v>
      </c>
      <c r="T130" s="47" t="n">
        <v>219</v>
      </c>
      <c r="U130" s="47" t="n">
        <v>219</v>
      </c>
      <c r="V130" s="47" t="n">
        <v>219</v>
      </c>
      <c r="W130" s="47" t="n">
        <v/>
      </c>
      <c r="X130" s="47" t="n">
        <v/>
      </c>
      <c r="Y130" s="47" t="n">
        <v/>
      </c>
      <c r="Z130" s="12" t="n"/>
      <c r="AA130" s="12" t="n"/>
      <c r="AC130" s="10">
        <f>A130</f>
        <v/>
      </c>
      <c r="AD130" s="47">
        <f>GETPIVOTDATA("check_amount_total",[1]PT!$A$4,"Inc Date",AD$65,"Paid Date",$A130,"LOB2","MS")</f>
        <v/>
      </c>
      <c r="AE130" s="47">
        <f>GETPIVOTDATA("check_amount_total",[1]PT!$A$4,"Inc Date",AE$65,"Paid Date",$A130,"LOB2","MS")</f>
        <v/>
      </c>
      <c r="AF130" s="47">
        <f>GETPIVOTDATA("check_amount_total",[1]PT!$A$4,"Inc Date",AF$65,"Paid Date",$A130,"LOB2","MS")</f>
        <v/>
      </c>
      <c r="AG130" s="47">
        <f>GETPIVOTDATA("check_amount_total",[1]PT!$A$4,"Inc Date",AG$65,"Paid Date",$A130,"LOB2","MS")</f>
        <v/>
      </c>
      <c r="AH130" s="47">
        <f>GETPIVOTDATA("check_amount_total",[1]PT!$A$4,"Inc Date",AH$65,"Paid Date",$A130,"LOB2","MS")</f>
        <v/>
      </c>
      <c r="AI130" s="47">
        <f>GETPIVOTDATA("check_amount_total",[1]PT!$A$4,"Inc Date",AI$65,"Paid Date",$A130,"LOB2","MS")</f>
        <v/>
      </c>
      <c r="AJ130" s="47">
        <f>GETPIVOTDATA("check_amount_total",[1]PT!$A$4,"Inc Date",AJ$65,"Paid Date",$A130,"LOB2","MS")</f>
        <v/>
      </c>
      <c r="AK130" s="47">
        <f>GETPIVOTDATA("check_amount_total",[1]PT!$A$4,"Inc Date",AK$65,"Paid Date",$A130,"LOB2","MS")</f>
        <v/>
      </c>
      <c r="AL130" s="47">
        <f>GETPIVOTDATA("check_amount_total",[1]PT!$A$4,"Inc Date",AL$65,"Paid Date",$A130,"LOB2","MS")</f>
        <v/>
      </c>
      <c r="AM130" s="47">
        <f>GETPIVOTDATA("check_amount_total",[1]PT!$A$4,"Inc Date",AM$65,"Paid Date",$A130,"LOB2","MS")</f>
        <v/>
      </c>
      <c r="AN130" s="47">
        <f>GETPIVOTDATA("check_amount_total",[1]PT!$A$4,"Inc Date",AN$65,"Paid Date",$A130,"LOB2","MS")</f>
        <v/>
      </c>
      <c r="AO130" s="47">
        <f>GETPIVOTDATA("check_amount_total",[1]PT!$A$4,"Inc Date",AO$65,"Paid Date",$A130,"LOB2","MS")</f>
        <v/>
      </c>
      <c r="AP130" s="47">
        <f>GETPIVOTDATA("check_amount_total",[1]PT!$A$4,"Inc Date",AP$65,"Paid Date",$A130,"LOB2","MS")</f>
        <v/>
      </c>
      <c r="AQ130" s="47">
        <f>GETPIVOTDATA("check_amount_total",[1]PT!$A$4,"Inc Date",AQ$65,"Paid Date",$A130,"LOB2","MS")</f>
        <v/>
      </c>
      <c r="AR130" s="47">
        <f>GETPIVOTDATA("check_amount_total",[1]PT!$A$4,"Inc Date",AR$65,"Paid Date",$A130,"LOB2","MS")</f>
        <v/>
      </c>
      <c r="AS130" s="47">
        <f>GETPIVOTDATA("check_amount_total",[1]PT!$A$4,"Inc Date",AS$65,"Paid Date",$A130,"LOB2","MS")</f>
        <v/>
      </c>
      <c r="AT130" s="47">
        <f>GETPIVOTDATA("check_amount_total",[1]PT!$A$4,"Inc Date",AT$65,"Paid Date",$A130,"LOB2","MS")</f>
        <v/>
      </c>
      <c r="AU130" s="47">
        <f>GETPIVOTDATA("check_amount_total",[1]PT!$A$4,"Inc Date",AU$65,"Paid Date",$A130,"LOB2","MS")</f>
        <v/>
      </c>
      <c r="AV130" s="47">
        <f>GETPIVOTDATA("check_amount_total",[1]PT!$A$4,"Inc Date",AV$65,"Paid Date",$A130,"LOB2","MS")</f>
        <v/>
      </c>
      <c r="AW130" s="47">
        <f>GETPIVOTDATA("check_amount_total",[1]PT!$A$4,"Inc Date",AW$65,"Paid Date",$A130,"LOB2","MS")</f>
        <v/>
      </c>
      <c r="AX130" s="47">
        <f>GETPIVOTDATA("check_amount_total",[1]PT!$A$4,"Inc Date",AX$65,"Paid Date",$A130,"LOB2","MS")</f>
        <v/>
      </c>
      <c r="AY130" s="47">
        <f>GETPIVOTDATA("check_amount_total",[1]PT!$A$4,"Inc Date",AY$65,"Paid Date",$A130,"LOB2","MS")</f>
        <v/>
      </c>
      <c r="AZ130" s="47">
        <f>GETPIVOTDATA("check_amount_total",[1]PT!$A$4,"Inc Date",AZ$65,"Paid Date",$A130,"LOB2","MS")</f>
        <v/>
      </c>
      <c r="BA130" s="47">
        <f>GETPIVOTDATA("check_amount_total",[1]PT!$A$4,"Inc Date",BA$65,"Paid Date",$A130,"LOB2","MS")</f>
        <v/>
      </c>
      <c r="BB130" s="12">
        <f>SUM(AD130:BA130)</f>
        <v/>
      </c>
      <c r="BC130" s="12" t="n"/>
    </row>
    <row r="131">
      <c r="A131" s="10">
        <f>Summary!A12</f>
        <v/>
      </c>
      <c r="B131" s="47" t="n">
        <v/>
      </c>
      <c r="C131" s="47" t="n">
        <v/>
      </c>
      <c r="D131" s="47" t="n">
        <v>72</v>
      </c>
      <c r="E131" s="47" t="n">
        <v>82</v>
      </c>
      <c r="F131" s="47" t="n">
        <v>82</v>
      </c>
      <c r="G131" s="47" t="n">
        <v>967</v>
      </c>
      <c r="H131" s="47" t="n">
        <v>967</v>
      </c>
      <c r="I131" s="47" t="n">
        <v>967</v>
      </c>
      <c r="J131" s="47" t="n">
        <v>967</v>
      </c>
      <c r="K131" s="47" t="n">
        <v>967</v>
      </c>
      <c r="L131" s="47" t="n">
        <v>967</v>
      </c>
      <c r="M131" s="47" t="n">
        <v>967</v>
      </c>
      <c r="N131" s="47" t="n">
        <v>967</v>
      </c>
      <c r="O131" s="47" t="n">
        <v>967</v>
      </c>
      <c r="P131" s="47" t="n">
        <v>967</v>
      </c>
      <c r="Q131" s="47" t="n">
        <v>967</v>
      </c>
      <c r="R131" s="47" t="n">
        <v>967</v>
      </c>
      <c r="S131" s="47" t="n">
        <v>967</v>
      </c>
      <c r="T131" s="47" t="n">
        <v>967</v>
      </c>
      <c r="U131" s="47" t="n">
        <v>967</v>
      </c>
      <c r="V131" s="47" t="n">
        <v/>
      </c>
      <c r="W131" s="47" t="n">
        <v/>
      </c>
      <c r="X131" s="47" t="n">
        <v/>
      </c>
      <c r="Y131" s="47" t="n">
        <v/>
      </c>
      <c r="Z131" s="12" t="n"/>
      <c r="AA131" s="12" t="n"/>
      <c r="AC131" s="10">
        <f>A131</f>
        <v/>
      </c>
      <c r="AD131" s="47">
        <f>GETPIVOTDATA("check_amount_total",[1]PT!$A$4,"Inc Date",AD$65,"Paid Date",$A131,"LOB2","MS")</f>
        <v/>
      </c>
      <c r="AE131" s="47">
        <f>GETPIVOTDATA("check_amount_total",[1]PT!$A$4,"Inc Date",AE$65,"Paid Date",$A131,"LOB2","MS")</f>
        <v/>
      </c>
      <c r="AF131" s="47">
        <f>GETPIVOTDATA("check_amount_total",[1]PT!$A$4,"Inc Date",AF$65,"Paid Date",$A131,"LOB2","MS")</f>
        <v/>
      </c>
      <c r="AG131" s="47">
        <f>GETPIVOTDATA("check_amount_total",[1]PT!$A$4,"Inc Date",AG$65,"Paid Date",$A131,"LOB2","MS")</f>
        <v/>
      </c>
      <c r="AH131" s="47">
        <f>GETPIVOTDATA("check_amount_total",[1]PT!$A$4,"Inc Date",AH$65,"Paid Date",$A131,"LOB2","MS")</f>
        <v/>
      </c>
      <c r="AI131" s="47">
        <f>GETPIVOTDATA("check_amount_total",[1]PT!$A$4,"Inc Date",AI$65,"Paid Date",$A131,"LOB2","MS")</f>
        <v/>
      </c>
      <c r="AJ131" s="47">
        <f>GETPIVOTDATA("check_amount_total",[1]PT!$A$4,"Inc Date",AJ$65,"Paid Date",$A131,"LOB2","MS")</f>
        <v/>
      </c>
      <c r="AK131" s="47">
        <f>GETPIVOTDATA("check_amount_total",[1]PT!$A$4,"Inc Date",AK$65,"Paid Date",$A131,"LOB2","MS")</f>
        <v/>
      </c>
      <c r="AL131" s="47">
        <f>GETPIVOTDATA("check_amount_total",[1]PT!$A$4,"Inc Date",AL$65,"Paid Date",$A131,"LOB2","MS")</f>
        <v/>
      </c>
      <c r="AM131" s="47">
        <f>GETPIVOTDATA("check_amount_total",[1]PT!$A$4,"Inc Date",AM$65,"Paid Date",$A131,"LOB2","MS")</f>
        <v/>
      </c>
      <c r="AN131" s="47">
        <f>GETPIVOTDATA("check_amount_total",[1]PT!$A$4,"Inc Date",AN$65,"Paid Date",$A131,"LOB2","MS")</f>
        <v/>
      </c>
      <c r="AO131" s="47">
        <f>GETPIVOTDATA("check_amount_total",[1]PT!$A$4,"Inc Date",AO$65,"Paid Date",$A131,"LOB2","MS")</f>
        <v/>
      </c>
      <c r="AP131" s="47">
        <f>GETPIVOTDATA("check_amount_total",[1]PT!$A$4,"Inc Date",AP$65,"Paid Date",$A131,"LOB2","MS")</f>
        <v/>
      </c>
      <c r="AQ131" s="47">
        <f>GETPIVOTDATA("check_amount_total",[1]PT!$A$4,"Inc Date",AQ$65,"Paid Date",$A131,"LOB2","MS")</f>
        <v/>
      </c>
      <c r="AR131" s="47">
        <f>GETPIVOTDATA("check_amount_total",[1]PT!$A$4,"Inc Date",AR$65,"Paid Date",$A131,"LOB2","MS")</f>
        <v/>
      </c>
      <c r="AS131" s="47">
        <f>GETPIVOTDATA("check_amount_total",[1]PT!$A$4,"Inc Date",AS$65,"Paid Date",$A131,"LOB2","MS")</f>
        <v/>
      </c>
      <c r="AT131" s="47">
        <f>GETPIVOTDATA("check_amount_total",[1]PT!$A$4,"Inc Date",AT$65,"Paid Date",$A131,"LOB2","MS")</f>
        <v/>
      </c>
      <c r="AU131" s="47">
        <f>GETPIVOTDATA("check_amount_total",[1]PT!$A$4,"Inc Date",AU$65,"Paid Date",$A131,"LOB2","MS")</f>
        <v/>
      </c>
      <c r="AV131" s="47">
        <f>GETPIVOTDATA("check_amount_total",[1]PT!$A$4,"Inc Date",AV$65,"Paid Date",$A131,"LOB2","MS")</f>
        <v/>
      </c>
      <c r="AW131" s="47">
        <f>GETPIVOTDATA("check_amount_total",[1]PT!$A$4,"Inc Date",AW$65,"Paid Date",$A131,"LOB2","MS")</f>
        <v/>
      </c>
      <c r="AX131" s="47">
        <f>GETPIVOTDATA("check_amount_total",[1]PT!$A$4,"Inc Date",AX$65,"Paid Date",$A131,"LOB2","MS")</f>
        <v/>
      </c>
      <c r="AY131" s="47">
        <f>GETPIVOTDATA("check_amount_total",[1]PT!$A$4,"Inc Date",AY$65,"Paid Date",$A131,"LOB2","MS")</f>
        <v/>
      </c>
      <c r="AZ131" s="47">
        <f>GETPIVOTDATA("check_amount_total",[1]PT!$A$4,"Inc Date",AZ$65,"Paid Date",$A131,"LOB2","MS")</f>
        <v/>
      </c>
      <c r="BA131" s="47">
        <f>GETPIVOTDATA("check_amount_total",[1]PT!$A$4,"Inc Date",BA$65,"Paid Date",$A131,"LOB2","MS")</f>
        <v/>
      </c>
      <c r="BB131" s="12">
        <f>SUM(AD131:BA131)</f>
        <v/>
      </c>
      <c r="BC131" s="12" t="n"/>
    </row>
    <row r="132">
      <c r="A132" s="10">
        <f>Summary!A13</f>
        <v/>
      </c>
      <c r="B132" s="47" t="n">
        <v/>
      </c>
      <c r="C132" s="47" t="n">
        <v>350</v>
      </c>
      <c r="D132" s="47" t="n">
        <v>374</v>
      </c>
      <c r="E132" s="47" t="n">
        <v>374</v>
      </c>
      <c r="F132" s="47" t="n">
        <v>1794</v>
      </c>
      <c r="G132" s="47" t="n">
        <v>1794</v>
      </c>
      <c r="H132" s="47" t="n">
        <v>1794</v>
      </c>
      <c r="I132" s="47" t="n">
        <v>1794</v>
      </c>
      <c r="J132" s="47" t="n">
        <v>1794</v>
      </c>
      <c r="K132" s="47" t="n">
        <v>1794</v>
      </c>
      <c r="L132" s="47" t="n">
        <v>1794</v>
      </c>
      <c r="M132" s="47" t="n">
        <v>1794</v>
      </c>
      <c r="N132" s="47" t="n">
        <v>1794</v>
      </c>
      <c r="O132" s="47" t="n">
        <v>1794</v>
      </c>
      <c r="P132" s="47" t="n">
        <v>1794</v>
      </c>
      <c r="Q132" s="47" t="n">
        <v>1794</v>
      </c>
      <c r="R132" s="47" t="n">
        <v>1794</v>
      </c>
      <c r="S132" s="47" t="n">
        <v>1794</v>
      </c>
      <c r="T132" s="47" t="n">
        <v>1794</v>
      </c>
      <c r="U132" s="47" t="n">
        <v/>
      </c>
      <c r="V132" s="47" t="n">
        <v/>
      </c>
      <c r="W132" s="47" t="n">
        <v/>
      </c>
      <c r="X132" s="47" t="n">
        <v/>
      </c>
      <c r="Y132" s="47" t="n">
        <v/>
      </c>
      <c r="Z132" s="12" t="n"/>
      <c r="AA132" s="12" t="n"/>
      <c r="AC132" s="10">
        <f>A132</f>
        <v/>
      </c>
      <c r="AD132" s="47">
        <f>GETPIVOTDATA("check_amount_total",[1]PT!$A$4,"Inc Date",AD$65,"Paid Date",$A132,"LOB2","MS")</f>
        <v/>
      </c>
      <c r="AE132" s="47">
        <f>GETPIVOTDATA("check_amount_total",[1]PT!$A$4,"Inc Date",AE$65,"Paid Date",$A132,"LOB2","MS")</f>
        <v/>
      </c>
      <c r="AF132" s="47">
        <f>GETPIVOTDATA("check_amount_total",[1]PT!$A$4,"Inc Date",AF$65,"Paid Date",$A132,"LOB2","MS")</f>
        <v/>
      </c>
      <c r="AG132" s="47">
        <f>GETPIVOTDATA("check_amount_total",[1]PT!$A$4,"Inc Date",AG$65,"Paid Date",$A132,"LOB2","MS")</f>
        <v/>
      </c>
      <c r="AH132" s="47">
        <f>GETPIVOTDATA("check_amount_total",[1]PT!$A$4,"Inc Date",AH$65,"Paid Date",$A132,"LOB2","MS")</f>
        <v/>
      </c>
      <c r="AI132" s="47">
        <f>GETPIVOTDATA("check_amount_total",[1]PT!$A$4,"Inc Date",AI$65,"Paid Date",$A132,"LOB2","MS")</f>
        <v/>
      </c>
      <c r="AJ132" s="47">
        <f>GETPIVOTDATA("check_amount_total",[1]PT!$A$4,"Inc Date",AJ$65,"Paid Date",$A132,"LOB2","MS")</f>
        <v/>
      </c>
      <c r="AK132" s="47">
        <f>GETPIVOTDATA("check_amount_total",[1]PT!$A$4,"Inc Date",AK$65,"Paid Date",$A132,"LOB2","MS")</f>
        <v/>
      </c>
      <c r="AL132" s="47">
        <f>GETPIVOTDATA("check_amount_total",[1]PT!$A$4,"Inc Date",AL$65,"Paid Date",$A132,"LOB2","MS")</f>
        <v/>
      </c>
      <c r="AM132" s="47">
        <f>GETPIVOTDATA("check_amount_total",[1]PT!$A$4,"Inc Date",AM$65,"Paid Date",$A132,"LOB2","MS")</f>
        <v/>
      </c>
      <c r="AN132" s="47">
        <f>GETPIVOTDATA("check_amount_total",[1]PT!$A$4,"Inc Date",AN$65,"Paid Date",$A132,"LOB2","MS")</f>
        <v/>
      </c>
      <c r="AO132" s="47">
        <f>GETPIVOTDATA("check_amount_total",[1]PT!$A$4,"Inc Date",AO$65,"Paid Date",$A132,"LOB2","MS")</f>
        <v/>
      </c>
      <c r="AP132" s="47">
        <f>GETPIVOTDATA("check_amount_total",[1]PT!$A$4,"Inc Date",AP$65,"Paid Date",$A132,"LOB2","MS")</f>
        <v/>
      </c>
      <c r="AQ132" s="47">
        <f>GETPIVOTDATA("check_amount_total",[1]PT!$A$4,"Inc Date",AQ$65,"Paid Date",$A132,"LOB2","MS")</f>
        <v/>
      </c>
      <c r="AR132" s="47">
        <f>GETPIVOTDATA("check_amount_total",[1]PT!$A$4,"Inc Date",AR$65,"Paid Date",$A132,"LOB2","MS")</f>
        <v/>
      </c>
      <c r="AS132" s="47">
        <f>GETPIVOTDATA("check_amount_total",[1]PT!$A$4,"Inc Date",AS$65,"Paid Date",$A132,"LOB2","MS")</f>
        <v/>
      </c>
      <c r="AT132" s="47">
        <f>GETPIVOTDATA("check_amount_total",[1]PT!$A$4,"Inc Date",AT$65,"Paid Date",$A132,"LOB2","MS")</f>
        <v/>
      </c>
      <c r="AU132" s="47">
        <f>GETPIVOTDATA("check_amount_total",[1]PT!$A$4,"Inc Date",AU$65,"Paid Date",$A132,"LOB2","MS")</f>
        <v/>
      </c>
      <c r="AV132" s="47">
        <f>GETPIVOTDATA("check_amount_total",[1]PT!$A$4,"Inc Date",AV$65,"Paid Date",$A132,"LOB2","MS")</f>
        <v/>
      </c>
      <c r="AW132" s="47">
        <f>GETPIVOTDATA("check_amount_total",[1]PT!$A$4,"Inc Date",AW$65,"Paid Date",$A132,"LOB2","MS")</f>
        <v/>
      </c>
      <c r="AX132" s="47">
        <f>GETPIVOTDATA("check_amount_total",[1]PT!$A$4,"Inc Date",AX$65,"Paid Date",$A132,"LOB2","MS")</f>
        <v/>
      </c>
      <c r="AY132" s="47">
        <f>GETPIVOTDATA("check_amount_total",[1]PT!$A$4,"Inc Date",AY$65,"Paid Date",$A132,"LOB2","MS")</f>
        <v/>
      </c>
      <c r="AZ132" s="47">
        <f>GETPIVOTDATA("check_amount_total",[1]PT!$A$4,"Inc Date",AZ$65,"Paid Date",$A132,"LOB2","MS")</f>
        <v/>
      </c>
      <c r="BA132" s="47">
        <f>GETPIVOTDATA("check_amount_total",[1]PT!$A$4,"Inc Date",BA$65,"Paid Date",$A132,"LOB2","MS")</f>
        <v/>
      </c>
      <c r="BB132" s="12">
        <f>SUM(AD132:BA132)</f>
        <v/>
      </c>
      <c r="BC132" s="12" t="n"/>
    </row>
    <row r="133">
      <c r="A133" s="10">
        <f>Summary!A14</f>
        <v/>
      </c>
      <c r="B133" s="47" t="n">
        <v/>
      </c>
      <c r="C133" s="47" t="n">
        <v/>
      </c>
      <c r="D133" s="47" t="n">
        <v>20</v>
      </c>
      <c r="E133" s="47" t="n">
        <v>100</v>
      </c>
      <c r="F133" s="47" t="n">
        <v>299.9999999999999</v>
      </c>
      <c r="G133" s="47" t="n">
        <v>970</v>
      </c>
      <c r="H133" s="47" t="n">
        <v>970</v>
      </c>
      <c r="I133" s="47" t="n">
        <v>970</v>
      </c>
      <c r="J133" s="47" t="n">
        <v>970</v>
      </c>
      <c r="K133" s="47" t="n">
        <v>970</v>
      </c>
      <c r="L133" s="47" t="n">
        <v>970</v>
      </c>
      <c r="M133" s="47" t="n">
        <v>970</v>
      </c>
      <c r="N133" s="47" t="n">
        <v>970</v>
      </c>
      <c r="O133" s="47" t="n">
        <v>970</v>
      </c>
      <c r="P133" s="47" t="n">
        <v>970</v>
      </c>
      <c r="Q133" s="47" t="n">
        <v>970</v>
      </c>
      <c r="R133" s="47" t="n">
        <v>970</v>
      </c>
      <c r="S133" s="47" t="n">
        <v>970</v>
      </c>
      <c r="T133" s="47" t="n">
        <v/>
      </c>
      <c r="U133" s="47" t="n">
        <v/>
      </c>
      <c r="V133" s="47" t="n">
        <v/>
      </c>
      <c r="W133" s="47" t="n">
        <v/>
      </c>
      <c r="X133" s="47" t="n">
        <v/>
      </c>
      <c r="Y133" s="47" t="n">
        <v/>
      </c>
      <c r="Z133" s="12" t="n"/>
      <c r="AA133" s="12" t="n"/>
      <c r="AC133" s="10">
        <f>A133</f>
        <v/>
      </c>
      <c r="AD133" s="47">
        <f>GETPIVOTDATA("check_amount_total",[1]PT!$A$4,"Inc Date",AD$65,"Paid Date",$A133,"LOB2","MS")</f>
        <v/>
      </c>
      <c r="AE133" s="47">
        <f>GETPIVOTDATA("check_amount_total",[1]PT!$A$4,"Inc Date",AE$65,"Paid Date",$A133,"LOB2","MS")</f>
        <v/>
      </c>
      <c r="AF133" s="47">
        <f>GETPIVOTDATA("check_amount_total",[1]PT!$A$4,"Inc Date",AF$65,"Paid Date",$A133,"LOB2","MS")</f>
        <v/>
      </c>
      <c r="AG133" s="47">
        <f>GETPIVOTDATA("check_amount_total",[1]PT!$A$4,"Inc Date",AG$65,"Paid Date",$A133,"LOB2","MS")</f>
        <v/>
      </c>
      <c r="AH133" s="47">
        <f>GETPIVOTDATA("check_amount_total",[1]PT!$A$4,"Inc Date",AH$65,"Paid Date",$A133,"LOB2","MS")</f>
        <v/>
      </c>
      <c r="AI133" s="47">
        <f>GETPIVOTDATA("check_amount_total",[1]PT!$A$4,"Inc Date",AI$65,"Paid Date",$A133,"LOB2","MS")</f>
        <v/>
      </c>
      <c r="AJ133" s="47">
        <f>GETPIVOTDATA("check_amount_total",[1]PT!$A$4,"Inc Date",AJ$65,"Paid Date",$A133,"LOB2","MS")</f>
        <v/>
      </c>
      <c r="AK133" s="47">
        <f>GETPIVOTDATA("check_amount_total",[1]PT!$A$4,"Inc Date",AK$65,"Paid Date",$A133,"LOB2","MS")</f>
        <v/>
      </c>
      <c r="AL133" s="47">
        <f>GETPIVOTDATA("check_amount_total",[1]PT!$A$4,"Inc Date",AL$65,"Paid Date",$A133,"LOB2","MS")</f>
        <v/>
      </c>
      <c r="AM133" s="47">
        <f>GETPIVOTDATA("check_amount_total",[1]PT!$A$4,"Inc Date",AM$65,"Paid Date",$A133,"LOB2","MS")</f>
        <v/>
      </c>
      <c r="AN133" s="47">
        <f>GETPIVOTDATA("check_amount_total",[1]PT!$A$4,"Inc Date",AN$65,"Paid Date",$A133,"LOB2","MS")</f>
        <v/>
      </c>
      <c r="AO133" s="47">
        <f>GETPIVOTDATA("check_amount_total",[1]PT!$A$4,"Inc Date",AO$65,"Paid Date",$A133,"LOB2","MS")</f>
        <v/>
      </c>
      <c r="AP133" s="47">
        <f>GETPIVOTDATA("check_amount_total",[1]PT!$A$4,"Inc Date",AP$65,"Paid Date",$A133,"LOB2","MS")</f>
        <v/>
      </c>
      <c r="AQ133" s="47">
        <f>GETPIVOTDATA("check_amount_total",[1]PT!$A$4,"Inc Date",AQ$65,"Paid Date",$A133,"LOB2","MS")</f>
        <v/>
      </c>
      <c r="AR133" s="47">
        <f>GETPIVOTDATA("check_amount_total",[1]PT!$A$4,"Inc Date",AR$65,"Paid Date",$A133,"LOB2","MS")</f>
        <v/>
      </c>
      <c r="AS133" s="47">
        <f>GETPIVOTDATA("check_amount_total",[1]PT!$A$4,"Inc Date",AS$65,"Paid Date",$A133,"LOB2","MS")</f>
        <v/>
      </c>
      <c r="AT133" s="47">
        <f>GETPIVOTDATA("check_amount_total",[1]PT!$A$4,"Inc Date",AT$65,"Paid Date",$A133,"LOB2","MS")</f>
        <v/>
      </c>
      <c r="AU133" s="47">
        <f>GETPIVOTDATA("check_amount_total",[1]PT!$A$4,"Inc Date",AU$65,"Paid Date",$A133,"LOB2","MS")</f>
        <v/>
      </c>
      <c r="AV133" s="47">
        <f>GETPIVOTDATA("check_amount_total",[1]PT!$A$4,"Inc Date",AV$65,"Paid Date",$A133,"LOB2","MS")</f>
        <v/>
      </c>
      <c r="AW133" s="47">
        <f>GETPIVOTDATA("check_amount_total",[1]PT!$A$4,"Inc Date",AW$65,"Paid Date",$A133,"LOB2","MS")</f>
        <v/>
      </c>
      <c r="AX133" s="47">
        <f>GETPIVOTDATA("check_amount_total",[1]PT!$A$4,"Inc Date",AX$65,"Paid Date",$A133,"LOB2","MS")</f>
        <v/>
      </c>
      <c r="AY133" s="47">
        <f>GETPIVOTDATA("check_amount_total",[1]PT!$A$4,"Inc Date",AY$65,"Paid Date",$A133,"LOB2","MS")</f>
        <v/>
      </c>
      <c r="AZ133" s="47">
        <f>GETPIVOTDATA("check_amount_total",[1]PT!$A$4,"Inc Date",AZ$65,"Paid Date",$A133,"LOB2","MS")</f>
        <v/>
      </c>
      <c r="BA133" s="47">
        <f>GETPIVOTDATA("check_amount_total",[1]PT!$A$4,"Inc Date",BA$65,"Paid Date",$A133,"LOB2","MS")</f>
        <v/>
      </c>
      <c r="BB133" s="12">
        <f>SUM(AD133:BA133)</f>
        <v/>
      </c>
      <c r="BC133" s="12" t="n"/>
    </row>
    <row r="134">
      <c r="A134" s="10">
        <f>Summary!A15</f>
        <v/>
      </c>
      <c r="B134" s="47" t="n">
        <v/>
      </c>
      <c r="C134" s="47" t="n">
        <v/>
      </c>
      <c r="D134" s="47" t="n">
        <v/>
      </c>
      <c r="E134" s="47" t="n">
        <v/>
      </c>
      <c r="F134" s="47" t="n">
        <v/>
      </c>
      <c r="G134" s="47" t="n">
        <v/>
      </c>
      <c r="H134" s="47" t="n">
        <v/>
      </c>
      <c r="I134" s="47" t="n">
        <v/>
      </c>
      <c r="J134" s="47" t="n">
        <v>19</v>
      </c>
      <c r="K134" s="47" t="n">
        <v>19</v>
      </c>
      <c r="L134" s="47" t="n">
        <v>19</v>
      </c>
      <c r="M134" s="47" t="n">
        <v>19</v>
      </c>
      <c r="N134" s="47" t="n">
        <v>19</v>
      </c>
      <c r="O134" s="47" t="n">
        <v>19</v>
      </c>
      <c r="P134" s="47" t="n">
        <v>19</v>
      </c>
      <c r="Q134" s="47" t="n">
        <v>19</v>
      </c>
      <c r="R134" s="47" t="n">
        <v>5290.94</v>
      </c>
      <c r="S134" s="47" t="n">
        <v/>
      </c>
      <c r="T134" s="47" t="n">
        <v/>
      </c>
      <c r="U134" s="47" t="n">
        <v/>
      </c>
      <c r="V134" s="47" t="n">
        <v/>
      </c>
      <c r="W134" s="47" t="n">
        <v/>
      </c>
      <c r="X134" s="47" t="n">
        <v/>
      </c>
      <c r="Y134" s="47" t="n">
        <v/>
      </c>
      <c r="Z134" s="12" t="n"/>
      <c r="AA134" s="12" t="n"/>
      <c r="AC134" s="10">
        <f>A134</f>
        <v/>
      </c>
      <c r="AD134" s="47">
        <f>GETPIVOTDATA("check_amount_total",[1]PT!$A$4,"Inc Date",AD$65,"Paid Date",$A134,"LOB2","MS")</f>
        <v/>
      </c>
      <c r="AE134" s="47">
        <f>GETPIVOTDATA("check_amount_total",[1]PT!$A$4,"Inc Date",AE$65,"Paid Date",$A134,"LOB2","MS")</f>
        <v/>
      </c>
      <c r="AF134" s="47">
        <f>GETPIVOTDATA("check_amount_total",[1]PT!$A$4,"Inc Date",AF$65,"Paid Date",$A134,"LOB2","MS")</f>
        <v/>
      </c>
      <c r="AG134" s="47">
        <f>GETPIVOTDATA("check_amount_total",[1]PT!$A$4,"Inc Date",AG$65,"Paid Date",$A134,"LOB2","MS")</f>
        <v/>
      </c>
      <c r="AH134" s="47">
        <f>GETPIVOTDATA("check_amount_total",[1]PT!$A$4,"Inc Date",AH$65,"Paid Date",$A134,"LOB2","MS")</f>
        <v/>
      </c>
      <c r="AI134" s="47">
        <f>GETPIVOTDATA("check_amount_total",[1]PT!$A$4,"Inc Date",AI$65,"Paid Date",$A134,"LOB2","MS")</f>
        <v/>
      </c>
      <c r="AJ134" s="47">
        <f>GETPIVOTDATA("check_amount_total",[1]PT!$A$4,"Inc Date",AJ$65,"Paid Date",$A134,"LOB2","MS")</f>
        <v/>
      </c>
      <c r="AK134" s="47">
        <f>GETPIVOTDATA("check_amount_total",[1]PT!$A$4,"Inc Date",AK$65,"Paid Date",$A134,"LOB2","MS")</f>
        <v/>
      </c>
      <c r="AL134" s="47">
        <f>GETPIVOTDATA("check_amount_total",[1]PT!$A$4,"Inc Date",AL$65,"Paid Date",$A134,"LOB2","MS")</f>
        <v/>
      </c>
      <c r="AM134" s="47">
        <f>GETPIVOTDATA("check_amount_total",[1]PT!$A$4,"Inc Date",AM$65,"Paid Date",$A134,"LOB2","MS")</f>
        <v/>
      </c>
      <c r="AN134" s="47">
        <f>GETPIVOTDATA("check_amount_total",[1]PT!$A$4,"Inc Date",AN$65,"Paid Date",$A134,"LOB2","MS")</f>
        <v/>
      </c>
      <c r="AO134" s="47">
        <f>GETPIVOTDATA("check_amount_total",[1]PT!$A$4,"Inc Date",AO$65,"Paid Date",$A134,"LOB2","MS")</f>
        <v/>
      </c>
      <c r="AP134" s="47">
        <f>GETPIVOTDATA("check_amount_total",[1]PT!$A$4,"Inc Date",AP$65,"Paid Date",$A134,"LOB2","MS")</f>
        <v/>
      </c>
      <c r="AQ134" s="47">
        <f>GETPIVOTDATA("check_amount_total",[1]PT!$A$4,"Inc Date",AQ$65,"Paid Date",$A134,"LOB2","MS")</f>
        <v/>
      </c>
      <c r="AR134" s="47">
        <f>GETPIVOTDATA("check_amount_total",[1]PT!$A$4,"Inc Date",AR$65,"Paid Date",$A134,"LOB2","MS")</f>
        <v/>
      </c>
      <c r="AS134" s="47">
        <f>GETPIVOTDATA("check_amount_total",[1]PT!$A$4,"Inc Date",AS$65,"Paid Date",$A134,"LOB2","MS")</f>
        <v/>
      </c>
      <c r="AT134" s="47">
        <f>GETPIVOTDATA("check_amount_total",[1]PT!$A$4,"Inc Date",AT$65,"Paid Date",$A134,"LOB2","MS")</f>
        <v/>
      </c>
      <c r="AU134" s="47">
        <f>GETPIVOTDATA("check_amount_total",[1]PT!$A$4,"Inc Date",AU$65,"Paid Date",$A134,"LOB2","MS")</f>
        <v/>
      </c>
      <c r="AV134" s="47">
        <f>GETPIVOTDATA("check_amount_total",[1]PT!$A$4,"Inc Date",AV$65,"Paid Date",$A134,"LOB2","MS")</f>
        <v/>
      </c>
      <c r="AW134" s="47">
        <f>GETPIVOTDATA("check_amount_total",[1]PT!$A$4,"Inc Date",AW$65,"Paid Date",$A134,"LOB2","MS")</f>
        <v/>
      </c>
      <c r="AX134" s="47">
        <f>GETPIVOTDATA("check_amount_total",[1]PT!$A$4,"Inc Date",AX$65,"Paid Date",$A134,"LOB2","MS")</f>
        <v/>
      </c>
      <c r="AY134" s="47">
        <f>GETPIVOTDATA("check_amount_total",[1]PT!$A$4,"Inc Date",AY$65,"Paid Date",$A134,"LOB2","MS")</f>
        <v/>
      </c>
      <c r="AZ134" s="47">
        <f>GETPIVOTDATA("check_amount_total",[1]PT!$A$4,"Inc Date",AZ$65,"Paid Date",$A134,"LOB2","MS")</f>
        <v/>
      </c>
      <c r="BA134" s="47">
        <f>GETPIVOTDATA("check_amount_total",[1]PT!$A$4,"Inc Date",BA$65,"Paid Date",$A134,"LOB2","MS")</f>
        <v/>
      </c>
      <c r="BB134" s="12">
        <f>SUM(AD134:BA134)</f>
        <v/>
      </c>
      <c r="BC134" s="12" t="n"/>
    </row>
    <row r="135">
      <c r="A135" s="10">
        <f>Summary!A16</f>
        <v/>
      </c>
      <c r="B135" s="47" t="n">
        <v/>
      </c>
      <c r="C135" s="47" t="n">
        <v/>
      </c>
      <c r="D135" s="47" t="n">
        <v/>
      </c>
      <c r="E135" s="47" t="n">
        <v>66</v>
      </c>
      <c r="F135" s="47" t="n">
        <v>3066</v>
      </c>
      <c r="G135" s="47" t="n">
        <v>3066</v>
      </c>
      <c r="H135" s="47" t="n">
        <v>3066</v>
      </c>
      <c r="I135" s="47" t="n">
        <v>3072</v>
      </c>
      <c r="J135" s="47" t="n">
        <v>3275.16</v>
      </c>
      <c r="K135" s="47" t="n">
        <v>3275.16</v>
      </c>
      <c r="L135" s="47" t="n">
        <v>3275.16</v>
      </c>
      <c r="M135" s="47" t="n">
        <v>3275.16</v>
      </c>
      <c r="N135" s="47" t="n">
        <v>3275.16</v>
      </c>
      <c r="O135" s="47" t="n">
        <v>3275.16</v>
      </c>
      <c r="P135" s="47" t="n">
        <v>3275.16</v>
      </c>
      <c r="Q135" s="47" t="n">
        <v>13288.79</v>
      </c>
      <c r="R135" s="47" t="n">
        <v/>
      </c>
      <c r="S135" s="47" t="n">
        <v/>
      </c>
      <c r="T135" s="47" t="n">
        <v/>
      </c>
      <c r="U135" s="47" t="n">
        <v/>
      </c>
      <c r="V135" s="47" t="n">
        <v/>
      </c>
      <c r="W135" s="47" t="n">
        <v/>
      </c>
      <c r="X135" s="47" t="n">
        <v/>
      </c>
      <c r="Y135" s="47" t="n">
        <v/>
      </c>
      <c r="Z135" s="12" t="n"/>
      <c r="AA135" s="12" t="n"/>
      <c r="AC135" s="10">
        <f>A135</f>
        <v/>
      </c>
      <c r="AD135" s="47">
        <f>GETPIVOTDATA("check_amount_total",[1]PT!$A$4,"Inc Date",AD$65,"Paid Date",$A135,"LOB2","MS")</f>
        <v/>
      </c>
      <c r="AE135" s="47">
        <f>GETPIVOTDATA("check_amount_total",[1]PT!$A$4,"Inc Date",AE$65,"Paid Date",$A135,"LOB2","MS")</f>
        <v/>
      </c>
      <c r="AF135" s="47">
        <f>GETPIVOTDATA("check_amount_total",[1]PT!$A$4,"Inc Date",AF$65,"Paid Date",$A135,"LOB2","MS")</f>
        <v/>
      </c>
      <c r="AG135" s="47">
        <f>GETPIVOTDATA("check_amount_total",[1]PT!$A$4,"Inc Date",AG$65,"Paid Date",$A135,"LOB2","MS")</f>
        <v/>
      </c>
      <c r="AH135" s="47">
        <f>GETPIVOTDATA("check_amount_total",[1]PT!$A$4,"Inc Date",AH$65,"Paid Date",$A135,"LOB2","MS")</f>
        <v/>
      </c>
      <c r="AI135" s="47">
        <f>GETPIVOTDATA("check_amount_total",[1]PT!$A$4,"Inc Date",AI$65,"Paid Date",$A135,"LOB2","MS")</f>
        <v/>
      </c>
      <c r="AJ135" s="47">
        <f>GETPIVOTDATA("check_amount_total",[1]PT!$A$4,"Inc Date",AJ$65,"Paid Date",$A135,"LOB2","MS")</f>
        <v/>
      </c>
      <c r="AK135" s="47">
        <f>GETPIVOTDATA("check_amount_total",[1]PT!$A$4,"Inc Date",AK$65,"Paid Date",$A135,"LOB2","MS")</f>
        <v/>
      </c>
      <c r="AL135" s="47">
        <f>GETPIVOTDATA("check_amount_total",[1]PT!$A$4,"Inc Date",AL$65,"Paid Date",$A135,"LOB2","MS")</f>
        <v/>
      </c>
      <c r="AM135" s="47">
        <f>GETPIVOTDATA("check_amount_total",[1]PT!$A$4,"Inc Date",AM$65,"Paid Date",$A135,"LOB2","MS")</f>
        <v/>
      </c>
      <c r="AN135" s="47">
        <f>GETPIVOTDATA("check_amount_total",[1]PT!$A$4,"Inc Date",AN$65,"Paid Date",$A135,"LOB2","MS")</f>
        <v/>
      </c>
      <c r="AO135" s="47">
        <f>GETPIVOTDATA("check_amount_total",[1]PT!$A$4,"Inc Date",AO$65,"Paid Date",$A135,"LOB2","MS")</f>
        <v/>
      </c>
      <c r="AP135" s="47">
        <f>GETPIVOTDATA("check_amount_total",[1]PT!$A$4,"Inc Date",AP$65,"Paid Date",$A135,"LOB2","MS")</f>
        <v/>
      </c>
      <c r="AQ135" s="47">
        <f>GETPIVOTDATA("check_amount_total",[1]PT!$A$4,"Inc Date",AQ$65,"Paid Date",$A135,"LOB2","MS")</f>
        <v/>
      </c>
      <c r="AR135" s="47">
        <f>GETPIVOTDATA("check_amount_total",[1]PT!$A$4,"Inc Date",AR$65,"Paid Date",$A135,"LOB2","MS")</f>
        <v/>
      </c>
      <c r="AS135" s="47">
        <f>GETPIVOTDATA("check_amount_total",[1]PT!$A$4,"Inc Date",AS$65,"Paid Date",$A135,"LOB2","MS")</f>
        <v/>
      </c>
      <c r="AT135" s="47">
        <f>GETPIVOTDATA("check_amount_total",[1]PT!$A$4,"Inc Date",AT$65,"Paid Date",$A135,"LOB2","MS")</f>
        <v/>
      </c>
      <c r="AU135" s="47">
        <f>GETPIVOTDATA("check_amount_total",[1]PT!$A$4,"Inc Date",AU$65,"Paid Date",$A135,"LOB2","MS")</f>
        <v/>
      </c>
      <c r="AV135" s="47">
        <f>GETPIVOTDATA("check_amount_total",[1]PT!$A$4,"Inc Date",AV$65,"Paid Date",$A135,"LOB2","MS")</f>
        <v/>
      </c>
      <c r="AW135" s="47">
        <f>GETPIVOTDATA("check_amount_total",[1]PT!$A$4,"Inc Date",AW$65,"Paid Date",$A135,"LOB2","MS")</f>
        <v/>
      </c>
      <c r="AX135" s="47">
        <f>GETPIVOTDATA("check_amount_total",[1]PT!$A$4,"Inc Date",AX$65,"Paid Date",$A135,"LOB2","MS")</f>
        <v/>
      </c>
      <c r="AY135" s="47">
        <f>GETPIVOTDATA("check_amount_total",[1]PT!$A$4,"Inc Date",AY$65,"Paid Date",$A135,"LOB2","MS")</f>
        <v/>
      </c>
      <c r="AZ135" s="47">
        <f>GETPIVOTDATA("check_amount_total",[1]PT!$A$4,"Inc Date",AZ$65,"Paid Date",$A135,"LOB2","MS")</f>
        <v/>
      </c>
      <c r="BA135" s="47">
        <f>GETPIVOTDATA("check_amount_total",[1]PT!$A$4,"Inc Date",BA$65,"Paid Date",$A135,"LOB2","MS")</f>
        <v/>
      </c>
      <c r="BB135" s="12">
        <f>SUM(AD135:BA135)</f>
        <v/>
      </c>
      <c r="BC135" s="12" t="n"/>
    </row>
    <row r="136">
      <c r="A136" s="10">
        <f>Summary!A17</f>
        <v/>
      </c>
      <c r="B136" s="47" t="n">
        <v/>
      </c>
      <c r="C136" s="47" t="n">
        <v/>
      </c>
      <c r="D136" s="47" t="n">
        <v>1655</v>
      </c>
      <c r="E136" s="47" t="n">
        <v>1655</v>
      </c>
      <c r="F136" s="47" t="n">
        <v>1655</v>
      </c>
      <c r="G136" s="47" t="n">
        <v>1655</v>
      </c>
      <c r="H136" s="47" t="n">
        <v>1655</v>
      </c>
      <c r="I136" s="47" t="n">
        <v>1655</v>
      </c>
      <c r="J136" s="47" t="n">
        <v>1655</v>
      </c>
      <c r="K136" s="47" t="n">
        <v>1655</v>
      </c>
      <c r="L136" s="47" t="n">
        <v>1655</v>
      </c>
      <c r="M136" s="47" t="n">
        <v>1655</v>
      </c>
      <c r="N136" s="47" t="n">
        <v>1655</v>
      </c>
      <c r="O136" s="47" t="n">
        <v>1655</v>
      </c>
      <c r="P136" s="47" t="n">
        <v>5673.110000000001</v>
      </c>
      <c r="Q136" s="47" t="n">
        <v/>
      </c>
      <c r="R136" s="47" t="n">
        <v/>
      </c>
      <c r="S136" s="47" t="n">
        <v/>
      </c>
      <c r="T136" s="47" t="n">
        <v/>
      </c>
      <c r="U136" s="47" t="n">
        <v/>
      </c>
      <c r="V136" s="47" t="n">
        <v/>
      </c>
      <c r="W136" s="47" t="n">
        <v/>
      </c>
      <c r="X136" s="47" t="n">
        <v/>
      </c>
      <c r="Y136" s="47" t="n">
        <v/>
      </c>
      <c r="Z136" s="12" t="n"/>
      <c r="AA136" s="12" t="n"/>
      <c r="AC136" s="10">
        <f>A136</f>
        <v/>
      </c>
      <c r="AD136" s="47">
        <f>GETPIVOTDATA("check_amount_total",[1]PT!$A$4,"Inc Date",AD$65,"Paid Date",$A136,"LOB2","MS")</f>
        <v/>
      </c>
      <c r="AE136" s="47">
        <f>GETPIVOTDATA("check_amount_total",[1]PT!$A$4,"Inc Date",AE$65,"Paid Date",$A136,"LOB2","MS")</f>
        <v/>
      </c>
      <c r="AF136" s="47">
        <f>GETPIVOTDATA("check_amount_total",[1]PT!$A$4,"Inc Date",AF$65,"Paid Date",$A136,"LOB2","MS")</f>
        <v/>
      </c>
      <c r="AG136" s="47">
        <f>GETPIVOTDATA("check_amount_total",[1]PT!$A$4,"Inc Date",AG$65,"Paid Date",$A136,"LOB2","MS")</f>
        <v/>
      </c>
      <c r="AH136" s="47">
        <f>GETPIVOTDATA("check_amount_total",[1]PT!$A$4,"Inc Date",AH$65,"Paid Date",$A136,"LOB2","MS")</f>
        <v/>
      </c>
      <c r="AI136" s="47">
        <f>GETPIVOTDATA("check_amount_total",[1]PT!$A$4,"Inc Date",AI$65,"Paid Date",$A136,"LOB2","MS")</f>
        <v/>
      </c>
      <c r="AJ136" s="47">
        <f>GETPIVOTDATA("check_amount_total",[1]PT!$A$4,"Inc Date",AJ$65,"Paid Date",$A136,"LOB2","MS")</f>
        <v/>
      </c>
      <c r="AK136" s="47">
        <f>GETPIVOTDATA("check_amount_total",[1]PT!$A$4,"Inc Date",AK$65,"Paid Date",$A136,"LOB2","MS")</f>
        <v/>
      </c>
      <c r="AL136" s="47">
        <f>GETPIVOTDATA("check_amount_total",[1]PT!$A$4,"Inc Date",AL$65,"Paid Date",$A136,"LOB2","MS")</f>
        <v/>
      </c>
      <c r="AM136" s="47">
        <f>GETPIVOTDATA("check_amount_total",[1]PT!$A$4,"Inc Date",AM$65,"Paid Date",$A136,"LOB2","MS")</f>
        <v/>
      </c>
      <c r="AN136" s="47">
        <f>GETPIVOTDATA("check_amount_total",[1]PT!$A$4,"Inc Date",AN$65,"Paid Date",$A136,"LOB2","MS")</f>
        <v/>
      </c>
      <c r="AO136" s="47">
        <f>GETPIVOTDATA("check_amount_total",[1]PT!$A$4,"Inc Date",AO$65,"Paid Date",$A136,"LOB2","MS")</f>
        <v/>
      </c>
      <c r="AP136" s="47">
        <f>GETPIVOTDATA("check_amount_total",[1]PT!$A$4,"Inc Date",AP$65,"Paid Date",$A136,"LOB2","MS")</f>
        <v/>
      </c>
      <c r="AQ136" s="47">
        <f>GETPIVOTDATA("check_amount_total",[1]PT!$A$4,"Inc Date",AQ$65,"Paid Date",$A136,"LOB2","MS")</f>
        <v/>
      </c>
      <c r="AR136" s="47">
        <f>GETPIVOTDATA("check_amount_total",[1]PT!$A$4,"Inc Date",AR$65,"Paid Date",$A136,"LOB2","MS")</f>
        <v/>
      </c>
      <c r="AS136" s="47">
        <f>GETPIVOTDATA("check_amount_total",[1]PT!$A$4,"Inc Date",AS$65,"Paid Date",$A136,"LOB2","MS")</f>
        <v/>
      </c>
      <c r="AT136" s="47">
        <f>GETPIVOTDATA("check_amount_total",[1]PT!$A$4,"Inc Date",AT$65,"Paid Date",$A136,"LOB2","MS")</f>
        <v/>
      </c>
      <c r="AU136" s="47">
        <f>GETPIVOTDATA("check_amount_total",[1]PT!$A$4,"Inc Date",AU$65,"Paid Date",$A136,"LOB2","MS")</f>
        <v/>
      </c>
      <c r="AV136" s="47">
        <f>GETPIVOTDATA("check_amount_total",[1]PT!$A$4,"Inc Date",AV$65,"Paid Date",$A136,"LOB2","MS")</f>
        <v/>
      </c>
      <c r="AW136" s="47">
        <f>GETPIVOTDATA("check_amount_total",[1]PT!$A$4,"Inc Date",AW$65,"Paid Date",$A136,"LOB2","MS")</f>
        <v/>
      </c>
      <c r="AX136" s="47">
        <f>GETPIVOTDATA("check_amount_total",[1]PT!$A$4,"Inc Date",AX$65,"Paid Date",$A136,"LOB2","MS")</f>
        <v/>
      </c>
      <c r="AY136" s="47">
        <f>GETPIVOTDATA("check_amount_total",[1]PT!$A$4,"Inc Date",AY$65,"Paid Date",$A136,"LOB2","MS")</f>
        <v/>
      </c>
      <c r="AZ136" s="47">
        <f>GETPIVOTDATA("check_amount_total",[1]PT!$A$4,"Inc Date",AZ$65,"Paid Date",$A136,"LOB2","MS")</f>
        <v/>
      </c>
      <c r="BA136" s="47">
        <f>GETPIVOTDATA("check_amount_total",[1]PT!$A$4,"Inc Date",BA$65,"Paid Date",$A136,"LOB2","MS")</f>
        <v/>
      </c>
      <c r="BB136" s="12">
        <f>SUM(AD136:BA136)</f>
        <v/>
      </c>
      <c r="BC136" s="12" t="n"/>
    </row>
    <row r="137">
      <c r="A137" s="10">
        <f>Summary!A18</f>
        <v/>
      </c>
      <c r="B137" s="47" t="n">
        <v/>
      </c>
      <c r="C137" s="47" t="n">
        <v>55</v>
      </c>
      <c r="D137" s="47" t="n">
        <v>27073.1</v>
      </c>
      <c r="E137" s="47" t="n">
        <v>27073.1</v>
      </c>
      <c r="F137" s="47" t="n">
        <v>27073.1</v>
      </c>
      <c r="G137" s="47" t="n">
        <v>27076.1</v>
      </c>
      <c r="H137" s="47" t="n">
        <v>27076.1</v>
      </c>
      <c r="I137" s="47" t="n">
        <v>27076.1</v>
      </c>
      <c r="J137" s="47" t="n">
        <v>27076.1</v>
      </c>
      <c r="K137" s="47" t="n">
        <v>27076.1</v>
      </c>
      <c r="L137" s="47" t="n">
        <v>27076.1</v>
      </c>
      <c r="M137" s="47" t="n">
        <v>27076.1</v>
      </c>
      <c r="N137" s="47" t="n">
        <v>27134</v>
      </c>
      <c r="O137" s="47" t="n">
        <v>34924.46</v>
      </c>
      <c r="P137" s="47" t="n">
        <v/>
      </c>
      <c r="Q137" s="47" t="n">
        <v/>
      </c>
      <c r="R137" s="47" t="n">
        <v/>
      </c>
      <c r="S137" s="47" t="n">
        <v/>
      </c>
      <c r="T137" s="47" t="n">
        <v/>
      </c>
      <c r="U137" s="47" t="n">
        <v/>
      </c>
      <c r="V137" s="47" t="n">
        <v/>
      </c>
      <c r="W137" s="47" t="n">
        <v/>
      </c>
      <c r="X137" s="47" t="n">
        <v/>
      </c>
      <c r="Y137" s="47" t="n">
        <v/>
      </c>
      <c r="Z137" s="12" t="n"/>
      <c r="AA137" s="12" t="n"/>
      <c r="AC137" s="10">
        <f>A137</f>
        <v/>
      </c>
      <c r="AD137" s="47">
        <f>GETPIVOTDATA("check_amount_total",[1]PT!$A$4,"Inc Date",AD$65,"Paid Date",$A137,"LOB2","MS")</f>
        <v/>
      </c>
      <c r="AE137" s="47">
        <f>GETPIVOTDATA("check_amount_total",[1]PT!$A$4,"Inc Date",AE$65,"Paid Date",$A137,"LOB2","MS")</f>
        <v/>
      </c>
      <c r="AF137" s="47">
        <f>GETPIVOTDATA("check_amount_total",[1]PT!$A$4,"Inc Date",AF$65,"Paid Date",$A137,"LOB2","MS")</f>
        <v/>
      </c>
      <c r="AG137" s="47">
        <f>GETPIVOTDATA("check_amount_total",[1]PT!$A$4,"Inc Date",AG$65,"Paid Date",$A137,"LOB2","MS")</f>
        <v/>
      </c>
      <c r="AH137" s="47">
        <f>GETPIVOTDATA("check_amount_total",[1]PT!$A$4,"Inc Date",AH$65,"Paid Date",$A137,"LOB2","MS")</f>
        <v/>
      </c>
      <c r="AI137" s="47">
        <f>GETPIVOTDATA("check_amount_total",[1]PT!$A$4,"Inc Date",AI$65,"Paid Date",$A137,"LOB2","MS")</f>
        <v/>
      </c>
      <c r="AJ137" s="47">
        <f>GETPIVOTDATA("check_amount_total",[1]PT!$A$4,"Inc Date",AJ$65,"Paid Date",$A137,"LOB2","MS")</f>
        <v/>
      </c>
      <c r="AK137" s="47">
        <f>GETPIVOTDATA("check_amount_total",[1]PT!$A$4,"Inc Date",AK$65,"Paid Date",$A137,"LOB2","MS")</f>
        <v/>
      </c>
      <c r="AL137" s="47">
        <f>GETPIVOTDATA("check_amount_total",[1]PT!$A$4,"Inc Date",AL$65,"Paid Date",$A137,"LOB2","MS")</f>
        <v/>
      </c>
      <c r="AM137" s="47">
        <f>GETPIVOTDATA("check_amount_total",[1]PT!$A$4,"Inc Date",AM$65,"Paid Date",$A137,"LOB2","MS")</f>
        <v/>
      </c>
      <c r="AN137" s="47">
        <f>GETPIVOTDATA("check_amount_total",[1]PT!$A$4,"Inc Date",AN$65,"Paid Date",$A137,"LOB2","MS")</f>
        <v/>
      </c>
      <c r="AO137" s="47">
        <f>GETPIVOTDATA("check_amount_total",[1]PT!$A$4,"Inc Date",AO$65,"Paid Date",$A137,"LOB2","MS")</f>
        <v/>
      </c>
      <c r="AP137" s="47">
        <f>GETPIVOTDATA("check_amount_total",[1]PT!$A$4,"Inc Date",AP$65,"Paid Date",$A137,"LOB2","MS")</f>
        <v/>
      </c>
      <c r="AQ137" s="47">
        <f>GETPIVOTDATA("check_amount_total",[1]PT!$A$4,"Inc Date",AQ$65,"Paid Date",$A137,"LOB2","MS")</f>
        <v/>
      </c>
      <c r="AR137" s="47">
        <f>GETPIVOTDATA("check_amount_total",[1]PT!$A$4,"Inc Date",AR$65,"Paid Date",$A137,"LOB2","MS")</f>
        <v/>
      </c>
      <c r="AS137" s="47">
        <f>GETPIVOTDATA("check_amount_total",[1]PT!$A$4,"Inc Date",AS$65,"Paid Date",$A137,"LOB2","MS")</f>
        <v/>
      </c>
      <c r="AT137" s="47">
        <f>GETPIVOTDATA("check_amount_total",[1]PT!$A$4,"Inc Date",AT$65,"Paid Date",$A137,"LOB2","MS")</f>
        <v/>
      </c>
      <c r="AU137" s="47">
        <f>GETPIVOTDATA("check_amount_total",[1]PT!$A$4,"Inc Date",AU$65,"Paid Date",$A137,"LOB2","MS")</f>
        <v/>
      </c>
      <c r="AV137" s="47">
        <f>GETPIVOTDATA("check_amount_total",[1]PT!$A$4,"Inc Date",AV$65,"Paid Date",$A137,"LOB2","MS")</f>
        <v/>
      </c>
      <c r="AW137" s="47">
        <f>GETPIVOTDATA("check_amount_total",[1]PT!$A$4,"Inc Date",AW$65,"Paid Date",$A137,"LOB2","MS")</f>
        <v/>
      </c>
      <c r="AX137" s="47">
        <f>GETPIVOTDATA("check_amount_total",[1]PT!$A$4,"Inc Date",AX$65,"Paid Date",$A137,"LOB2","MS")</f>
        <v/>
      </c>
      <c r="AY137" s="47">
        <f>GETPIVOTDATA("check_amount_total",[1]PT!$A$4,"Inc Date",AY$65,"Paid Date",$A137,"LOB2","MS")</f>
        <v/>
      </c>
      <c r="AZ137" s="47">
        <f>GETPIVOTDATA("check_amount_total",[1]PT!$A$4,"Inc Date",AZ$65,"Paid Date",$A137,"LOB2","MS")</f>
        <v/>
      </c>
      <c r="BA137" s="47">
        <f>GETPIVOTDATA("check_amount_total",[1]PT!$A$4,"Inc Date",BA$65,"Paid Date",$A137,"LOB2","MS")</f>
        <v/>
      </c>
      <c r="BB137" s="12">
        <f>SUM(AD137:BA137)</f>
        <v/>
      </c>
      <c r="BC137" s="12" t="n"/>
    </row>
    <row r="138">
      <c r="A138" s="10">
        <f>Summary!A19</f>
        <v/>
      </c>
      <c r="B138" s="47" t="n">
        <v/>
      </c>
      <c r="C138" s="47" t="n">
        <v>10</v>
      </c>
      <c r="D138" s="47" t="n">
        <v>210</v>
      </c>
      <c r="E138" s="47" t="n">
        <v>216.0599999999999</v>
      </c>
      <c r="F138" s="47" t="n">
        <v>241.4900000000002</v>
      </c>
      <c r="G138" s="47" t="n">
        <v>241.4900000000002</v>
      </c>
      <c r="H138" s="47" t="n">
        <v>241.4900000000002</v>
      </c>
      <c r="I138" s="47" t="n">
        <v>241.4900000000002</v>
      </c>
      <c r="J138" s="47" t="n">
        <v>241.4900000000002</v>
      </c>
      <c r="K138" s="47" t="n">
        <v>1743.96</v>
      </c>
      <c r="L138" s="47" t="n">
        <v>1743.960000000001</v>
      </c>
      <c r="M138" s="47" t="n">
        <v>1743.960000000001</v>
      </c>
      <c r="N138" s="47" t="n">
        <v>13814.39</v>
      </c>
      <c r="O138" s="47" t="n">
        <v/>
      </c>
      <c r="P138" s="47" t="n">
        <v/>
      </c>
      <c r="Q138" s="47" t="n">
        <v/>
      </c>
      <c r="R138" s="47" t="n">
        <v/>
      </c>
      <c r="S138" s="47" t="n">
        <v/>
      </c>
      <c r="T138" s="47" t="n">
        <v/>
      </c>
      <c r="U138" s="47" t="n">
        <v/>
      </c>
      <c r="V138" s="47" t="n">
        <v/>
      </c>
      <c r="W138" s="47" t="n">
        <v/>
      </c>
      <c r="X138" s="47" t="n">
        <v/>
      </c>
      <c r="Y138" s="47" t="n">
        <v/>
      </c>
      <c r="Z138" s="12" t="n"/>
      <c r="AA138" s="12" t="n"/>
      <c r="AC138" s="10">
        <f>A138</f>
        <v/>
      </c>
      <c r="AD138" s="47">
        <f>GETPIVOTDATA("check_amount_total",[1]PT!$A$4,"Inc Date",AD$65,"Paid Date",$A138,"LOB2","MS")</f>
        <v/>
      </c>
      <c r="AE138" s="47">
        <f>GETPIVOTDATA("check_amount_total",[1]PT!$A$4,"Inc Date",AE$65,"Paid Date",$A138,"LOB2","MS")</f>
        <v/>
      </c>
      <c r="AF138" s="47">
        <f>GETPIVOTDATA("check_amount_total",[1]PT!$A$4,"Inc Date",AF$65,"Paid Date",$A138,"LOB2","MS")</f>
        <v/>
      </c>
      <c r="AG138" s="47">
        <f>GETPIVOTDATA("check_amount_total",[1]PT!$A$4,"Inc Date",AG$65,"Paid Date",$A138,"LOB2","MS")</f>
        <v/>
      </c>
      <c r="AH138" s="47">
        <f>GETPIVOTDATA("check_amount_total",[1]PT!$A$4,"Inc Date",AH$65,"Paid Date",$A138,"LOB2","MS")</f>
        <v/>
      </c>
      <c r="AI138" s="47">
        <f>GETPIVOTDATA("check_amount_total",[1]PT!$A$4,"Inc Date",AI$65,"Paid Date",$A138,"LOB2","MS")</f>
        <v/>
      </c>
      <c r="AJ138" s="47">
        <f>GETPIVOTDATA("check_amount_total",[1]PT!$A$4,"Inc Date",AJ$65,"Paid Date",$A138,"LOB2","MS")</f>
        <v/>
      </c>
      <c r="AK138" s="47">
        <f>GETPIVOTDATA("check_amount_total",[1]PT!$A$4,"Inc Date",AK$65,"Paid Date",$A138,"LOB2","MS")</f>
        <v/>
      </c>
      <c r="AL138" s="47">
        <f>GETPIVOTDATA("check_amount_total",[1]PT!$A$4,"Inc Date",AL$65,"Paid Date",$A138,"LOB2","MS")</f>
        <v/>
      </c>
      <c r="AM138" s="47">
        <f>GETPIVOTDATA("check_amount_total",[1]PT!$A$4,"Inc Date",AM$65,"Paid Date",$A138,"LOB2","MS")</f>
        <v/>
      </c>
      <c r="AN138" s="47">
        <f>GETPIVOTDATA("check_amount_total",[1]PT!$A$4,"Inc Date",AN$65,"Paid Date",$A138,"LOB2","MS")</f>
        <v/>
      </c>
      <c r="AO138" s="47">
        <f>GETPIVOTDATA("check_amount_total",[1]PT!$A$4,"Inc Date",AO$65,"Paid Date",$A138,"LOB2","MS")</f>
        <v/>
      </c>
      <c r="AP138" s="47">
        <f>GETPIVOTDATA("check_amount_total",[1]PT!$A$4,"Inc Date",AP$65,"Paid Date",$A138,"LOB2","MS")</f>
        <v/>
      </c>
      <c r="AQ138" s="47">
        <f>GETPIVOTDATA("check_amount_total",[1]PT!$A$4,"Inc Date",AQ$65,"Paid Date",$A138,"LOB2","MS")</f>
        <v/>
      </c>
      <c r="AR138" s="47">
        <f>GETPIVOTDATA("check_amount_total",[1]PT!$A$4,"Inc Date",AR$65,"Paid Date",$A138,"LOB2","MS")</f>
        <v/>
      </c>
      <c r="AS138" s="47">
        <f>GETPIVOTDATA("check_amount_total",[1]PT!$A$4,"Inc Date",AS$65,"Paid Date",$A138,"LOB2","MS")</f>
        <v/>
      </c>
      <c r="AT138" s="47">
        <f>GETPIVOTDATA("check_amount_total",[1]PT!$A$4,"Inc Date",AT$65,"Paid Date",$A138,"LOB2","MS")</f>
        <v/>
      </c>
      <c r="AU138" s="47">
        <f>GETPIVOTDATA("check_amount_total",[1]PT!$A$4,"Inc Date",AU$65,"Paid Date",$A138,"LOB2","MS")</f>
        <v/>
      </c>
      <c r="AV138" s="47">
        <f>GETPIVOTDATA("check_amount_total",[1]PT!$A$4,"Inc Date",AV$65,"Paid Date",$A138,"LOB2","MS")</f>
        <v/>
      </c>
      <c r="AW138" s="47">
        <f>GETPIVOTDATA("check_amount_total",[1]PT!$A$4,"Inc Date",AW$65,"Paid Date",$A138,"LOB2","MS")</f>
        <v/>
      </c>
      <c r="AX138" s="47">
        <f>GETPIVOTDATA("check_amount_total",[1]PT!$A$4,"Inc Date",AX$65,"Paid Date",$A138,"LOB2","MS")</f>
        <v/>
      </c>
      <c r="AY138" s="47">
        <f>GETPIVOTDATA("check_amount_total",[1]PT!$A$4,"Inc Date",AY$65,"Paid Date",$A138,"LOB2","MS")</f>
        <v/>
      </c>
      <c r="AZ138" s="47">
        <f>GETPIVOTDATA("check_amount_total",[1]PT!$A$4,"Inc Date",AZ$65,"Paid Date",$A138,"LOB2","MS")</f>
        <v/>
      </c>
      <c r="BA138" s="47">
        <f>GETPIVOTDATA("check_amount_total",[1]PT!$A$4,"Inc Date",BA$65,"Paid Date",$A138,"LOB2","MS")</f>
        <v/>
      </c>
      <c r="BB138" s="12">
        <f>SUM(AD138:BA138)</f>
        <v/>
      </c>
      <c r="BC138" s="12" t="n"/>
    </row>
    <row r="139">
      <c r="A139" s="10">
        <f>Summary!A20</f>
        <v/>
      </c>
      <c r="B139" s="47" t="n">
        <v/>
      </c>
      <c r="C139" s="47" t="n">
        <v/>
      </c>
      <c r="D139" s="47" t="n">
        <v>6.010000000000005</v>
      </c>
      <c r="E139" s="47" t="n">
        <v>6.010000000000005</v>
      </c>
      <c r="F139" s="47" t="n">
        <v>6.009999999999991</v>
      </c>
      <c r="G139" s="47" t="n">
        <v>6.009999999999991</v>
      </c>
      <c r="H139" s="47" t="n">
        <v>57.04999999999995</v>
      </c>
      <c r="I139" s="47" t="n">
        <v>57.04999999999995</v>
      </c>
      <c r="J139" s="47" t="n">
        <v>57.04999999999995</v>
      </c>
      <c r="K139" s="47" t="n">
        <v>57.04999999999995</v>
      </c>
      <c r="L139" s="47" t="n">
        <v>57.04999999999995</v>
      </c>
      <c r="M139" s="47" t="n">
        <v>7889.15</v>
      </c>
      <c r="N139" s="47" t="n">
        <v/>
      </c>
      <c r="O139" s="47" t="n">
        <v/>
      </c>
      <c r="P139" s="47" t="n">
        <v/>
      </c>
      <c r="Q139" s="47" t="n">
        <v/>
      </c>
      <c r="R139" s="47" t="n">
        <v/>
      </c>
      <c r="S139" s="47" t="n">
        <v/>
      </c>
      <c r="T139" s="47" t="n">
        <v/>
      </c>
      <c r="U139" s="47" t="n">
        <v/>
      </c>
      <c r="V139" s="47" t="n">
        <v/>
      </c>
      <c r="W139" s="47" t="n">
        <v/>
      </c>
      <c r="X139" s="47" t="n">
        <v/>
      </c>
      <c r="Y139" s="47" t="n">
        <v/>
      </c>
      <c r="Z139" s="12" t="n"/>
      <c r="AA139" s="12" t="n"/>
      <c r="AC139" s="10">
        <f>A139</f>
        <v/>
      </c>
      <c r="AD139" s="47">
        <f>GETPIVOTDATA("check_amount_total",[1]PT!$A$4,"Inc Date",AD$65,"Paid Date",$A139,"LOB2","MS")</f>
        <v/>
      </c>
      <c r="AE139" s="47">
        <f>GETPIVOTDATA("check_amount_total",[1]PT!$A$4,"Inc Date",AE$65,"Paid Date",$A139,"LOB2","MS")</f>
        <v/>
      </c>
      <c r="AF139" s="47">
        <f>GETPIVOTDATA("check_amount_total",[1]PT!$A$4,"Inc Date",AF$65,"Paid Date",$A139,"LOB2","MS")</f>
        <v/>
      </c>
      <c r="AG139" s="47">
        <f>GETPIVOTDATA("check_amount_total",[1]PT!$A$4,"Inc Date",AG$65,"Paid Date",$A139,"LOB2","MS")</f>
        <v/>
      </c>
      <c r="AH139" s="47">
        <f>GETPIVOTDATA("check_amount_total",[1]PT!$A$4,"Inc Date",AH$65,"Paid Date",$A139,"LOB2","MS")</f>
        <v/>
      </c>
      <c r="AI139" s="47">
        <f>GETPIVOTDATA("check_amount_total",[1]PT!$A$4,"Inc Date",AI$65,"Paid Date",$A139,"LOB2","MS")</f>
        <v/>
      </c>
      <c r="AJ139" s="47">
        <f>GETPIVOTDATA("check_amount_total",[1]PT!$A$4,"Inc Date",AJ$65,"Paid Date",$A139,"LOB2","MS")</f>
        <v/>
      </c>
      <c r="AK139" s="47">
        <f>GETPIVOTDATA("check_amount_total",[1]PT!$A$4,"Inc Date",AK$65,"Paid Date",$A139,"LOB2","MS")</f>
        <v/>
      </c>
      <c r="AL139" s="47">
        <f>GETPIVOTDATA("check_amount_total",[1]PT!$A$4,"Inc Date",AL$65,"Paid Date",$A139,"LOB2","MS")</f>
        <v/>
      </c>
      <c r="AM139" s="47">
        <f>GETPIVOTDATA("check_amount_total",[1]PT!$A$4,"Inc Date",AM$65,"Paid Date",$A139,"LOB2","MS")</f>
        <v/>
      </c>
      <c r="AN139" s="47">
        <f>GETPIVOTDATA("check_amount_total",[1]PT!$A$4,"Inc Date",AN$65,"Paid Date",$A139,"LOB2","MS")</f>
        <v/>
      </c>
      <c r="AO139" s="47">
        <f>GETPIVOTDATA("check_amount_total",[1]PT!$A$4,"Inc Date",AO$65,"Paid Date",$A139,"LOB2","MS")</f>
        <v/>
      </c>
      <c r="AP139" s="47">
        <f>GETPIVOTDATA("check_amount_total",[1]PT!$A$4,"Inc Date",AP$65,"Paid Date",$A139,"LOB2","MS")</f>
        <v/>
      </c>
      <c r="AQ139" s="47">
        <f>GETPIVOTDATA("check_amount_total",[1]PT!$A$4,"Inc Date",AQ$65,"Paid Date",$A139,"LOB2","MS")</f>
        <v/>
      </c>
      <c r="AR139" s="47">
        <f>GETPIVOTDATA("check_amount_total",[1]PT!$A$4,"Inc Date",AR$65,"Paid Date",$A139,"LOB2","MS")</f>
        <v/>
      </c>
      <c r="AS139" s="47">
        <f>GETPIVOTDATA("check_amount_total",[1]PT!$A$4,"Inc Date",AS$65,"Paid Date",$A139,"LOB2","MS")</f>
        <v/>
      </c>
      <c r="AT139" s="47">
        <f>GETPIVOTDATA("check_amount_total",[1]PT!$A$4,"Inc Date",AT$65,"Paid Date",$A139,"LOB2","MS")</f>
        <v/>
      </c>
      <c r="AU139" s="47">
        <f>GETPIVOTDATA("check_amount_total",[1]PT!$A$4,"Inc Date",AU$65,"Paid Date",$A139,"LOB2","MS")</f>
        <v/>
      </c>
      <c r="AV139" s="47">
        <f>GETPIVOTDATA("check_amount_total",[1]PT!$A$4,"Inc Date",AV$65,"Paid Date",$A139,"LOB2","MS")</f>
        <v/>
      </c>
      <c r="AW139" s="47">
        <f>GETPIVOTDATA("check_amount_total",[1]PT!$A$4,"Inc Date",AW$65,"Paid Date",$A139,"LOB2","MS")</f>
        <v/>
      </c>
      <c r="AX139" s="47">
        <f>GETPIVOTDATA("check_amount_total",[1]PT!$A$4,"Inc Date",AX$65,"Paid Date",$A139,"LOB2","MS")</f>
        <v/>
      </c>
      <c r="AY139" s="47">
        <f>GETPIVOTDATA("check_amount_total",[1]PT!$A$4,"Inc Date",AY$65,"Paid Date",$A139,"LOB2","MS")</f>
        <v/>
      </c>
      <c r="AZ139" s="47">
        <f>GETPIVOTDATA("check_amount_total",[1]PT!$A$4,"Inc Date",AZ$65,"Paid Date",$A139,"LOB2","MS")</f>
        <v/>
      </c>
      <c r="BA139" s="47">
        <f>GETPIVOTDATA("check_amount_total",[1]PT!$A$4,"Inc Date",BA$65,"Paid Date",$A139,"LOB2","MS")</f>
        <v/>
      </c>
      <c r="BB139" s="12">
        <f>SUM(AD139:BA139)</f>
        <v/>
      </c>
      <c r="BC139" s="12" t="n"/>
    </row>
    <row r="140">
      <c r="A140" s="10">
        <f>Summary!A21</f>
        <v/>
      </c>
      <c r="B140" s="47" t="n">
        <v/>
      </c>
      <c r="C140" s="47" t="n">
        <v/>
      </c>
      <c r="D140" s="47" t="n">
        <v/>
      </c>
      <c r="E140" s="47" t="n">
        <v>18.67999999999995</v>
      </c>
      <c r="F140" s="47" t="n">
        <v>18.68000000000006</v>
      </c>
      <c r="G140" s="47" t="n">
        <v>18.68000000000006</v>
      </c>
      <c r="H140" s="47" t="n">
        <v>20.69000000000005</v>
      </c>
      <c r="I140" s="47" t="n">
        <v>20.69000000000005</v>
      </c>
      <c r="J140" s="47" t="n">
        <v>20.69000000000005</v>
      </c>
      <c r="K140" s="47" t="n">
        <v>20.69000000000005</v>
      </c>
      <c r="L140" s="47" t="n">
        <v>7811.150000000001</v>
      </c>
      <c r="M140" s="47" t="n">
        <v/>
      </c>
      <c r="N140" s="47" t="n">
        <v/>
      </c>
      <c r="O140" s="47" t="n">
        <v/>
      </c>
      <c r="P140" s="47" t="n">
        <v/>
      </c>
      <c r="Q140" s="47" t="n">
        <v/>
      </c>
      <c r="R140" s="47" t="n">
        <v/>
      </c>
      <c r="S140" s="47" t="n">
        <v/>
      </c>
      <c r="T140" s="47" t="n">
        <v/>
      </c>
      <c r="U140" s="47" t="n">
        <v/>
      </c>
      <c r="V140" s="47" t="n">
        <v/>
      </c>
      <c r="W140" s="47" t="n">
        <v/>
      </c>
      <c r="X140" s="47" t="n">
        <v/>
      </c>
      <c r="Y140" s="47" t="n">
        <v/>
      </c>
      <c r="Z140" s="12" t="n"/>
      <c r="AA140" s="12" t="n"/>
      <c r="AC140" s="10">
        <f>A140</f>
        <v/>
      </c>
      <c r="AD140" s="47">
        <f>GETPIVOTDATA("check_amount_total",[1]PT!$A$4,"Inc Date",AD$65,"Paid Date",$A140,"LOB2","MS")</f>
        <v/>
      </c>
      <c r="AE140" s="47">
        <f>GETPIVOTDATA("check_amount_total",[1]PT!$A$4,"Inc Date",AE$65,"Paid Date",$A140,"LOB2","MS")</f>
        <v/>
      </c>
      <c r="AF140" s="47">
        <f>GETPIVOTDATA("check_amount_total",[1]PT!$A$4,"Inc Date",AF$65,"Paid Date",$A140,"LOB2","MS")</f>
        <v/>
      </c>
      <c r="AG140" s="47">
        <f>GETPIVOTDATA("check_amount_total",[1]PT!$A$4,"Inc Date",AG$65,"Paid Date",$A140,"LOB2","MS")</f>
        <v/>
      </c>
      <c r="AH140" s="47">
        <f>GETPIVOTDATA("check_amount_total",[1]PT!$A$4,"Inc Date",AH$65,"Paid Date",$A140,"LOB2","MS")</f>
        <v/>
      </c>
      <c r="AI140" s="47">
        <f>GETPIVOTDATA("check_amount_total",[1]PT!$A$4,"Inc Date",AI$65,"Paid Date",$A140,"LOB2","MS")</f>
        <v/>
      </c>
      <c r="AJ140" s="47">
        <f>GETPIVOTDATA("check_amount_total",[1]PT!$A$4,"Inc Date",AJ$65,"Paid Date",$A140,"LOB2","MS")</f>
        <v/>
      </c>
      <c r="AK140" s="47">
        <f>GETPIVOTDATA("check_amount_total",[1]PT!$A$4,"Inc Date",AK$65,"Paid Date",$A140,"LOB2","MS")</f>
        <v/>
      </c>
      <c r="AL140" s="47">
        <f>GETPIVOTDATA("check_amount_total",[1]PT!$A$4,"Inc Date",AL$65,"Paid Date",$A140,"LOB2","MS")</f>
        <v/>
      </c>
      <c r="AM140" s="47">
        <f>GETPIVOTDATA("check_amount_total",[1]PT!$A$4,"Inc Date",AM$65,"Paid Date",$A140,"LOB2","MS")</f>
        <v/>
      </c>
      <c r="AN140" s="47">
        <f>GETPIVOTDATA("check_amount_total",[1]PT!$A$4,"Inc Date",AN$65,"Paid Date",$A140,"LOB2","MS")</f>
        <v/>
      </c>
      <c r="AO140" s="47">
        <f>GETPIVOTDATA("check_amount_total",[1]PT!$A$4,"Inc Date",AO$65,"Paid Date",$A140,"LOB2","MS")</f>
        <v/>
      </c>
      <c r="AP140" s="47">
        <f>GETPIVOTDATA("check_amount_total",[1]PT!$A$4,"Inc Date",AP$65,"Paid Date",$A140,"LOB2","MS")</f>
        <v/>
      </c>
      <c r="AQ140" s="47">
        <f>GETPIVOTDATA("check_amount_total",[1]PT!$A$4,"Inc Date",AQ$65,"Paid Date",$A140,"LOB2","MS")</f>
        <v/>
      </c>
      <c r="AR140" s="47">
        <f>GETPIVOTDATA("check_amount_total",[1]PT!$A$4,"Inc Date",AR$65,"Paid Date",$A140,"LOB2","MS")</f>
        <v/>
      </c>
      <c r="AS140" s="47">
        <f>GETPIVOTDATA("check_amount_total",[1]PT!$A$4,"Inc Date",AS$65,"Paid Date",$A140,"LOB2","MS")</f>
        <v/>
      </c>
      <c r="AT140" s="47">
        <f>GETPIVOTDATA("check_amount_total",[1]PT!$A$4,"Inc Date",AT$65,"Paid Date",$A140,"LOB2","MS")</f>
        <v/>
      </c>
      <c r="AU140" s="47">
        <f>GETPIVOTDATA("check_amount_total",[1]PT!$A$4,"Inc Date",AU$65,"Paid Date",$A140,"LOB2","MS")</f>
        <v/>
      </c>
      <c r="AV140" s="47">
        <f>GETPIVOTDATA("check_amount_total",[1]PT!$A$4,"Inc Date",AV$65,"Paid Date",$A140,"LOB2","MS")</f>
        <v/>
      </c>
      <c r="AW140" s="47">
        <f>GETPIVOTDATA("check_amount_total",[1]PT!$A$4,"Inc Date",AW$65,"Paid Date",$A140,"LOB2","MS")</f>
        <v/>
      </c>
      <c r="AX140" s="47">
        <f>GETPIVOTDATA("check_amount_total",[1]PT!$A$4,"Inc Date",AX$65,"Paid Date",$A140,"LOB2","MS")</f>
        <v/>
      </c>
      <c r="AY140" s="47">
        <f>GETPIVOTDATA("check_amount_total",[1]PT!$A$4,"Inc Date",AY$65,"Paid Date",$A140,"LOB2","MS")</f>
        <v/>
      </c>
      <c r="AZ140" s="47">
        <f>GETPIVOTDATA("check_amount_total",[1]PT!$A$4,"Inc Date",AZ$65,"Paid Date",$A140,"LOB2","MS")</f>
        <v/>
      </c>
      <c r="BA140" s="47">
        <f>GETPIVOTDATA("check_amount_total",[1]PT!$A$4,"Inc Date",BA$65,"Paid Date",$A140,"LOB2","MS")</f>
        <v/>
      </c>
      <c r="BB140" s="12">
        <f>SUM(AD140:BA140)</f>
        <v/>
      </c>
      <c r="BC140" s="12" t="n"/>
    </row>
    <row r="141">
      <c r="A141" s="10">
        <f>Summary!A22</f>
        <v/>
      </c>
      <c r="B141" s="47" t="n">
        <v/>
      </c>
      <c r="C141" s="47" t="n">
        <v/>
      </c>
      <c r="D141" s="47" t="n">
        <v/>
      </c>
      <c r="E141" s="47" t="n">
        <v>3.009999999999991</v>
      </c>
      <c r="F141" s="47" t="n">
        <v>3.009999999999991</v>
      </c>
      <c r="G141" s="47" t="n">
        <v>3.009999999999991</v>
      </c>
      <c r="H141" s="47" t="n">
        <v>3037.04</v>
      </c>
      <c r="I141" s="47" t="n">
        <v>3037.04</v>
      </c>
      <c r="J141" s="47" t="n">
        <v>3037.04</v>
      </c>
      <c r="K141" s="47" t="n">
        <v>8434.539999999999</v>
      </c>
      <c r="L141" s="47" t="n">
        <v/>
      </c>
      <c r="M141" s="47" t="n">
        <v/>
      </c>
      <c r="N141" s="47" t="n">
        <v/>
      </c>
      <c r="O141" s="47" t="n">
        <v/>
      </c>
      <c r="P141" s="47" t="n">
        <v/>
      </c>
      <c r="Q141" s="47" t="n">
        <v/>
      </c>
      <c r="R141" s="47" t="n">
        <v/>
      </c>
      <c r="S141" s="47" t="n">
        <v/>
      </c>
      <c r="T141" s="47" t="n">
        <v/>
      </c>
      <c r="U141" s="47" t="n">
        <v/>
      </c>
      <c r="V141" s="47" t="n">
        <v/>
      </c>
      <c r="W141" s="47" t="n">
        <v/>
      </c>
      <c r="X141" s="47" t="n">
        <v/>
      </c>
      <c r="Y141" s="47" t="n">
        <v/>
      </c>
      <c r="Z141" s="12" t="n"/>
      <c r="AA141" s="12" t="n"/>
      <c r="AC141" s="10">
        <f>A141</f>
        <v/>
      </c>
      <c r="AD141" s="47">
        <f>GETPIVOTDATA("check_amount_total",[1]PT!$A$4,"Inc Date",AD$65,"Paid Date",$A141,"LOB2","MS")</f>
        <v/>
      </c>
      <c r="AE141" s="47">
        <f>GETPIVOTDATA("check_amount_total",[1]PT!$A$4,"Inc Date",AE$65,"Paid Date",$A141,"LOB2","MS")</f>
        <v/>
      </c>
      <c r="AF141" s="47">
        <f>GETPIVOTDATA("check_amount_total",[1]PT!$A$4,"Inc Date",AF$65,"Paid Date",$A141,"LOB2","MS")</f>
        <v/>
      </c>
      <c r="AG141" s="47">
        <f>GETPIVOTDATA("check_amount_total",[1]PT!$A$4,"Inc Date",AG$65,"Paid Date",$A141,"LOB2","MS")</f>
        <v/>
      </c>
      <c r="AH141" s="47">
        <f>GETPIVOTDATA("check_amount_total",[1]PT!$A$4,"Inc Date",AH$65,"Paid Date",$A141,"LOB2","MS")</f>
        <v/>
      </c>
      <c r="AI141" s="47">
        <f>GETPIVOTDATA("check_amount_total",[1]PT!$A$4,"Inc Date",AI$65,"Paid Date",$A141,"LOB2","MS")</f>
        <v/>
      </c>
      <c r="AJ141" s="47">
        <f>GETPIVOTDATA("check_amount_total",[1]PT!$A$4,"Inc Date",AJ$65,"Paid Date",$A141,"LOB2","MS")</f>
        <v/>
      </c>
      <c r="AK141" s="47">
        <f>GETPIVOTDATA("check_amount_total",[1]PT!$A$4,"Inc Date",AK$65,"Paid Date",$A141,"LOB2","MS")</f>
        <v/>
      </c>
      <c r="AL141" s="47">
        <f>GETPIVOTDATA("check_amount_total",[1]PT!$A$4,"Inc Date",AL$65,"Paid Date",$A141,"LOB2","MS")</f>
        <v/>
      </c>
      <c r="AM141" s="47">
        <f>GETPIVOTDATA("check_amount_total",[1]PT!$A$4,"Inc Date",AM$65,"Paid Date",$A141,"LOB2","MS")</f>
        <v/>
      </c>
      <c r="AN141" s="47">
        <f>GETPIVOTDATA("check_amount_total",[1]PT!$A$4,"Inc Date",AN$65,"Paid Date",$A141,"LOB2","MS")</f>
        <v/>
      </c>
      <c r="AO141" s="47">
        <f>GETPIVOTDATA("check_amount_total",[1]PT!$A$4,"Inc Date",AO$65,"Paid Date",$A141,"LOB2","MS")</f>
        <v/>
      </c>
      <c r="AP141" s="47">
        <f>GETPIVOTDATA("check_amount_total",[1]PT!$A$4,"Inc Date",AP$65,"Paid Date",$A141,"LOB2","MS")</f>
        <v/>
      </c>
      <c r="AQ141" s="47">
        <f>GETPIVOTDATA("check_amount_total",[1]PT!$A$4,"Inc Date",AQ$65,"Paid Date",$A141,"LOB2","MS")</f>
        <v/>
      </c>
      <c r="AR141" s="47">
        <f>GETPIVOTDATA("check_amount_total",[1]PT!$A$4,"Inc Date",AR$65,"Paid Date",$A141,"LOB2","MS")</f>
        <v/>
      </c>
      <c r="AS141" s="47">
        <f>GETPIVOTDATA("check_amount_total",[1]PT!$A$4,"Inc Date",AS$65,"Paid Date",$A141,"LOB2","MS")</f>
        <v/>
      </c>
      <c r="AT141" s="47">
        <f>GETPIVOTDATA("check_amount_total",[1]PT!$A$4,"Inc Date",AT$65,"Paid Date",$A141,"LOB2","MS")</f>
        <v/>
      </c>
      <c r="AU141" s="47">
        <f>GETPIVOTDATA("check_amount_total",[1]PT!$A$4,"Inc Date",AU$65,"Paid Date",$A141,"LOB2","MS")</f>
        <v/>
      </c>
      <c r="AV141" s="47">
        <f>GETPIVOTDATA("check_amount_total",[1]PT!$A$4,"Inc Date",AV$65,"Paid Date",$A141,"LOB2","MS")</f>
        <v/>
      </c>
      <c r="AW141" s="47">
        <f>GETPIVOTDATA("check_amount_total",[1]PT!$A$4,"Inc Date",AW$65,"Paid Date",$A141,"LOB2","MS")</f>
        <v/>
      </c>
      <c r="AX141" s="47">
        <f>GETPIVOTDATA("check_amount_total",[1]PT!$A$4,"Inc Date",AX$65,"Paid Date",$A141,"LOB2","MS")</f>
        <v/>
      </c>
      <c r="AY141" s="47">
        <f>GETPIVOTDATA("check_amount_total",[1]PT!$A$4,"Inc Date",AY$65,"Paid Date",$A141,"LOB2","MS")</f>
        <v/>
      </c>
      <c r="AZ141" s="47">
        <f>GETPIVOTDATA("check_amount_total",[1]PT!$A$4,"Inc Date",AZ$65,"Paid Date",$A141,"LOB2","MS")</f>
        <v/>
      </c>
      <c r="BA141" s="47">
        <f>GETPIVOTDATA("check_amount_total",[1]PT!$A$4,"Inc Date",BA$65,"Paid Date",$A141,"LOB2","MS")</f>
        <v/>
      </c>
      <c r="BB141" s="12">
        <f>SUM(AD141:BA141)</f>
        <v/>
      </c>
      <c r="BC141" s="12" t="n"/>
    </row>
    <row r="142">
      <c r="A142" s="10">
        <f>Summary!A23</f>
        <v/>
      </c>
      <c r="B142" s="47" t="n">
        <v/>
      </c>
      <c r="C142" s="47" t="n">
        <v/>
      </c>
      <c r="D142" s="47" t="n">
        <v>3.009999999999991</v>
      </c>
      <c r="E142" s="47" t="n">
        <v>3.009999999999991</v>
      </c>
      <c r="F142" s="47" t="n">
        <v>3.009999999999991</v>
      </c>
      <c r="G142" s="47" t="n">
        <v>3.009999999999991</v>
      </c>
      <c r="H142" s="47" t="n">
        <v>3.009999999999991</v>
      </c>
      <c r="I142" s="47" t="n">
        <v>3.009999999999991</v>
      </c>
      <c r="J142" s="47" t="n">
        <v>10001.9</v>
      </c>
      <c r="K142" s="47" t="n">
        <v/>
      </c>
      <c r="L142" s="47" t="n">
        <v/>
      </c>
      <c r="M142" s="47" t="n">
        <v/>
      </c>
      <c r="N142" s="47" t="n">
        <v/>
      </c>
      <c r="O142" s="47" t="n">
        <v/>
      </c>
      <c r="P142" s="47" t="n">
        <v/>
      </c>
      <c r="Q142" s="47" t="n">
        <v/>
      </c>
      <c r="R142" s="47" t="n">
        <v/>
      </c>
      <c r="S142" s="47" t="n">
        <v/>
      </c>
      <c r="T142" s="47" t="n">
        <v/>
      </c>
      <c r="U142" s="47" t="n">
        <v/>
      </c>
      <c r="V142" s="47" t="n">
        <v/>
      </c>
      <c r="W142" s="47" t="n">
        <v/>
      </c>
      <c r="X142" s="47" t="n">
        <v/>
      </c>
      <c r="Y142" s="47" t="n">
        <v/>
      </c>
      <c r="Z142" s="12" t="n"/>
      <c r="AA142" s="12" t="n"/>
      <c r="AC142" s="10">
        <f>A142</f>
        <v/>
      </c>
      <c r="AD142" s="47">
        <f>GETPIVOTDATA("check_amount_total",[1]PT!$A$4,"Inc Date",AD$65,"Paid Date",$A142,"LOB2","MS")</f>
        <v/>
      </c>
      <c r="AE142" s="47">
        <f>GETPIVOTDATA("check_amount_total",[1]PT!$A$4,"Inc Date",AE$65,"Paid Date",$A142,"LOB2","MS")</f>
        <v/>
      </c>
      <c r="AF142" s="47">
        <f>GETPIVOTDATA("check_amount_total",[1]PT!$A$4,"Inc Date",AF$65,"Paid Date",$A142,"LOB2","MS")</f>
        <v/>
      </c>
      <c r="AG142" s="47">
        <f>GETPIVOTDATA("check_amount_total",[1]PT!$A$4,"Inc Date",AG$65,"Paid Date",$A142,"LOB2","MS")</f>
        <v/>
      </c>
      <c r="AH142" s="47">
        <f>GETPIVOTDATA("check_amount_total",[1]PT!$A$4,"Inc Date",AH$65,"Paid Date",$A142,"LOB2","MS")</f>
        <v/>
      </c>
      <c r="AI142" s="47">
        <f>GETPIVOTDATA("check_amount_total",[1]PT!$A$4,"Inc Date",AI$65,"Paid Date",$A142,"LOB2","MS")</f>
        <v/>
      </c>
      <c r="AJ142" s="47">
        <f>GETPIVOTDATA("check_amount_total",[1]PT!$A$4,"Inc Date",AJ$65,"Paid Date",$A142,"LOB2","MS")</f>
        <v/>
      </c>
      <c r="AK142" s="47">
        <f>GETPIVOTDATA("check_amount_total",[1]PT!$A$4,"Inc Date",AK$65,"Paid Date",$A142,"LOB2","MS")</f>
        <v/>
      </c>
      <c r="AL142" s="47">
        <f>GETPIVOTDATA("check_amount_total",[1]PT!$A$4,"Inc Date",AL$65,"Paid Date",$A142,"LOB2","MS")</f>
        <v/>
      </c>
      <c r="AM142" s="47">
        <f>GETPIVOTDATA("check_amount_total",[1]PT!$A$4,"Inc Date",AM$65,"Paid Date",$A142,"LOB2","MS")</f>
        <v/>
      </c>
      <c r="AN142" s="47">
        <f>GETPIVOTDATA("check_amount_total",[1]PT!$A$4,"Inc Date",AN$65,"Paid Date",$A142,"LOB2","MS")</f>
        <v/>
      </c>
      <c r="AO142" s="47">
        <f>GETPIVOTDATA("check_amount_total",[1]PT!$A$4,"Inc Date",AO$65,"Paid Date",$A142,"LOB2","MS")</f>
        <v/>
      </c>
      <c r="AP142" s="47">
        <f>GETPIVOTDATA("check_amount_total",[1]PT!$A$4,"Inc Date",AP$65,"Paid Date",$A142,"LOB2","MS")</f>
        <v/>
      </c>
      <c r="AQ142" s="47">
        <f>GETPIVOTDATA("check_amount_total",[1]PT!$A$4,"Inc Date",AQ$65,"Paid Date",$A142,"LOB2","MS")</f>
        <v/>
      </c>
      <c r="AR142" s="47">
        <f>GETPIVOTDATA("check_amount_total",[1]PT!$A$4,"Inc Date",AR$65,"Paid Date",$A142,"LOB2","MS")</f>
        <v/>
      </c>
      <c r="AS142" s="47">
        <f>GETPIVOTDATA("check_amount_total",[1]PT!$A$4,"Inc Date",AS$65,"Paid Date",$A142,"LOB2","MS")</f>
        <v/>
      </c>
      <c r="AT142" s="47">
        <f>GETPIVOTDATA("check_amount_total",[1]PT!$A$4,"Inc Date",AT$65,"Paid Date",$A142,"LOB2","MS")</f>
        <v/>
      </c>
      <c r="AU142" s="47">
        <f>GETPIVOTDATA("check_amount_total",[1]PT!$A$4,"Inc Date",AU$65,"Paid Date",$A142,"LOB2","MS")</f>
        <v/>
      </c>
      <c r="AV142" s="47">
        <f>GETPIVOTDATA("check_amount_total",[1]PT!$A$4,"Inc Date",AV$65,"Paid Date",$A142,"LOB2","MS")</f>
        <v/>
      </c>
      <c r="AW142" s="47">
        <f>GETPIVOTDATA("check_amount_total",[1]PT!$A$4,"Inc Date",AW$65,"Paid Date",$A142,"LOB2","MS")</f>
        <v/>
      </c>
      <c r="AX142" s="47">
        <f>GETPIVOTDATA("check_amount_total",[1]PT!$A$4,"Inc Date",AX$65,"Paid Date",$A142,"LOB2","MS")</f>
        <v/>
      </c>
      <c r="AY142" s="47">
        <f>GETPIVOTDATA("check_amount_total",[1]PT!$A$4,"Inc Date",AY$65,"Paid Date",$A142,"LOB2","MS")</f>
        <v/>
      </c>
      <c r="AZ142" s="47">
        <f>GETPIVOTDATA("check_amount_total",[1]PT!$A$4,"Inc Date",AZ$65,"Paid Date",$A142,"LOB2","MS")</f>
        <v/>
      </c>
      <c r="BA142" s="47">
        <f>GETPIVOTDATA("check_amount_total",[1]PT!$A$4,"Inc Date",BA$65,"Paid Date",$A142,"LOB2","MS")</f>
        <v/>
      </c>
      <c r="BB142" s="12">
        <f>SUM(AD142:BA142)</f>
        <v/>
      </c>
      <c r="BC142" s="12" t="n"/>
    </row>
    <row r="143">
      <c r="A143" s="10">
        <f>Summary!A24</f>
        <v/>
      </c>
      <c r="B143" s="47" t="n">
        <v/>
      </c>
      <c r="C143" s="47" t="n">
        <v/>
      </c>
      <c r="D143" s="47" t="n">
        <v>23.01000000000022</v>
      </c>
      <c r="E143" s="47" t="n">
        <v>23.01000000000022</v>
      </c>
      <c r="F143" s="47" t="n">
        <v>23.01000000000022</v>
      </c>
      <c r="G143" s="47" t="n">
        <v>23.01000000000022</v>
      </c>
      <c r="H143" s="47" t="n">
        <v>23.01000000000022</v>
      </c>
      <c r="I143" s="47" t="n">
        <v>3918.240000000001</v>
      </c>
      <c r="J143" s="47" t="n">
        <v/>
      </c>
      <c r="K143" s="47" t="n">
        <v/>
      </c>
      <c r="L143" s="47" t="n">
        <v/>
      </c>
      <c r="M143" s="47" t="n">
        <v/>
      </c>
      <c r="N143" s="47" t="n">
        <v/>
      </c>
      <c r="O143" s="47" t="n">
        <v/>
      </c>
      <c r="P143" s="47" t="n">
        <v/>
      </c>
      <c r="Q143" s="47" t="n">
        <v/>
      </c>
      <c r="R143" s="47" t="n">
        <v/>
      </c>
      <c r="S143" s="47" t="n">
        <v/>
      </c>
      <c r="T143" s="47" t="n">
        <v/>
      </c>
      <c r="U143" s="47" t="n">
        <v/>
      </c>
      <c r="V143" s="47" t="n">
        <v/>
      </c>
      <c r="W143" s="47" t="n">
        <v/>
      </c>
      <c r="X143" s="47" t="n">
        <v/>
      </c>
      <c r="Y143" s="47" t="n">
        <v/>
      </c>
      <c r="Z143" s="12" t="n"/>
      <c r="AA143" s="12" t="n"/>
      <c r="AC143" s="10">
        <f>A143</f>
        <v/>
      </c>
      <c r="AD143" s="47">
        <f>GETPIVOTDATA("check_amount_total",[1]PT!$A$4,"Inc Date",AD$65,"Paid Date",$A143,"LOB2","MS")</f>
        <v/>
      </c>
      <c r="AE143" s="47">
        <f>GETPIVOTDATA("check_amount_total",[1]PT!$A$4,"Inc Date",AE$65,"Paid Date",$A143,"LOB2","MS")</f>
        <v/>
      </c>
      <c r="AF143" s="47">
        <f>GETPIVOTDATA("check_amount_total",[1]PT!$A$4,"Inc Date",AF$65,"Paid Date",$A143,"LOB2","MS")</f>
        <v/>
      </c>
      <c r="AG143" s="47">
        <f>GETPIVOTDATA("check_amount_total",[1]PT!$A$4,"Inc Date",AG$65,"Paid Date",$A143,"LOB2","MS")</f>
        <v/>
      </c>
      <c r="AH143" s="47">
        <f>GETPIVOTDATA("check_amount_total",[1]PT!$A$4,"Inc Date",AH$65,"Paid Date",$A143,"LOB2","MS")</f>
        <v/>
      </c>
      <c r="AI143" s="47">
        <f>GETPIVOTDATA("check_amount_total",[1]PT!$A$4,"Inc Date",AI$65,"Paid Date",$A143,"LOB2","MS")</f>
        <v/>
      </c>
      <c r="AJ143" s="47">
        <f>GETPIVOTDATA("check_amount_total",[1]PT!$A$4,"Inc Date",AJ$65,"Paid Date",$A143,"LOB2","MS")</f>
        <v/>
      </c>
      <c r="AK143" s="47">
        <f>GETPIVOTDATA("check_amount_total",[1]PT!$A$4,"Inc Date",AK$65,"Paid Date",$A143,"LOB2","MS")</f>
        <v/>
      </c>
      <c r="AL143" s="47">
        <f>GETPIVOTDATA("check_amount_total",[1]PT!$A$4,"Inc Date",AL$65,"Paid Date",$A143,"LOB2","MS")</f>
        <v/>
      </c>
      <c r="AM143" s="47">
        <f>GETPIVOTDATA("check_amount_total",[1]PT!$A$4,"Inc Date",AM$65,"Paid Date",$A143,"LOB2","MS")</f>
        <v/>
      </c>
      <c r="AN143" s="47">
        <f>GETPIVOTDATA("check_amount_total",[1]PT!$A$4,"Inc Date",AN$65,"Paid Date",$A143,"LOB2","MS")</f>
        <v/>
      </c>
      <c r="AO143" s="47">
        <f>GETPIVOTDATA("check_amount_total",[1]PT!$A$4,"Inc Date",AO$65,"Paid Date",$A143,"LOB2","MS")</f>
        <v/>
      </c>
      <c r="AP143" s="47">
        <f>GETPIVOTDATA("check_amount_total",[1]PT!$A$4,"Inc Date",AP$65,"Paid Date",$A143,"LOB2","MS")</f>
        <v/>
      </c>
      <c r="AQ143" s="47">
        <f>GETPIVOTDATA("check_amount_total",[1]PT!$A$4,"Inc Date",AQ$65,"Paid Date",$A143,"LOB2","MS")</f>
        <v/>
      </c>
      <c r="AR143" s="47">
        <f>GETPIVOTDATA("check_amount_total",[1]PT!$A$4,"Inc Date",AR$65,"Paid Date",$A143,"LOB2","MS")</f>
        <v/>
      </c>
      <c r="AS143" s="47">
        <f>GETPIVOTDATA("check_amount_total",[1]PT!$A$4,"Inc Date",AS$65,"Paid Date",$A143,"LOB2","MS")</f>
        <v/>
      </c>
      <c r="AT143" s="47">
        <f>GETPIVOTDATA("check_amount_total",[1]PT!$A$4,"Inc Date",AT$65,"Paid Date",$A143,"LOB2","MS")</f>
        <v/>
      </c>
      <c r="AU143" s="47">
        <f>GETPIVOTDATA("check_amount_total",[1]PT!$A$4,"Inc Date",AU$65,"Paid Date",$A143,"LOB2","MS")</f>
        <v/>
      </c>
      <c r="AV143" s="47">
        <f>GETPIVOTDATA("check_amount_total",[1]PT!$A$4,"Inc Date",AV$65,"Paid Date",$A143,"LOB2","MS")</f>
        <v/>
      </c>
      <c r="AW143" s="47">
        <f>GETPIVOTDATA("check_amount_total",[1]PT!$A$4,"Inc Date",AW$65,"Paid Date",$A143,"LOB2","MS")</f>
        <v/>
      </c>
      <c r="AX143" s="47">
        <f>GETPIVOTDATA("check_amount_total",[1]PT!$A$4,"Inc Date",AX$65,"Paid Date",$A143,"LOB2","MS")</f>
        <v/>
      </c>
      <c r="AY143" s="47">
        <f>GETPIVOTDATA("check_amount_total",[1]PT!$A$4,"Inc Date",AY$65,"Paid Date",$A143,"LOB2","MS")</f>
        <v/>
      </c>
      <c r="AZ143" s="47">
        <f>GETPIVOTDATA("check_amount_total",[1]PT!$A$4,"Inc Date",AZ$65,"Paid Date",$A143,"LOB2","MS")</f>
        <v/>
      </c>
      <c r="BA143" s="47">
        <f>GETPIVOTDATA("check_amount_total",[1]PT!$A$4,"Inc Date",BA$65,"Paid Date",$A143,"LOB2","MS")</f>
        <v/>
      </c>
      <c r="BB143" s="12">
        <f>SUM(AD143:BA143)</f>
        <v/>
      </c>
      <c r="BC143" s="12" t="n"/>
    </row>
    <row r="144">
      <c r="A144" s="10">
        <f>Summary!A25</f>
        <v/>
      </c>
      <c r="B144" s="47" t="n">
        <v/>
      </c>
      <c r="C144" s="47" t="n">
        <v/>
      </c>
      <c r="D144" s="47" t="n">
        <v/>
      </c>
      <c r="E144" s="47" t="n">
        <v>1416.55</v>
      </c>
      <c r="F144" s="47" t="n">
        <v>1416.55</v>
      </c>
      <c r="G144" s="47" t="n">
        <v>1436.91</v>
      </c>
      <c r="H144" s="47" t="n">
        <v>1436.91</v>
      </c>
      <c r="I144" s="47" t="n">
        <v/>
      </c>
      <c r="J144" s="47" t="n">
        <v/>
      </c>
      <c r="K144" s="47" t="n">
        <v/>
      </c>
      <c r="L144" s="47" t="n">
        <v/>
      </c>
      <c r="M144" s="47" t="n">
        <v/>
      </c>
      <c r="N144" s="47" t="n">
        <v/>
      </c>
      <c r="O144" s="47" t="n">
        <v/>
      </c>
      <c r="P144" s="47" t="n">
        <v/>
      </c>
      <c r="Q144" s="47" t="n">
        <v/>
      </c>
      <c r="R144" s="47" t="n">
        <v/>
      </c>
      <c r="S144" s="47" t="n">
        <v/>
      </c>
      <c r="T144" s="47" t="n">
        <v/>
      </c>
      <c r="U144" s="47" t="n">
        <v/>
      </c>
      <c r="V144" s="47" t="n">
        <v/>
      </c>
      <c r="W144" s="47" t="n">
        <v/>
      </c>
      <c r="X144" s="47" t="n">
        <v/>
      </c>
      <c r="Y144" s="47" t="n">
        <v/>
      </c>
      <c r="Z144" s="12" t="n"/>
      <c r="AA144" s="12" t="n"/>
      <c r="AC144" s="10">
        <f>A144</f>
        <v/>
      </c>
      <c r="AD144" s="47">
        <f>GETPIVOTDATA("check_amount_total",[1]PT!$A$4,"Inc Date",AD$65,"Paid Date",$A144,"LOB2","MS")</f>
        <v/>
      </c>
      <c r="AE144" s="47">
        <f>GETPIVOTDATA("check_amount_total",[1]PT!$A$4,"Inc Date",AE$65,"Paid Date",$A144,"LOB2","MS")</f>
        <v/>
      </c>
      <c r="AF144" s="47">
        <f>GETPIVOTDATA("check_amount_total",[1]PT!$A$4,"Inc Date",AF$65,"Paid Date",$A144,"LOB2","MS")</f>
        <v/>
      </c>
      <c r="AG144" s="47">
        <f>GETPIVOTDATA("check_amount_total",[1]PT!$A$4,"Inc Date",AG$65,"Paid Date",$A144,"LOB2","MS")</f>
        <v/>
      </c>
      <c r="AH144" s="47">
        <f>GETPIVOTDATA("check_amount_total",[1]PT!$A$4,"Inc Date",AH$65,"Paid Date",$A144,"LOB2","MS")</f>
        <v/>
      </c>
      <c r="AI144" s="47">
        <f>GETPIVOTDATA("check_amount_total",[1]PT!$A$4,"Inc Date",AI$65,"Paid Date",$A144,"LOB2","MS")</f>
        <v/>
      </c>
      <c r="AJ144" s="47">
        <f>GETPIVOTDATA("check_amount_total",[1]PT!$A$4,"Inc Date",AJ$65,"Paid Date",$A144,"LOB2","MS")</f>
        <v/>
      </c>
      <c r="AK144" s="47">
        <f>GETPIVOTDATA("check_amount_total",[1]PT!$A$4,"Inc Date",AK$65,"Paid Date",$A144,"LOB2","MS")</f>
        <v/>
      </c>
      <c r="AL144" s="47">
        <f>GETPIVOTDATA("check_amount_total",[1]PT!$A$4,"Inc Date",AL$65,"Paid Date",$A144,"LOB2","MS")</f>
        <v/>
      </c>
      <c r="AM144" s="47">
        <f>GETPIVOTDATA("check_amount_total",[1]PT!$A$4,"Inc Date",AM$65,"Paid Date",$A144,"LOB2","MS")</f>
        <v/>
      </c>
      <c r="AN144" s="47">
        <f>GETPIVOTDATA("check_amount_total",[1]PT!$A$4,"Inc Date",AN$65,"Paid Date",$A144,"LOB2","MS")</f>
        <v/>
      </c>
      <c r="AO144" s="47">
        <f>GETPIVOTDATA("check_amount_total",[1]PT!$A$4,"Inc Date",AO$65,"Paid Date",$A144,"LOB2","MS")</f>
        <v/>
      </c>
      <c r="AP144" s="47">
        <f>GETPIVOTDATA("check_amount_total",[1]PT!$A$4,"Inc Date",AP$65,"Paid Date",$A144,"LOB2","MS")</f>
        <v/>
      </c>
      <c r="AQ144" s="47">
        <f>GETPIVOTDATA("check_amount_total",[1]PT!$A$4,"Inc Date",AQ$65,"Paid Date",$A144,"LOB2","MS")</f>
        <v/>
      </c>
      <c r="AR144" s="47">
        <f>GETPIVOTDATA("check_amount_total",[1]PT!$A$4,"Inc Date",AR$65,"Paid Date",$A144,"LOB2","MS")</f>
        <v/>
      </c>
      <c r="AS144" s="47">
        <f>GETPIVOTDATA("check_amount_total",[1]PT!$A$4,"Inc Date",AS$65,"Paid Date",$A144,"LOB2","MS")</f>
        <v/>
      </c>
      <c r="AT144" s="47">
        <f>GETPIVOTDATA("check_amount_total",[1]PT!$A$4,"Inc Date",AT$65,"Paid Date",$A144,"LOB2","MS")</f>
        <v/>
      </c>
      <c r="AU144" s="47">
        <f>GETPIVOTDATA("check_amount_total",[1]PT!$A$4,"Inc Date",AU$65,"Paid Date",$A144,"LOB2","MS")</f>
        <v/>
      </c>
      <c r="AV144" s="47">
        <f>GETPIVOTDATA("check_amount_total",[1]PT!$A$4,"Inc Date",AV$65,"Paid Date",$A144,"LOB2","MS")</f>
        <v/>
      </c>
      <c r="AW144" s="47">
        <f>GETPIVOTDATA("check_amount_total",[1]PT!$A$4,"Inc Date",AW$65,"Paid Date",$A144,"LOB2","MS")</f>
        <v/>
      </c>
      <c r="AX144" s="47">
        <f>GETPIVOTDATA("check_amount_total",[1]PT!$A$4,"Inc Date",AX$65,"Paid Date",$A144,"LOB2","MS")</f>
        <v/>
      </c>
      <c r="AY144" s="47">
        <f>GETPIVOTDATA("check_amount_total",[1]PT!$A$4,"Inc Date",AY$65,"Paid Date",$A144,"LOB2","MS")</f>
        <v/>
      </c>
      <c r="AZ144" s="47">
        <f>GETPIVOTDATA("check_amount_total",[1]PT!$A$4,"Inc Date",AZ$65,"Paid Date",$A144,"LOB2","MS")</f>
        <v/>
      </c>
      <c r="BA144" s="47">
        <f>GETPIVOTDATA("check_amount_total",[1]PT!$A$4,"Inc Date",BA$65,"Paid Date",$A144,"LOB2","MS")</f>
        <v/>
      </c>
      <c r="BB144" s="12">
        <f>SUM(AD144:BA144)</f>
        <v/>
      </c>
      <c r="BC144" s="12" t="n"/>
    </row>
    <row r="145">
      <c r="A145" s="10">
        <f>Summary!A26</f>
        <v/>
      </c>
      <c r="B145" s="47" t="n">
        <v/>
      </c>
      <c r="C145" s="47" t="n">
        <v/>
      </c>
      <c r="D145" s="47" t="n">
        <v/>
      </c>
      <c r="E145" s="47" t="n">
        <v/>
      </c>
      <c r="F145" s="47" t="n">
        <v/>
      </c>
      <c r="G145" s="47" t="n">
        <v>7851.23</v>
      </c>
      <c r="H145" s="47" t="n">
        <v/>
      </c>
      <c r="I145" s="47" t="n">
        <v/>
      </c>
      <c r="J145" s="47" t="n">
        <v/>
      </c>
      <c r="K145" s="47" t="n">
        <v/>
      </c>
      <c r="L145" s="47" t="n">
        <v/>
      </c>
      <c r="M145" s="47" t="n">
        <v/>
      </c>
      <c r="N145" s="47" t="n">
        <v/>
      </c>
      <c r="O145" s="47" t="n">
        <v/>
      </c>
      <c r="P145" s="47" t="n">
        <v/>
      </c>
      <c r="Q145" s="47" t="n">
        <v/>
      </c>
      <c r="R145" s="47" t="n">
        <v/>
      </c>
      <c r="S145" s="47" t="n">
        <v/>
      </c>
      <c r="T145" s="47" t="n">
        <v/>
      </c>
      <c r="U145" s="47" t="n">
        <v/>
      </c>
      <c r="V145" s="47" t="n">
        <v/>
      </c>
      <c r="W145" s="47" t="n">
        <v/>
      </c>
      <c r="X145" s="47" t="n">
        <v/>
      </c>
      <c r="Y145" s="47" t="n">
        <v/>
      </c>
      <c r="Z145" s="12" t="n"/>
      <c r="AA145" s="12" t="n"/>
      <c r="AC145" s="10">
        <f>A145</f>
        <v/>
      </c>
      <c r="AD145" s="47">
        <f>GETPIVOTDATA("check_amount_total",[1]PT!$A$4,"Inc Date",AD$65,"Paid Date",$A145,"LOB2","MS")</f>
        <v/>
      </c>
      <c r="AE145" s="47">
        <f>GETPIVOTDATA("check_amount_total",[1]PT!$A$4,"Inc Date",AE$65,"Paid Date",$A145,"LOB2","MS")</f>
        <v/>
      </c>
      <c r="AF145" s="47">
        <f>GETPIVOTDATA("check_amount_total",[1]PT!$A$4,"Inc Date",AF$65,"Paid Date",$A145,"LOB2","MS")</f>
        <v/>
      </c>
      <c r="AG145" s="47">
        <f>GETPIVOTDATA("check_amount_total",[1]PT!$A$4,"Inc Date",AG$65,"Paid Date",$A145,"LOB2","MS")</f>
        <v/>
      </c>
      <c r="AH145" s="47">
        <f>GETPIVOTDATA("check_amount_total",[1]PT!$A$4,"Inc Date",AH$65,"Paid Date",$A145,"LOB2","MS")</f>
        <v/>
      </c>
      <c r="AI145" s="47">
        <f>GETPIVOTDATA("check_amount_total",[1]PT!$A$4,"Inc Date",AI$65,"Paid Date",$A145,"LOB2","MS")</f>
        <v/>
      </c>
      <c r="AJ145" s="47">
        <f>GETPIVOTDATA("check_amount_total",[1]PT!$A$4,"Inc Date",AJ$65,"Paid Date",$A145,"LOB2","MS")</f>
        <v/>
      </c>
      <c r="AK145" s="47">
        <f>GETPIVOTDATA("check_amount_total",[1]PT!$A$4,"Inc Date",AK$65,"Paid Date",$A145,"LOB2","MS")</f>
        <v/>
      </c>
      <c r="AL145" s="47">
        <f>GETPIVOTDATA("check_amount_total",[1]PT!$A$4,"Inc Date",AL$65,"Paid Date",$A145,"LOB2","MS")</f>
        <v/>
      </c>
      <c r="AM145" s="47">
        <f>GETPIVOTDATA("check_amount_total",[1]PT!$A$4,"Inc Date",AM$65,"Paid Date",$A145,"LOB2","MS")</f>
        <v/>
      </c>
      <c r="AN145" s="47">
        <f>GETPIVOTDATA("check_amount_total",[1]PT!$A$4,"Inc Date",AN$65,"Paid Date",$A145,"LOB2","MS")</f>
        <v/>
      </c>
      <c r="AO145" s="47">
        <f>GETPIVOTDATA("check_amount_total",[1]PT!$A$4,"Inc Date",AO$65,"Paid Date",$A145,"LOB2","MS")</f>
        <v/>
      </c>
      <c r="AP145" s="47">
        <f>GETPIVOTDATA("check_amount_total",[1]PT!$A$4,"Inc Date",AP$65,"Paid Date",$A145,"LOB2","MS")</f>
        <v/>
      </c>
      <c r="AQ145" s="47">
        <f>GETPIVOTDATA("check_amount_total",[1]PT!$A$4,"Inc Date",AQ$65,"Paid Date",$A145,"LOB2","MS")</f>
        <v/>
      </c>
      <c r="AR145" s="47">
        <f>GETPIVOTDATA("check_amount_total",[1]PT!$A$4,"Inc Date",AR$65,"Paid Date",$A145,"LOB2","MS")</f>
        <v/>
      </c>
      <c r="AS145" s="47">
        <f>GETPIVOTDATA("check_amount_total",[1]PT!$A$4,"Inc Date",AS$65,"Paid Date",$A145,"LOB2","MS")</f>
        <v/>
      </c>
      <c r="AT145" s="47">
        <f>GETPIVOTDATA("check_amount_total",[1]PT!$A$4,"Inc Date",AT$65,"Paid Date",$A145,"LOB2","MS")</f>
        <v/>
      </c>
      <c r="AU145" s="47">
        <f>GETPIVOTDATA("check_amount_total",[1]PT!$A$4,"Inc Date",AU$65,"Paid Date",$A145,"LOB2","MS")</f>
        <v/>
      </c>
      <c r="AV145" s="47">
        <f>GETPIVOTDATA("check_amount_total",[1]PT!$A$4,"Inc Date",AV$65,"Paid Date",$A145,"LOB2","MS")</f>
        <v/>
      </c>
      <c r="AW145" s="47">
        <f>GETPIVOTDATA("check_amount_total",[1]PT!$A$4,"Inc Date",AW$65,"Paid Date",$A145,"LOB2","MS")</f>
        <v/>
      </c>
      <c r="AX145" s="47">
        <f>GETPIVOTDATA("check_amount_total",[1]PT!$A$4,"Inc Date",AX$65,"Paid Date",$A145,"LOB2","MS")</f>
        <v/>
      </c>
      <c r="AY145" s="47">
        <f>GETPIVOTDATA("check_amount_total",[1]PT!$A$4,"Inc Date",AY$65,"Paid Date",$A145,"LOB2","MS")</f>
        <v/>
      </c>
      <c r="AZ145" s="47">
        <f>GETPIVOTDATA("check_amount_total",[1]PT!$A$4,"Inc Date",AZ$65,"Paid Date",$A145,"LOB2","MS")</f>
        <v/>
      </c>
      <c r="BA145" s="47">
        <f>GETPIVOTDATA("check_amount_total",[1]PT!$A$4,"Inc Date",BA$65,"Paid Date",$A145,"LOB2","MS")</f>
        <v/>
      </c>
      <c r="BB145" s="12">
        <f>SUM(AD145:BA145)</f>
        <v/>
      </c>
      <c r="BC145" s="12" t="n"/>
    </row>
    <row r="146">
      <c r="A146" s="10">
        <f>Summary!A27</f>
        <v/>
      </c>
      <c r="B146" s="47" t="n">
        <v/>
      </c>
      <c r="C146" s="47" t="n">
        <v/>
      </c>
      <c r="D146" s="47" t="n">
        <v/>
      </c>
      <c r="E146" s="47" t="n">
        <v>3.049999999999955</v>
      </c>
      <c r="F146" s="47" t="n">
        <v>8103.52</v>
      </c>
      <c r="G146" s="47" t="n">
        <v/>
      </c>
      <c r="H146" s="47" t="n">
        <v/>
      </c>
      <c r="I146" s="47" t="n">
        <v/>
      </c>
      <c r="J146" s="47" t="n">
        <v/>
      </c>
      <c r="K146" s="47" t="n">
        <v/>
      </c>
      <c r="L146" s="47" t="n">
        <v/>
      </c>
      <c r="M146" s="47" t="n">
        <v/>
      </c>
      <c r="N146" s="47" t="n">
        <v/>
      </c>
      <c r="O146" s="47" t="n">
        <v/>
      </c>
      <c r="P146" s="47" t="n">
        <v/>
      </c>
      <c r="Q146" s="47" t="n">
        <v/>
      </c>
      <c r="R146" s="47" t="n">
        <v/>
      </c>
      <c r="S146" s="47" t="n">
        <v/>
      </c>
      <c r="T146" s="47" t="n">
        <v/>
      </c>
      <c r="U146" s="47" t="n">
        <v/>
      </c>
      <c r="V146" s="47" t="n">
        <v/>
      </c>
      <c r="W146" s="47" t="n">
        <v/>
      </c>
      <c r="X146" s="47" t="n">
        <v/>
      </c>
      <c r="Y146" s="47" t="n">
        <v/>
      </c>
      <c r="Z146" s="12" t="n"/>
      <c r="AA146" s="12" t="n"/>
      <c r="AC146" s="10">
        <f>A146</f>
        <v/>
      </c>
      <c r="AD146" s="47">
        <f>GETPIVOTDATA("check_amount_total",[1]PT!$A$4,"Inc Date",AD$65,"Paid Date",$A146,"LOB2","MS")</f>
        <v/>
      </c>
      <c r="AE146" s="47">
        <f>GETPIVOTDATA("check_amount_total",[1]PT!$A$4,"Inc Date",AE$65,"Paid Date",$A146,"LOB2","MS")</f>
        <v/>
      </c>
      <c r="AF146" s="47">
        <f>GETPIVOTDATA("check_amount_total",[1]PT!$A$4,"Inc Date",AF$65,"Paid Date",$A146,"LOB2","MS")</f>
        <v/>
      </c>
      <c r="AG146" s="47">
        <f>GETPIVOTDATA("check_amount_total",[1]PT!$A$4,"Inc Date",AG$65,"Paid Date",$A146,"LOB2","MS")</f>
        <v/>
      </c>
      <c r="AH146" s="47">
        <f>GETPIVOTDATA("check_amount_total",[1]PT!$A$4,"Inc Date",AH$65,"Paid Date",$A146,"LOB2","MS")</f>
        <v/>
      </c>
      <c r="AI146" s="47">
        <f>GETPIVOTDATA("check_amount_total",[1]PT!$A$4,"Inc Date",AI$65,"Paid Date",$A146,"LOB2","MS")</f>
        <v/>
      </c>
      <c r="AJ146" s="47">
        <f>GETPIVOTDATA("check_amount_total",[1]PT!$A$4,"Inc Date",AJ$65,"Paid Date",$A146,"LOB2","MS")</f>
        <v/>
      </c>
      <c r="AK146" s="47">
        <f>GETPIVOTDATA("check_amount_total",[1]PT!$A$4,"Inc Date",AK$65,"Paid Date",$A146,"LOB2","MS")</f>
        <v/>
      </c>
      <c r="AL146" s="47">
        <f>GETPIVOTDATA("check_amount_total",[1]PT!$A$4,"Inc Date",AL$65,"Paid Date",$A146,"LOB2","MS")</f>
        <v/>
      </c>
      <c r="AM146" s="47">
        <f>GETPIVOTDATA("check_amount_total",[1]PT!$A$4,"Inc Date",AM$65,"Paid Date",$A146,"LOB2","MS")</f>
        <v/>
      </c>
      <c r="AN146" s="47">
        <f>GETPIVOTDATA("check_amount_total",[1]PT!$A$4,"Inc Date",AN$65,"Paid Date",$A146,"LOB2","MS")</f>
        <v/>
      </c>
      <c r="AO146" s="47">
        <f>GETPIVOTDATA("check_amount_total",[1]PT!$A$4,"Inc Date",AO$65,"Paid Date",$A146,"LOB2","MS")</f>
        <v/>
      </c>
      <c r="AP146" s="47">
        <f>GETPIVOTDATA("check_amount_total",[1]PT!$A$4,"Inc Date",AP$65,"Paid Date",$A146,"LOB2","MS")</f>
        <v/>
      </c>
      <c r="AQ146" s="47">
        <f>GETPIVOTDATA("check_amount_total",[1]PT!$A$4,"Inc Date",AQ$65,"Paid Date",$A146,"LOB2","MS")</f>
        <v/>
      </c>
      <c r="AR146" s="47">
        <f>GETPIVOTDATA("check_amount_total",[1]PT!$A$4,"Inc Date",AR$65,"Paid Date",$A146,"LOB2","MS")</f>
        <v/>
      </c>
      <c r="AS146" s="47">
        <f>GETPIVOTDATA("check_amount_total",[1]PT!$A$4,"Inc Date",AS$65,"Paid Date",$A146,"LOB2","MS")</f>
        <v/>
      </c>
      <c r="AT146" s="47">
        <f>GETPIVOTDATA("check_amount_total",[1]PT!$A$4,"Inc Date",AT$65,"Paid Date",$A146,"LOB2","MS")</f>
        <v/>
      </c>
      <c r="AU146" s="47">
        <f>GETPIVOTDATA("check_amount_total",[1]PT!$A$4,"Inc Date",AU$65,"Paid Date",$A146,"LOB2","MS")</f>
        <v/>
      </c>
      <c r="AV146" s="47">
        <f>GETPIVOTDATA("check_amount_total",[1]PT!$A$4,"Inc Date",AV$65,"Paid Date",$A146,"LOB2","MS")</f>
        <v/>
      </c>
      <c r="AW146" s="47">
        <f>GETPIVOTDATA("check_amount_total",[1]PT!$A$4,"Inc Date",AW$65,"Paid Date",$A146,"LOB2","MS")</f>
        <v/>
      </c>
      <c r="AX146" s="47">
        <f>GETPIVOTDATA("check_amount_total",[1]PT!$A$4,"Inc Date",AX$65,"Paid Date",$A146,"LOB2","MS")</f>
        <v/>
      </c>
      <c r="AY146" s="47">
        <f>GETPIVOTDATA("check_amount_total",[1]PT!$A$4,"Inc Date",AY$65,"Paid Date",$A146,"LOB2","MS")</f>
        <v/>
      </c>
      <c r="AZ146" s="47">
        <f>GETPIVOTDATA("check_amount_total",[1]PT!$A$4,"Inc Date",AZ$65,"Paid Date",$A146,"LOB2","MS")</f>
        <v/>
      </c>
      <c r="BA146" s="47">
        <f>GETPIVOTDATA("check_amount_total",[1]PT!$A$4,"Inc Date",BA$65,"Paid Date",$A146,"LOB2","MS")</f>
        <v/>
      </c>
      <c r="BB146" s="12">
        <f>SUM(AD146:BA146)</f>
        <v/>
      </c>
      <c r="BC146" s="12" t="n"/>
    </row>
    <row r="147">
      <c r="A147" s="10">
        <f>Summary!A28</f>
        <v/>
      </c>
      <c r="B147" s="47" t="n">
        <v/>
      </c>
      <c r="C147" s="47" t="n">
        <v/>
      </c>
      <c r="D147" s="47" t="n">
        <v/>
      </c>
      <c r="E147" s="47" t="n">
        <v/>
      </c>
      <c r="F147" s="47" t="n">
        <v/>
      </c>
      <c r="G147" s="47" t="n">
        <v/>
      </c>
      <c r="H147" s="47" t="n">
        <v/>
      </c>
      <c r="I147" s="47" t="n">
        <v/>
      </c>
      <c r="J147" s="47" t="n">
        <v/>
      </c>
      <c r="K147" s="47" t="n">
        <v/>
      </c>
      <c r="L147" s="47" t="n">
        <v/>
      </c>
      <c r="M147" s="47" t="n">
        <v/>
      </c>
      <c r="N147" s="47" t="n">
        <v/>
      </c>
      <c r="O147" s="47" t="n">
        <v/>
      </c>
      <c r="P147" s="47" t="n">
        <v/>
      </c>
      <c r="Q147" s="47" t="n">
        <v/>
      </c>
      <c r="R147" s="47" t="n">
        <v/>
      </c>
      <c r="S147" s="47" t="n">
        <v/>
      </c>
      <c r="T147" s="47" t="n">
        <v/>
      </c>
      <c r="U147" s="47" t="n">
        <v/>
      </c>
      <c r="V147" s="47" t="n">
        <v/>
      </c>
      <c r="W147" s="47" t="n">
        <v/>
      </c>
      <c r="X147" s="47" t="n">
        <v/>
      </c>
      <c r="Y147" s="47" t="n">
        <v/>
      </c>
      <c r="Z147" s="12" t="n"/>
      <c r="AA147" s="12" t="n"/>
      <c r="AC147" s="10">
        <f>A147</f>
        <v/>
      </c>
      <c r="AD147" s="47">
        <f>GETPIVOTDATA("check_amount_total",[1]PT!$A$4,"Inc Date",AD$65,"Paid Date",$A147,"LOB2","MS")</f>
        <v/>
      </c>
      <c r="AE147" s="47">
        <f>GETPIVOTDATA("check_amount_total",[1]PT!$A$4,"Inc Date",AE$65,"Paid Date",$A147,"LOB2","MS")</f>
        <v/>
      </c>
      <c r="AF147" s="47">
        <f>GETPIVOTDATA("check_amount_total",[1]PT!$A$4,"Inc Date",AF$65,"Paid Date",$A147,"LOB2","MS")</f>
        <v/>
      </c>
      <c r="AG147" s="47">
        <f>GETPIVOTDATA("check_amount_total",[1]PT!$A$4,"Inc Date",AG$65,"Paid Date",$A147,"LOB2","MS")</f>
        <v/>
      </c>
      <c r="AH147" s="47">
        <f>GETPIVOTDATA("check_amount_total",[1]PT!$A$4,"Inc Date",AH$65,"Paid Date",$A147,"LOB2","MS")</f>
        <v/>
      </c>
      <c r="AI147" s="47">
        <f>GETPIVOTDATA("check_amount_total",[1]PT!$A$4,"Inc Date",AI$65,"Paid Date",$A147,"LOB2","MS")</f>
        <v/>
      </c>
      <c r="AJ147" s="47">
        <f>GETPIVOTDATA("check_amount_total",[1]PT!$A$4,"Inc Date",AJ$65,"Paid Date",$A147,"LOB2","MS")</f>
        <v/>
      </c>
      <c r="AK147" s="47">
        <f>GETPIVOTDATA("check_amount_total",[1]PT!$A$4,"Inc Date",AK$65,"Paid Date",$A147,"LOB2","MS")</f>
        <v/>
      </c>
      <c r="AL147" s="47">
        <f>GETPIVOTDATA("check_amount_total",[1]PT!$A$4,"Inc Date",AL$65,"Paid Date",$A147,"LOB2","MS")</f>
        <v/>
      </c>
      <c r="AM147" s="47">
        <f>GETPIVOTDATA("check_amount_total",[1]PT!$A$4,"Inc Date",AM$65,"Paid Date",$A147,"LOB2","MS")</f>
        <v/>
      </c>
      <c r="AN147" s="47">
        <f>GETPIVOTDATA("check_amount_total",[1]PT!$A$4,"Inc Date",AN$65,"Paid Date",$A147,"LOB2","MS")</f>
        <v/>
      </c>
      <c r="AO147" s="47">
        <f>GETPIVOTDATA("check_amount_total",[1]PT!$A$4,"Inc Date",AO$65,"Paid Date",$A147,"LOB2","MS")</f>
        <v/>
      </c>
      <c r="AP147" s="47">
        <f>GETPIVOTDATA("check_amount_total",[1]PT!$A$4,"Inc Date",AP$65,"Paid Date",$A147,"LOB2","MS")</f>
        <v/>
      </c>
      <c r="AQ147" s="47">
        <f>GETPIVOTDATA("check_amount_total",[1]PT!$A$4,"Inc Date",AQ$65,"Paid Date",$A147,"LOB2","MS")</f>
        <v/>
      </c>
      <c r="AR147" s="47">
        <f>GETPIVOTDATA("check_amount_total",[1]PT!$A$4,"Inc Date",AR$65,"Paid Date",$A147,"LOB2","MS")</f>
        <v/>
      </c>
      <c r="AS147" s="47">
        <f>GETPIVOTDATA("check_amount_total",[1]PT!$A$4,"Inc Date",AS$65,"Paid Date",$A147,"LOB2","MS")</f>
        <v/>
      </c>
      <c r="AT147" s="47">
        <f>GETPIVOTDATA("check_amount_total",[1]PT!$A$4,"Inc Date",AT$65,"Paid Date",$A147,"LOB2","MS")</f>
        <v/>
      </c>
      <c r="AU147" s="47">
        <f>GETPIVOTDATA("check_amount_total",[1]PT!$A$4,"Inc Date",AU$65,"Paid Date",$A147,"LOB2","MS")</f>
        <v/>
      </c>
      <c r="AV147" s="47">
        <f>GETPIVOTDATA("check_amount_total",[1]PT!$A$4,"Inc Date",AV$65,"Paid Date",$A147,"LOB2","MS")</f>
        <v/>
      </c>
      <c r="AW147" s="47">
        <f>GETPIVOTDATA("check_amount_total",[1]PT!$A$4,"Inc Date",AW$65,"Paid Date",$A147,"LOB2","MS")</f>
        <v/>
      </c>
      <c r="AX147" s="47">
        <f>GETPIVOTDATA("check_amount_total",[1]PT!$A$4,"Inc Date",AX$65,"Paid Date",$A147,"LOB2","MS")</f>
        <v/>
      </c>
      <c r="AY147" s="47">
        <f>GETPIVOTDATA("check_amount_total",[1]PT!$A$4,"Inc Date",AY$65,"Paid Date",$A147,"LOB2","MS")</f>
        <v/>
      </c>
      <c r="AZ147" s="47">
        <f>GETPIVOTDATA("check_amount_total",[1]PT!$A$4,"Inc Date",AZ$65,"Paid Date",$A147,"LOB2","MS")</f>
        <v/>
      </c>
      <c r="BA147" s="47">
        <f>GETPIVOTDATA("check_amount_total",[1]PT!$A$4,"Inc Date",BA$65,"Paid Date",$A147,"LOB2","MS")</f>
        <v/>
      </c>
      <c r="BB147" s="12">
        <f>SUM(AD147:BA147)</f>
        <v/>
      </c>
      <c r="BC147" s="12" t="n"/>
    </row>
    <row r="148">
      <c r="A148" s="10">
        <f>Summary!A29</f>
        <v/>
      </c>
      <c r="B148" s="47" t="n">
        <v/>
      </c>
      <c r="C148" s="47" t="n">
        <v/>
      </c>
      <c r="D148" s="47" t="n">
        <v/>
      </c>
      <c r="E148" s="47" t="n">
        <v/>
      </c>
      <c r="F148" s="47" t="n">
        <v/>
      </c>
      <c r="G148" s="47" t="n">
        <v/>
      </c>
      <c r="H148" s="47" t="n">
        <v/>
      </c>
      <c r="I148" s="47" t="n">
        <v/>
      </c>
      <c r="J148" s="47" t="n">
        <v/>
      </c>
      <c r="K148" s="47" t="n">
        <v/>
      </c>
      <c r="L148" s="47" t="n">
        <v/>
      </c>
      <c r="M148" s="47" t="n">
        <v/>
      </c>
      <c r="N148" s="47" t="n">
        <v/>
      </c>
      <c r="O148" s="47" t="n">
        <v/>
      </c>
      <c r="P148" s="47" t="n">
        <v/>
      </c>
      <c r="Q148" s="47" t="n">
        <v/>
      </c>
      <c r="R148" s="47" t="n">
        <v/>
      </c>
      <c r="S148" s="47" t="n">
        <v/>
      </c>
      <c r="T148" s="47" t="n">
        <v/>
      </c>
      <c r="U148" s="47" t="n">
        <v/>
      </c>
      <c r="V148" s="47" t="n">
        <v/>
      </c>
      <c r="W148" s="47" t="n">
        <v/>
      </c>
      <c r="X148" s="47" t="n">
        <v/>
      </c>
      <c r="Y148" s="47" t="n">
        <v/>
      </c>
      <c r="Z148" s="12" t="n"/>
      <c r="AA148" s="12" t="n"/>
      <c r="AC148" s="10">
        <f>A148</f>
        <v/>
      </c>
      <c r="AD148" s="47">
        <f>GETPIVOTDATA("check_amount_total",[1]PT!$A$4,"Inc Date",AD$65,"Paid Date",$A148,"LOB2","MS")</f>
        <v/>
      </c>
      <c r="AE148" s="47">
        <f>GETPIVOTDATA("check_amount_total",[1]PT!$A$4,"Inc Date",AE$65,"Paid Date",$A148,"LOB2","MS")</f>
        <v/>
      </c>
      <c r="AF148" s="47">
        <f>GETPIVOTDATA("check_amount_total",[1]PT!$A$4,"Inc Date",AF$65,"Paid Date",$A148,"LOB2","MS")</f>
        <v/>
      </c>
      <c r="AG148" s="47">
        <f>GETPIVOTDATA("check_amount_total",[1]PT!$A$4,"Inc Date",AG$65,"Paid Date",$A148,"LOB2","MS")</f>
        <v/>
      </c>
      <c r="AH148" s="47">
        <f>GETPIVOTDATA("check_amount_total",[1]PT!$A$4,"Inc Date",AH$65,"Paid Date",$A148,"LOB2","MS")</f>
        <v/>
      </c>
      <c r="AI148" s="47">
        <f>GETPIVOTDATA("check_amount_total",[1]PT!$A$4,"Inc Date",AI$65,"Paid Date",$A148,"LOB2","MS")</f>
        <v/>
      </c>
      <c r="AJ148" s="47">
        <f>GETPIVOTDATA("check_amount_total",[1]PT!$A$4,"Inc Date",AJ$65,"Paid Date",$A148,"LOB2","MS")</f>
        <v/>
      </c>
      <c r="AK148" s="47">
        <f>GETPIVOTDATA("check_amount_total",[1]PT!$A$4,"Inc Date",AK$65,"Paid Date",$A148,"LOB2","MS")</f>
        <v/>
      </c>
      <c r="AL148" s="47">
        <f>GETPIVOTDATA("check_amount_total",[1]PT!$A$4,"Inc Date",AL$65,"Paid Date",$A148,"LOB2","MS")</f>
        <v/>
      </c>
      <c r="AM148" s="47">
        <f>GETPIVOTDATA("check_amount_total",[1]PT!$A$4,"Inc Date",AM$65,"Paid Date",$A148,"LOB2","MS")</f>
        <v/>
      </c>
      <c r="AN148" s="47">
        <f>GETPIVOTDATA("check_amount_total",[1]PT!$A$4,"Inc Date",AN$65,"Paid Date",$A148,"LOB2","MS")</f>
        <v/>
      </c>
      <c r="AO148" s="47">
        <f>GETPIVOTDATA("check_amount_total",[1]PT!$A$4,"Inc Date",AO$65,"Paid Date",$A148,"LOB2","MS")</f>
        <v/>
      </c>
      <c r="AP148" s="47">
        <f>GETPIVOTDATA("check_amount_total",[1]PT!$A$4,"Inc Date",AP$65,"Paid Date",$A148,"LOB2","MS")</f>
        <v/>
      </c>
      <c r="AQ148" s="47">
        <f>GETPIVOTDATA("check_amount_total",[1]PT!$A$4,"Inc Date",AQ$65,"Paid Date",$A148,"LOB2","MS")</f>
        <v/>
      </c>
      <c r="AR148" s="47">
        <f>GETPIVOTDATA("check_amount_total",[1]PT!$A$4,"Inc Date",AR$65,"Paid Date",$A148,"LOB2","MS")</f>
        <v/>
      </c>
      <c r="AS148" s="47">
        <f>GETPIVOTDATA("check_amount_total",[1]PT!$A$4,"Inc Date",AS$65,"Paid Date",$A148,"LOB2","MS")</f>
        <v/>
      </c>
      <c r="AT148" s="47">
        <f>GETPIVOTDATA("check_amount_total",[1]PT!$A$4,"Inc Date",AT$65,"Paid Date",$A148,"LOB2","MS")</f>
        <v/>
      </c>
      <c r="AU148" s="47">
        <f>GETPIVOTDATA("check_amount_total",[1]PT!$A$4,"Inc Date",AU$65,"Paid Date",$A148,"LOB2","MS")</f>
        <v/>
      </c>
      <c r="AV148" s="47">
        <f>GETPIVOTDATA("check_amount_total",[1]PT!$A$4,"Inc Date",AV$65,"Paid Date",$A148,"LOB2","MS")</f>
        <v/>
      </c>
      <c r="AW148" s="47">
        <f>GETPIVOTDATA("check_amount_total",[1]PT!$A$4,"Inc Date",AW$65,"Paid Date",$A148,"LOB2","MS")</f>
        <v/>
      </c>
      <c r="AX148" s="47">
        <f>GETPIVOTDATA("check_amount_total",[1]PT!$A$4,"Inc Date",AX$65,"Paid Date",$A148,"LOB2","MS")</f>
        <v/>
      </c>
      <c r="AY148" s="47">
        <f>GETPIVOTDATA("check_amount_total",[1]PT!$A$4,"Inc Date",AY$65,"Paid Date",$A148,"LOB2","MS")</f>
        <v/>
      </c>
      <c r="AZ148" s="47">
        <f>GETPIVOTDATA("check_amount_total",[1]PT!$A$4,"Inc Date",AZ$65,"Paid Date",$A148,"LOB2","MS")</f>
        <v/>
      </c>
      <c r="BA148" s="47">
        <f>GETPIVOTDATA("check_amount_total",[1]PT!$A$4,"Inc Date",BA$65,"Paid Date",$A148,"LOB2","MS")</f>
        <v/>
      </c>
      <c r="BB148" s="12">
        <f>SUM(AD148:BA148)</f>
        <v/>
      </c>
      <c r="BC148" s="12" t="n"/>
    </row>
    <row r="149">
      <c r="A149" s="10">
        <f>Summary!A30</f>
        <v/>
      </c>
      <c r="B149" s="47" t="n">
        <v/>
      </c>
      <c r="C149" s="47" t="n">
        <v/>
      </c>
      <c r="D149" s="47" t="n">
        <v/>
      </c>
      <c r="E149" s="47" t="n">
        <v/>
      </c>
      <c r="F149" s="47" t="n">
        <v/>
      </c>
      <c r="G149" s="47" t="n">
        <v/>
      </c>
      <c r="H149" s="47" t="n">
        <v/>
      </c>
      <c r="I149" s="47" t="n">
        <v/>
      </c>
      <c r="J149" s="47" t="n">
        <v/>
      </c>
      <c r="K149" s="47" t="n">
        <v/>
      </c>
      <c r="L149" s="47" t="n">
        <v/>
      </c>
      <c r="M149" s="47" t="n">
        <v/>
      </c>
      <c r="N149" s="47" t="n">
        <v/>
      </c>
      <c r="O149" s="47" t="n">
        <v/>
      </c>
      <c r="P149" s="47" t="n">
        <v/>
      </c>
      <c r="Q149" s="47" t="n">
        <v/>
      </c>
      <c r="R149" s="47" t="n">
        <v/>
      </c>
      <c r="S149" s="47" t="n">
        <v/>
      </c>
      <c r="T149" s="47" t="n">
        <v/>
      </c>
      <c r="U149" s="47" t="n">
        <v/>
      </c>
      <c r="V149" s="47" t="n">
        <v/>
      </c>
      <c r="W149" s="47" t="n">
        <v/>
      </c>
      <c r="X149" s="47" t="n">
        <v/>
      </c>
      <c r="Y149" s="47" t="n">
        <v/>
      </c>
      <c r="Z149" s="12" t="n"/>
      <c r="AA149" s="12" t="n"/>
      <c r="AC149" s="10">
        <f>A149</f>
        <v/>
      </c>
      <c r="AD149" s="47">
        <f>GETPIVOTDATA("check_amount_total",[1]PT!$A$4,"Inc Date",AD$65,"Paid Date",$A149,"LOB2","MS")</f>
        <v/>
      </c>
      <c r="AE149" s="47">
        <f>GETPIVOTDATA("check_amount_total",[1]PT!$A$4,"Inc Date",AE$65,"Paid Date",$A149,"LOB2","MS")</f>
        <v/>
      </c>
      <c r="AF149" s="47">
        <f>GETPIVOTDATA("check_amount_total",[1]PT!$A$4,"Inc Date",AF$65,"Paid Date",$A149,"LOB2","MS")</f>
        <v/>
      </c>
      <c r="AG149" s="47">
        <f>GETPIVOTDATA("check_amount_total",[1]PT!$A$4,"Inc Date",AG$65,"Paid Date",$A149,"LOB2","MS")</f>
        <v/>
      </c>
      <c r="AH149" s="47">
        <f>GETPIVOTDATA("check_amount_total",[1]PT!$A$4,"Inc Date",AH$65,"Paid Date",$A149,"LOB2","MS")</f>
        <v/>
      </c>
      <c r="AI149" s="47">
        <f>GETPIVOTDATA("check_amount_total",[1]PT!$A$4,"Inc Date",AI$65,"Paid Date",$A149,"LOB2","MS")</f>
        <v/>
      </c>
      <c r="AJ149" s="47">
        <f>GETPIVOTDATA("check_amount_total",[1]PT!$A$4,"Inc Date",AJ$65,"Paid Date",$A149,"LOB2","MS")</f>
        <v/>
      </c>
      <c r="AK149" s="47">
        <f>GETPIVOTDATA("check_amount_total",[1]PT!$A$4,"Inc Date",AK$65,"Paid Date",$A149,"LOB2","MS")</f>
        <v/>
      </c>
      <c r="AL149" s="47">
        <f>GETPIVOTDATA("check_amount_total",[1]PT!$A$4,"Inc Date",AL$65,"Paid Date",$A149,"LOB2","MS")</f>
        <v/>
      </c>
      <c r="AM149" s="47">
        <f>GETPIVOTDATA("check_amount_total",[1]PT!$A$4,"Inc Date",AM$65,"Paid Date",$A149,"LOB2","MS")</f>
        <v/>
      </c>
      <c r="AN149" s="47">
        <f>GETPIVOTDATA("check_amount_total",[1]PT!$A$4,"Inc Date",AN$65,"Paid Date",$A149,"LOB2","MS")</f>
        <v/>
      </c>
      <c r="AO149" s="47">
        <f>GETPIVOTDATA("check_amount_total",[1]PT!$A$4,"Inc Date",AO$65,"Paid Date",$A149,"LOB2","MS")</f>
        <v/>
      </c>
      <c r="AP149" s="47">
        <f>GETPIVOTDATA("check_amount_total",[1]PT!$A$4,"Inc Date",AP$65,"Paid Date",$A149,"LOB2","MS")</f>
        <v/>
      </c>
      <c r="AQ149" s="47">
        <f>GETPIVOTDATA("check_amount_total",[1]PT!$A$4,"Inc Date",AQ$65,"Paid Date",$A149,"LOB2","MS")</f>
        <v/>
      </c>
      <c r="AR149" s="47">
        <f>GETPIVOTDATA("check_amount_total",[1]PT!$A$4,"Inc Date",AR$65,"Paid Date",$A149,"LOB2","MS")</f>
        <v/>
      </c>
      <c r="AS149" s="47">
        <f>GETPIVOTDATA("check_amount_total",[1]PT!$A$4,"Inc Date",AS$65,"Paid Date",$A149,"LOB2","MS")</f>
        <v/>
      </c>
      <c r="AT149" s="47">
        <f>GETPIVOTDATA("check_amount_total",[1]PT!$A$4,"Inc Date",AT$65,"Paid Date",$A149,"LOB2","MS")</f>
        <v/>
      </c>
      <c r="AU149" s="47">
        <f>GETPIVOTDATA("check_amount_total",[1]PT!$A$4,"Inc Date",AU$65,"Paid Date",$A149,"LOB2","MS")</f>
        <v/>
      </c>
      <c r="AV149" s="47">
        <f>GETPIVOTDATA("check_amount_total",[1]PT!$A$4,"Inc Date",AV$65,"Paid Date",$A149,"LOB2","MS")</f>
        <v/>
      </c>
      <c r="AW149" s="47">
        <f>GETPIVOTDATA("check_amount_total",[1]PT!$A$4,"Inc Date",AW$65,"Paid Date",$A149,"LOB2","MS")</f>
        <v/>
      </c>
      <c r="AX149" s="47">
        <f>GETPIVOTDATA("check_amount_total",[1]PT!$A$4,"Inc Date",AX$65,"Paid Date",$A149,"LOB2","MS")</f>
        <v/>
      </c>
      <c r="AY149" s="47">
        <f>GETPIVOTDATA("check_amount_total",[1]PT!$A$4,"Inc Date",AY$65,"Paid Date",$A149,"LOB2","MS")</f>
        <v/>
      </c>
      <c r="AZ149" s="47">
        <f>GETPIVOTDATA("check_amount_total",[1]PT!$A$4,"Inc Date",AZ$65,"Paid Date",$A149,"LOB2","MS")</f>
        <v/>
      </c>
      <c r="BA149" s="47">
        <f>GETPIVOTDATA("check_amount_total",[1]PT!$A$4,"Inc Date",BA$65,"Paid Date",$A149,"LOB2","MS")</f>
        <v/>
      </c>
      <c r="BB149" s="12">
        <f>SUM(AD149:BA149)</f>
        <v/>
      </c>
      <c r="BC149" s="12" t="n"/>
    </row>
    <row r="150">
      <c r="A150" s="10">
        <f>Summary!A31</f>
        <v/>
      </c>
      <c r="B150" s="47" t="n">
        <v/>
      </c>
      <c r="C150" s="47" t="n">
        <v/>
      </c>
      <c r="D150" s="47" t="n">
        <v/>
      </c>
      <c r="E150" s="47" t="n">
        <v/>
      </c>
      <c r="F150" s="47" t="n">
        <v/>
      </c>
      <c r="G150" s="47" t="n">
        <v/>
      </c>
      <c r="H150" s="47" t="n">
        <v/>
      </c>
      <c r="I150" s="47" t="n">
        <v/>
      </c>
      <c r="J150" s="47" t="n">
        <v/>
      </c>
      <c r="K150" s="47" t="n">
        <v/>
      </c>
      <c r="L150" s="47" t="n">
        <v/>
      </c>
      <c r="M150" s="47" t="n">
        <v/>
      </c>
      <c r="N150" s="47" t="n">
        <v/>
      </c>
      <c r="O150" s="47" t="n">
        <v/>
      </c>
      <c r="P150" s="47" t="n">
        <v/>
      </c>
      <c r="Q150" s="47" t="n">
        <v/>
      </c>
      <c r="R150" s="47" t="n">
        <v/>
      </c>
      <c r="S150" s="47" t="n">
        <v/>
      </c>
      <c r="T150" s="47" t="n">
        <v/>
      </c>
      <c r="U150" s="47" t="n">
        <v/>
      </c>
      <c r="V150" s="47" t="n">
        <v/>
      </c>
      <c r="W150" s="47" t="n">
        <v/>
      </c>
      <c r="X150" s="47" t="n">
        <v/>
      </c>
      <c r="Y150" s="47" t="n">
        <v/>
      </c>
      <c r="Z150" s="12" t="n"/>
      <c r="AA150" s="12" t="n"/>
      <c r="AC150" s="10">
        <f>A150</f>
        <v/>
      </c>
      <c r="AD150" s="47">
        <f>GETPIVOTDATA("check_amount_total",[1]PT!$A$4,"Inc Date",AD$65,"Paid Date",$A150,"LOB2","MS")</f>
        <v/>
      </c>
      <c r="AE150" s="47">
        <f>GETPIVOTDATA("check_amount_total",[1]PT!$A$4,"Inc Date",AE$65,"Paid Date",$A150,"LOB2","MS")</f>
        <v/>
      </c>
      <c r="AF150" s="47">
        <f>GETPIVOTDATA("check_amount_total",[1]PT!$A$4,"Inc Date",AF$65,"Paid Date",$A150,"LOB2","MS")</f>
        <v/>
      </c>
      <c r="AG150" s="47">
        <f>GETPIVOTDATA("check_amount_total",[1]PT!$A$4,"Inc Date",AG$65,"Paid Date",$A150,"LOB2","MS")</f>
        <v/>
      </c>
      <c r="AH150" s="47">
        <f>GETPIVOTDATA("check_amount_total",[1]PT!$A$4,"Inc Date",AH$65,"Paid Date",$A150,"LOB2","MS")</f>
        <v/>
      </c>
      <c r="AI150" s="47">
        <f>GETPIVOTDATA("check_amount_total",[1]PT!$A$4,"Inc Date",AI$65,"Paid Date",$A150,"LOB2","MS")</f>
        <v/>
      </c>
      <c r="AJ150" s="47">
        <f>GETPIVOTDATA("check_amount_total",[1]PT!$A$4,"Inc Date",AJ$65,"Paid Date",$A150,"LOB2","MS")</f>
        <v/>
      </c>
      <c r="AK150" s="47">
        <f>GETPIVOTDATA("check_amount_total",[1]PT!$A$4,"Inc Date",AK$65,"Paid Date",$A150,"LOB2","MS")</f>
        <v/>
      </c>
      <c r="AL150" s="47">
        <f>GETPIVOTDATA("check_amount_total",[1]PT!$A$4,"Inc Date",AL$65,"Paid Date",$A150,"LOB2","MS")</f>
        <v/>
      </c>
      <c r="AM150" s="47">
        <f>GETPIVOTDATA("check_amount_total",[1]PT!$A$4,"Inc Date",AM$65,"Paid Date",$A150,"LOB2","MS")</f>
        <v/>
      </c>
      <c r="AN150" s="47">
        <f>GETPIVOTDATA("check_amount_total",[1]PT!$A$4,"Inc Date",AN$65,"Paid Date",$A150,"LOB2","MS")</f>
        <v/>
      </c>
      <c r="AO150" s="47">
        <f>GETPIVOTDATA("check_amount_total",[1]PT!$A$4,"Inc Date",AO$65,"Paid Date",$A150,"LOB2","MS")</f>
        <v/>
      </c>
      <c r="AP150" s="47">
        <f>GETPIVOTDATA("check_amount_total",[1]PT!$A$4,"Inc Date",AP$65,"Paid Date",$A150,"LOB2","MS")</f>
        <v/>
      </c>
      <c r="AQ150" s="47">
        <f>GETPIVOTDATA("check_amount_total",[1]PT!$A$4,"Inc Date",AQ$65,"Paid Date",$A150,"LOB2","MS")</f>
        <v/>
      </c>
      <c r="AR150" s="47">
        <f>GETPIVOTDATA("check_amount_total",[1]PT!$A$4,"Inc Date",AR$65,"Paid Date",$A150,"LOB2","MS")</f>
        <v/>
      </c>
      <c r="AS150" s="47">
        <f>GETPIVOTDATA("check_amount_total",[1]PT!$A$4,"Inc Date",AS$65,"Paid Date",$A150,"LOB2","MS")</f>
        <v/>
      </c>
      <c r="AT150" s="47">
        <f>GETPIVOTDATA("check_amount_total",[1]PT!$A$4,"Inc Date",AT$65,"Paid Date",$A150,"LOB2","MS")</f>
        <v/>
      </c>
      <c r="AU150" s="47">
        <f>GETPIVOTDATA("check_amount_total",[1]PT!$A$4,"Inc Date",AU$65,"Paid Date",$A150,"LOB2","MS")</f>
        <v/>
      </c>
      <c r="AV150" s="47">
        <f>GETPIVOTDATA("check_amount_total",[1]PT!$A$4,"Inc Date",AV$65,"Paid Date",$A150,"LOB2","MS")</f>
        <v/>
      </c>
      <c r="AW150" s="47">
        <f>GETPIVOTDATA("check_amount_total",[1]PT!$A$4,"Inc Date",AW$65,"Paid Date",$A150,"LOB2","MS")</f>
        <v/>
      </c>
      <c r="AX150" s="47">
        <f>GETPIVOTDATA("check_amount_total",[1]PT!$A$4,"Inc Date",AX$65,"Paid Date",$A150,"LOB2","MS")</f>
        <v/>
      </c>
      <c r="AY150" s="47">
        <f>GETPIVOTDATA("check_amount_total",[1]PT!$A$4,"Inc Date",AY$65,"Paid Date",$A150,"LOB2","MS")</f>
        <v/>
      </c>
      <c r="AZ150" s="47">
        <f>GETPIVOTDATA("check_amount_total",[1]PT!$A$4,"Inc Date",AZ$65,"Paid Date",$A150,"LOB2","MS")</f>
        <v/>
      </c>
      <c r="BA150" s="47">
        <f>GETPIVOTDATA("check_amount_total",[1]PT!$A$4,"Inc Date",BA$65,"Paid Date",$A150,"LOB2","MS")</f>
        <v/>
      </c>
      <c r="BB150" s="12">
        <f>SUM(AD150:BA150)</f>
        <v/>
      </c>
      <c r="BC150" s="12" t="n"/>
    </row>
    <row r="151">
      <c r="A151" s="10" t="inlineStr">
        <is>
          <t>Total</t>
        </is>
      </c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C151" s="10" t="inlineStr">
        <is>
          <t>Total</t>
        </is>
      </c>
      <c r="AD151" s="12">
        <f>SUM(AD127:AD150)</f>
        <v/>
      </c>
      <c r="AE151" s="12">
        <f>SUM(AE127:AE150)</f>
        <v/>
      </c>
      <c r="AF151" s="12">
        <f>SUM(AF127:AF150)</f>
        <v/>
      </c>
      <c r="AG151" s="12">
        <f>SUM(AG127:AG150)</f>
        <v/>
      </c>
      <c r="AH151" s="12">
        <f>SUM(AH127:AH150)</f>
        <v/>
      </c>
      <c r="AI151" s="12">
        <f>SUM(AI127:AI150)</f>
        <v/>
      </c>
      <c r="AJ151" s="12">
        <f>SUM(AJ127:AJ150)</f>
        <v/>
      </c>
      <c r="AK151" s="12">
        <f>SUM(AK127:AK150)</f>
        <v/>
      </c>
      <c r="AL151" s="12">
        <f>SUM(AL127:AL150)</f>
        <v/>
      </c>
      <c r="AM151" s="12">
        <f>SUM(AM127:AM150)</f>
        <v/>
      </c>
      <c r="AN151" s="12">
        <f>SUM(AN127:AN150)</f>
        <v/>
      </c>
      <c r="AO151" s="12">
        <f>SUM(AO127:AO150)</f>
        <v/>
      </c>
      <c r="AP151" s="12">
        <f>SUM(AP127:AP150)</f>
        <v/>
      </c>
      <c r="AQ151" s="12">
        <f>SUM(AQ127:AQ150)</f>
        <v/>
      </c>
      <c r="AR151" s="12">
        <f>SUM(AR127:AR150)</f>
        <v/>
      </c>
      <c r="AS151" s="12">
        <f>SUM(AS127:AS150)</f>
        <v/>
      </c>
      <c r="AT151" s="12">
        <f>SUM(AT127:AT150)</f>
        <v/>
      </c>
      <c r="AU151" s="12">
        <f>SUM(AU127:AU150)</f>
        <v/>
      </c>
      <c r="AV151" s="12">
        <f>SUM(AV127:AV150)</f>
        <v/>
      </c>
      <c r="AW151" s="12">
        <f>SUM(AW127:AW150)</f>
        <v/>
      </c>
      <c r="AX151" s="12">
        <f>SUM(AX127:AX150)</f>
        <v/>
      </c>
      <c r="AY151" s="12">
        <f>SUM(AY127:AY150)</f>
        <v/>
      </c>
      <c r="AZ151" s="12">
        <f>SUM(AZ127:AZ150)</f>
        <v/>
      </c>
      <c r="BA151" s="12">
        <f>SUM(BA127:BA150)</f>
        <v/>
      </c>
      <c r="BB151" s="12" t="n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78"/>
  <sheetViews>
    <sheetView tabSelected="1" topLeftCell="A47" workbookViewId="0">
      <selection activeCell="A56" sqref="A56"/>
    </sheetView>
  </sheetViews>
  <sheetFormatPr baseColWidth="8" defaultRowHeight="14.5"/>
  <cols>
    <col width="19.08984375" bestFit="1" customWidth="1" min="1" max="1"/>
    <col width="11.81640625" bestFit="1" customWidth="1" min="2" max="10"/>
    <col width="8.7265625" customWidth="1" min="11" max="11"/>
    <col width="4.7265625" customWidth="1" min="12" max="12"/>
    <col width="11.6328125" customWidth="1" min="13" max="13"/>
    <col width="10.08984375" bestFit="1" customWidth="1" min="14" max="14"/>
    <col width="9.81640625" bestFit="1" customWidth="1" min="15" max="15"/>
    <col width="8.81640625" bestFit="1" customWidth="1" min="16" max="17"/>
    <col width="9.54296875" bestFit="1" customWidth="1" min="18" max="18"/>
    <col width="9.26953125" bestFit="1" customWidth="1" min="19" max="19"/>
    <col width="8.26953125" bestFit="1" customWidth="1" min="20" max="21"/>
    <col width="8.54296875" bestFit="1" customWidth="1" min="22" max="22"/>
    <col width="9.54296875" bestFit="1" customWidth="1" min="23" max="23"/>
    <col width="9.26953125" bestFit="1" customWidth="1" min="24" max="24"/>
    <col width="8.26953125" bestFit="1" customWidth="1" min="25" max="26"/>
    <col width="8.54296875" bestFit="1" customWidth="1" min="27" max="27"/>
  </cols>
  <sheetData>
    <row r="1" ht="29" customHeight="1">
      <c r="A1" s="59" t="inlineStr">
        <is>
          <t>Cumulative Development MS</t>
        </is>
      </c>
      <c r="B1" s="35" t="inlineStr">
        <is>
          <t>Volume All</t>
        </is>
      </c>
      <c r="C1" s="35" t="inlineStr">
        <is>
          <t>Volume 12</t>
        </is>
      </c>
      <c r="D1" s="35" t="inlineStr">
        <is>
          <t>Volume 6</t>
        </is>
      </c>
      <c r="E1" s="35" t="inlineStr">
        <is>
          <t>Volume 3</t>
        </is>
      </c>
      <c r="F1" s="35" t="inlineStr">
        <is>
          <t>Simple All</t>
        </is>
      </c>
      <c r="G1" s="35" t="inlineStr">
        <is>
          <t>Simple 12</t>
        </is>
      </c>
      <c r="H1" s="35" t="inlineStr">
        <is>
          <t>Simple 6</t>
        </is>
      </c>
      <c r="I1" s="35" t="inlineStr">
        <is>
          <t>Simple 3</t>
        </is>
      </c>
      <c r="J1" s="35" t="inlineStr">
        <is>
          <t>Selected</t>
        </is>
      </c>
      <c r="M1" s="59" t="inlineStr">
        <is>
          <t>Incremental Pattern MS</t>
        </is>
      </c>
      <c r="N1" s="35" t="inlineStr">
        <is>
          <t>Volume All</t>
        </is>
      </c>
      <c r="O1" s="35" t="inlineStr">
        <is>
          <t>Volume 12</t>
        </is>
      </c>
      <c r="P1" s="35" t="inlineStr">
        <is>
          <t>Volume 6</t>
        </is>
      </c>
      <c r="Q1" s="35" t="inlineStr">
        <is>
          <t>Volume 3</t>
        </is>
      </c>
      <c r="R1" s="35" t="inlineStr">
        <is>
          <t>Simple All</t>
        </is>
      </c>
      <c r="S1" s="35" t="inlineStr">
        <is>
          <t>Simple 12</t>
        </is>
      </c>
      <c r="T1" s="35" t="inlineStr">
        <is>
          <t>Simple 6</t>
        </is>
      </c>
      <c r="U1" s="35" t="inlineStr">
        <is>
          <t>Simple 3</t>
        </is>
      </c>
      <c r="V1" s="35" t="inlineStr">
        <is>
          <t>Selected</t>
        </is>
      </c>
      <c r="W1" s="35" t="n"/>
      <c r="X1" s="35" t="n"/>
      <c r="Y1" s="35" t="n"/>
      <c r="Z1" s="35" t="n"/>
      <c r="AA1" s="35" t="n"/>
    </row>
    <row r="2">
      <c r="A2" s="35" t="n">
        <v>1</v>
      </c>
      <c r="B2" s="60" t="n">
        <v>0.04015114299947667</v>
      </c>
      <c r="C2" s="60" t="n">
        <v>0.04372895266372868</v>
      </c>
      <c r="D2" s="60" t="n">
        <v>0.02701232334632707</v>
      </c>
      <c r="E2" s="60" t="n">
        <v>0.1055314643424412</v>
      </c>
      <c r="F2" s="60" t="n">
        <v>0.01352600398832709</v>
      </c>
      <c r="G2" s="60" t="n">
        <v>0.01039138141369741</v>
      </c>
      <c r="H2" s="60" t="n">
        <v>0.008486479617262404</v>
      </c>
      <c r="I2" s="60" t="n">
        <v>0.0382407796378072</v>
      </c>
      <c r="J2" s="60" t="n">
        <v>0.04372895266372868</v>
      </c>
      <c r="M2" s="35" t="n">
        <v>1</v>
      </c>
      <c r="N2" s="47" t="n">
        <v>8.218371223481894</v>
      </c>
      <c r="O2" s="47" t="n">
        <v>7.286991157874532</v>
      </c>
      <c r="P2" s="47" t="n">
        <v>13.4894019682059</v>
      </c>
      <c r="Q2" s="47" t="n">
        <v>3.288299610405932</v>
      </c>
      <c r="R2" s="47" t="n">
        <v>11.36614288530513</v>
      </c>
      <c r="S2" s="47" t="n">
        <v>12.00624387807677</v>
      </c>
      <c r="T2" s="47" t="n">
        <v>18.59852671271697</v>
      </c>
      <c r="U2" s="47" t="n">
        <v>3.288299610405932</v>
      </c>
      <c r="V2" s="47" t="n">
        <v>7.286991157874532</v>
      </c>
    </row>
    <row r="3">
      <c r="A3">
        <f>+A2+1</f>
        <v/>
      </c>
      <c r="B3" s="60" t="n">
        <v>0.3299769982168055</v>
      </c>
      <c r="C3" s="60" t="n">
        <v>0.3186524914037049</v>
      </c>
      <c r="D3" s="60" t="n">
        <v>0.3643800877137587</v>
      </c>
      <c r="E3" s="60" t="n">
        <v>0.3470190730828169</v>
      </c>
      <c r="F3" s="60" t="n">
        <v>0.1537384939985328</v>
      </c>
      <c r="G3" s="60" t="n">
        <v>0.1247614594829652</v>
      </c>
      <c r="H3" s="60" t="n">
        <v>0.1578360178585829</v>
      </c>
      <c r="I3" s="60" t="n">
        <v>0.1257471407846205</v>
      </c>
      <c r="J3" s="60" t="n">
        <v>0.3186524914037049</v>
      </c>
      <c r="M3">
        <f>+M2+1</f>
        <v/>
      </c>
      <c r="N3" s="47" t="n">
        <v>1.256464644236279</v>
      </c>
      <c r="O3" s="47" t="n">
        <v>1.169921632043787</v>
      </c>
      <c r="P3" s="47" t="n">
        <v>1.211263171267443</v>
      </c>
      <c r="Q3" s="47" t="n">
        <v>1.174907632316126</v>
      </c>
      <c r="R3" s="47" t="n">
        <v>1.448874113090453</v>
      </c>
      <c r="S3" s="47" t="n">
        <v>1.343209198741155</v>
      </c>
      <c r="T3" s="47" t="n">
        <v>1.572015331235258</v>
      </c>
      <c r="U3" s="47" t="n">
        <v>1.751720273040047</v>
      </c>
      <c r="V3" s="47" t="n">
        <v>1.169921632043787</v>
      </c>
    </row>
    <row r="4">
      <c r="A4">
        <f>+A3+1</f>
        <v/>
      </c>
      <c r="B4" s="60" t="n">
        <v>0.414604431670634</v>
      </c>
      <c r="C4" s="60" t="n">
        <v>0.3727984427978411</v>
      </c>
      <c r="D4" s="60" t="n">
        <v>0.4413601805908764</v>
      </c>
      <c r="E4" s="60" t="n">
        <v>0.407715357524269</v>
      </c>
      <c r="F4" s="60" t="n">
        <v>0.2227477241399861</v>
      </c>
      <c r="G4" s="60" t="n">
        <v>0.1675807400258908</v>
      </c>
      <c r="H4" s="60" t="n">
        <v>0.2481206398948144</v>
      </c>
      <c r="I4" s="60" t="n">
        <v>0.2202738157892407</v>
      </c>
      <c r="J4" s="60" t="n">
        <v>0.3727984427978411</v>
      </c>
      <c r="M4">
        <f>+M3+1</f>
        <v/>
      </c>
      <c r="N4" s="47" t="n">
        <v>1.296606904451114</v>
      </c>
      <c r="O4" s="47" t="n">
        <v>1.267672588489597</v>
      </c>
      <c r="P4" s="47" t="n">
        <v>1.331140915994894</v>
      </c>
      <c r="Q4" s="47" t="n">
        <v>1.58780722563584</v>
      </c>
      <c r="R4" s="47" t="n">
        <v>1.34061511519394</v>
      </c>
      <c r="S4" s="47" t="n">
        <v>1.475758528758018</v>
      </c>
      <c r="T4" s="47" t="n">
        <v>1.85628767764575</v>
      </c>
      <c r="U4" s="47" t="n">
        <v>2.381228967014296</v>
      </c>
      <c r="V4" s="47" t="n">
        <v>1.267672588489597</v>
      </c>
    </row>
    <row r="5">
      <c r="A5">
        <f>+A4+1</f>
        <v/>
      </c>
      <c r="B5" s="60" t="n">
        <v>0.5375789687201741</v>
      </c>
      <c r="C5" s="60" t="n">
        <v>0.4725863669664302</v>
      </c>
      <c r="D5" s="60" t="n">
        <v>0.5875125950754112</v>
      </c>
      <c r="E5" s="60" t="n">
        <v>0.6473733906797343</v>
      </c>
      <c r="F5" s="60" t="n">
        <v>0.2986189658571154</v>
      </c>
      <c r="G5" s="60" t="n">
        <v>0.2473087063487884</v>
      </c>
      <c r="H5" s="60" t="n">
        <v>0.4605832864063225</v>
      </c>
      <c r="I5" s="60" t="n">
        <v>0.5245223908321108</v>
      </c>
      <c r="J5" s="60" t="n">
        <v>0.4725863669664302</v>
      </c>
      <c r="M5">
        <f>+M4+1</f>
        <v/>
      </c>
      <c r="N5" s="47" t="n">
        <v>1.179375676433036</v>
      </c>
      <c r="O5" s="47" t="n">
        <v>1.473175990275006</v>
      </c>
      <c r="P5" s="47" t="n">
        <v>1.209259851325656</v>
      </c>
      <c r="Q5" s="47" t="n">
        <v>1.303513765188267</v>
      </c>
      <c r="R5" s="47" t="n">
        <v>1.80458782207755</v>
      </c>
      <c r="S5" s="47" t="n">
        <v>2.305875446043485</v>
      </c>
      <c r="T5" s="47" t="n">
        <v>1.234454691031007</v>
      </c>
      <c r="U5" s="47" t="n">
        <v>1.468909382062015</v>
      </c>
      <c r="V5" s="47" t="n">
        <v>1.473175990275006</v>
      </c>
    </row>
    <row r="6">
      <c r="A6">
        <f>+A5+1</f>
        <v/>
      </c>
      <c r="B6" s="60" t="n">
        <v>0.6340075598705293</v>
      </c>
      <c r="C6" s="60" t="n">
        <v>0.6962028891462384</v>
      </c>
      <c r="D6" s="60" t="n">
        <v>0.7104553933728419</v>
      </c>
      <c r="E6" s="60" t="n">
        <v>0.8438601259676353</v>
      </c>
      <c r="F6" s="60" t="n">
        <v>0.538884149227142</v>
      </c>
      <c r="G6" s="60" t="n">
        <v>0.5702630735624498</v>
      </c>
      <c r="H6" s="60" t="n">
        <v>0.5685691985147627</v>
      </c>
      <c r="I6" s="60" t="n">
        <v>0.7704758609948865</v>
      </c>
      <c r="J6" s="60" t="n">
        <v>0.6962028891462384</v>
      </c>
      <c r="M6">
        <f>+M5+1</f>
        <v/>
      </c>
      <c r="N6" s="47" t="n">
        <v>1.083199640993997</v>
      </c>
      <c r="O6" s="47" t="n">
        <v>1.162624522487917</v>
      </c>
      <c r="P6" s="47" t="n">
        <v>1.030418267160635</v>
      </c>
      <c r="Q6" s="47" t="n">
        <v>1.037029300374575</v>
      </c>
      <c r="R6" s="47" t="n">
        <v>1.112777731573577</v>
      </c>
      <c r="S6" s="47" t="n">
        <v>1.146709071003407</v>
      </c>
      <c r="T6" s="47" t="n">
        <v>1.01489016154906</v>
      </c>
      <c r="U6" s="47" t="n">
        <v>1.02978032309812</v>
      </c>
      <c r="V6" s="47" t="n">
        <v>1.162624522487917</v>
      </c>
    </row>
    <row r="7">
      <c r="A7">
        <f>+A6+1</f>
        <v/>
      </c>
      <c r="B7" s="60" t="n">
        <v>0.6867567612392377</v>
      </c>
      <c r="C7" s="60" t="n">
        <v>0.809422551548354</v>
      </c>
      <c r="D7" s="60" t="n">
        <v>0.7320662153341708</v>
      </c>
      <c r="E7" s="60" t="n">
        <v>0.8751076760462173</v>
      </c>
      <c r="F7" s="60" t="n">
        <v>0.5996582811579361</v>
      </c>
      <c r="G7" s="60" t="n">
        <v>0.6539258393123443</v>
      </c>
      <c r="H7" s="60" t="n">
        <v>0.5770352857324672</v>
      </c>
      <c r="I7" s="60" t="n">
        <v>0.7934208810746168</v>
      </c>
      <c r="J7" s="60" t="n">
        <v>0.809422551548354</v>
      </c>
      <c r="M7">
        <f>+M6+1</f>
        <v/>
      </c>
      <c r="N7" s="47" t="n">
        <v>1.207797953147897</v>
      </c>
      <c r="O7" s="47" t="n">
        <v>1.015373132036061</v>
      </c>
      <c r="P7" s="47" t="n">
        <v>1.006946062475345</v>
      </c>
      <c r="Q7" s="47" t="n">
        <v>1.006609146655873</v>
      </c>
      <c r="R7" s="47" t="n">
        <v>1.091200815325129</v>
      </c>
      <c r="S7" s="47" t="n">
        <v>1.048790732495146</v>
      </c>
      <c r="T7" s="47" t="n">
        <v>1.005773719164689</v>
      </c>
      <c r="U7" s="47" t="n">
        <v>1.003320246415442</v>
      </c>
      <c r="V7" s="47" t="n">
        <v>1.015373132036061</v>
      </c>
    </row>
    <row r="8">
      <c r="A8">
        <f>+A7+1</f>
        <v/>
      </c>
      <c r="B8" s="60" t="n">
        <v>0.8294634105352301</v>
      </c>
      <c r="C8" s="60" t="n">
        <v>0.8218659113062726</v>
      </c>
      <c r="D8" s="60" t="n">
        <v>0.7371511930019714</v>
      </c>
      <c r="E8" s="60" t="n">
        <v>0.8808913910168866</v>
      </c>
      <c r="F8" s="60" t="n">
        <v>0.6543476053160053</v>
      </c>
      <c r="G8" s="60" t="n">
        <v>0.6858313600098968</v>
      </c>
      <c r="H8" s="60" t="n">
        <v>0.5803669254204024</v>
      </c>
      <c r="I8" s="60" t="n">
        <v>0.7960552339109414</v>
      </c>
      <c r="J8" s="60" t="n">
        <v>0.8218659113062726</v>
      </c>
      <c r="M8">
        <f>+M7+1</f>
        <v/>
      </c>
      <c r="N8" s="47" t="n">
        <v>1.076012641367841</v>
      </c>
      <c r="O8" s="47" t="n">
        <v>1.0105689572085</v>
      </c>
      <c r="P8" s="47" t="n">
        <v>1.014739324403534</v>
      </c>
      <c r="Q8" s="47" t="n">
        <v>1.02273324079979</v>
      </c>
      <c r="R8" s="47" t="n">
        <v>1.120951500851984</v>
      </c>
      <c r="S8" s="47" t="n">
        <v>1.016220963864728</v>
      </c>
      <c r="T8" s="47" t="n">
        <v>1.022656844956518</v>
      </c>
      <c r="U8" s="47" t="n">
        <v>1.028759206688445</v>
      </c>
      <c r="V8" s="47" t="n">
        <v>1.0105689572085</v>
      </c>
    </row>
    <row r="9">
      <c r="A9">
        <f>+A8+1</f>
        <v/>
      </c>
      <c r="B9" s="60" t="n">
        <v>0.8925131152879908</v>
      </c>
      <c r="C9" s="60" t="n">
        <v>0.8305521769539935</v>
      </c>
      <c r="D9" s="60" t="n">
        <v>0.7480163035700796</v>
      </c>
      <c r="E9" s="60" t="n">
        <v>0.9009169071273355</v>
      </c>
      <c r="F9" s="60" t="n">
        <v>0.7334919302578776</v>
      </c>
      <c r="G9" s="60" t="n">
        <v>0.6969562057179143</v>
      </c>
      <c r="H9" s="60" t="n">
        <v>0.5935162088675435</v>
      </c>
      <c r="I9" s="60" t="n">
        <v>0.8189491509184043</v>
      </c>
      <c r="J9" s="60" t="n">
        <v>0.8305521769539935</v>
      </c>
      <c r="M9">
        <f>+M8+1</f>
        <v/>
      </c>
      <c r="N9" s="47" t="n">
        <v>1.034867464465173</v>
      </c>
      <c r="O9" s="47" t="n">
        <v>1.11060822794052</v>
      </c>
      <c r="P9" s="47" t="n">
        <v>1.234566901040896</v>
      </c>
      <c r="Q9" s="47" t="n">
        <v>1.015578228183625</v>
      </c>
      <c r="R9" s="47" t="n">
        <v>1.186827301208232</v>
      </c>
      <c r="S9" s="47" t="n">
        <v>1.248406098636287</v>
      </c>
      <c r="T9" s="47" t="n">
        <v>1.46958298508688</v>
      </c>
      <c r="U9" s="47" t="n">
        <v>1.020955806072342</v>
      </c>
      <c r="V9" s="47" t="n">
        <v>1.11060822794052</v>
      </c>
    </row>
    <row r="10">
      <c r="A10">
        <f>+A9+1</f>
        <v/>
      </c>
      <c r="B10" s="60" t="n">
        <v>0.9236327846199959</v>
      </c>
      <c r="C10" s="60" t="n">
        <v>0.9224180814590156</v>
      </c>
      <c r="D10" s="60" t="n">
        <v>0.9234761698265792</v>
      </c>
      <c r="E10" s="60" t="n">
        <v>0.9149515962810512</v>
      </c>
      <c r="F10" s="60" t="n">
        <v>0.8705282480459734</v>
      </c>
      <c r="G10" s="60" t="n">
        <v>0.8700843777006511</v>
      </c>
      <c r="H10" s="60" t="n">
        <v>0.8722213219250128</v>
      </c>
      <c r="I10" s="60" t="n">
        <v>0.8361108905081598</v>
      </c>
      <c r="J10" s="60" t="n">
        <v>0.9224180814590156</v>
      </c>
      <c r="M10">
        <f>+M9+1</f>
        <v/>
      </c>
      <c r="N10" s="47" t="n">
        <v>1.000580274845424</v>
      </c>
      <c r="O10" s="47" t="n">
        <v>1.001232421033139</v>
      </c>
      <c r="P10" s="47" t="n">
        <v>1</v>
      </c>
      <c r="Q10" s="47" t="n">
        <v>1</v>
      </c>
      <c r="R10" s="47" t="n">
        <v>1.000654125679443</v>
      </c>
      <c r="S10" s="47" t="n">
        <v>1.000817657099303</v>
      </c>
      <c r="T10" s="47" t="n">
        <v>1</v>
      </c>
      <c r="U10" s="47" t="n">
        <v>1</v>
      </c>
      <c r="V10" s="47" t="n">
        <v>1.001232421033139</v>
      </c>
    </row>
    <row r="11">
      <c r="A11">
        <f>+A10+1</f>
        <v/>
      </c>
      <c r="B11" s="60" t="n">
        <v>0.9241687454913198</v>
      </c>
      <c r="C11" s="60" t="n">
        <v>0.9235548889039535</v>
      </c>
      <c r="D11" s="60" t="n">
        <v>0.9234761698265792</v>
      </c>
      <c r="E11" s="60" t="n">
        <v>0.9149515962810512</v>
      </c>
      <c r="F11" s="60" t="n">
        <v>0.8710976829277003</v>
      </c>
      <c r="G11" s="60" t="n">
        <v>0.870795808369071</v>
      </c>
      <c r="H11" s="60" t="n">
        <v>0.8722213219250128</v>
      </c>
      <c r="I11" s="60" t="n">
        <v>0.8361108905081598</v>
      </c>
      <c r="J11" s="60" t="n">
        <v>0.9235548889039535</v>
      </c>
      <c r="M11">
        <f>+M10+1</f>
        <v/>
      </c>
      <c r="N11" s="47" t="n">
        <v>1.000852365185342</v>
      </c>
      <c r="O11" s="47" t="n">
        <v>1.001517598865258</v>
      </c>
      <c r="P11" s="47" t="n">
        <v>1.001602970360412</v>
      </c>
      <c r="Q11" s="47" t="n">
        <v>1.002491522455543</v>
      </c>
      <c r="R11" s="47" t="n">
        <v>1.002084326273479</v>
      </c>
      <c r="S11" s="47" t="n">
        <v>1.002431713985726</v>
      </c>
      <c r="T11" s="47" t="n">
        <v>1.000793391278779</v>
      </c>
      <c r="U11" s="47" t="n">
        <v>1.001586782557559</v>
      </c>
      <c r="V11" s="47" t="n">
        <v>1.001517598865258</v>
      </c>
    </row>
    <row r="12">
      <c r="A12">
        <f>+A11+1</f>
        <v/>
      </c>
      <c r="B12" s="60" t="n">
        <v>0.9249564747553581</v>
      </c>
      <c r="C12" s="60" t="n">
        <v>0.9249564747553581</v>
      </c>
      <c r="D12" s="60" t="n">
        <v>0.9249564747553581</v>
      </c>
      <c r="E12" s="60" t="n">
        <v>0.9172312187289199</v>
      </c>
      <c r="F12" s="60" t="n">
        <v>0.8729133347149935</v>
      </c>
      <c r="G12" s="60" t="n">
        <v>0.8729133347149935</v>
      </c>
      <c r="H12" s="60" t="n">
        <v>0.8729133347149935</v>
      </c>
      <c r="I12" s="60" t="n">
        <v>0.8374376166854032</v>
      </c>
      <c r="J12" s="60" t="n">
        <v>0.9249564747553581</v>
      </c>
      <c r="M12">
        <f>+M11+1</f>
        <v/>
      </c>
      <c r="N12" s="47" t="n">
        <v>1</v>
      </c>
      <c r="O12" s="47" t="n">
        <v>1</v>
      </c>
      <c r="P12" s="47" t="n">
        <v>1</v>
      </c>
      <c r="Q12" s="47" t="n">
        <v>1</v>
      </c>
      <c r="R12" s="47" t="n">
        <v>1</v>
      </c>
      <c r="S12" s="47" t="n">
        <v>1</v>
      </c>
      <c r="T12" s="47" t="n">
        <v>1</v>
      </c>
      <c r="U12" s="47" t="n">
        <v>1</v>
      </c>
      <c r="V12" s="47" t="n">
        <v>1</v>
      </c>
    </row>
    <row r="13">
      <c r="A13">
        <f>+A12+1</f>
        <v/>
      </c>
      <c r="B13" s="60" t="n">
        <v>0.9249564747553581</v>
      </c>
      <c r="C13" s="60" t="n">
        <v>0.9249564747553581</v>
      </c>
      <c r="D13" s="60" t="n">
        <v>0.9249564747553581</v>
      </c>
      <c r="E13" s="60" t="n">
        <v>0.9172312187289199</v>
      </c>
      <c r="F13" s="60" t="n">
        <v>0.8729133347149935</v>
      </c>
      <c r="G13" s="60" t="n">
        <v>0.8729133347149935</v>
      </c>
      <c r="H13" s="60" t="n">
        <v>0.8729133347149935</v>
      </c>
      <c r="I13" s="60" t="n">
        <v>0.8374376166854032</v>
      </c>
      <c r="J13" s="60" t="n">
        <v>0.9249564747553581</v>
      </c>
      <c r="M13">
        <f>+M12+1</f>
        <v/>
      </c>
      <c r="N13" s="47" t="n">
        <v>1</v>
      </c>
      <c r="O13" s="47" t="n">
        <v>1</v>
      </c>
      <c r="P13" s="47" t="n">
        <v>1</v>
      </c>
      <c r="Q13" s="47" t="n">
        <v>1</v>
      </c>
      <c r="R13" s="47" t="n">
        <v>1</v>
      </c>
      <c r="S13" s="47" t="n">
        <v>1</v>
      </c>
      <c r="T13" s="47" t="n">
        <v>1</v>
      </c>
      <c r="U13" s="47" t="n">
        <v>1</v>
      </c>
      <c r="V13" s="47" t="n">
        <v>1</v>
      </c>
    </row>
    <row r="14">
      <c r="A14">
        <f>+A13+1</f>
        <v/>
      </c>
      <c r="B14" s="60" t="n">
        <v>0.9249564747553581</v>
      </c>
      <c r="C14" s="60" t="n">
        <v>0.9249564747553581</v>
      </c>
      <c r="D14" s="60" t="n">
        <v>0.9249564747553581</v>
      </c>
      <c r="E14" s="60" t="n">
        <v>0.9172312187289199</v>
      </c>
      <c r="F14" s="60" t="n">
        <v>0.8729133347149935</v>
      </c>
      <c r="G14" s="60" t="n">
        <v>0.8729133347149935</v>
      </c>
      <c r="H14" s="60" t="n">
        <v>0.8729133347149935</v>
      </c>
      <c r="I14" s="60" t="n">
        <v>0.8374376166854032</v>
      </c>
      <c r="J14" s="60" t="n">
        <v>0.9249564747553581</v>
      </c>
      <c r="M14">
        <f>+M13+1</f>
        <v/>
      </c>
      <c r="N14" s="47" t="n">
        <v>1</v>
      </c>
      <c r="O14" s="47" t="n">
        <v>1</v>
      </c>
      <c r="P14" s="47" t="n">
        <v>1</v>
      </c>
      <c r="Q14" s="47" t="n">
        <v>1</v>
      </c>
      <c r="R14" s="47" t="n">
        <v>1</v>
      </c>
      <c r="S14" s="47" t="n">
        <v>1</v>
      </c>
      <c r="T14" s="47" t="n">
        <v>1</v>
      </c>
      <c r="U14" s="47" t="n">
        <v>1</v>
      </c>
      <c r="V14" s="47" t="n">
        <v>1</v>
      </c>
    </row>
    <row r="15">
      <c r="A15">
        <f>+A14+1</f>
        <v/>
      </c>
      <c r="B15" s="60" t="n">
        <v>0.9249564747553581</v>
      </c>
      <c r="C15" s="60" t="n">
        <v>0.9249564747553581</v>
      </c>
      <c r="D15" s="60" t="n">
        <v>0.9249564747553581</v>
      </c>
      <c r="E15" s="60" t="n">
        <v>0.9172312187289199</v>
      </c>
      <c r="F15" s="60" t="n">
        <v>0.8729133347149935</v>
      </c>
      <c r="G15" s="60" t="n">
        <v>0.8729133347149935</v>
      </c>
      <c r="H15" s="60" t="n">
        <v>0.8729133347149935</v>
      </c>
      <c r="I15" s="60" t="n">
        <v>0.8374376166854032</v>
      </c>
      <c r="J15" s="60" t="n">
        <v>0.9249564747553581</v>
      </c>
      <c r="M15">
        <f>+M14+1</f>
        <v/>
      </c>
      <c r="N15" s="47" t="n">
        <v>1</v>
      </c>
      <c r="O15" s="47" t="n">
        <v>1</v>
      </c>
      <c r="P15" s="47" t="n">
        <v>1</v>
      </c>
      <c r="Q15" s="47" t="n">
        <v>1</v>
      </c>
      <c r="R15" s="47" t="n">
        <v>1</v>
      </c>
      <c r="S15" s="47" t="n">
        <v>1</v>
      </c>
      <c r="T15" s="47" t="n">
        <v>1</v>
      </c>
      <c r="U15" s="47" t="n">
        <v>1</v>
      </c>
      <c r="V15" s="47" t="n">
        <v>1</v>
      </c>
    </row>
    <row r="16">
      <c r="A16">
        <f>+A15+1</f>
        <v/>
      </c>
      <c r="B16" s="60" t="n">
        <v>0.9249564747553581</v>
      </c>
      <c r="C16" s="60" t="n">
        <v>0.9249564747553581</v>
      </c>
      <c r="D16" s="60" t="n">
        <v>0.9249564747553581</v>
      </c>
      <c r="E16" s="60" t="n">
        <v>0.9172312187289199</v>
      </c>
      <c r="F16" s="60" t="n">
        <v>0.8729133347149935</v>
      </c>
      <c r="G16" s="60" t="n">
        <v>0.8729133347149935</v>
      </c>
      <c r="H16" s="60" t="n">
        <v>0.8729133347149935</v>
      </c>
      <c r="I16" s="60" t="n">
        <v>0.8374376166854032</v>
      </c>
      <c r="J16" s="60" t="n">
        <v>0.9249564747553581</v>
      </c>
      <c r="M16">
        <f>+M15+1</f>
        <v/>
      </c>
      <c r="N16" s="47" t="n">
        <v>1</v>
      </c>
      <c r="O16" s="47" t="n">
        <v>1</v>
      </c>
      <c r="P16" s="47" t="n">
        <v>1</v>
      </c>
      <c r="Q16" s="47" t="n">
        <v>1</v>
      </c>
      <c r="R16" s="47" t="n">
        <v>1</v>
      </c>
      <c r="S16" s="47" t="n">
        <v>1</v>
      </c>
      <c r="T16" s="47" t="n">
        <v>1</v>
      </c>
      <c r="U16" s="47" t="n">
        <v>1</v>
      </c>
      <c r="V16" s="47" t="n">
        <v>1</v>
      </c>
    </row>
    <row r="17">
      <c r="A17">
        <f>+A16+1</f>
        <v/>
      </c>
      <c r="B17" s="60" t="n">
        <v>0.9249564747553581</v>
      </c>
      <c r="C17" s="60" t="n">
        <v>0.9249564747553581</v>
      </c>
      <c r="D17" s="60" t="n">
        <v>0.9249564747553581</v>
      </c>
      <c r="E17" s="60" t="n">
        <v>0.9172312187289199</v>
      </c>
      <c r="F17" s="60" t="n">
        <v>0.8729133347149935</v>
      </c>
      <c r="G17" s="60" t="n">
        <v>0.8729133347149935</v>
      </c>
      <c r="H17" s="60" t="n">
        <v>0.8729133347149935</v>
      </c>
      <c r="I17" s="60" t="n">
        <v>0.8374376166854032</v>
      </c>
      <c r="J17" s="60" t="n">
        <v>0.9249564747553581</v>
      </c>
      <c r="M17">
        <f>+M16+1</f>
        <v/>
      </c>
      <c r="N17" s="47" t="n">
        <v>1</v>
      </c>
      <c r="O17" s="47" t="n">
        <v>1</v>
      </c>
      <c r="P17" s="47" t="n">
        <v>1</v>
      </c>
      <c r="Q17" s="47" t="n">
        <v>1</v>
      </c>
      <c r="R17" s="47" t="n">
        <v>1</v>
      </c>
      <c r="S17" s="47" t="n">
        <v>1</v>
      </c>
      <c r="T17" s="47" t="n">
        <v>1</v>
      </c>
      <c r="U17" s="47" t="n">
        <v>1</v>
      </c>
      <c r="V17" s="47" t="n">
        <v>1</v>
      </c>
    </row>
    <row r="18">
      <c r="A18">
        <f>+A17+1</f>
        <v/>
      </c>
      <c r="B18" s="60" t="n">
        <v>0.9249564747553581</v>
      </c>
      <c r="C18" s="60" t="n">
        <v>0.9249564747553581</v>
      </c>
      <c r="D18" s="60" t="n">
        <v>0.9249564747553581</v>
      </c>
      <c r="E18" s="60" t="n">
        <v>0.9172312187289199</v>
      </c>
      <c r="F18" s="60" t="n">
        <v>0.8729133347149935</v>
      </c>
      <c r="G18" s="60" t="n">
        <v>0.8729133347149935</v>
      </c>
      <c r="H18" s="60" t="n">
        <v>0.8729133347149935</v>
      </c>
      <c r="I18" s="60" t="n">
        <v>0.8374376166854032</v>
      </c>
      <c r="J18" s="60" t="n">
        <v>0.9249564747553581</v>
      </c>
      <c r="M18">
        <f>+M17+1</f>
        <v/>
      </c>
      <c r="N18" s="47" t="n">
        <v>1</v>
      </c>
      <c r="O18" s="47" t="n">
        <v>1</v>
      </c>
      <c r="P18" s="47" t="n">
        <v>1</v>
      </c>
      <c r="Q18" s="47" t="n">
        <v>1</v>
      </c>
      <c r="R18" s="47" t="n">
        <v>1</v>
      </c>
      <c r="S18" s="47" t="n">
        <v>1</v>
      </c>
      <c r="T18" s="47" t="n">
        <v>1</v>
      </c>
      <c r="U18" s="47" t="n">
        <v>1</v>
      </c>
      <c r="V18" s="47" t="n">
        <v>1</v>
      </c>
    </row>
    <row r="19">
      <c r="A19">
        <f>+A18+1</f>
        <v/>
      </c>
      <c r="B19" s="60" t="n">
        <v>0.9249564747553581</v>
      </c>
      <c r="C19" s="60" t="n">
        <v>0.9249564747553581</v>
      </c>
      <c r="D19" s="60" t="n">
        <v>0.9249564747553581</v>
      </c>
      <c r="E19" s="60" t="n">
        <v>0.9172312187289199</v>
      </c>
      <c r="F19" s="60" t="n">
        <v>0.8729133347149935</v>
      </c>
      <c r="G19" s="60" t="n">
        <v>0.8729133347149935</v>
      </c>
      <c r="H19" s="60" t="n">
        <v>0.8729133347149935</v>
      </c>
      <c r="I19" s="60" t="n">
        <v>0.8374376166854032</v>
      </c>
      <c r="J19" s="60" t="n">
        <v>0.9249564747553581</v>
      </c>
      <c r="M19">
        <f>+M18+1</f>
        <v/>
      </c>
      <c r="N19" s="47" t="n">
        <v>1</v>
      </c>
      <c r="O19" s="47" t="n">
        <v>1</v>
      </c>
      <c r="P19" s="47" t="n">
        <v>1</v>
      </c>
      <c r="Q19" s="47" t="n">
        <v>1</v>
      </c>
      <c r="R19" s="47" t="n">
        <v>1</v>
      </c>
      <c r="S19" s="47" t="n">
        <v>1</v>
      </c>
      <c r="T19" s="47" t="n">
        <v>1</v>
      </c>
      <c r="U19" s="47" t="n">
        <v>1</v>
      </c>
      <c r="V19" s="47" t="n">
        <v>1</v>
      </c>
    </row>
    <row r="20">
      <c r="A20">
        <f>+A19+1</f>
        <v/>
      </c>
      <c r="B20" s="60" t="n">
        <v>0.9249564747553581</v>
      </c>
      <c r="C20" s="60" t="n">
        <v>0.9249564747553581</v>
      </c>
      <c r="D20" s="60" t="n">
        <v>0.9249564747553581</v>
      </c>
      <c r="E20" s="60" t="n">
        <v>0.9172312187289199</v>
      </c>
      <c r="F20" s="60" t="n">
        <v>0.8729133347149935</v>
      </c>
      <c r="G20" s="60" t="n">
        <v>0.8729133347149935</v>
      </c>
      <c r="H20" s="60" t="n">
        <v>0.8729133347149935</v>
      </c>
      <c r="I20" s="60" t="n">
        <v>0.8374376166854032</v>
      </c>
      <c r="J20" s="60" t="n">
        <v>0.9249564747553581</v>
      </c>
      <c r="M20">
        <f>+M19+1</f>
        <v/>
      </c>
      <c r="N20" s="47" t="n">
        <v>1</v>
      </c>
      <c r="O20" s="47" t="n">
        <v>1</v>
      </c>
      <c r="P20" s="47" t="n">
        <v>1</v>
      </c>
      <c r="Q20" s="47" t="n">
        <v>1</v>
      </c>
      <c r="R20" s="47" t="n">
        <v>1</v>
      </c>
      <c r="S20" s="47" t="n">
        <v>1</v>
      </c>
      <c r="T20" s="47" t="n">
        <v>1</v>
      </c>
      <c r="U20" s="47" t="n">
        <v>1</v>
      </c>
      <c r="V20" s="47" t="n">
        <v>1</v>
      </c>
    </row>
    <row r="21">
      <c r="A21">
        <f>+A20+1</f>
        <v/>
      </c>
      <c r="B21" s="60" t="n">
        <v>0.9249564747553581</v>
      </c>
      <c r="C21" s="60" t="n">
        <v>0.9249564747553581</v>
      </c>
      <c r="D21" s="60" t="n">
        <v>0.9249564747553581</v>
      </c>
      <c r="E21" s="60" t="n">
        <v>0.9172312187289199</v>
      </c>
      <c r="F21" s="60" t="n">
        <v>0.8729133347149935</v>
      </c>
      <c r="G21" s="60" t="n">
        <v>0.8729133347149935</v>
      </c>
      <c r="H21" s="60" t="n">
        <v>0.8729133347149935</v>
      </c>
      <c r="I21" s="60" t="n">
        <v>0.8374376166854032</v>
      </c>
      <c r="J21" s="60" t="n">
        <v>0.9249564747553581</v>
      </c>
      <c r="M21">
        <f>+M20+1</f>
        <v/>
      </c>
      <c r="N21" s="47" t="n">
        <v>1.081131953008373</v>
      </c>
      <c r="O21" s="47" t="n">
        <v>1.081131953008373</v>
      </c>
      <c r="P21" s="47" t="n">
        <v>1.081131953008373</v>
      </c>
      <c r="Q21" s="47" t="n">
        <v>1.090237640827118</v>
      </c>
      <c r="R21" s="47" t="n">
        <v>1.14558909828832</v>
      </c>
      <c r="S21" s="47" t="n">
        <v>1.14558909828832</v>
      </c>
      <c r="T21" s="47" t="n">
        <v>1.14558909828832</v>
      </c>
      <c r="U21" s="47" t="n">
        <v>1.19411879771776</v>
      </c>
      <c r="V21" s="47" t="n">
        <v>1.081131953008373</v>
      </c>
    </row>
    <row r="22">
      <c r="A22">
        <f>+A21+1</f>
        <v/>
      </c>
      <c r="B22" s="60" t="n">
        <v>1</v>
      </c>
      <c r="C22" s="60" t="n">
        <v>1</v>
      </c>
      <c r="D22" s="60" t="n">
        <v>1</v>
      </c>
      <c r="E22" s="60" t="n">
        <v>1</v>
      </c>
      <c r="F22" s="60" t="n">
        <v>1</v>
      </c>
      <c r="G22" s="60" t="n">
        <v>1</v>
      </c>
      <c r="H22" s="60" t="n">
        <v>1</v>
      </c>
      <c r="I22" s="60" t="n">
        <v>1</v>
      </c>
      <c r="J22" s="60" t="n">
        <v>1</v>
      </c>
      <c r="M22">
        <f>+M21+1</f>
        <v/>
      </c>
      <c r="N22" s="47" t="n">
        <v>1</v>
      </c>
      <c r="O22" s="47" t="n">
        <v>1</v>
      </c>
      <c r="P22" s="47" t="n">
        <v>1</v>
      </c>
      <c r="Q22" s="47" t="n">
        <v>1</v>
      </c>
      <c r="R22" s="47" t="n">
        <v>1</v>
      </c>
      <c r="S22" s="47" t="n">
        <v>1</v>
      </c>
      <c r="T22" s="47" t="n">
        <v>1</v>
      </c>
      <c r="U22" s="47" t="n">
        <v>1</v>
      </c>
      <c r="V22" s="47" t="n">
        <v>1</v>
      </c>
    </row>
    <row r="23">
      <c r="A23">
        <f>+A22+1</f>
        <v/>
      </c>
      <c r="B23" s="60" t="n">
        <v>1</v>
      </c>
      <c r="C23" s="60" t="n">
        <v>1</v>
      </c>
      <c r="D23" s="60" t="n">
        <v>1</v>
      </c>
      <c r="E23" s="60" t="n">
        <v>1</v>
      </c>
      <c r="F23" s="60" t="n">
        <v>1</v>
      </c>
      <c r="G23" s="60" t="n">
        <v>1</v>
      </c>
      <c r="H23" s="60" t="n">
        <v>1</v>
      </c>
      <c r="I23" s="60" t="n">
        <v>1</v>
      </c>
      <c r="J23" s="60" t="n">
        <v>1</v>
      </c>
      <c r="M23">
        <f>+M22+1</f>
        <v/>
      </c>
      <c r="N23" s="47" t="n">
        <v>1</v>
      </c>
      <c r="O23" s="47" t="n">
        <v>1</v>
      </c>
      <c r="P23" s="47" t="n">
        <v>1</v>
      </c>
      <c r="Q23" s="47" t="n">
        <v>1</v>
      </c>
      <c r="R23" s="47" t="n">
        <v>1</v>
      </c>
      <c r="S23" s="47" t="n">
        <v>1</v>
      </c>
      <c r="T23" s="47" t="n">
        <v>1</v>
      </c>
      <c r="U23" s="47" t="n">
        <v>1</v>
      </c>
      <c r="V23" s="47" t="n">
        <v>1</v>
      </c>
    </row>
    <row r="24">
      <c r="A24">
        <f>+A23+1</f>
        <v/>
      </c>
      <c r="B24" s="60" t="n">
        <v>1</v>
      </c>
      <c r="C24" s="60" t="n">
        <v>1</v>
      </c>
      <c r="D24" s="60" t="n">
        <v>1</v>
      </c>
      <c r="E24" s="60" t="n">
        <v>1</v>
      </c>
      <c r="F24" s="60" t="n">
        <v>1</v>
      </c>
      <c r="G24" s="60" t="n">
        <v>1</v>
      </c>
      <c r="H24" s="60" t="n">
        <v>1</v>
      </c>
      <c r="I24" s="60" t="n">
        <v>1</v>
      </c>
      <c r="J24" s="60" t="n">
        <v>1</v>
      </c>
      <c r="M24">
        <f>+M23+1</f>
        <v/>
      </c>
      <c r="N24" s="47" t="n">
        <v>1</v>
      </c>
      <c r="O24" s="47" t="n">
        <v>1</v>
      </c>
      <c r="P24" s="47" t="n">
        <v>1</v>
      </c>
      <c r="Q24" s="47" t="n">
        <v>1</v>
      </c>
      <c r="R24" s="47" t="n">
        <v>1</v>
      </c>
      <c r="S24" s="47" t="n">
        <v>1</v>
      </c>
      <c r="T24" s="47" t="n">
        <v>1</v>
      </c>
      <c r="U24" s="47" t="n">
        <v>1</v>
      </c>
      <c r="V24" s="47" t="n">
        <v>1</v>
      </c>
    </row>
    <row r="55" ht="29" customHeight="1">
      <c r="A55" s="59" t="inlineStr">
        <is>
          <t>Cumulative Development NMS</t>
        </is>
      </c>
      <c r="B55" s="35" t="inlineStr">
        <is>
          <t>Volume All</t>
        </is>
      </c>
      <c r="C55" s="35" t="inlineStr">
        <is>
          <t>Volume 12</t>
        </is>
      </c>
      <c r="D55" s="35" t="inlineStr">
        <is>
          <t>Volume 6</t>
        </is>
      </c>
      <c r="E55" s="35" t="inlineStr">
        <is>
          <t>Volume 3</t>
        </is>
      </c>
      <c r="F55" s="35" t="inlineStr">
        <is>
          <t>Simple All</t>
        </is>
      </c>
      <c r="G55" s="35" t="inlineStr">
        <is>
          <t>Simple 12</t>
        </is>
      </c>
      <c r="H55" s="35" t="inlineStr">
        <is>
          <t>Simple 6</t>
        </is>
      </c>
      <c r="I55" s="35" t="inlineStr">
        <is>
          <t>Simple 3</t>
        </is>
      </c>
      <c r="J55" s="35" t="inlineStr">
        <is>
          <t>Selected</t>
        </is>
      </c>
      <c r="M55" s="59" t="inlineStr">
        <is>
          <t>Incremental Pattern NMS</t>
        </is>
      </c>
      <c r="N55" s="35" t="inlineStr">
        <is>
          <t>Volume All</t>
        </is>
      </c>
      <c r="O55" s="35" t="inlineStr">
        <is>
          <t>Volume 12</t>
        </is>
      </c>
      <c r="P55" s="35" t="inlineStr">
        <is>
          <t>Volume 6</t>
        </is>
      </c>
      <c r="Q55" s="35" t="inlineStr">
        <is>
          <t>Volume 3</t>
        </is>
      </c>
      <c r="R55" s="35" t="inlineStr">
        <is>
          <t>Simple All</t>
        </is>
      </c>
      <c r="S55" s="35" t="inlineStr">
        <is>
          <t>Simple 12</t>
        </is>
      </c>
      <c r="T55" s="35" t="inlineStr">
        <is>
          <t>Simple 6</t>
        </is>
      </c>
      <c r="U55" s="35" t="inlineStr">
        <is>
          <t>Simple 3</t>
        </is>
      </c>
      <c r="V55" s="35" t="inlineStr">
        <is>
          <t>Selected</t>
        </is>
      </c>
    </row>
    <row r="56">
      <c r="A56" s="35" t="n">
        <v>1</v>
      </c>
      <c r="B56" s="60" t="n">
        <v>0.001800965548800873</v>
      </c>
      <c r="C56" s="60" t="n">
        <v>0.000352664184596681</v>
      </c>
      <c r="D56" s="60" t="n">
        <v>0.001430534822457226</v>
      </c>
      <c r="E56" s="60" t="n">
        <v>2.712235473829221e-05</v>
      </c>
      <c r="F56" s="60" t="n">
        <v>8.677153547383945e-16</v>
      </c>
      <c r="G56" s="60" t="n">
        <v>2.637036676932988e-16</v>
      </c>
      <c r="H56" s="60" t="n">
        <v>8.447486107708144e-16</v>
      </c>
      <c r="I56" s="60" t="n">
        <v>1.006597796513461e-15</v>
      </c>
      <c r="J56" s="60" t="n">
        <v>0.04325001891606974</v>
      </c>
      <c r="M56" s="35" t="n">
        <v>1</v>
      </c>
      <c r="N56" s="47" t="n">
        <v/>
      </c>
      <c r="O56" s="47" t="n">
        <v/>
      </c>
      <c r="P56" s="47" t="n">
        <v/>
      </c>
      <c r="Q56" s="47" t="n">
        <v/>
      </c>
      <c r="R56" s="47" t="n">
        <v/>
      </c>
      <c r="S56" s="47" t="n">
        <v/>
      </c>
      <c r="T56" s="47" t="n">
        <v/>
      </c>
      <c r="U56" s="47" t="n">
        <v/>
      </c>
      <c r="V56" s="47" t="n">
        <v/>
      </c>
    </row>
    <row r="57">
      <c r="A57">
        <f>+A56+1</f>
        <v/>
      </c>
      <c r="B57" s="60" t="n">
        <v>0.001800965548800873</v>
      </c>
      <c r="C57" s="60" t="n">
        <v>0.000352664184596681</v>
      </c>
      <c r="D57" s="60" t="n">
        <v>0.001430534822457226</v>
      </c>
      <c r="E57" s="60" t="n">
        <v>2.712235473829221e-05</v>
      </c>
      <c r="F57" s="60" t="n">
        <v>8.677153547383945e-16</v>
      </c>
      <c r="G57" s="60" t="n">
        <v>2.637036676932988e-16</v>
      </c>
      <c r="H57" s="60" t="n">
        <v>8.447486107708144e-16</v>
      </c>
      <c r="I57" s="60" t="n">
        <v>1.006597796513461e-15</v>
      </c>
      <c r="J57" s="60" t="n">
        <v>0.3422982006333158</v>
      </c>
      <c r="M57">
        <f>+M56+1</f>
        <v/>
      </c>
      <c r="N57" s="47" t="n">
        <v>49.46320422535211</v>
      </c>
      <c r="O57" s="47" t="n">
        <v>419.74</v>
      </c>
      <c r="P57" s="47" t="n">
        <v/>
      </c>
      <c r="Q57" s="47" t="n">
        <v/>
      </c>
      <c r="R57" s="47" t="n">
        <v>122.2613506493506</v>
      </c>
      <c r="S57" s="47" t="n">
        <v>256.6190909090909</v>
      </c>
      <c r="T57" s="47" t="n">
        <v/>
      </c>
      <c r="U57" s="47" t="n">
        <v/>
      </c>
      <c r="V57" s="47" t="n">
        <v>139.9133333333333</v>
      </c>
    </row>
    <row r="58">
      <c r="A58">
        <f>+A57+1</f>
        <v/>
      </c>
      <c r="B58" s="60" t="n">
        <v>0.08908152674316092</v>
      </c>
      <c r="C58" s="60" t="n">
        <v>0.1480272648426109</v>
      </c>
      <c r="D58" s="60" t="n">
        <v>0.001430534822457226</v>
      </c>
      <c r="E58" s="60" t="n">
        <v>2.712235473829221e-05</v>
      </c>
      <c r="F58" s="60" t="n">
        <v>1.060880512494965e-13</v>
      </c>
      <c r="G58" s="60" t="n">
        <v>6.767139547284735e-14</v>
      </c>
      <c r="H58" s="60" t="n">
        <v>8.447486107708144e-16</v>
      </c>
      <c r="I58" s="60" t="n">
        <v>1.006597796513461e-15</v>
      </c>
      <c r="J58" s="60" t="n">
        <v>0.4053599746055668</v>
      </c>
      <c r="M58">
        <f>+M57+1</f>
        <v/>
      </c>
      <c r="N58" s="47" t="n">
        <v>1.041079642047877</v>
      </c>
      <c r="O58" s="47" t="n">
        <v>1.000209180973644</v>
      </c>
      <c r="P58" s="47" t="n">
        <v>1</v>
      </c>
      <c r="Q58" s="47" t="n">
        <v/>
      </c>
      <c r="R58" s="47" t="n">
        <v>2.174275967088467</v>
      </c>
      <c r="S58" s="47" t="n">
        <v>1.004809523809524</v>
      </c>
      <c r="T58" s="47" t="n">
        <v>1</v>
      </c>
      <c r="U58" s="47" t="n">
        <v/>
      </c>
      <c r="V58" s="47" t="n">
        <v>0.6667363936578813</v>
      </c>
    </row>
    <row r="59">
      <c r="A59">
        <f>+A58+1</f>
        <v/>
      </c>
      <c r="B59" s="60" t="n">
        <v>0.09274096397484831</v>
      </c>
      <c r="C59" s="60" t="n">
        <v>0.1480582293299965</v>
      </c>
      <c r="D59" s="60" t="n">
        <v>0.001430534822457226</v>
      </c>
      <c r="E59" s="60" t="n">
        <v>2.712235473829221e-05</v>
      </c>
      <c r="F59" s="60" t="n">
        <v>2.306647002270299e-13</v>
      </c>
      <c r="G59" s="60" t="n">
        <v>6.799686266059771e-14</v>
      </c>
      <c r="H59" s="60" t="n">
        <v>8.447486107708144e-16</v>
      </c>
      <c r="I59" s="60" t="n">
        <v>1.006597796513461e-15</v>
      </c>
      <c r="J59" s="60" t="n">
        <v>0.5594082108610923</v>
      </c>
      <c r="M59">
        <f>+M58+1</f>
        <v/>
      </c>
      <c r="N59" s="47" t="n">
        <v>1.435238701946129</v>
      </c>
      <c r="O59" s="47" t="n">
        <v>1.364981294786554</v>
      </c>
      <c r="P59" s="47" t="n">
        <v>6.59181433492334</v>
      </c>
      <c r="Q59" s="47" t="n">
        <v>6.706163708086784</v>
      </c>
      <c r="R59" s="47" t="n">
        <v>154.0269522244315</v>
      </c>
      <c r="S59" s="47" t="n">
        <v>246.5876406836952</v>
      </c>
      <c r="T59" s="47" t="n">
        <v>532.1783606557457</v>
      </c>
      <c r="U59" s="47" t="n">
        <v>1328.945901639364</v>
      </c>
      <c r="V59" s="47" t="n">
        <v>4.887653112598893</v>
      </c>
    </row>
    <row r="60">
      <c r="A60">
        <f>+A59+1</f>
        <v/>
      </c>
      <c r="B60" s="60" t="n">
        <v>0.133105420752494</v>
      </c>
      <c r="C60" s="60" t="n">
        <v>0.2020967135746632</v>
      </c>
      <c r="D60" s="60" t="n">
        <v>0.009429819949280559</v>
      </c>
      <c r="E60" s="60" t="n">
        <v>0.0001818869510237908</v>
      </c>
      <c r="F60" s="60" t="n">
        <v>3.552858076173154e-11</v>
      </c>
      <c r="G60" s="60" t="n">
        <v>1.676718593737004e-11</v>
      </c>
      <c r="H60" s="60" t="n">
        <v>4.495569308462306e-13</v>
      </c>
      <c r="I60" s="60" t="n">
        <v>1.337714016275779e-12</v>
      </c>
      <c r="J60" s="60" t="n">
        <v>0.7446124832534879</v>
      </c>
      <c r="M60">
        <f>+M59+1</f>
        <v/>
      </c>
      <c r="N60" s="47" t="n">
        <v>1.084789707251101</v>
      </c>
      <c r="O60" s="47" t="n">
        <v>1.000697191476357</v>
      </c>
      <c r="P60" s="47" t="n">
        <v>1.013904634422848</v>
      </c>
      <c r="Q60" s="47" t="n">
        <v>1.014143210425408</v>
      </c>
      <c r="R60" s="47" t="n">
        <v>1.850750537953163</v>
      </c>
      <c r="S60" s="47" t="n">
        <v>1.001448375946077</v>
      </c>
      <c r="T60" s="47" t="n">
        <v>1.002874589672091</v>
      </c>
      <c r="U60" s="47" t="n">
        <v>1.007186474180227</v>
      </c>
      <c r="V60" s="47" t="n">
        <v>1.009581678774871</v>
      </c>
    </row>
    <row r="61">
      <c r="A61">
        <f>+A60+1</f>
        <v/>
      </c>
      <c r="B61" s="60" t="n">
        <v>0.1443913904116326</v>
      </c>
      <c r="C61" s="60" t="n">
        <v>0.2022376136807671</v>
      </c>
      <c r="D61" s="60" t="n">
        <v>0.009560938148348587</v>
      </c>
      <c r="E61" s="60" t="n">
        <v>0.0001844594164457561</v>
      </c>
      <c r="F61" s="60" t="n">
        <v>6.575453995748706e-11</v>
      </c>
      <c r="G61" s="60" t="n">
        <v>1.679147112616513e-11</v>
      </c>
      <c r="H61" s="60" t="n">
        <v>4.508492225566579e-13</v>
      </c>
      <c r="I61" s="60" t="n">
        <v>1.347327463514272e-12</v>
      </c>
      <c r="J61" s="60" t="n">
        <v>0.8012474189651491</v>
      </c>
      <c r="M61">
        <f>+M60+1</f>
        <v/>
      </c>
      <c r="N61" s="47" t="n">
        <v>1.964884113164937</v>
      </c>
      <c r="O61" s="47" t="n">
        <v>1.089482602795078</v>
      </c>
      <c r="P61" s="47" t="n">
        <v>3.07099011827214</v>
      </c>
      <c r="Q61" s="47" t="n">
        <v>1</v>
      </c>
      <c r="R61" s="47" t="n">
        <v>62.43102285984156</v>
      </c>
      <c r="S61" s="47" t="n">
        <v>93.41668208150777</v>
      </c>
      <c r="T61" s="47" t="n">
        <v>170.4305838160976</v>
      </c>
      <c r="U61" s="47" t="n">
        <v>1</v>
      </c>
      <c r="V61" s="47" t="n">
        <v>1.720157573689073</v>
      </c>
    </row>
    <row r="62">
      <c r="A62">
        <f>+A61+1</f>
        <v/>
      </c>
      <c r="B62" s="60" t="n">
        <v>0.283712349097613</v>
      </c>
      <c r="C62" s="60" t="n">
        <v>0.2203343617359876</v>
      </c>
      <c r="D62" s="60" t="n">
        <v>0.02936154657498964</v>
      </c>
      <c r="E62" s="60" t="n">
        <v>0.0001844594164457562</v>
      </c>
      <c r="F62" s="60" t="n">
        <v>4.10512318722424e-09</v>
      </c>
      <c r="G62" s="60" t="n">
        <v>1.568603519873785e-09</v>
      </c>
      <c r="H62" s="60" t="n">
        <v>7.683849621336491e-11</v>
      </c>
      <c r="I62" s="60" t="n">
        <v>1.347327463514272e-12</v>
      </c>
      <c r="J62" s="60" t="n">
        <v>0.8089456383847334</v>
      </c>
      <c r="M62">
        <f>+M61+1</f>
        <v/>
      </c>
      <c r="N62" s="47" t="n">
        <v>1.047889106122312</v>
      </c>
      <c r="O62" s="47" t="n">
        <v>1.102817117816832</v>
      </c>
      <c r="P62" s="47" t="n">
        <v>2.151654648182149</v>
      </c>
      <c r="Q62" s="47" t="n">
        <v>2.271679301091066</v>
      </c>
      <c r="R62" s="47" t="n">
        <v>11.58038632484292</v>
      </c>
      <c r="S62" s="47" t="n">
        <v>16.38965283613516</v>
      </c>
      <c r="T62" s="47" t="n">
        <v>29.21403737505406</v>
      </c>
      <c r="U62" s="47" t="n">
        <v>57.42807475010812</v>
      </c>
      <c r="V62" s="47" t="n">
        <v>1.842050355696682</v>
      </c>
    </row>
    <row r="63">
      <c r="A63">
        <f>+A62+1</f>
        <v/>
      </c>
      <c r="B63" s="60" t="n">
        <v>0.2972990798917591</v>
      </c>
      <c r="C63" s="60" t="n">
        <v>0.2429885057656931</v>
      </c>
      <c r="D63" s="60" t="n">
        <v>0.06317590816589311</v>
      </c>
      <c r="E63" s="60" t="n">
        <v>0.0004190326382311611</v>
      </c>
      <c r="F63" s="60" t="n">
        <v>4.753891241912719e-08</v>
      </c>
      <c r="G63" s="60" t="n">
        <v>2.570886712827098e-08</v>
      </c>
      <c r="H63" s="60" t="n">
        <v>2.244762700220193e-09</v>
      </c>
      <c r="I63" s="60" t="n">
        <v>7.737442228757119e-11</v>
      </c>
      <c r="J63" s="60" t="n">
        <v>0.8217224382301138</v>
      </c>
      <c r="M63">
        <f>+M62+1</f>
        <v/>
      </c>
      <c r="N63" s="47" t="n">
        <v>1.125260261849389</v>
      </c>
      <c r="O63" s="47" t="n">
        <v>1.262308135729011</v>
      </c>
      <c r="P63" s="47" t="n">
        <v>1.32852850859756</v>
      </c>
      <c r="Q63" s="47" t="n">
        <v>4.266821095552055</v>
      </c>
      <c r="R63" s="47" t="n">
        <v>222.4637665507344</v>
      </c>
      <c r="S63" s="47" t="n">
        <v>302.996045296456</v>
      </c>
      <c r="T63" s="47" t="n">
        <v>554.6483942414193</v>
      </c>
      <c r="U63" s="47" t="n">
        <v>1108.296788482839</v>
      </c>
      <c r="V63" s="47" t="n">
        <v>2.285885913292875</v>
      </c>
    </row>
    <row r="64">
      <c r="A64">
        <f>+A63+1</f>
        <v/>
      </c>
      <c r="B64" s="60" t="n">
        <v>0.3345388404865832</v>
      </c>
      <c r="C64" s="60" t="n">
        <v>0.3067263677166701</v>
      </c>
      <c r="D64" s="60" t="n">
        <v>0.08393099505493039</v>
      </c>
      <c r="E64" s="60" t="n">
        <v>0.001787937300529551</v>
      </c>
      <c r="F64" s="60" t="n">
        <v>1.057568551448452e-05</v>
      </c>
      <c r="G64" s="60" t="n">
        <v>7.789685068918163e-06</v>
      </c>
      <c r="H64" s="60" t="n">
        <v>1.245054027130162e-06</v>
      </c>
      <c r="I64" s="60" t="n">
        <v>8.575382373203013e-08</v>
      </c>
      <c r="J64" s="60" t="n">
        <v>0.9202662664227906</v>
      </c>
      <c r="M64">
        <f>+M63+1</f>
        <v/>
      </c>
      <c r="N64" s="47" t="n">
        <v>1.084490149324131</v>
      </c>
      <c r="O64" s="47" t="n">
        <v>1.175502403248793</v>
      </c>
      <c r="P64" s="47" t="n">
        <v>1.215036944442626</v>
      </c>
      <c r="Q64" s="47" t="n">
        <v>2.732867168788806</v>
      </c>
      <c r="R64" s="47" t="n">
        <v>1.533259291284954</v>
      </c>
      <c r="S64" s="47" t="n">
        <v>1.666574114106193</v>
      </c>
      <c r="T64" s="47" t="n">
        <v>2.333148228212385</v>
      </c>
      <c r="U64" s="47" t="n">
        <v>1.592407958626382</v>
      </c>
      <c r="V64" s="47" t="n">
        <v>1.707802172160075</v>
      </c>
    </row>
    <row r="65">
      <c r="A65">
        <f>+A64+1</f>
        <v/>
      </c>
      <c r="B65" s="60" t="n">
        <v>0.3628040770740162</v>
      </c>
      <c r="C65" s="60" t="n">
        <v>0.3605575823907186</v>
      </c>
      <c r="D65" s="60" t="n">
        <v>0.1019792597755718</v>
      </c>
      <c r="E65" s="60" t="n">
        <v>0.004886195148470094</v>
      </c>
      <c r="F65" s="60" t="n">
        <v>1.621526807679109e-05</v>
      </c>
      <c r="G65" s="60" t="n">
        <v>1.298208749289852e-05</v>
      </c>
      <c r="H65" s="60" t="n">
        <v>2.904895597427434e-06</v>
      </c>
      <c r="I65" s="60" t="n">
        <v>1.365550713935286e-07</v>
      </c>
      <c r="J65" s="60" t="n">
        <v>0.9206431263439603</v>
      </c>
      <c r="M65">
        <f>+M64+1</f>
        <v/>
      </c>
      <c r="N65" s="47" t="n">
        <v>1.09722106440172</v>
      </c>
      <c r="O65" s="47" t="n">
        <v>1.102545505665601</v>
      </c>
      <c r="P65" s="47" t="n">
        <v>1.230296476642399</v>
      </c>
      <c r="Q65" s="47" t="n">
        <v>5.276478015040896</v>
      </c>
      <c r="R65" s="47" t="n">
        <v>27.89518746116129</v>
      </c>
      <c r="S65" s="47" t="n">
        <v>32.37771870468817</v>
      </c>
      <c r="T65" s="47" t="n">
        <v>63.75543740937635</v>
      </c>
      <c r="U65" s="47" t="n">
        <v>126.5108748187527</v>
      </c>
      <c r="V65" s="47" t="n">
        <v>2.536439999116298</v>
      </c>
    </row>
    <row r="66">
      <c r="A66">
        <f>+A65+1</f>
        <v/>
      </c>
      <c r="B66" s="60" t="n">
        <v>0.3980762756164357</v>
      </c>
      <c r="C66" s="60" t="n">
        <v>0.3975311419985413</v>
      </c>
      <c r="D66" s="60" t="n">
        <v>0.1254647239924859</v>
      </c>
      <c r="E66" s="60" t="n">
        <v>0.02578190127810194</v>
      </c>
      <c r="F66" s="60" t="n">
        <v>0.0004523279427350717</v>
      </c>
      <c r="G66" s="60" t="n">
        <v>0.000420330377044719</v>
      </c>
      <c r="H66" s="60" t="n">
        <v>0.0001852028894425576</v>
      </c>
      <c r="I66" s="60" t="n">
        <v>1.727570154293254e-05</v>
      </c>
      <c r="J66" s="60" t="n">
        <v>0.9223669710199264</v>
      </c>
      <c r="M66">
        <f>+M65+1</f>
        <v/>
      </c>
      <c r="N66" s="47" t="n">
        <v>1.097765954140214</v>
      </c>
      <c r="O66" s="47" t="n">
        <v>1.099271318281432</v>
      </c>
      <c r="P66" s="47" t="n">
        <v>1.231538978433034</v>
      </c>
      <c r="Q66" s="47" t="n">
        <v>1.271221739294549</v>
      </c>
      <c r="R66" s="47" t="n">
        <v>11.56037214319424</v>
      </c>
      <c r="S66" s="47" t="n">
        <v>12.44040315512709</v>
      </c>
      <c r="T66" s="47" t="n">
        <v>23.88080631025418</v>
      </c>
      <c r="U66" s="47" t="n">
        <v>46.76161262050837</v>
      </c>
      <c r="V66" s="47" t="n">
        <v>1.200677345336338</v>
      </c>
    </row>
    <row r="67">
      <c r="A67">
        <f>+A66+1</f>
        <v/>
      </c>
      <c r="B67" s="60" t="n">
        <v>0.4369945825226594</v>
      </c>
      <c r="C67" s="60" t="n">
        <v>0.4369945825226594</v>
      </c>
      <c r="D67" s="60" t="n">
        <v>0.1545146980150887</v>
      </c>
      <c r="E67" s="60" t="n">
        <v>0.03277451338506909</v>
      </c>
      <c r="F67" s="60" t="n">
        <v>0.005229079348782882</v>
      </c>
      <c r="G67" s="60" t="n">
        <v>0.005229079348782882</v>
      </c>
      <c r="H67" s="60" t="n">
        <v>0.004422794330877138</v>
      </c>
      <c r="I67" s="60" t="n">
        <v>0.00080783966329813</v>
      </c>
      <c r="J67" s="60" t="n">
        <v>0.9223669710199264</v>
      </c>
      <c r="M67">
        <f>+M66+1</f>
        <v/>
      </c>
      <c r="N67" s="47" t="n">
        <v>1.844170272789527</v>
      </c>
      <c r="O67" s="47" t="n">
        <v>1.844170272789527</v>
      </c>
      <c r="P67" s="47" t="n">
        <v>1.349124994746572</v>
      </c>
      <c r="Q67" s="47" t="n">
        <v>1.397975590532061</v>
      </c>
      <c r="R67" s="47" t="n">
        <v>3.151684983060731</v>
      </c>
      <c r="S67" s="47" t="n">
        <v>3.151684983060731</v>
      </c>
      <c r="T67" s="47" t="n">
        <v>2.153902546904002</v>
      </c>
      <c r="U67" s="47" t="n">
        <v>3.307805093808003</v>
      </c>
      <c r="V67" s="47" t="n">
        <v>1.530423619356053</v>
      </c>
    </row>
    <row r="68">
      <c r="A68">
        <f>+A67+1</f>
        <v/>
      </c>
      <c r="B68" s="60" t="n">
        <v>0.8058924184583581</v>
      </c>
      <c r="C68" s="60" t="n">
        <v>0.8058924184583581</v>
      </c>
      <c r="D68" s="60" t="n">
        <v>0.2084596411478747</v>
      </c>
      <c r="E68" s="60" t="n">
        <v>0.04581796970389292</v>
      </c>
      <c r="F68" s="60" t="n">
        <v>0.01648041085879199</v>
      </c>
      <c r="G68" s="60" t="n">
        <v>0.01648041085879199</v>
      </c>
      <c r="H68" s="60" t="n">
        <v>0.009526267973708848</v>
      </c>
      <c r="I68" s="60" t="n">
        <v>0.002672176153237697</v>
      </c>
      <c r="J68" s="60" t="n">
        <v>0.9223669710199264</v>
      </c>
      <c r="M68">
        <f>+M67+1</f>
        <v/>
      </c>
      <c r="N68" s="47" t="n">
        <v>1.0280335580686</v>
      </c>
      <c r="O68" s="47" t="n">
        <v>1.0280335580686</v>
      </c>
      <c r="P68" s="47" t="n">
        <v>1.223560829634323</v>
      </c>
      <c r="Q68" s="47" t="n">
        <v>1.242964730714917</v>
      </c>
      <c r="R68" s="47" t="n">
        <v>1.019835279726273</v>
      </c>
      <c r="S68" s="47" t="n">
        <v>1.019835279726273</v>
      </c>
      <c r="T68" s="47" t="n">
        <v>1.047851772683718</v>
      </c>
      <c r="U68" s="47" t="n">
        <v>1.095703545367436</v>
      </c>
      <c r="V68" s="47" t="n">
        <v>1.164853039472613</v>
      </c>
    </row>
    <row r="69">
      <c r="A69">
        <f>+A68+1</f>
        <v/>
      </c>
      <c r="B69" s="60" t="n">
        <v>0.8284844503682554</v>
      </c>
      <c r="C69" s="60" t="n">
        <v>0.8284844503682554</v>
      </c>
      <c r="D69" s="60" t="n">
        <v>0.2550630514681667</v>
      </c>
      <c r="E69" s="60" t="n">
        <v>0.05695012037490346</v>
      </c>
      <c r="F69" s="60" t="n">
        <v>0.01680730441818003</v>
      </c>
      <c r="G69" s="60" t="n">
        <v>0.01680730441818003</v>
      </c>
      <c r="H69" s="60" t="n">
        <v>0.009982116783310945</v>
      </c>
      <c r="I69" s="60" t="n">
        <v>0.002927912884948861</v>
      </c>
      <c r="J69" s="60" t="n">
        <v>0.9223669710199264</v>
      </c>
      <c r="M69">
        <f>+M68+1</f>
        <v/>
      </c>
      <c r="N69" s="47" t="n">
        <v>1.042272926148566</v>
      </c>
      <c r="O69" s="47" t="n">
        <v>1.042272926148566</v>
      </c>
      <c r="P69" s="47" t="n">
        <v>1.462907365762843</v>
      </c>
      <c r="Q69" s="47" t="n">
        <v>1.811877167034406</v>
      </c>
      <c r="R69" s="47" t="n">
        <v>1.243377128408213</v>
      </c>
      <c r="S69" s="47" t="n">
        <v>1.243377128408213</v>
      </c>
      <c r="T69" s="47" t="n">
        <v>1.404643504531722</v>
      </c>
      <c r="U69" s="47" t="n">
        <v>1.809287009063444</v>
      </c>
      <c r="V69" s="47" t="n">
        <v>1.439019152981938</v>
      </c>
    </row>
    <row r="70">
      <c r="A70">
        <f>+A69+1</f>
        <v/>
      </c>
      <c r="B70" s="60" t="n">
        <v>0.8635069123539082</v>
      </c>
      <c r="C70" s="60" t="n">
        <v>0.8635069123539082</v>
      </c>
      <c r="D70" s="60" t="n">
        <v>0.3731336167267282</v>
      </c>
      <c r="E70" s="60" t="n">
        <v>0.1031866227671485</v>
      </c>
      <c r="F70" s="60" t="n">
        <v>0.02089781790375937</v>
      </c>
      <c r="G70" s="60" t="n">
        <v>0.02089781790375937</v>
      </c>
      <c r="H70" s="60" t="n">
        <v>0.01402131550115481</v>
      </c>
      <c r="I70" s="60" t="n">
        <v>0.005297434746407446</v>
      </c>
      <c r="J70" s="60" t="n">
        <v>0.9223669710199264</v>
      </c>
      <c r="M70">
        <f>+M69+1</f>
        <v/>
      </c>
      <c r="N70" s="47" t="n">
        <v>1.098978562375131</v>
      </c>
      <c r="O70" s="47" t="n">
        <v>1.098978562375131</v>
      </c>
      <c r="P70" s="47" t="n">
        <v>2.382303814382896</v>
      </c>
      <c r="Q70" s="47" t="n">
        <v>3.348324171700874</v>
      </c>
      <c r="R70" s="47" t="n">
        <v>1.340996890111147</v>
      </c>
      <c r="S70" s="47" t="n">
        <v>1.340996890111147</v>
      </c>
      <c r="T70" s="47" t="n">
        <v>1.509574595846717</v>
      </c>
      <c r="U70" s="47" t="n">
        <v>2.019149191693434</v>
      </c>
      <c r="V70" s="47" t="n">
        <v>2.276535516152967</v>
      </c>
    </row>
    <row r="71">
      <c r="A71">
        <f>+A70+1</f>
        <v/>
      </c>
      <c r="B71" s="60" t="n">
        <v>0.9489755851396863</v>
      </c>
      <c r="C71" s="60" t="n">
        <v>0.9489755851396863</v>
      </c>
      <c r="D71" s="60" t="n">
        <v>0.8889176384025703</v>
      </c>
      <c r="E71" s="60" t="n">
        <v>0.3455022632074231</v>
      </c>
      <c r="F71" s="60" t="n">
        <v>0.02802390881905036</v>
      </c>
      <c r="G71" s="60" t="n">
        <v>0.02802390881905036</v>
      </c>
      <c r="H71" s="60" t="n">
        <v>0.02116622168089508</v>
      </c>
      <c r="I71" s="60" t="n">
        <v>0.01069631108625731</v>
      </c>
      <c r="J71" s="60" t="n">
        <v>0.9223669710199264</v>
      </c>
      <c r="M71">
        <f>+M70+1</f>
        <v/>
      </c>
      <c r="N71" s="47" t="n">
        <v>1.053767889985076</v>
      </c>
      <c r="O71" s="47" t="n">
        <v>1.053767889985076</v>
      </c>
      <c r="P71" s="47" t="n">
        <v>1.124963615073552</v>
      </c>
      <c r="Q71" s="47" t="n">
        <v>2.894337046352856</v>
      </c>
      <c r="R71" s="47" t="n">
        <v>35.68381578947368</v>
      </c>
      <c r="S71" s="47" t="n">
        <v>35.68381578947368</v>
      </c>
      <c r="T71" s="47" t="n">
        <v>47.24508771929823</v>
      </c>
      <c r="U71" s="47" t="n">
        <v>93.49017543859648</v>
      </c>
      <c r="V71" s="47" t="n">
        <v>1.691022850470495</v>
      </c>
    </row>
    <row r="72">
      <c r="A72">
        <f>+A71+1</f>
        <v/>
      </c>
      <c r="B72" s="60" t="n">
        <v>1</v>
      </c>
      <c r="C72" s="60" t="n">
        <v>1</v>
      </c>
      <c r="D72" s="60" t="n">
        <v>1</v>
      </c>
      <c r="E72" s="60" t="n">
        <v>1</v>
      </c>
      <c r="F72" s="60" t="n">
        <v>1</v>
      </c>
      <c r="G72" s="60" t="n">
        <v>1</v>
      </c>
      <c r="H72" s="60" t="n">
        <v>1</v>
      </c>
      <c r="I72" s="60" t="n">
        <v>1</v>
      </c>
      <c r="J72" s="60" t="n">
        <v>0.9223669710199264</v>
      </c>
      <c r="M72">
        <f>+M71+1</f>
        <v/>
      </c>
      <c r="N72" s="47" t="n">
        <v>1</v>
      </c>
      <c r="O72" s="47" t="n">
        <v>1</v>
      </c>
      <c r="P72" s="47" t="n">
        <v>1</v>
      </c>
      <c r="Q72" s="47" t="n">
        <v>1</v>
      </c>
      <c r="R72" s="47" t="n">
        <v>1</v>
      </c>
      <c r="S72" s="47" t="n">
        <v>1</v>
      </c>
      <c r="T72" s="47" t="n">
        <v>1</v>
      </c>
      <c r="U72" s="47" t="n">
        <v>1</v>
      </c>
      <c r="V72" s="47" t="n">
        <v>1</v>
      </c>
    </row>
    <row r="73">
      <c r="A73">
        <f>+A72+1</f>
        <v/>
      </c>
      <c r="B73" s="60" t="n">
        <v>1</v>
      </c>
      <c r="C73" s="60" t="n">
        <v>1</v>
      </c>
      <c r="D73" s="60" t="n">
        <v>1</v>
      </c>
      <c r="E73" s="60" t="n">
        <v>1</v>
      </c>
      <c r="F73" s="60" t="n">
        <v>1</v>
      </c>
      <c r="G73" s="60" t="n">
        <v>1</v>
      </c>
      <c r="H73" s="60" t="n">
        <v>1</v>
      </c>
      <c r="I73" s="60" t="n">
        <v>1</v>
      </c>
      <c r="J73" s="60" t="n">
        <v>0.9223669710199264</v>
      </c>
      <c r="M73">
        <f>+M72+1</f>
        <v/>
      </c>
      <c r="N73" s="47" t="n">
        <v>1</v>
      </c>
      <c r="O73" s="47" t="n">
        <v>1</v>
      </c>
      <c r="P73" s="47" t="n">
        <v>1</v>
      </c>
      <c r="Q73" s="47" t="n">
        <v>1</v>
      </c>
      <c r="R73" s="47" t="n">
        <v>1</v>
      </c>
      <c r="S73" s="47" t="n">
        <v>1</v>
      </c>
      <c r="T73" s="47" t="n">
        <v>1</v>
      </c>
      <c r="U73" s="47" t="n">
        <v>1</v>
      </c>
      <c r="V73" s="47" t="n">
        <v>1</v>
      </c>
    </row>
    <row r="74">
      <c r="A74">
        <f>+A73+1</f>
        <v/>
      </c>
      <c r="B74" s="60" t="n">
        <v>1</v>
      </c>
      <c r="C74" s="60" t="n">
        <v>1</v>
      </c>
      <c r="D74" s="60" t="n">
        <v>1</v>
      </c>
      <c r="E74" s="60" t="n">
        <v>1</v>
      </c>
      <c r="F74" s="60" t="n">
        <v>1</v>
      </c>
      <c r="G74" s="60" t="n">
        <v>1</v>
      </c>
      <c r="H74" s="60" t="n">
        <v>1</v>
      </c>
      <c r="I74" s="60" t="n">
        <v>1</v>
      </c>
      <c r="J74" s="60" t="n">
        <v>0.9223669710199264</v>
      </c>
      <c r="M74">
        <f>+M73+1</f>
        <v/>
      </c>
      <c r="N74" s="47" t="n">
        <v>1</v>
      </c>
      <c r="O74" s="47" t="n">
        <v>1</v>
      </c>
      <c r="P74" s="47" t="n">
        <v>1</v>
      </c>
      <c r="Q74" s="47" t="n">
        <v>1</v>
      </c>
      <c r="R74" s="47" t="n">
        <v>1</v>
      </c>
      <c r="S74" s="47" t="n">
        <v>1</v>
      </c>
      <c r="T74" s="47" t="n">
        <v>1</v>
      </c>
      <c r="U74" s="47" t="n">
        <v>1</v>
      </c>
      <c r="V74" s="47" t="n">
        <v>1</v>
      </c>
    </row>
    <row r="75">
      <c r="A75">
        <f>+A74+1</f>
        <v/>
      </c>
      <c r="B75" s="60" t="n">
        <v>1</v>
      </c>
      <c r="C75" s="60" t="n">
        <v>1</v>
      </c>
      <c r="D75" s="60" t="n">
        <v>1</v>
      </c>
      <c r="E75" s="60" t="n">
        <v>1</v>
      </c>
      <c r="F75" s="60" t="n">
        <v>1</v>
      </c>
      <c r="G75" s="60" t="n">
        <v>1</v>
      </c>
      <c r="H75" s="60" t="n">
        <v>1</v>
      </c>
      <c r="I75" s="60" t="n">
        <v>1</v>
      </c>
      <c r="J75" s="60" t="n">
        <v>0.9223669710199264</v>
      </c>
      <c r="M75">
        <f>+M74+1</f>
        <v/>
      </c>
      <c r="N75" s="47" t="n">
        <v>1</v>
      </c>
      <c r="O75" s="47" t="n">
        <v>1</v>
      </c>
      <c r="P75" s="47" t="n">
        <v>1</v>
      </c>
      <c r="Q75" s="47" t="n">
        <v>1</v>
      </c>
      <c r="R75" s="47" t="n">
        <v>1</v>
      </c>
      <c r="S75" s="47" t="n">
        <v>1</v>
      </c>
      <c r="T75" s="47" t="n">
        <v>1</v>
      </c>
      <c r="U75" s="47" t="n">
        <v>1</v>
      </c>
      <c r="V75" s="47" t="n">
        <v>1</v>
      </c>
    </row>
    <row r="76">
      <c r="A76">
        <f>+A75+1</f>
        <v/>
      </c>
      <c r="B76" s="60" t="n">
        <v>1</v>
      </c>
      <c r="C76" s="60" t="n">
        <v>1</v>
      </c>
      <c r="D76" s="60" t="n">
        <v>1</v>
      </c>
      <c r="E76" s="60" t="n">
        <v>1</v>
      </c>
      <c r="F76" s="60" t="n">
        <v>1</v>
      </c>
      <c r="G76" s="60" t="n">
        <v>1</v>
      </c>
      <c r="H76" s="60" t="n">
        <v>1</v>
      </c>
      <c r="I76" s="60" t="n">
        <v>1</v>
      </c>
      <c r="J76" s="60" t="n">
        <v>1</v>
      </c>
      <c r="M76">
        <f>+M75+1</f>
        <v/>
      </c>
      <c r="N76" s="47" t="n">
        <v>1</v>
      </c>
      <c r="O76" s="47" t="n">
        <v>1</v>
      </c>
      <c r="P76" s="47" t="n">
        <v>1</v>
      </c>
      <c r="Q76" s="47" t="n">
        <v>1</v>
      </c>
      <c r="R76" s="47" t="n">
        <v>1</v>
      </c>
      <c r="S76" s="47" t="n">
        <v>1</v>
      </c>
      <c r="T76" s="47" t="n">
        <v>1</v>
      </c>
      <c r="U76" s="47" t="n">
        <v>1</v>
      </c>
      <c r="V76" s="47" t="n">
        <v>1</v>
      </c>
    </row>
    <row r="77">
      <c r="A77">
        <f>+A76+1</f>
        <v/>
      </c>
      <c r="B77" s="60" t="n">
        <v>1</v>
      </c>
      <c r="C77" s="60" t="n">
        <v>1</v>
      </c>
      <c r="D77" s="60" t="n">
        <v>1</v>
      </c>
      <c r="E77" s="60" t="n">
        <v>1</v>
      </c>
      <c r="F77" s="60" t="n">
        <v>1</v>
      </c>
      <c r="G77" s="60" t="n">
        <v>1</v>
      </c>
      <c r="H77" s="60" t="n">
        <v>1</v>
      </c>
      <c r="I77" s="60" t="n">
        <v>1</v>
      </c>
      <c r="J77" s="60" t="n">
        <v>1</v>
      </c>
      <c r="M77">
        <f>+M76+1</f>
        <v/>
      </c>
      <c r="N77" s="47" t="n">
        <v>1</v>
      </c>
      <c r="O77" s="47" t="n">
        <v>1</v>
      </c>
      <c r="P77" s="47" t="n">
        <v>1</v>
      </c>
      <c r="Q77" s="47" t="n">
        <v>1</v>
      </c>
      <c r="R77" s="47" t="n">
        <v>1</v>
      </c>
      <c r="S77" s="47" t="n">
        <v>1</v>
      </c>
      <c r="T77" s="47" t="n">
        <v>1</v>
      </c>
      <c r="U77" s="47" t="n">
        <v>1</v>
      </c>
      <c r="V77" s="47" t="n">
        <v>1</v>
      </c>
    </row>
    <row r="78">
      <c r="A78">
        <f>+A77+1</f>
        <v/>
      </c>
      <c r="B78" s="60" t="n">
        <v>1</v>
      </c>
      <c r="C78" s="60" t="n">
        <v>1</v>
      </c>
      <c r="D78" s="60" t="n">
        <v>1</v>
      </c>
      <c r="E78" s="60" t="n">
        <v>1</v>
      </c>
      <c r="F78" s="60" t="n">
        <v>1</v>
      </c>
      <c r="G78" s="60" t="n">
        <v>1</v>
      </c>
      <c r="H78" s="60" t="n">
        <v>1</v>
      </c>
      <c r="I78" s="60" t="n">
        <v>1</v>
      </c>
      <c r="J78" s="60" t="n">
        <v>1</v>
      </c>
      <c r="M78">
        <f>+M77+1</f>
        <v/>
      </c>
      <c r="N78" s="47" t="n">
        <v>1</v>
      </c>
      <c r="O78" s="47" t="n">
        <v>1</v>
      </c>
      <c r="P78" s="47" t="n">
        <v>1</v>
      </c>
      <c r="Q78" s="47" t="n">
        <v>1</v>
      </c>
      <c r="R78" s="47" t="n">
        <v>1</v>
      </c>
      <c r="S78" s="47" t="n">
        <v>1</v>
      </c>
      <c r="T78" s="47" t="n">
        <v>1</v>
      </c>
      <c r="U78" s="47" t="n">
        <v>1</v>
      </c>
      <c r="V78" s="47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IZ108"/>
  <sheetViews>
    <sheetView topLeftCell="C1" zoomScaleNormal="100" workbookViewId="0">
      <pane ySplit="7" topLeftCell="A20" activePane="bottomLeft" state="frozen"/>
      <selection activeCell="V86" sqref="V86:V88"/>
      <selection pane="bottomLeft" activeCell="J33" sqref="J33"/>
    </sheetView>
  </sheetViews>
  <sheetFormatPr baseColWidth="8" defaultRowHeight="14.5"/>
  <cols>
    <col width="13.08984375" bestFit="1" customWidth="1" min="1" max="1"/>
    <col width="15.90625" customWidth="1" min="2" max="2"/>
    <col width="8" bestFit="1" customWidth="1" min="3" max="3"/>
    <col width="13.90625" customWidth="1" min="4" max="4"/>
    <col width="13.453125" customWidth="1" min="5" max="5"/>
    <col width="10.54296875" bestFit="1" customWidth="1" min="6" max="6"/>
    <col width="12" customWidth="1" min="7" max="7"/>
    <col width="13.6328125" customWidth="1" min="8" max="8"/>
    <col width="13.453125" bestFit="1" customWidth="1" min="9" max="9"/>
    <col width="20.453125" customWidth="1" min="10" max="10"/>
    <col width="13.08984375" customWidth="1" min="11" max="11"/>
    <col width="17.90625" customWidth="1" min="12" max="12"/>
    <col width="11.54296875" bestFit="1" customWidth="1" min="13" max="13"/>
    <col width="11.08984375" bestFit="1" customWidth="1" min="14" max="14"/>
    <col width="18.90625" customWidth="1" min="15" max="15"/>
    <col width="14.36328125" bestFit="1" customWidth="1" min="16" max="16"/>
    <col width="11.54296875" bestFit="1" customWidth="1" min="17" max="17"/>
    <col width="11" bestFit="1" customWidth="1" min="18" max="18"/>
    <col width="12.08984375" bestFit="1" customWidth="1" min="19" max="19"/>
    <col width="31.36328125" bestFit="1" customWidth="1" min="20" max="20"/>
    <col width="16.36328125" customWidth="1" min="21" max="24"/>
    <col width="10.54296875" bestFit="1" customWidth="1" min="25" max="25"/>
    <col width="11.54296875" bestFit="1" customWidth="1" min="26" max="28"/>
    <col width="10.54296875" bestFit="1" customWidth="1" min="29" max="30"/>
    <col width="11.54296875" bestFit="1" customWidth="1" min="31" max="34"/>
    <col width="10.54296875" bestFit="1" customWidth="1" min="35" max="36"/>
    <col width="11.54296875" bestFit="1" customWidth="1" min="37" max="37"/>
    <col width="10.54296875" bestFit="1" customWidth="1" min="38" max="45"/>
    <col width="11.54296875" bestFit="1" customWidth="1" min="46" max="46"/>
    <col width="9.6328125" bestFit="1" customWidth="1" min="47" max="47"/>
    <col width="11.54296875" bestFit="1" customWidth="1" min="48" max="48"/>
    <col width="10" customWidth="1" min="49" max="49"/>
    <col width="10.54296875" bestFit="1" customWidth="1" min="50" max="70"/>
    <col width="9.6328125" bestFit="1" customWidth="1" min="71" max="73"/>
    <col width="10.54296875" bestFit="1" customWidth="1" min="74" max="74"/>
  </cols>
  <sheetData>
    <row r="4" customFormat="1" s="55">
      <c r="B4" s="55" t="inlineStr">
        <is>
          <t>Non Med Supp</t>
        </is>
      </c>
      <c r="E4" s="55" t="inlineStr">
        <is>
          <t>Med Supp</t>
        </is>
      </c>
      <c r="H4" s="55" t="inlineStr">
        <is>
          <t>Total Raw</t>
        </is>
      </c>
      <c r="I4" s="55" t="inlineStr">
        <is>
          <t>Total</t>
        </is>
      </c>
      <c r="J4" s="55" t="inlineStr">
        <is>
          <t>Adjustment</t>
        </is>
      </c>
      <c r="K4" s="55" t="inlineStr">
        <is>
          <t>Projected</t>
        </is>
      </c>
      <c r="L4" s="14" t="n">
        <v>45688</v>
      </c>
      <c r="N4" s="61" t="inlineStr">
        <is>
          <t>LOSS RATIO</t>
        </is>
      </c>
      <c r="O4" s="62" t="n"/>
      <c r="P4" s="62" t="n"/>
      <c r="Q4" s="63" t="n"/>
    </row>
    <row r="5" customFormat="1" s="55">
      <c r="A5" s="55" t="inlineStr">
        <is>
          <t>Incurral</t>
        </is>
      </c>
      <c r="B5" s="55" t="inlineStr">
        <is>
          <t xml:space="preserve">Claims </t>
        </is>
      </c>
      <c r="C5" s="55" t="inlineStr">
        <is>
          <t>Paid %</t>
        </is>
      </c>
      <c r="D5" s="55" t="inlineStr">
        <is>
          <t>Raw Claim</t>
        </is>
      </c>
      <c r="E5" s="55" t="inlineStr">
        <is>
          <t xml:space="preserve">Claims </t>
        </is>
      </c>
      <c r="F5" s="55" t="inlineStr">
        <is>
          <t>Paid %</t>
        </is>
      </c>
      <c r="G5" s="55" t="inlineStr">
        <is>
          <t>Raw Claim</t>
        </is>
      </c>
      <c r="H5" s="55" t="inlineStr">
        <is>
          <t>Claim</t>
        </is>
      </c>
      <c r="I5" s="55" t="inlineStr">
        <is>
          <t>Claim</t>
        </is>
      </c>
      <c r="J5" s="55" t="inlineStr">
        <is>
          <t>to Claim</t>
        </is>
      </c>
      <c r="K5" s="55" t="inlineStr">
        <is>
          <t>Incurred</t>
        </is>
      </c>
      <c r="L5" s="15" t="inlineStr">
        <is>
          <t>Claim</t>
        </is>
      </c>
      <c r="P5" s="55" t="inlineStr">
        <is>
          <t>Incurred</t>
        </is>
      </c>
      <c r="Q5" s="55" t="inlineStr">
        <is>
          <t>Latest</t>
        </is>
      </c>
    </row>
    <row r="6" customFormat="1" s="55">
      <c r="A6" s="55" t="inlineStr">
        <is>
          <t>Month</t>
        </is>
      </c>
      <c r="B6" s="55" t="inlineStr">
        <is>
          <t>Paid</t>
        </is>
      </c>
      <c r="C6" s="55" t="inlineStr">
        <is>
          <t>(Cum)</t>
        </is>
      </c>
      <c r="D6" s="55" t="inlineStr">
        <is>
          <t>Liability</t>
        </is>
      </c>
      <c r="E6" s="55" t="inlineStr">
        <is>
          <t>Paid</t>
        </is>
      </c>
      <c r="F6" s="55" t="inlineStr">
        <is>
          <t>(Cum)</t>
        </is>
      </c>
      <c r="G6" s="55" t="inlineStr">
        <is>
          <t>Liability</t>
        </is>
      </c>
      <c r="H6" s="55" t="inlineStr">
        <is>
          <t>Liability</t>
        </is>
      </c>
      <c r="I6" s="55" t="inlineStr">
        <is>
          <t>Liability</t>
        </is>
      </c>
      <c r="J6" s="55" t="inlineStr">
        <is>
          <t>Liability</t>
        </is>
      </c>
      <c r="K6" s="55" t="inlineStr">
        <is>
          <t>Claims</t>
        </is>
      </c>
      <c r="L6" s="15" t="inlineStr">
        <is>
          <t>Liability</t>
        </is>
      </c>
      <c r="M6" s="55" t="inlineStr">
        <is>
          <t>Premiums</t>
        </is>
      </c>
      <c r="N6" s="55" t="inlineStr">
        <is>
          <t>Incurred</t>
        </is>
      </c>
      <c r="O6" s="55" t="inlineStr">
        <is>
          <t>Paid</t>
        </is>
      </c>
      <c r="P6" s="55" t="inlineStr">
        <is>
          <t>less Pd</t>
        </is>
      </c>
      <c r="Q6" s="55" t="inlineStr">
        <is>
          <t>12 Mos.</t>
        </is>
      </c>
    </row>
    <row r="7" customFormat="1" s="55">
      <c r="A7" s="55" t="inlineStr">
        <is>
          <t>-----</t>
        </is>
      </c>
      <c r="B7" s="55" t="inlineStr">
        <is>
          <t>----</t>
        </is>
      </c>
      <c r="C7" s="55" t="inlineStr">
        <is>
          <t>-----</t>
        </is>
      </c>
      <c r="E7" s="55" t="inlineStr">
        <is>
          <t>----</t>
        </is>
      </c>
      <c r="F7" s="55" t="inlineStr">
        <is>
          <t>-----</t>
        </is>
      </c>
      <c r="H7" s="55" t="inlineStr">
        <is>
          <t>---------</t>
        </is>
      </c>
      <c r="I7" s="55" t="inlineStr">
        <is>
          <t>---------</t>
        </is>
      </c>
      <c r="J7" s="55" t="inlineStr">
        <is>
          <t>---------</t>
        </is>
      </c>
      <c r="K7" s="55" t="inlineStr">
        <is>
          <t>-----</t>
        </is>
      </c>
      <c r="L7" s="15" t="inlineStr">
        <is>
          <t>---------</t>
        </is>
      </c>
      <c r="M7" s="55" t="inlineStr">
        <is>
          <t>--------</t>
        </is>
      </c>
      <c r="N7" s="55" t="inlineStr">
        <is>
          <t>--------</t>
        </is>
      </c>
      <c r="O7" s="55" t="inlineStr">
        <is>
          <t>----</t>
        </is>
      </c>
      <c r="P7" s="55" t="inlineStr">
        <is>
          <t>--------</t>
        </is>
      </c>
      <c r="Q7" s="55" t="inlineStr">
        <is>
          <t>-------</t>
        </is>
      </c>
      <c r="IZ7" s="9" t="n"/>
    </row>
    <row r="8">
      <c r="A8" s="16">
        <f>DATE(YEAR(A9),MONTH(A9)-1,1)</f>
        <v/>
      </c>
      <c r="B8" s="12" t="n">
        <v>1228.809999999999</v>
      </c>
      <c r="C8" s="12">
        <f>'Completion Factors'!J30</f>
        <v/>
      </c>
      <c r="D8" s="12">
        <f>MAX((1/C8-1)*B8,0)</f>
        <v/>
      </c>
      <c r="E8" s="12" t="n">
        <v>3233.75</v>
      </c>
      <c r="F8" s="12">
        <f>'Completion Factors'!U30</f>
        <v/>
      </c>
      <c r="G8" s="12">
        <f>MAX((1/F8-1)*E8,0)</f>
        <v/>
      </c>
      <c r="H8" s="12">
        <f>G8+D8</f>
        <v/>
      </c>
      <c r="I8" s="12">
        <f>H8</f>
        <v/>
      </c>
      <c r="J8" s="12" t="n"/>
      <c r="K8" s="12">
        <f>B8+E8+H8+J8</f>
        <v/>
      </c>
      <c r="L8" s="17">
        <f>K8-E8-B8</f>
        <v/>
      </c>
      <c r="M8" s="12" t="n">
        <v>26614.09</v>
      </c>
      <c r="N8" s="12">
        <f>100*$K8/$M8</f>
        <v/>
      </c>
      <c r="O8" s="12">
        <f>100*(E8/M8)</f>
        <v/>
      </c>
      <c r="P8" s="12">
        <f>N8-O8</f>
        <v/>
      </c>
      <c r="Q8" s="12" t="n"/>
      <c r="R8" s="12" t="n"/>
      <c r="S8" s="12" t="n"/>
      <c r="T8" s="12" t="n"/>
    </row>
    <row r="9">
      <c r="A9" s="16">
        <f>DATE(YEAR(A10),MONTH(A10)-1,1)</f>
        <v/>
      </c>
      <c r="B9" s="12" t="n">
        <v>54633.35999999999</v>
      </c>
      <c r="C9" s="12">
        <f>'Completion Factors'!J29</f>
        <v/>
      </c>
      <c r="D9" s="12">
        <f>MAX((1/C9-1)*B9,0)</f>
        <v/>
      </c>
      <c r="E9" s="12" t="n">
        <v>17306.21</v>
      </c>
      <c r="F9" s="12">
        <f>'Completion Factors'!U29</f>
        <v/>
      </c>
      <c r="G9" s="12">
        <f>MAX((1/F9-1)*E9,0)</f>
        <v/>
      </c>
      <c r="H9" s="12">
        <f>G9+D9</f>
        <v/>
      </c>
      <c r="I9" s="12">
        <f>H9</f>
        <v/>
      </c>
      <c r="J9" s="12" t="n"/>
      <c r="K9" s="12">
        <f>B9+E9+H9+J9</f>
        <v/>
      </c>
      <c r="L9" s="17">
        <f>K9-E9-B9</f>
        <v/>
      </c>
      <c r="M9" s="12" t="n">
        <v>25974.00583333333</v>
      </c>
      <c r="N9" s="12">
        <f>100*$K9/$M9</f>
        <v/>
      </c>
      <c r="O9" s="12">
        <f>100*(E9/M9)</f>
        <v/>
      </c>
      <c r="P9" s="12">
        <f>N9-O9</f>
        <v/>
      </c>
      <c r="Q9" s="12" t="n"/>
      <c r="R9" s="12" t="n"/>
      <c r="S9" s="12" t="n"/>
      <c r="T9" s="12" t="n"/>
    </row>
    <row r="10">
      <c r="A10" s="16">
        <f>DATE(YEAR(A11),MONTH(A11)-1,1)</f>
        <v/>
      </c>
      <c r="B10" s="12" t="n">
        <v>38218.8</v>
      </c>
      <c r="C10" s="12">
        <f>'Completion Factors'!J28</f>
        <v/>
      </c>
      <c r="D10" s="12">
        <f>MAX((1/C10-1)*B10,0)</f>
        <v/>
      </c>
      <c r="E10" s="12" t="n">
        <v>7064.620000000001</v>
      </c>
      <c r="F10" s="12">
        <f>'Completion Factors'!U28</f>
        <v/>
      </c>
      <c r="G10" s="12">
        <f>MAX((1/F10-1)*E10,0)</f>
        <v/>
      </c>
      <c r="H10" s="12">
        <f>G10+D10</f>
        <v/>
      </c>
      <c r="I10" s="12">
        <f>H10</f>
        <v/>
      </c>
      <c r="J10" s="12" t="n"/>
      <c r="K10" s="12">
        <f>B10+E10+H10+J10</f>
        <v/>
      </c>
      <c r="L10" s="17">
        <f>K10-E10-B10</f>
        <v/>
      </c>
      <c r="M10" s="12" t="n">
        <v>25374.62833333334</v>
      </c>
      <c r="N10" s="12">
        <f>100*$K10/$M10</f>
        <v/>
      </c>
      <c r="O10" s="12">
        <f>100*(E10/M10)</f>
        <v/>
      </c>
      <c r="P10" s="12">
        <f>N10-O10</f>
        <v/>
      </c>
      <c r="Q10" s="12" t="n"/>
      <c r="R10" s="12" t="n"/>
      <c r="S10" s="12" t="n"/>
      <c r="T10" s="12" t="n"/>
    </row>
    <row r="11">
      <c r="A11" s="16">
        <f>DATE(YEAR(A12),MONTH(A12)-1,1)</f>
        <v/>
      </c>
      <c r="B11" s="12" t="n">
        <v>219</v>
      </c>
      <c r="C11" s="12">
        <f>'Completion Factors'!J27</f>
        <v/>
      </c>
      <c r="D11" s="12">
        <f>MAX((1/C11-1)*B11,0)</f>
        <v/>
      </c>
      <c r="E11" s="12" t="n">
        <v>7041.98</v>
      </c>
      <c r="F11" s="12">
        <f>'Completion Factors'!U27</f>
        <v/>
      </c>
      <c r="G11" s="12">
        <f>MAX((1/F11-1)*E11,0)</f>
        <v/>
      </c>
      <c r="H11" s="12">
        <f>G11+D11</f>
        <v/>
      </c>
      <c r="I11" s="12">
        <f>H11</f>
        <v/>
      </c>
      <c r="J11" s="12" t="n"/>
      <c r="K11" s="12">
        <f>B11+E11+H11+J11</f>
        <v/>
      </c>
      <c r="L11" s="17">
        <f>K11-E11-B11</f>
        <v/>
      </c>
      <c r="M11" s="12" t="n">
        <v>24674.52916666666</v>
      </c>
      <c r="N11" s="12">
        <f>100*$K11/$M11</f>
        <v/>
      </c>
      <c r="O11" s="12">
        <f>100*(E11/M11)</f>
        <v/>
      </c>
      <c r="P11" s="12">
        <f>N11-O11</f>
        <v/>
      </c>
      <c r="Q11" s="12" t="n"/>
      <c r="R11" s="12" t="n"/>
      <c r="S11" s="12" t="n"/>
      <c r="T11" s="12" t="n"/>
    </row>
    <row r="12">
      <c r="A12" s="16">
        <f>DATE(YEAR(A13),MONTH(A13)-1,1)</f>
        <v/>
      </c>
      <c r="B12" s="12" t="n">
        <v>967</v>
      </c>
      <c r="C12" s="12">
        <f>'Completion Factors'!J26</f>
        <v/>
      </c>
      <c r="D12" s="12">
        <f>MAX((1/C12-1)*B12,0)</f>
        <v/>
      </c>
      <c r="E12" s="12" t="n">
        <v>2535.11</v>
      </c>
      <c r="F12" s="12">
        <f>'Completion Factors'!U26</f>
        <v/>
      </c>
      <c r="G12" s="12">
        <f>MAX((1/F12-1)*E12,0)</f>
        <v/>
      </c>
      <c r="H12" s="12">
        <f>G12+D12</f>
        <v/>
      </c>
      <c r="I12" s="12">
        <f>H12</f>
        <v/>
      </c>
      <c r="J12" s="12" t="n"/>
      <c r="K12" s="12">
        <f>B12+E12+H12+J12</f>
        <v/>
      </c>
      <c r="L12" s="17">
        <f>K12-E12-B12</f>
        <v/>
      </c>
      <c r="M12" s="12" t="n">
        <v>24313.24166666667</v>
      </c>
      <c r="N12" s="12">
        <f>100*$K12/$M12</f>
        <v/>
      </c>
      <c r="O12" s="12">
        <f>100*(E12/M12)</f>
        <v/>
      </c>
      <c r="P12" s="12">
        <f>N12-O12</f>
        <v/>
      </c>
      <c r="Q12" s="12" t="n"/>
      <c r="R12" s="12" t="n"/>
      <c r="S12" s="12" t="n"/>
      <c r="T12" s="12" t="n"/>
    </row>
    <row r="13">
      <c r="A13" s="16">
        <f>DATE(YEAR(A14),MONTH(A14)-1,1)</f>
        <v/>
      </c>
      <c r="B13" s="12" t="n">
        <v>1794</v>
      </c>
      <c r="C13" s="12">
        <f>'Completion Factors'!J25</f>
        <v/>
      </c>
      <c r="D13" s="12">
        <f>MAX((1/C13-1)*B13,0)</f>
        <v/>
      </c>
      <c r="E13" s="12" t="n">
        <v>520.85</v>
      </c>
      <c r="F13" s="12">
        <f>'Completion Factors'!U25</f>
        <v/>
      </c>
      <c r="G13" s="12">
        <f>MAX((1/F13-1)*E13,0)</f>
        <v/>
      </c>
      <c r="H13" s="12">
        <f>G13+D13</f>
        <v/>
      </c>
      <c r="I13" s="12">
        <f>H13</f>
        <v/>
      </c>
      <c r="J13" s="12" t="n"/>
      <c r="K13" s="12">
        <f>B13+E13+H13+J13</f>
        <v/>
      </c>
      <c r="L13" s="17">
        <f>K13-E13-B13</f>
        <v/>
      </c>
      <c r="M13" s="12" t="n">
        <v>24142.31666666667</v>
      </c>
      <c r="N13" s="12">
        <f>100*$K13/$M13</f>
        <v/>
      </c>
      <c r="O13" s="12">
        <f>100*(E13/M13)</f>
        <v/>
      </c>
      <c r="P13" s="12">
        <f>N13-O13</f>
        <v/>
      </c>
      <c r="Q13" s="12" t="n"/>
      <c r="R13" s="12" t="n"/>
      <c r="S13" s="12" t="n"/>
      <c r="T13" s="12" t="n"/>
    </row>
    <row r="14">
      <c r="A14" s="16">
        <f>DATE(YEAR(A15),MONTH(A15)-1,1)</f>
        <v/>
      </c>
      <c r="B14" s="12" t="n">
        <v>970</v>
      </c>
      <c r="C14" s="12">
        <f>'Completion Factors'!J24</f>
        <v/>
      </c>
      <c r="D14" s="12">
        <f>MAX((1/C14-1)*B14,0)</f>
        <v/>
      </c>
      <c r="E14" s="12" t="n">
        <v>1150.26</v>
      </c>
      <c r="F14" s="12">
        <f>'Completion Factors'!U24</f>
        <v/>
      </c>
      <c r="G14" s="12">
        <f>MAX((1/F14-1)*E14,0)</f>
        <v/>
      </c>
      <c r="H14" s="12">
        <f>G14+D14</f>
        <v/>
      </c>
      <c r="I14" s="12">
        <f>H14</f>
        <v/>
      </c>
      <c r="J14" s="12" t="n"/>
      <c r="K14" s="12">
        <f>B14+E14+H14+J14</f>
        <v/>
      </c>
      <c r="L14" s="17">
        <f>K14-E14-B14</f>
        <v/>
      </c>
      <c r="M14" s="12" t="n">
        <v>23964.32166666667</v>
      </c>
      <c r="N14" s="12">
        <f>100*$K14/$M14</f>
        <v/>
      </c>
      <c r="O14" s="12">
        <f>100*(E14/M14)</f>
        <v/>
      </c>
      <c r="P14" s="12">
        <f>N14-O14</f>
        <v/>
      </c>
      <c r="Q14" s="12" t="n"/>
      <c r="R14" s="12" t="n"/>
      <c r="S14" s="12" t="n"/>
      <c r="T14" s="12" t="n"/>
    </row>
    <row r="15">
      <c r="A15" s="16">
        <f>DATE(YEAR(A16),MONTH(A16)-1,1)</f>
        <v/>
      </c>
      <c r="B15" s="12" t="n">
        <v>5290.94</v>
      </c>
      <c r="C15" s="12">
        <f>'Completion Factors'!J23</f>
        <v/>
      </c>
      <c r="D15" s="12">
        <f>MAX((1/C15-1)*B15,0)</f>
        <v/>
      </c>
      <c r="E15" s="12" t="n">
        <v>2821.99</v>
      </c>
      <c r="F15" s="12">
        <f>'Completion Factors'!U23</f>
        <v/>
      </c>
      <c r="G15" s="12">
        <f>MAX((1/F15-1)*E15,0)</f>
        <v/>
      </c>
      <c r="H15" s="12">
        <f>G15+D15</f>
        <v/>
      </c>
      <c r="I15" s="12">
        <f>H15</f>
        <v/>
      </c>
      <c r="J15" s="12" t="n"/>
      <c r="K15" s="12">
        <f>B15+E15+H15+J15</f>
        <v/>
      </c>
      <c r="L15" s="17">
        <f>K15-E15-B15</f>
        <v/>
      </c>
      <c r="M15" s="12" t="n">
        <v>23798.84</v>
      </c>
      <c r="N15" s="12">
        <f>100*$K15/$M15</f>
        <v/>
      </c>
      <c r="O15" s="12">
        <f>100*(E15/M15)</f>
        <v/>
      </c>
      <c r="P15" s="12">
        <f>N15-O15</f>
        <v/>
      </c>
      <c r="Q15" s="12" t="n"/>
      <c r="R15" s="12" t="n"/>
      <c r="S15" s="12" t="n"/>
      <c r="T15" s="12" t="n"/>
    </row>
    <row r="16">
      <c r="A16" s="16">
        <f>DATE(YEAR(A17),MONTH(A17)-1,1)</f>
        <v/>
      </c>
      <c r="B16" s="12" t="n">
        <v>13288.79</v>
      </c>
      <c r="C16" s="12">
        <f>'Completion Factors'!J22</f>
        <v/>
      </c>
      <c r="D16" s="12">
        <f>MAX((1/C16-1)*B16,0)</f>
        <v/>
      </c>
      <c r="E16" s="12" t="n">
        <v>474.3</v>
      </c>
      <c r="F16" s="12">
        <f>'Completion Factors'!U22</f>
        <v/>
      </c>
      <c r="G16" s="12">
        <f>MAX((1/F16-1)*E16,0)</f>
        <v/>
      </c>
      <c r="H16" s="12">
        <f>G16+D16</f>
        <v/>
      </c>
      <c r="I16" s="12">
        <f>H16</f>
        <v/>
      </c>
      <c r="J16" s="12" t="n"/>
      <c r="K16" s="12">
        <f>B16+E16+H16+J16</f>
        <v/>
      </c>
      <c r="L16" s="17">
        <f>K16-E16-B16</f>
        <v/>
      </c>
      <c r="M16" s="12" t="n">
        <v>23172.67083333333</v>
      </c>
      <c r="N16" s="12">
        <f>100*$K16/$M16</f>
        <v/>
      </c>
      <c r="O16" s="12">
        <f>100*(E16/M16)</f>
        <v/>
      </c>
      <c r="P16" s="12">
        <f>N16-O16</f>
        <v/>
      </c>
      <c r="Q16" s="12" t="n"/>
      <c r="R16" s="12" t="n"/>
      <c r="S16" s="12" t="n"/>
      <c r="T16" s="12" t="n"/>
    </row>
    <row r="17">
      <c r="A17" s="16">
        <f>DATE(YEAR(A18),MONTH(A18)-1,1)</f>
        <v/>
      </c>
      <c r="B17" s="12" t="n">
        <v>5673.110000000001</v>
      </c>
      <c r="C17" s="12">
        <f>'Completion Factors'!J21</f>
        <v/>
      </c>
      <c r="D17" s="12">
        <f>MAX((1/C17-1)*B17,0)</f>
        <v/>
      </c>
      <c r="E17" s="12" t="n">
        <v>296.2</v>
      </c>
      <c r="F17" s="12">
        <f>'Completion Factors'!U21</f>
        <v/>
      </c>
      <c r="G17" s="12">
        <f>MAX((1/F17-1)*E17,0)</f>
        <v/>
      </c>
      <c r="H17" s="12">
        <f>G17+D17</f>
        <v/>
      </c>
      <c r="I17" s="12">
        <f>H17</f>
        <v/>
      </c>
      <c r="J17" s="12" t="n"/>
      <c r="K17" s="12">
        <f>B17+E17+H17+J17</f>
        <v/>
      </c>
      <c r="L17" s="17">
        <f>K17-E17-B17</f>
        <v/>
      </c>
      <c r="M17" s="12" t="n">
        <v>22582.26416666666</v>
      </c>
      <c r="N17" s="12">
        <f>100*$K17/$M17</f>
        <v/>
      </c>
      <c r="O17" s="12">
        <f>100*(E17/M17)</f>
        <v/>
      </c>
      <c r="P17" s="12">
        <f>N17-O17</f>
        <v/>
      </c>
      <c r="Q17" s="12" t="n"/>
      <c r="R17" s="12" t="n"/>
      <c r="S17" s="12" t="n"/>
      <c r="T17" s="12" t="n"/>
    </row>
    <row r="18">
      <c r="A18" s="16">
        <f>DATE(YEAR(A19),MONTH(A19)-1,1)</f>
        <v/>
      </c>
      <c r="B18" s="12" t="n">
        <v>34924.46</v>
      </c>
      <c r="C18" s="12">
        <f>'Completion Factors'!J20</f>
        <v/>
      </c>
      <c r="D18" s="12">
        <f>MAX((1/C18-1)*B18,0)</f>
        <v/>
      </c>
      <c r="E18" s="12" t="n">
        <v>2014.96</v>
      </c>
      <c r="F18" s="12">
        <f>'Completion Factors'!U20</f>
        <v/>
      </c>
      <c r="G18" s="12">
        <f>MAX((1/F18-1)*E18,0)</f>
        <v/>
      </c>
      <c r="H18" s="12">
        <f>G18+D18</f>
        <v/>
      </c>
      <c r="I18" s="12">
        <f>H18</f>
        <v/>
      </c>
      <c r="J18" s="12" t="n"/>
      <c r="K18" s="12">
        <f>B18+E18+H18+J18</f>
        <v/>
      </c>
      <c r="L18" s="17">
        <f>K18-E18-B18</f>
        <v/>
      </c>
      <c r="M18" s="12" t="n">
        <v>22313.55583333333</v>
      </c>
      <c r="N18" s="12">
        <f>100*$K18/$M18</f>
        <v/>
      </c>
      <c r="O18" s="12">
        <f>100*(E18/M18)</f>
        <v/>
      </c>
      <c r="P18" s="12">
        <f>N18-O18</f>
        <v/>
      </c>
      <c r="Q18" s="12" t="n"/>
      <c r="R18" s="12" t="n"/>
      <c r="S18" s="12" t="n"/>
      <c r="T18" s="12" t="n"/>
    </row>
    <row r="19">
      <c r="A19" s="16">
        <f>DATE(YEAR(A20),MONTH(A20)-1,1)</f>
        <v/>
      </c>
      <c r="B19" s="12" t="n">
        <v>13814.39</v>
      </c>
      <c r="C19" s="12">
        <f>'Completion Factors'!J19</f>
        <v/>
      </c>
      <c r="D19" s="12">
        <f>MAX((1/C19-1)*B19,0)</f>
        <v/>
      </c>
      <c r="E19" s="12" t="n">
        <v>2642.58</v>
      </c>
      <c r="F19" s="12">
        <f>'Completion Factors'!U19</f>
        <v/>
      </c>
      <c r="G19" s="12">
        <f>MAX((1/F19-1)*E19,0)</f>
        <v/>
      </c>
      <c r="H19" s="12">
        <f>G19+D19</f>
        <v/>
      </c>
      <c r="I19" s="12">
        <f>H19</f>
        <v/>
      </c>
      <c r="J19" s="12" t="n"/>
      <c r="K19" s="12">
        <f>B19+E19+H19+J19</f>
        <v/>
      </c>
      <c r="L19" s="17">
        <f>K19-E19-B19</f>
        <v/>
      </c>
      <c r="M19" s="12" t="n">
        <v>21819.67916666666</v>
      </c>
      <c r="N19" s="12">
        <f>100*$K19/$M19</f>
        <v/>
      </c>
      <c r="O19" s="12">
        <f>100*(E19/M19)</f>
        <v/>
      </c>
      <c r="P19" s="12">
        <f>N19-O19</f>
        <v/>
      </c>
      <c r="Q19" s="12">
        <f>SUM(K8:K19)/SUM(M8:M19)*100</f>
        <v/>
      </c>
      <c r="R19" s="12" t="n"/>
      <c r="S19" s="12" t="n"/>
      <c r="T19" s="12" t="n"/>
    </row>
    <row r="20">
      <c r="A20" s="16">
        <f>DATE(YEAR(A21),MONTH(A21)-1,1)</f>
        <v/>
      </c>
      <c r="B20" s="12" t="n">
        <v>7889.15</v>
      </c>
      <c r="C20" s="12">
        <f>'Completion Factors'!J18</f>
        <v/>
      </c>
      <c r="D20" s="12">
        <f>MAX((1/C20-1)*B20,0)</f>
        <v/>
      </c>
      <c r="E20" s="12" t="n">
        <v>1501.27</v>
      </c>
      <c r="F20" s="12">
        <f>'Completion Factors'!U18</f>
        <v/>
      </c>
      <c r="G20" s="12">
        <f>MAX((1/F20-1)*E20,0)</f>
        <v/>
      </c>
      <c r="H20" s="12">
        <f>G20+D20</f>
        <v/>
      </c>
      <c r="I20" s="12">
        <f>H20</f>
        <v/>
      </c>
      <c r="J20" s="12" t="n"/>
      <c r="K20" s="12">
        <f>B20+E20+H20+J20</f>
        <v/>
      </c>
      <c r="L20" s="17">
        <f>K20-E20-B20</f>
        <v/>
      </c>
      <c r="M20" s="12" t="n">
        <v>21537.36666666666</v>
      </c>
      <c r="N20" s="12">
        <f>100*$K20/$M20</f>
        <v/>
      </c>
      <c r="O20" s="12">
        <f>100*(E20/M20)</f>
        <v/>
      </c>
      <c r="P20" s="12">
        <f>N20-O20</f>
        <v/>
      </c>
      <c r="Q20" s="12">
        <f>SUM(K9:K20)/SUM(M9:M20)*100</f>
        <v/>
      </c>
      <c r="R20" s="12" t="n"/>
      <c r="S20" s="12" t="n"/>
      <c r="T20" s="12" t="n"/>
    </row>
    <row r="21">
      <c r="A21" s="16">
        <f>DATE(YEAR(A22),MONTH(A22)-1,1)</f>
        <v/>
      </c>
      <c r="B21" s="12" t="n">
        <v>7811.150000000001</v>
      </c>
      <c r="C21" s="12">
        <f>'Completion Factors'!J17</f>
        <v/>
      </c>
      <c r="D21" s="12">
        <f>MAX((1/C21-1)*B21,0)</f>
        <v/>
      </c>
      <c r="E21" s="12" t="n">
        <v>893.7099999999999</v>
      </c>
      <c r="F21" s="12">
        <f>'Completion Factors'!U17</f>
        <v/>
      </c>
      <c r="G21" s="12">
        <f>MAX((1/F21-1)*E21,0)</f>
        <v/>
      </c>
      <c r="H21" s="12">
        <f>G21+D21</f>
        <v/>
      </c>
      <c r="I21" s="12">
        <f>H21</f>
        <v/>
      </c>
      <c r="J21" s="12" t="n"/>
      <c r="K21" s="12">
        <f>B21+E21+H21+J21</f>
        <v/>
      </c>
      <c r="L21" s="17">
        <f>K21-E21-B21</f>
        <v/>
      </c>
      <c r="M21" s="12" t="n">
        <v>21386.11833333333</v>
      </c>
      <c r="N21" s="12">
        <f>100*$K21/$M21</f>
        <v/>
      </c>
      <c r="O21" s="12">
        <f>100*(E21/M21)</f>
        <v/>
      </c>
      <c r="P21" s="12">
        <f>N21-O21</f>
        <v/>
      </c>
      <c r="Q21" s="12">
        <f>SUM(K10:K21)/SUM(M10:M21)*100</f>
        <v/>
      </c>
      <c r="R21" s="12" t="n"/>
      <c r="S21" s="12" t="n"/>
      <c r="T21" s="12" t="n"/>
    </row>
    <row r="22">
      <c r="A22" s="16">
        <f>DATE(YEAR(A23),MONTH(A23)-1,1)</f>
        <v/>
      </c>
      <c r="B22" s="12" t="n">
        <v>8434.539999999999</v>
      </c>
      <c r="C22" s="12">
        <f>'Completion Factors'!J16</f>
        <v/>
      </c>
      <c r="D22" s="12">
        <f>MAX((1/C22-1)*B22,0)</f>
        <v/>
      </c>
      <c r="E22" s="12" t="n">
        <v>423.04</v>
      </c>
      <c r="F22" s="12">
        <f>'Completion Factors'!U16</f>
        <v/>
      </c>
      <c r="G22" s="12">
        <f>MAX((1/F22-1)*E22,0)</f>
        <v/>
      </c>
      <c r="H22" s="12">
        <f>G22+D22</f>
        <v/>
      </c>
      <c r="I22" s="12">
        <f>H22</f>
        <v/>
      </c>
      <c r="J22" s="12" t="n"/>
      <c r="K22" s="12">
        <f>B22+E22+H22+J22</f>
        <v/>
      </c>
      <c r="L22" s="17">
        <f>K22-E22-B22</f>
        <v/>
      </c>
      <c r="M22" s="12" t="n">
        <v>21237.95833333333</v>
      </c>
      <c r="N22" s="12">
        <f>100*$K22/$M22</f>
        <v/>
      </c>
      <c r="O22" s="12">
        <f>100*(E22/M22)</f>
        <v/>
      </c>
      <c r="P22" s="12">
        <f>N22-O22</f>
        <v/>
      </c>
      <c r="Q22" s="12">
        <f>SUM(K11:K22)/SUM(M11:M22)*100</f>
        <v/>
      </c>
      <c r="R22" s="12" t="n"/>
      <c r="S22" s="12" t="n"/>
      <c r="T22" s="12" t="n"/>
    </row>
    <row r="23">
      <c r="A23" s="16">
        <f>DATE(YEAR(A24),MONTH(A24)-1,1)</f>
        <v/>
      </c>
      <c r="B23" s="12" t="n">
        <v>10001.9</v>
      </c>
      <c r="C23" s="12">
        <f>'Completion Factors'!J15</f>
        <v/>
      </c>
      <c r="D23" s="12">
        <f>MAX((1/C23-1)*B23,0)</f>
        <v/>
      </c>
      <c r="E23" s="12" t="n">
        <v>461.04</v>
      </c>
      <c r="F23" s="12">
        <f>'Completion Factors'!U15</f>
        <v/>
      </c>
      <c r="G23" s="12">
        <f>MAX((1/F23-1)*E23,0)</f>
        <v/>
      </c>
      <c r="H23" s="12">
        <f>G23+D23</f>
        <v/>
      </c>
      <c r="I23" s="12">
        <f>H23</f>
        <v/>
      </c>
      <c r="J23" s="12" t="n"/>
      <c r="K23" s="12">
        <f>B23+E23+H23+J23</f>
        <v/>
      </c>
      <c r="L23" s="17">
        <f>K23-E23-B23</f>
        <v/>
      </c>
      <c r="M23" s="12" t="n">
        <v>21061.72166666667</v>
      </c>
      <c r="N23" s="12">
        <f>100*$K23/$M23</f>
        <v/>
      </c>
      <c r="O23" s="12">
        <f>100*(E23/M23)</f>
        <v/>
      </c>
      <c r="P23" s="12">
        <f>N23-O23</f>
        <v/>
      </c>
      <c r="Q23" s="12">
        <f>SUM(K12:K23)/SUM(M12:M23)*100</f>
        <v/>
      </c>
      <c r="R23" s="12" t="n"/>
      <c r="S23" s="12" t="n"/>
      <c r="T23" s="12" t="n"/>
    </row>
    <row r="24">
      <c r="A24" s="16">
        <f>DATE(YEAR(A25),MONTH(A25)-1,1)</f>
        <v/>
      </c>
      <c r="B24" s="12" t="n">
        <v>3918.240000000001</v>
      </c>
      <c r="C24" s="12">
        <f>'Completion Factors'!J14</f>
        <v/>
      </c>
      <c r="D24" s="12">
        <f>MAX((1/C24-1)*B24,0)</f>
        <v/>
      </c>
      <c r="E24" s="12" t="n">
        <v>1596.86</v>
      </c>
      <c r="F24" s="12">
        <f>'Completion Factors'!U14</f>
        <v/>
      </c>
      <c r="G24" s="12">
        <f>MAX((1/F24-1)*E24,0)</f>
        <v/>
      </c>
      <c r="H24" s="12">
        <f>G24+D24</f>
        <v/>
      </c>
      <c r="I24" s="12">
        <f>H24</f>
        <v/>
      </c>
      <c r="J24" s="49" t="n"/>
      <c r="K24" s="12">
        <f>B24+E24+H24+J24</f>
        <v/>
      </c>
      <c r="L24" s="17">
        <f>K24-E24-B24</f>
        <v/>
      </c>
      <c r="M24" s="12" t="n">
        <v>20916.385</v>
      </c>
      <c r="N24" s="12">
        <f>100*$K24/$M24</f>
        <v/>
      </c>
      <c r="O24" s="12">
        <f>100*(E24/M24)</f>
        <v/>
      </c>
      <c r="P24" s="12">
        <f>N24-O24</f>
        <v/>
      </c>
      <c r="Q24" s="12">
        <f>SUM(K13:K24)/SUM(M13:M24)*100</f>
        <v/>
      </c>
      <c r="R24" s="12" t="n"/>
      <c r="S24" s="12" t="n"/>
      <c r="T24" s="12" t="n"/>
    </row>
    <row r="25">
      <c r="A25" s="16">
        <f>DATE(YEAR(A26),MONTH(A26)-1,1)</f>
        <v/>
      </c>
      <c r="B25" s="12" t="n">
        <v>1436.91</v>
      </c>
      <c r="C25" s="12">
        <f>'Completion Factors'!J13</f>
        <v/>
      </c>
      <c r="D25" s="12">
        <f>MAX((1/C25-1)*B25,0)</f>
        <v/>
      </c>
      <c r="E25" s="12" t="n">
        <v>3989.86</v>
      </c>
      <c r="F25" s="12">
        <f>'Completion Factors'!U13</f>
        <v/>
      </c>
      <c r="G25" s="12">
        <f>MAX((1/F25-1)*E25,0)</f>
        <v/>
      </c>
      <c r="H25" s="12">
        <f>G25+D25</f>
        <v/>
      </c>
      <c r="I25" s="12">
        <f>H25</f>
        <v/>
      </c>
      <c r="J25" s="49" t="n"/>
      <c r="K25" s="12">
        <f>B25+E25+H25+J25</f>
        <v/>
      </c>
      <c r="L25" s="17">
        <f>K25-E25-B25</f>
        <v/>
      </c>
      <c r="M25" s="12" t="n">
        <v>20785.00416666667</v>
      </c>
      <c r="N25" s="12">
        <f>100*$K25/$M25</f>
        <v/>
      </c>
      <c r="O25" s="12">
        <f>100*(E25/M25)</f>
        <v/>
      </c>
      <c r="P25" s="12">
        <f>N25-O25</f>
        <v/>
      </c>
      <c r="Q25" s="12">
        <f>SUM(K14:K25)/SUM(M14:M25)*100</f>
        <v/>
      </c>
      <c r="R25" s="12" t="n"/>
      <c r="S25" s="12" t="n"/>
      <c r="T25" s="12" t="n"/>
    </row>
    <row r="26">
      <c r="A26" s="16">
        <f>DATE(YEAR(A27),MONTH(A27)-1,1)</f>
        <v/>
      </c>
      <c r="B26" s="12" t="n">
        <v>7851.23</v>
      </c>
      <c r="C26" s="12">
        <f>'Completion Factors'!J12</f>
        <v/>
      </c>
      <c r="D26" s="12">
        <f>MAX((1/C26-1)*B26,0)</f>
        <v/>
      </c>
      <c r="E26" s="12" t="n">
        <v>2472.71</v>
      </c>
      <c r="F26" s="12">
        <f>'Completion Factors'!U12</f>
        <v/>
      </c>
      <c r="G26" s="12">
        <f>MAX((1/F26-1)*E26,0)</f>
        <v/>
      </c>
      <c r="H26" s="12">
        <f>G26+D26</f>
        <v/>
      </c>
      <c r="I26" s="12">
        <f>H26</f>
        <v/>
      </c>
      <c r="J26" s="49" t="n"/>
      <c r="K26" s="12">
        <f>B26+E26+H26+J26</f>
        <v/>
      </c>
      <c r="L26" s="17">
        <f>K26-E26-B26</f>
        <v/>
      </c>
      <c r="M26" s="12" t="n">
        <v>20653.01</v>
      </c>
      <c r="N26" s="12">
        <f>100*$K26/$M26</f>
        <v/>
      </c>
      <c r="O26" s="12">
        <f>100*(E26/M26)</f>
        <v/>
      </c>
      <c r="P26" s="12">
        <f>N26-O26</f>
        <v/>
      </c>
      <c r="Q26" s="12">
        <f>SUM(K15:K26)/SUM(M15:M26)*100</f>
        <v/>
      </c>
      <c r="R26" s="12" t="n"/>
      <c r="S26" s="12" t="n"/>
      <c r="T26" s="12" t="n"/>
    </row>
    <row r="27">
      <c r="A27" s="16">
        <f>DATE(YEAR(A28),MONTH(A28)-1,1)</f>
        <v/>
      </c>
      <c r="B27" s="12" t="n">
        <v>8103.52</v>
      </c>
      <c r="C27" s="12">
        <f>'Completion Factors'!J11</f>
        <v/>
      </c>
      <c r="D27" s="12">
        <f>MAX((1/C27-1)*B27,0)</f>
        <v/>
      </c>
      <c r="E27" s="12" t="n">
        <v>805.3200000000002</v>
      </c>
      <c r="F27" s="12">
        <f>'Completion Factors'!U11</f>
        <v/>
      </c>
      <c r="G27" s="12">
        <f>MAX((1/F27-1)*E27,0)</f>
        <v/>
      </c>
      <c r="H27" s="12">
        <f>G27+D27</f>
        <v/>
      </c>
      <c r="I27" s="12">
        <f>H27</f>
        <v/>
      </c>
      <c r="J27" s="49" t="n"/>
      <c r="K27" s="12">
        <f>B27+E27+H27+J27</f>
        <v/>
      </c>
      <c r="L27" s="17">
        <f>K27-E27-B27</f>
        <v/>
      </c>
      <c r="M27" s="12" t="n">
        <v>20523.28416666667</v>
      </c>
      <c r="N27" s="12">
        <f>100*$K27/$M27</f>
        <v/>
      </c>
      <c r="O27" s="12">
        <f>100*(E27/M27)</f>
        <v/>
      </c>
      <c r="P27" s="12">
        <f>N27-O27</f>
        <v/>
      </c>
      <c r="Q27" s="12">
        <f>SUM(K16:K27)/SUM(M16:M27)*100</f>
        <v/>
      </c>
      <c r="R27" s="12" t="n"/>
      <c r="S27" s="12" t="n"/>
      <c r="T27" s="12" t="n"/>
    </row>
    <row r="28">
      <c r="A28" s="16">
        <f>DATE(YEAR(A29),MONTH(A29)-1,1)</f>
        <v/>
      </c>
      <c r="B28" s="12" t="n">
        <v/>
      </c>
      <c r="C28" s="12">
        <f>'Completion Factors'!J10</f>
        <v/>
      </c>
      <c r="D28" s="12">
        <f>MAX((1/C28-1)*B28,0)</f>
        <v/>
      </c>
      <c r="E28" s="12" t="n">
        <v>1451.67</v>
      </c>
      <c r="F28" s="12">
        <f>'Completion Factors'!U10</f>
        <v/>
      </c>
      <c r="G28" s="12">
        <f>MAX((1/F28-1)*E28,0)</f>
        <v/>
      </c>
      <c r="H28" s="12">
        <f>G28+D28</f>
        <v/>
      </c>
      <c r="I28" s="12">
        <f>H28</f>
        <v/>
      </c>
      <c r="J28" s="49" t="n"/>
      <c r="K28" s="12">
        <f>B28+E28+H28+J28</f>
        <v/>
      </c>
      <c r="L28" s="17">
        <f>K28-E28-B28</f>
        <v/>
      </c>
      <c r="M28" s="12" t="n">
        <v>20272.995</v>
      </c>
      <c r="N28" s="12">
        <f>100*$K28/$M28</f>
        <v/>
      </c>
      <c r="O28" s="12">
        <f>100*(E28/M28)</f>
        <v/>
      </c>
      <c r="P28" s="12">
        <f>N28-O28</f>
        <v/>
      </c>
      <c r="Q28" s="12">
        <f>SUM(K17:K28)/SUM(M17:M28)*100</f>
        <v/>
      </c>
      <c r="R28" s="12" t="n"/>
      <c r="S28" s="12" t="n"/>
      <c r="T28" s="12" t="n"/>
    </row>
    <row r="29">
      <c r="A29" s="16">
        <f>DATE(YEAR(A30),MONTH(A30)-1,1)</f>
        <v/>
      </c>
      <c r="B29" s="12" t="n">
        <v/>
      </c>
      <c r="C29" s="12">
        <f>'Completion Factors'!J9</f>
        <v/>
      </c>
      <c r="D29" s="12">
        <f>MAX((1/C29-1)*B29,0)</f>
        <v/>
      </c>
      <c r="E29" s="12" t="n">
        <v>239.97</v>
      </c>
      <c r="F29" s="12">
        <f>'Completion Factors'!U9</f>
        <v/>
      </c>
      <c r="G29" s="12">
        <f>MAX((1/F29-1)*E29,0)</f>
        <v/>
      </c>
      <c r="H29" s="12">
        <f>G29+D29</f>
        <v/>
      </c>
      <c r="I29" s="12">
        <f>H29</f>
        <v/>
      </c>
      <c r="J29" s="12">
        <f>ROUND(+M29*N29/100,0)-H29-E29-B29</f>
        <v/>
      </c>
      <c r="K29" s="12">
        <f>B29+E29+H29+J29</f>
        <v/>
      </c>
      <c r="L29" s="17">
        <f>K29-E29-B29</f>
        <v/>
      </c>
      <c r="M29" s="12" t="n">
        <v>20221.4275</v>
      </c>
      <c r="N29" s="18" t="n">
        <v>80</v>
      </c>
      <c r="O29" s="12">
        <f>100*(E29/M29)</f>
        <v/>
      </c>
      <c r="P29" s="12">
        <f>N29-O29</f>
        <v/>
      </c>
      <c r="Q29" s="12">
        <f>SUM(K18:K29)/SUM(M18:M29)*100</f>
        <v/>
      </c>
      <c r="R29" s="12" t="n"/>
      <c r="S29" s="12" t="n"/>
      <c r="T29" s="12" t="n"/>
    </row>
    <row r="30">
      <c r="A30" s="16">
        <f>DATE(YEAR(A31),MONTH(A31)-1,1)</f>
        <v/>
      </c>
      <c r="B30" s="12" t="n">
        <v/>
      </c>
      <c r="C30" s="12">
        <f>'Completion Factors'!J8</f>
        <v/>
      </c>
      <c r="D30" s="12">
        <f>MAX((1/C30-1)*B30,0)</f>
        <v/>
      </c>
      <c r="E30" s="12" t="n">
        <v>405.83</v>
      </c>
      <c r="F30" s="12">
        <f>'Completion Factors'!U8</f>
        <v/>
      </c>
      <c r="G30" s="12">
        <f>MAX((1/F30-1)*E30,0)</f>
        <v/>
      </c>
      <c r="H30" s="12">
        <f>G30+D30</f>
        <v/>
      </c>
      <c r="I30" s="12">
        <f>H30</f>
        <v/>
      </c>
      <c r="J30" s="12">
        <f>ROUND(+M30*N30/100,0)-H30-E30-B30</f>
        <v/>
      </c>
      <c r="K30" s="12">
        <f>B30+E30+H30+J30</f>
        <v/>
      </c>
      <c r="L30" s="17">
        <f>K30-E30-B30</f>
        <v/>
      </c>
      <c r="M30" s="12" t="n">
        <v>20164</v>
      </c>
      <c r="N30" s="18" t="n">
        <v>60</v>
      </c>
      <c r="O30" s="12">
        <f>100*(E30/M30)</f>
        <v/>
      </c>
      <c r="P30" s="12">
        <f>N30-O30</f>
        <v/>
      </c>
      <c r="Q30" s="12">
        <f>SUM(K19:K30)/SUM(M19:M30)*100</f>
        <v/>
      </c>
      <c r="R30" s="12" t="n"/>
      <c r="S30" s="12" t="n"/>
      <c r="T30" s="12" t="n"/>
    </row>
    <row r="31">
      <c r="A31" s="16">
        <f>DATE(YEAR(L4),MONTH(L4),1)</f>
        <v/>
      </c>
      <c r="B31" s="12" t="n">
        <v/>
      </c>
      <c r="C31" s="12">
        <f>'Completion Factors'!J7</f>
        <v/>
      </c>
      <c r="D31" s="12">
        <f>MAX((1/C31-1)*B31,0)</f>
        <v/>
      </c>
      <c r="E31" s="12" t="n">
        <v>160.05</v>
      </c>
      <c r="F31" s="12">
        <f>'Completion Factors'!U7</f>
        <v/>
      </c>
      <c r="G31" s="12">
        <f>MAX((1/F31-1)*E31,0)</f>
        <v/>
      </c>
      <c r="H31" s="12">
        <f>G31+D31</f>
        <v/>
      </c>
      <c r="I31" s="12">
        <f>H31</f>
        <v/>
      </c>
      <c r="J31" s="12">
        <f>ROUND(+M31*N31/100,0)-H31-E31</f>
        <v/>
      </c>
      <c r="K31" s="12">
        <f>B31+E31+H31+J31</f>
        <v/>
      </c>
      <c r="L31" s="17">
        <f>K31-E31-B31</f>
        <v/>
      </c>
      <c r="M31" s="12" t="n">
        <v>19697.08666666667</v>
      </c>
      <c r="N31" s="18" t="n">
        <v>60</v>
      </c>
      <c r="O31" s="12">
        <f>100*(E31/M31)</f>
        <v/>
      </c>
      <c r="P31" s="12">
        <f>N31-O31</f>
        <v/>
      </c>
      <c r="Q31" s="12">
        <f>SUM(K20:K31)/SUM(M20:M31)*100</f>
        <v/>
      </c>
      <c r="R31" s="12" t="n"/>
      <c r="S31" s="12" t="n"/>
      <c r="T31" s="12" t="n"/>
    </row>
    <row r="32">
      <c r="L32" s="19" t="inlineStr">
        <is>
          <t xml:space="preserve">   --------------</t>
        </is>
      </c>
    </row>
    <row r="33">
      <c r="B33" s="48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12" t="n"/>
      <c r="L33" s="17">
        <f>SUM(L8:L31)</f>
        <v/>
      </c>
      <c r="M33" s="12" t="n"/>
      <c r="N33" s="12" t="n"/>
      <c r="O33" s="12" t="n"/>
      <c r="P33" s="12" t="n"/>
      <c r="Q33" s="10" t="n"/>
      <c r="X33" s="12" t="n"/>
      <c r="Y33" s="12" t="n"/>
      <c r="Z33" s="12" t="n"/>
      <c r="AA33" s="12" t="n"/>
      <c r="AB33" s="12" t="n"/>
      <c r="AC33" s="12" t="n"/>
      <c r="AD33" s="12" t="n"/>
      <c r="AE33" s="12" t="n"/>
      <c r="AF33" s="12" t="n"/>
      <c r="AG33" s="12" t="n"/>
      <c r="AH33" s="12" t="n"/>
      <c r="AI33" s="12" t="n"/>
      <c r="AJ33" s="12" t="n"/>
      <c r="AK33" s="12" t="n"/>
      <c r="AL33" s="12" t="n"/>
      <c r="AM33" s="12" t="n"/>
      <c r="AN33" s="12" t="n"/>
      <c r="AO33" s="12" t="n"/>
      <c r="AP33" s="12" t="n"/>
      <c r="AQ33" s="12" t="n"/>
      <c r="AR33" s="12" t="n"/>
      <c r="AS33" s="12" t="n"/>
      <c r="AT33" s="12" t="n"/>
      <c r="AU33" s="12" t="n"/>
      <c r="AZ33" s="12" t="n"/>
      <c r="BA33" s="12" t="n"/>
      <c r="BB33" s="12" t="n"/>
      <c r="BC33" s="12" t="n"/>
      <c r="BD33" s="12" t="n"/>
      <c r="BE33" s="12" t="n"/>
      <c r="BF33" s="12" t="n"/>
      <c r="BG33" s="12" t="n"/>
      <c r="BH33" s="12" t="n"/>
      <c r="BI33" s="12" t="n"/>
      <c r="BJ33" s="12" t="n"/>
      <c r="BK33" s="12" t="n"/>
      <c r="BL33" s="12" t="n"/>
      <c r="BM33" s="12" t="n"/>
      <c r="BN33" s="12" t="n"/>
      <c r="BO33" s="12" t="n"/>
      <c r="BP33" s="12" t="n"/>
      <c r="BQ33" s="12" t="n"/>
      <c r="BR33" s="12" t="n"/>
      <c r="BS33" s="12" t="n"/>
      <c r="BT33" s="12" t="n"/>
      <c r="BU33" s="12" t="n"/>
      <c r="BV33" s="12" t="n"/>
      <c r="BW33" s="12" t="n"/>
    </row>
    <row r="34">
      <c r="B34" s="48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>
        <f>IF(ABS(+E33+I33+J33-K33)&gt;0.005,E33+I33+J33,"  ")</f>
        <v/>
      </c>
      <c r="L34" s="19" t="n"/>
      <c r="Q34" s="10" t="n"/>
      <c r="X34" s="47" t="n"/>
      <c r="Y34" s="47" t="n"/>
      <c r="Z34" s="47" t="n"/>
      <c r="AA34" s="47" t="n"/>
      <c r="AB34" s="47" t="n"/>
      <c r="AC34" s="47" t="n"/>
      <c r="AD34" s="47" t="n"/>
      <c r="AE34" s="47" t="n"/>
      <c r="AF34" s="47" t="n"/>
      <c r="AG34" s="47" t="n"/>
      <c r="AH34" s="47" t="n"/>
      <c r="AI34" s="47" t="n"/>
      <c r="AJ34" s="47" t="n"/>
      <c r="AK34" s="47" t="n"/>
      <c r="AL34" s="47" t="n"/>
      <c r="AM34" s="47" t="n"/>
      <c r="AN34" s="47" t="n"/>
      <c r="AO34" s="47" t="n"/>
      <c r="AP34" s="47" t="n"/>
      <c r="AQ34" s="47" t="n"/>
      <c r="AR34" s="47" t="n"/>
      <c r="AS34" s="47" t="n"/>
      <c r="AT34" s="47" t="n"/>
      <c r="AU34" s="47" t="n"/>
    </row>
    <row r="35">
      <c r="B35" s="48" t="n"/>
      <c r="C35" s="48" t="n"/>
      <c r="D35" s="48" t="n"/>
      <c r="E35" s="48" t="n"/>
      <c r="F35" s="48" t="n"/>
      <c r="G35" s="48" t="n"/>
      <c r="H35" s="48" t="n"/>
      <c r="I35" s="48" t="n"/>
      <c r="J35" s="48" t="n"/>
      <c r="L35" s="20" t="n">
        <v>0.075</v>
      </c>
      <c r="N35" s="21" t="n"/>
    </row>
    <row r="36">
      <c r="C36" s="47" t="n"/>
      <c r="D36" s="47" t="n"/>
      <c r="F36" s="47" t="n"/>
      <c r="G36" s="47" t="n"/>
      <c r="H36" s="12" t="n"/>
      <c r="L36" s="22">
        <f>L33*(1+L35)</f>
        <v/>
      </c>
      <c r="M36" s="47" t="n"/>
      <c r="N36" s="21" t="n"/>
      <c r="O36" s="21" t="n"/>
      <c r="V36" s="34" t="n"/>
    </row>
    <row r="37">
      <c r="C37" s="47" t="n"/>
      <c r="D37" s="47" t="n"/>
      <c r="F37" s="47" t="n"/>
      <c r="G37" s="47" t="n"/>
      <c r="H37" s="12" t="n"/>
      <c r="Q37" s="10" t="n"/>
      <c r="V37" s="34" t="n"/>
    </row>
    <row r="38">
      <c r="C38" s="47" t="n"/>
      <c r="D38" s="47" t="n"/>
      <c r="F38" s="47" t="n"/>
      <c r="G38" s="47" t="n"/>
      <c r="H38" s="12" t="n"/>
    </row>
    <row r="39">
      <c r="C39" s="47" t="n"/>
      <c r="D39" s="47" t="n"/>
      <c r="F39" s="47" t="n"/>
      <c r="G39" s="47" t="n"/>
      <c r="H39" s="12" t="n"/>
      <c r="K39" s="24" t="n"/>
      <c r="L39" s="25" t="n"/>
      <c r="M39" s="25" t="n"/>
      <c r="N39" s="25" t="n"/>
      <c r="O39" s="25" t="n"/>
      <c r="P39" s="25" t="n"/>
      <c r="Q39" s="25" t="n"/>
      <c r="R39" s="34" t="n"/>
      <c r="V39" s="21" t="n"/>
    </row>
    <row r="40">
      <c r="C40" s="47" t="n"/>
      <c r="D40" s="47" t="n"/>
      <c r="F40" s="47" t="n"/>
      <c r="G40" s="47" t="n"/>
      <c r="H40" s="12" t="n"/>
      <c r="L40" s="47" t="n"/>
      <c r="M40" s="47" t="n"/>
      <c r="N40" s="47" t="n"/>
      <c r="O40" s="34" t="n"/>
      <c r="P40" s="34" t="n"/>
      <c r="Q40" s="47" t="n"/>
      <c r="R40" s="34" t="n"/>
      <c r="T40" s="35" t="n"/>
      <c r="U40" s="35" t="n"/>
      <c r="V40" s="35" t="n"/>
      <c r="Y40" s="34" t="n"/>
    </row>
    <row r="41">
      <c r="C41" s="47" t="n"/>
      <c r="D41" s="47" t="n"/>
      <c r="F41" s="47" t="n"/>
      <c r="G41" s="47" t="n"/>
      <c r="H41" s="12" t="n"/>
      <c r="K41" s="24" t="n"/>
      <c r="L41" s="25" t="n"/>
      <c r="M41" s="25" t="n"/>
      <c r="N41" s="25" t="n"/>
      <c r="O41" s="25" t="n"/>
      <c r="P41" s="25" t="n"/>
      <c r="Q41" s="25" t="n"/>
      <c r="R41" s="34" t="n"/>
      <c r="T41" s="8" t="n"/>
      <c r="U41" s="51" t="n"/>
      <c r="V41" s="27" t="n"/>
      <c r="Y41" s="34" t="n"/>
    </row>
    <row r="42">
      <c r="C42" s="47" t="n"/>
      <c r="D42" s="47" t="n"/>
      <c r="F42" s="47" t="n"/>
      <c r="G42" s="47" t="n"/>
      <c r="H42" s="12" t="n"/>
      <c r="J42" s="51" t="n"/>
      <c r="L42" s="47" t="n"/>
      <c r="M42" s="34" t="n"/>
      <c r="N42" s="34" t="n"/>
      <c r="O42" s="34" t="n"/>
      <c r="P42" s="47" t="n"/>
      <c r="Q42" s="47" t="n"/>
      <c r="R42" s="34" t="n"/>
      <c r="T42" s="8" t="n"/>
      <c r="U42" s="51" t="n"/>
      <c r="V42" s="27" t="n"/>
      <c r="Y42" s="34" t="n"/>
    </row>
    <row r="43">
      <c r="C43" s="47" t="n"/>
      <c r="D43" s="47" t="n"/>
      <c r="F43" s="47" t="n"/>
      <c r="G43" s="47" t="n"/>
      <c r="H43" s="12" t="n"/>
      <c r="T43" s="8" t="n"/>
      <c r="U43" s="51" t="n"/>
      <c r="V43" s="27" t="n"/>
      <c r="Y43" s="34" t="n"/>
    </row>
    <row r="44">
      <c r="C44" s="47" t="n"/>
      <c r="D44" s="47" t="n"/>
      <c r="F44" s="47" t="n"/>
      <c r="G44" s="47" t="n"/>
      <c r="H44" s="12" t="n"/>
      <c r="T44" s="8" t="n"/>
      <c r="U44" s="51" t="n"/>
      <c r="V44" s="27" t="n"/>
      <c r="Y44" s="34" t="n"/>
    </row>
    <row r="45">
      <c r="C45" s="47" t="n"/>
      <c r="D45" s="47" t="n"/>
      <c r="F45" s="47" t="n"/>
      <c r="G45" s="47" t="n"/>
      <c r="H45" s="28" t="n"/>
      <c r="I45" s="28" t="n"/>
      <c r="L45" s="28" t="n"/>
      <c r="M45" s="28" t="n"/>
      <c r="N45" s="28" t="n"/>
      <c r="T45" s="33" t="n"/>
      <c r="U45" s="52" t="n"/>
      <c r="V45" s="36" t="n"/>
      <c r="Y45" s="34" t="n"/>
    </row>
    <row r="46">
      <c r="H46" s="12" t="n"/>
      <c r="I46" s="28" t="n"/>
      <c r="L46" s="28" t="n"/>
      <c r="M46" s="28" t="n"/>
      <c r="N46" s="28" t="n"/>
      <c r="Y46" s="34" t="n"/>
    </row>
    <row r="47">
      <c r="H47" s="12" t="n"/>
      <c r="L47" s="28" t="n"/>
      <c r="M47" s="28" t="n"/>
      <c r="N47" s="28" t="n"/>
      <c r="T47" s="8" t="n"/>
      <c r="Y47" s="34" t="n"/>
    </row>
    <row r="48">
      <c r="H48" s="12" t="n"/>
      <c r="T48" s="35" t="n"/>
      <c r="U48" s="35" t="n"/>
      <c r="V48" s="35" t="n"/>
      <c r="Y48" s="34" t="n"/>
    </row>
    <row r="49">
      <c r="H49" s="12" t="n"/>
      <c r="T49" s="8" t="n"/>
      <c r="U49" s="51" t="n"/>
      <c r="V49" s="51" t="n"/>
      <c r="Y49" s="34" t="n"/>
    </row>
    <row r="50">
      <c r="H50" s="12" t="n"/>
      <c r="J50" s="50" t="n"/>
      <c r="K50" s="50" t="n"/>
      <c r="L50" s="50" t="n"/>
      <c r="T50" s="8" t="n"/>
      <c r="U50" s="51" t="n"/>
      <c r="V50" s="51" t="n"/>
      <c r="Y50" s="34" t="n"/>
    </row>
    <row r="51">
      <c r="H51" s="12" t="n"/>
      <c r="T51" s="8" t="n"/>
      <c r="U51" s="51" t="n"/>
      <c r="V51" s="51" t="n"/>
      <c r="Y51" s="34" t="n"/>
    </row>
    <row r="52">
      <c r="T52" s="8" t="n"/>
      <c r="U52" s="51" t="n"/>
      <c r="V52" s="51" t="n"/>
      <c r="Y52" s="34" t="n"/>
    </row>
    <row r="53">
      <c r="L53" s="34" t="n"/>
      <c r="M53" s="34" t="n"/>
      <c r="N53" s="34" t="n"/>
      <c r="O53" s="34" t="n"/>
      <c r="P53" s="34" t="n"/>
      <c r="Q53" s="34" t="n"/>
      <c r="R53" s="34" t="n"/>
      <c r="T53" s="8" t="n"/>
      <c r="U53" s="51" t="n"/>
      <c r="V53" s="51" t="n"/>
      <c r="Y53" s="34" t="n"/>
    </row>
    <row r="54">
      <c r="L54" s="34" t="n"/>
      <c r="M54" s="34" t="n"/>
      <c r="N54" s="34" t="n"/>
      <c r="O54" s="34" t="n"/>
      <c r="P54" s="34" t="n"/>
      <c r="Q54" s="34" t="n"/>
      <c r="R54" s="34" t="n"/>
      <c r="T54" s="31" t="n"/>
      <c r="U54" s="32" t="n"/>
      <c r="V54" s="32" t="n"/>
      <c r="Y54" s="34" t="n"/>
    </row>
    <row r="55">
      <c r="L55" s="34" t="n"/>
      <c r="M55" s="34" t="n"/>
      <c r="N55" s="34" t="n"/>
      <c r="O55" s="34" t="n"/>
      <c r="P55" s="34" t="n"/>
      <c r="Q55" s="34" t="n"/>
      <c r="R55" s="34" t="n"/>
      <c r="T55" s="33" t="n"/>
      <c r="U55" s="29" t="n"/>
      <c r="V55" s="30" t="n"/>
      <c r="Y55" s="34" t="n"/>
    </row>
    <row r="56">
      <c r="L56" s="34" t="n"/>
      <c r="M56" s="34" t="n"/>
      <c r="N56" s="34" t="n"/>
      <c r="O56" s="34" t="n"/>
      <c r="P56" s="34" t="n"/>
      <c r="Q56" s="34" t="n"/>
      <c r="R56" s="34" t="n"/>
      <c r="T56" s="33" t="n"/>
      <c r="U56" s="35" t="n"/>
      <c r="V56" s="36" t="n"/>
      <c r="Y56" s="34" t="n"/>
    </row>
    <row r="57">
      <c r="L57" s="34" t="n"/>
      <c r="M57" s="34" t="n"/>
      <c r="N57" s="34" t="n"/>
      <c r="O57" s="34" t="n"/>
      <c r="P57" s="34" t="n"/>
      <c r="Q57" s="34" t="n"/>
      <c r="R57" s="34" t="n"/>
      <c r="Y57" s="34" t="n"/>
    </row>
    <row r="58">
      <c r="L58" s="34" t="n"/>
      <c r="M58" s="34" t="n"/>
      <c r="N58" s="34" t="n"/>
      <c r="O58" s="34" t="n"/>
      <c r="P58" s="34" t="n"/>
      <c r="Q58" s="34" t="n"/>
      <c r="R58" s="34" t="n"/>
      <c r="Y58" s="34" t="n"/>
    </row>
    <row r="59">
      <c r="L59" s="34" t="n"/>
      <c r="M59" s="34" t="n"/>
      <c r="N59" s="34" t="n"/>
      <c r="O59" s="34" t="n"/>
      <c r="P59" s="34" t="n"/>
      <c r="Q59" s="34" t="n"/>
      <c r="R59" s="34" t="n"/>
      <c r="S59" s="28" t="n"/>
      <c r="Y59" s="34" t="n"/>
    </row>
    <row r="60">
      <c r="L60" s="37" t="n"/>
      <c r="M60" s="28" t="n"/>
      <c r="N60" s="28" t="n"/>
      <c r="O60" s="28" t="n"/>
      <c r="P60" s="28" t="n"/>
      <c r="Q60" s="28" t="n"/>
      <c r="Y60" s="34" t="n"/>
    </row>
    <row r="61">
      <c r="Y61" s="34" t="n"/>
    </row>
    <row r="62">
      <c r="Y62" s="47" t="n"/>
    </row>
    <row r="63">
      <c r="Y63" s="47" t="n"/>
    </row>
    <row r="64">
      <c r="C64" s="34" t="n"/>
      <c r="D64" s="34" t="n"/>
      <c r="E64" s="34" t="n"/>
      <c r="F64" s="34" t="n"/>
      <c r="G64" s="34" t="n"/>
      <c r="H64" s="34" t="n"/>
      <c r="I64" s="34" t="n"/>
      <c r="L64" s="34" t="n"/>
      <c r="M64" s="34" t="n"/>
      <c r="N64" s="34" t="n"/>
      <c r="O64" s="34" t="n"/>
      <c r="P64" s="34" t="n"/>
      <c r="Q64" s="34" t="n"/>
      <c r="R64" s="34" t="n"/>
      <c r="Y64" s="47" t="n"/>
    </row>
    <row r="65">
      <c r="C65" s="34" t="n"/>
      <c r="D65" s="34" t="n"/>
      <c r="E65" s="34" t="n"/>
      <c r="F65" s="34" t="n"/>
      <c r="G65" s="34" t="n"/>
      <c r="H65" s="34" t="n"/>
      <c r="I65" s="34" t="n"/>
      <c r="L65" s="34" t="n"/>
      <c r="M65" s="34" t="n"/>
      <c r="N65" s="34" t="n"/>
      <c r="O65" s="34" t="n"/>
      <c r="P65" s="34" t="n"/>
      <c r="Q65" s="34" t="n"/>
      <c r="R65" s="34" t="n"/>
    </row>
    <row r="66">
      <c r="C66" s="34" t="n"/>
      <c r="D66" s="34" t="n"/>
      <c r="E66" s="34" t="n"/>
      <c r="F66" s="34" t="n"/>
      <c r="G66" s="34" t="n"/>
      <c r="H66" s="34" t="n"/>
      <c r="I66" s="34" t="n"/>
      <c r="L66" s="34" t="n"/>
      <c r="M66" s="34" t="n"/>
      <c r="N66" s="34" t="n"/>
      <c r="O66" s="34" t="n"/>
      <c r="P66" s="34" t="n"/>
      <c r="Q66" s="34" t="n"/>
      <c r="R66" s="34" t="n"/>
    </row>
    <row r="67">
      <c r="C67" s="34" t="n"/>
      <c r="D67" s="34" t="n"/>
      <c r="E67" s="34" t="n"/>
      <c r="F67" s="34" t="n"/>
      <c r="G67" s="34" t="n"/>
      <c r="H67" s="34" t="n"/>
      <c r="I67" s="34" t="n"/>
      <c r="L67" s="34" t="n"/>
      <c r="M67" s="34" t="n"/>
      <c r="N67" s="34" t="n"/>
      <c r="O67" s="34" t="n"/>
      <c r="P67" s="34" t="n"/>
      <c r="Q67" s="34" t="n"/>
      <c r="R67" s="34" t="n"/>
    </row>
    <row r="68">
      <c r="C68" s="34" t="n"/>
      <c r="D68" s="34" t="n"/>
      <c r="E68" s="34" t="n"/>
      <c r="F68" s="34" t="n"/>
      <c r="G68" s="34" t="n"/>
      <c r="H68" s="34" t="n"/>
      <c r="I68" s="34" t="n"/>
      <c r="L68" s="34" t="n"/>
      <c r="M68" s="34" t="n"/>
      <c r="N68" s="34" t="n"/>
      <c r="O68" s="34" t="n"/>
      <c r="P68" s="34" t="n"/>
      <c r="Q68" s="34" t="n"/>
      <c r="R68" s="34" t="n"/>
    </row>
    <row r="69">
      <c r="C69" s="34" t="n"/>
      <c r="D69" s="34" t="n"/>
      <c r="E69" s="34" t="n"/>
      <c r="F69" s="34" t="n"/>
      <c r="G69" s="34" t="n"/>
      <c r="H69" s="34" t="n"/>
      <c r="I69" s="34" t="n"/>
      <c r="L69" s="34" t="n"/>
      <c r="M69" s="34" t="n"/>
      <c r="N69" s="34" t="n"/>
      <c r="O69" s="34" t="n"/>
      <c r="P69" s="34" t="n"/>
      <c r="Q69" s="34" t="n"/>
      <c r="R69" s="34" t="n"/>
    </row>
    <row r="70">
      <c r="C70" s="34" t="n"/>
      <c r="D70" s="34" t="n"/>
      <c r="E70" s="34" t="n"/>
      <c r="F70" s="34" t="n"/>
      <c r="G70" s="34" t="n"/>
      <c r="H70" s="34" t="n"/>
      <c r="I70" s="34" t="n"/>
      <c r="L70" s="34" t="n"/>
      <c r="M70" s="34" t="n"/>
      <c r="N70" s="34" t="n"/>
      <c r="O70" s="34" t="n"/>
      <c r="P70" s="34" t="n"/>
      <c r="Q70" s="34" t="n"/>
      <c r="R70" s="34" t="n"/>
      <c r="S70" s="28" t="n"/>
    </row>
    <row r="72">
      <c r="U72" s="10" t="n"/>
    </row>
    <row r="73">
      <c r="T73" s="38" t="n"/>
      <c r="U73" s="38" t="n"/>
      <c r="V73" s="38" t="n"/>
      <c r="W73" s="38" t="n"/>
      <c r="X73" s="38" t="n"/>
    </row>
    <row r="74">
      <c r="L74" s="34" t="n"/>
      <c r="M74" s="34" t="n"/>
      <c r="N74" s="34" t="n"/>
      <c r="O74" s="34" t="n"/>
      <c r="P74" s="34" t="n"/>
      <c r="Q74" s="34" t="n"/>
      <c r="R74" s="34" t="n"/>
      <c r="T74" s="38" t="n"/>
      <c r="U74" s="38" t="n"/>
      <c r="V74" s="38" t="n"/>
      <c r="W74" s="38" t="n"/>
      <c r="X74" s="38" t="n"/>
    </row>
    <row r="75">
      <c r="L75" s="34" t="n"/>
      <c r="M75" s="34" t="n"/>
      <c r="N75" s="34" t="n"/>
      <c r="O75" s="34" t="n"/>
      <c r="P75" s="34" t="n"/>
      <c r="Q75" s="34" t="n"/>
      <c r="R75" s="34" t="n"/>
      <c r="T75" s="39" t="n"/>
      <c r="U75" s="27" t="n"/>
      <c r="V75" s="27" t="n"/>
      <c r="W75" s="27" t="n"/>
      <c r="X75" s="27" t="n"/>
    </row>
    <row r="76">
      <c r="L76" s="34" t="n"/>
      <c r="M76" s="34" t="n"/>
      <c r="N76" s="34" t="n"/>
      <c r="O76" s="34" t="n"/>
      <c r="P76" s="34" t="n"/>
      <c r="Q76" s="34" t="n"/>
      <c r="R76" s="34" t="n"/>
      <c r="T76" s="40" t="n"/>
      <c r="U76" s="27" t="n"/>
      <c r="V76" s="27" t="n"/>
      <c r="W76" s="27" t="n"/>
      <c r="X76" s="27" t="n"/>
    </row>
    <row r="77">
      <c r="L77" s="34" t="n"/>
      <c r="M77" s="34" t="n"/>
      <c r="N77" s="34" t="n"/>
      <c r="O77" s="34" t="n"/>
      <c r="P77" s="34" t="n"/>
      <c r="Q77" s="34" t="n"/>
      <c r="R77" s="34" t="n"/>
      <c r="T77" s="40" t="n"/>
      <c r="U77" s="27" t="n"/>
      <c r="V77" s="27" t="n"/>
      <c r="W77" s="27" t="n"/>
      <c r="X77" s="27" t="n"/>
    </row>
    <row r="78">
      <c r="L78" s="34" t="n"/>
      <c r="M78" s="34" t="n"/>
      <c r="N78" s="34" t="n"/>
      <c r="O78" s="34" t="n"/>
      <c r="P78" s="34" t="n"/>
      <c r="Q78" s="34" t="n"/>
      <c r="R78" s="34" t="n"/>
      <c r="T78" s="39" t="n"/>
      <c r="U78" s="27" t="n"/>
      <c r="V78" s="27" t="n"/>
      <c r="W78" s="27" t="n"/>
      <c r="X78" s="27" t="n"/>
    </row>
    <row r="79">
      <c r="L79" s="34" t="n"/>
      <c r="M79" s="34" t="n"/>
      <c r="N79" s="34" t="n"/>
      <c r="O79" s="34" t="n"/>
      <c r="P79" s="34" t="n"/>
      <c r="Q79" s="34" t="n"/>
      <c r="R79" s="34" t="n"/>
      <c r="T79" s="40" t="n"/>
      <c r="U79" s="27" t="n"/>
      <c r="V79" s="27" t="n"/>
      <c r="W79" s="27" t="n"/>
      <c r="X79" s="27" t="n"/>
    </row>
    <row r="80">
      <c r="L80" s="34" t="n"/>
      <c r="M80" s="34" t="n"/>
      <c r="N80" s="34" t="n"/>
      <c r="O80" s="34" t="n"/>
      <c r="P80" s="34" t="n"/>
      <c r="Q80" s="34" t="n"/>
      <c r="R80" s="34" t="n"/>
      <c r="T80" s="40" t="n"/>
      <c r="U80" s="27" t="n"/>
      <c r="V80" s="27" t="n"/>
      <c r="W80" s="27" t="n"/>
      <c r="X80" s="27" t="n"/>
    </row>
    <row r="81">
      <c r="R81" s="28" t="n"/>
      <c r="T81" s="39" t="n"/>
      <c r="U81" s="27" t="n"/>
      <c r="V81" s="27" t="n"/>
      <c r="W81" s="27" t="n"/>
      <c r="X81" s="27" t="n"/>
    </row>
    <row r="84">
      <c r="K84" s="28" t="n"/>
      <c r="L84" s="28" t="n"/>
      <c r="M84" s="28" t="n"/>
      <c r="N84" s="28" t="n"/>
      <c r="O84" s="28" t="n"/>
      <c r="T84" s="41" t="n"/>
      <c r="U84" s="42" t="n"/>
      <c r="V84" s="42" t="n"/>
      <c r="W84" s="42" t="n"/>
      <c r="X84" s="42" t="n"/>
      <c r="Y84" s="42" t="n"/>
    </row>
    <row r="85">
      <c r="K85" s="28" t="n"/>
      <c r="L85" s="28" t="n"/>
      <c r="M85" s="28" t="n"/>
      <c r="N85" s="28" t="n"/>
      <c r="O85" s="28" t="n"/>
      <c r="T85" s="41" t="n"/>
      <c r="U85" s="43" t="n"/>
      <c r="V85" s="42" t="n"/>
      <c r="W85" s="42" t="n"/>
      <c r="X85" s="42" t="n"/>
      <c r="Y85" s="42" t="n"/>
    </row>
    <row r="86">
      <c r="K86" s="28" t="n"/>
      <c r="L86" s="28" t="n"/>
      <c r="M86" s="28" t="n"/>
      <c r="N86" s="28" t="n"/>
      <c r="O86" s="28" t="n"/>
      <c r="T86" s="41" t="n"/>
      <c r="U86" s="43" t="n"/>
      <c r="V86" s="43" t="n"/>
      <c r="W86" s="43" t="n"/>
      <c r="X86" s="43" t="n"/>
      <c r="Y86" s="42" t="n"/>
    </row>
    <row r="87">
      <c r="K87" s="28" t="n"/>
      <c r="L87" s="28" t="n"/>
      <c r="M87" s="28" t="n"/>
      <c r="N87" s="28" t="n"/>
      <c r="O87" s="28" t="n"/>
      <c r="T87" s="41" t="n"/>
      <c r="U87" s="42" t="n"/>
      <c r="V87" s="42" t="n"/>
      <c r="W87" s="42" t="n"/>
      <c r="X87" s="42" t="n"/>
      <c r="Y87" s="42" t="n"/>
    </row>
    <row r="88">
      <c r="K88" s="28" t="n"/>
      <c r="L88" s="28" t="n"/>
      <c r="M88" s="28" t="n"/>
      <c r="N88" s="28" t="n"/>
      <c r="O88" s="28" t="n"/>
      <c r="T88" s="41" t="n"/>
      <c r="U88" s="42" t="n"/>
      <c r="V88" s="42" t="n"/>
      <c r="W88" s="42" t="n"/>
      <c r="X88" s="42" t="n"/>
      <c r="Y88" s="42" t="n"/>
    </row>
    <row r="89">
      <c r="K89" s="28" t="n"/>
      <c r="L89" s="28" t="n"/>
      <c r="M89" s="28" t="n"/>
      <c r="N89" s="28" t="n"/>
      <c r="O89" s="28" t="n"/>
      <c r="T89" s="41" t="n"/>
      <c r="U89" s="42" t="n"/>
      <c r="V89" s="43" t="n"/>
      <c r="W89" s="42" t="n"/>
      <c r="X89" s="42" t="n"/>
      <c r="Y89" s="42" t="n"/>
    </row>
    <row r="90">
      <c r="K90" s="28" t="n"/>
      <c r="L90" s="28" t="n"/>
      <c r="M90" s="28" t="n"/>
      <c r="N90" s="28" t="n"/>
      <c r="O90" s="28" t="n"/>
      <c r="P90" s="28" t="n"/>
      <c r="Q90" s="21" t="n"/>
      <c r="T90" s="41" t="n"/>
      <c r="U90" s="42" t="n"/>
      <c r="V90" s="42" t="n"/>
      <c r="W90" s="42" t="n"/>
      <c r="X90" s="42" t="n"/>
      <c r="Y90" s="42" t="n"/>
    </row>
    <row r="91">
      <c r="J91" s="24" t="n"/>
      <c r="K91" s="44" t="n"/>
      <c r="L91" s="44" t="n"/>
      <c r="M91" s="44" t="n"/>
      <c r="N91" s="44" t="n"/>
    </row>
    <row r="92">
      <c r="J92" s="24" t="n"/>
      <c r="K92" s="28" t="n"/>
      <c r="L92" s="28" t="n"/>
      <c r="M92" s="28" t="n"/>
      <c r="N92" s="28" t="n"/>
    </row>
    <row r="94">
      <c r="K94" s="21" t="n"/>
      <c r="L94" s="21" t="n"/>
      <c r="M94" s="21" t="n"/>
      <c r="N94" s="21" t="n"/>
      <c r="O94" s="21" t="n"/>
      <c r="P94" s="21" t="n"/>
      <c r="Q94" s="21" t="n"/>
    </row>
    <row r="95">
      <c r="K95" s="21" t="n"/>
      <c r="L95" s="21" t="n"/>
      <c r="M95" s="21" t="n"/>
      <c r="N95" s="21" t="n"/>
      <c r="O95" s="21" t="n"/>
      <c r="P95" s="21" t="n"/>
      <c r="Q95" s="21" t="n"/>
    </row>
    <row r="96">
      <c r="E96" s="45" t="n"/>
      <c r="K96" s="21" t="n"/>
      <c r="L96" s="21" t="n"/>
      <c r="M96" s="21" t="n"/>
      <c r="N96" s="21" t="n"/>
      <c r="O96" s="21" t="n"/>
      <c r="P96" s="21" t="n"/>
      <c r="Q96" s="21" t="n"/>
    </row>
    <row r="97">
      <c r="E97" s="45" t="n"/>
      <c r="F97" s="54" t="n"/>
      <c r="H97" s="54" t="n"/>
      <c r="K97" s="21" t="n"/>
      <c r="L97" s="21" t="n"/>
      <c r="M97" s="21" t="n"/>
      <c r="N97" s="21" t="n"/>
      <c r="O97" s="21" t="n"/>
      <c r="P97" s="21" t="n"/>
      <c r="Q97" s="21" t="n"/>
    </row>
    <row r="98">
      <c r="F98" s="45" t="n"/>
      <c r="G98" s="45" t="n"/>
      <c r="H98" s="45" t="n"/>
      <c r="I98" s="45" t="n"/>
      <c r="K98" s="21" t="n"/>
      <c r="L98" s="21" t="n"/>
      <c r="M98" s="21" t="n"/>
      <c r="N98" s="21" t="n"/>
      <c r="O98" s="21" t="n"/>
      <c r="P98" s="21" t="n"/>
      <c r="Q98" s="21" t="n"/>
    </row>
    <row r="99">
      <c r="E99" s="45" t="n"/>
      <c r="F99" s="47" t="n"/>
      <c r="G99" s="47" t="n"/>
      <c r="H99" s="47" t="n"/>
      <c r="I99" s="47" t="n"/>
      <c r="K99" s="21" t="n"/>
      <c r="L99" s="21" t="n"/>
      <c r="M99" s="21" t="n"/>
      <c r="N99" s="21" t="n"/>
      <c r="O99" s="21" t="n"/>
      <c r="P99" s="21" t="n"/>
      <c r="Q99" s="21" t="n"/>
    </row>
    <row r="100">
      <c r="E100" s="45" t="n"/>
      <c r="F100" s="47" t="n"/>
      <c r="G100" s="47" t="n"/>
      <c r="H100" s="47" t="n"/>
      <c r="I100" s="47" t="n"/>
      <c r="K100" s="28" t="n"/>
      <c r="L100" s="28" t="n"/>
      <c r="M100" s="28" t="n"/>
      <c r="N100" s="28" t="n"/>
      <c r="O100" s="21" t="n"/>
    </row>
    <row r="101">
      <c r="E101" s="45" t="n"/>
    </row>
    <row r="102">
      <c r="E102" s="45" t="n"/>
      <c r="F102" s="54" t="n"/>
      <c r="H102" s="54" t="n"/>
      <c r="K102" s="28" t="n"/>
      <c r="L102" s="28" t="n"/>
      <c r="M102" s="28" t="n"/>
      <c r="N102" s="28" t="n"/>
      <c r="O102" s="28" t="n"/>
      <c r="P102" s="21" t="n"/>
      <c r="Q102" s="21" t="n"/>
    </row>
    <row r="103">
      <c r="F103" s="45" t="n"/>
      <c r="G103" s="45" t="n"/>
      <c r="H103" s="45" t="n"/>
      <c r="I103" s="45" t="n"/>
      <c r="K103" s="28" t="n"/>
      <c r="L103" s="28" t="n"/>
      <c r="M103" s="28" t="n"/>
      <c r="N103" s="28" t="n"/>
      <c r="O103" s="28" t="n"/>
      <c r="P103" s="21" t="n"/>
      <c r="Q103" s="21" t="n"/>
    </row>
    <row r="104">
      <c r="E104" s="45" t="n"/>
      <c r="F104" s="47" t="n"/>
      <c r="G104" s="47" t="n"/>
      <c r="H104" s="47" t="n"/>
      <c r="I104" s="47" t="n"/>
      <c r="K104" s="28" t="n"/>
      <c r="L104" s="28" t="n"/>
      <c r="M104" s="28" t="n"/>
      <c r="N104" s="28" t="n"/>
      <c r="O104" s="28" t="n"/>
      <c r="P104" s="21" t="n"/>
      <c r="Q104" s="21" t="n"/>
    </row>
    <row r="105">
      <c r="E105" s="45" t="n"/>
      <c r="F105" s="47" t="n"/>
      <c r="G105" s="47" t="n"/>
      <c r="H105" s="47" t="n"/>
      <c r="I105" s="47" t="n"/>
      <c r="K105" s="28" t="n"/>
      <c r="L105" s="28" t="n"/>
      <c r="M105" s="28" t="n"/>
      <c r="N105" s="28" t="n"/>
      <c r="O105" s="28" t="n"/>
      <c r="P105" s="21" t="n"/>
      <c r="Q105" s="21" t="n"/>
    </row>
    <row r="106">
      <c r="K106" s="28" t="n"/>
      <c r="L106" s="28" t="n"/>
      <c r="M106" s="28" t="n"/>
      <c r="N106" s="28" t="n"/>
      <c r="O106" s="28" t="n"/>
      <c r="P106" s="21" t="n"/>
      <c r="Q106" s="21" t="n"/>
    </row>
    <row r="107">
      <c r="K107" s="28" t="n"/>
      <c r="L107" s="28" t="n"/>
      <c r="M107" s="28" t="n"/>
      <c r="N107" s="28" t="n"/>
      <c r="O107" s="28" t="n"/>
      <c r="P107" s="21" t="n"/>
      <c r="Q107" s="21" t="n"/>
    </row>
    <row r="108">
      <c r="K108" s="28" t="n"/>
      <c r="L108" s="28" t="n"/>
      <c r="M108" s="28" t="n"/>
      <c r="N108" s="28" t="n"/>
      <c r="O108" s="28" t="n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2024-09-05T11:23:30Z</dcterms:created>
  <dcterms:modified xmlns:dcterms="http://purl.org/dc/terms/" xmlns:xsi="http://www.w3.org/2001/XMLSchema-instance" xsi:type="dcterms:W3CDTF">2025-02-06T19:53:41Z</dcterms:modified>
  <cp:lastModifiedBy>Julia Oranias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{EF7D0AF8-3987-4572-8DD7-D19DFCB9B87C}</vt:lpwstr>
  </property>
</Properties>
</file>