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2" autoFilterDateGrouping="1"/>
  </bookViews>
  <sheets>
    <sheet xmlns:r="http://schemas.openxmlformats.org/officeDocument/2006/relationships" name="Completion Factors" sheetId="1" state="visible" r:id="rId1"/>
    <sheet xmlns:r="http://schemas.openxmlformats.org/officeDocument/2006/relationships" name="Plot Patterns" sheetId="2" state="visible" r:id="rId2"/>
    <sheet xmlns:r="http://schemas.openxmlformats.org/officeDocument/2006/relationships" name="Summary" sheetId="3" state="visible" r:id="rId3"/>
  </sheet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0.0000"/>
    <numFmt numFmtId="165" formatCode="[$-409]mmm\-yy;@"/>
    <numFmt numFmtId="166" formatCode="_(* #,##0.000_);_(* \(#,##0.000\);_(* &quot;-&quot;??_);_(@_)"/>
    <numFmt numFmtId="167" formatCode="0.0%"/>
    <numFmt numFmtId="168" formatCode="_(* #,##0_);_(* \(#,##0\);_(* &quot;-&quot;??_);_(@_)"/>
  </numFmts>
  <fonts count="10">
    <font>
      <name val="Aptos Narrow"/>
      <family val="2"/>
      <color theme="1"/>
      <sz val="11"/>
      <scheme val="minor"/>
    </font>
    <font>
      <name val="Aptos Narrow"/>
      <family val="2"/>
      <color theme="1"/>
      <sz val="11"/>
      <scheme val="minor"/>
    </font>
    <font>
      <name val="Arial"/>
      <family val="2"/>
      <b val="1"/>
      <sz val="12"/>
    </font>
    <font>
      <name val="Arial"/>
      <family val="2"/>
      <sz val="12"/>
    </font>
    <font>
      <name val="Aptos Narrow"/>
      <family val="2"/>
      <color rgb="FF0070C0"/>
      <sz val="11"/>
      <scheme val="minor"/>
    </font>
    <font>
      <name val="Aptos Narrow"/>
      <family val="2"/>
      <color rgb="FFFF0000"/>
      <sz val="11"/>
      <scheme val="minor"/>
    </font>
    <font>
      <name val="Aptos Narrow"/>
      <family val="2"/>
      <sz val="11"/>
      <scheme val="minor"/>
    </font>
    <font>
      <name val="Tahoma"/>
      <family val="2"/>
      <b val="1"/>
      <color indexed="81"/>
      <sz val="9"/>
    </font>
    <font>
      <name val="Tahoma"/>
      <family val="2"/>
      <color indexed="81"/>
      <sz val="9"/>
    </font>
    <font>
      <name val="Aptos Narrow"/>
      <family val="2"/>
      <b val="1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00FFFF99"/>
        <bgColor rgb="00FFFF99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1" fillId="0" borderId="0"/>
    <xf numFmtId="43" fontId="1" fillId="0" borderId="0"/>
    <xf numFmtId="9" fontId="1" fillId="0" borderId="0"/>
  </cellStyleXfs>
  <cellXfs count="44">
    <xf numFmtId="0" fontId="0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0" fontId="3" fillId="0" borderId="0" applyAlignment="1" pivotButton="0" quotePrefix="0" xfId="0">
      <alignment horizontal="center"/>
    </xf>
    <xf numFmtId="164" fontId="3" fillId="0" borderId="0" pivotButton="0" quotePrefix="0" xfId="0"/>
    <xf numFmtId="2" fontId="3" fillId="0" borderId="0" pivotButton="0" quotePrefix="0" xfId="0"/>
    <xf numFmtId="14" fontId="3" fillId="0" borderId="0" pivotButton="0" quotePrefix="0" xfId="0"/>
    <xf numFmtId="0" fontId="0" fillId="0" borderId="0" applyAlignment="1" pivotButton="0" quotePrefix="0" xfId="0">
      <alignment horizontal="center"/>
    </xf>
    <xf numFmtId="14" fontId="4" fillId="0" borderId="1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0" fontId="0" fillId="0" borderId="0" applyAlignment="1" pivotButton="0" quotePrefix="0" xfId="0">
      <alignment horizontal="right"/>
    </xf>
    <xf numFmtId="14" fontId="0" fillId="0" borderId="0" applyAlignment="1" pivotButton="0" quotePrefix="0" xfId="0">
      <alignment horizontal="center"/>
    </xf>
    <xf numFmtId="165" fontId="0" fillId="0" borderId="0" pivotButton="0" quotePrefix="0" xfId="0"/>
    <xf numFmtId="43" fontId="1" fillId="0" borderId="0" pivotButton="0" quotePrefix="0" xfId="1"/>
    <xf numFmtId="43" fontId="1" fillId="0" borderId="0" pivotButton="0" quotePrefix="0" xfId="1"/>
    <xf numFmtId="43" fontId="1" fillId="0" borderId="5" pivotButton="0" quotePrefix="0" xfId="1"/>
    <xf numFmtId="0" fontId="0" fillId="0" borderId="0" applyAlignment="1" pivotButton="0" quotePrefix="0" xfId="0">
      <alignment horizontal="left"/>
    </xf>
    <xf numFmtId="14" fontId="0" fillId="0" borderId="0" pivotButton="0" quotePrefix="0" xfId="0"/>
    <xf numFmtId="43" fontId="0" fillId="0" borderId="0" pivotButton="0" quotePrefix="0" xfId="1"/>
    <xf numFmtId="9" fontId="1" fillId="0" borderId="0" pivotButton="0" quotePrefix="0" xfId="2"/>
    <xf numFmtId="43" fontId="4" fillId="2" borderId="0" pivotButton="0" quotePrefix="0" xfId="1"/>
    <xf numFmtId="166" fontId="1" fillId="0" borderId="0" pivotButton="0" quotePrefix="0" xfId="1"/>
    <xf numFmtId="43" fontId="0" fillId="0" borderId="0" pivotButton="0" quotePrefix="0" xfId="1"/>
    <xf numFmtId="0" fontId="0" fillId="0" borderId="5" pivotButton="0" quotePrefix="0" xfId="0"/>
    <xf numFmtId="167" fontId="1" fillId="0" borderId="0" pivotButton="0" quotePrefix="0" xfId="2"/>
    <xf numFmtId="43" fontId="0" fillId="0" borderId="0" pivotButton="0" quotePrefix="0" xfId="0"/>
    <xf numFmtId="10" fontId="4" fillId="0" borderId="5" pivotButton="0" quotePrefix="0" xfId="2"/>
    <xf numFmtId="43" fontId="1" fillId="0" borderId="6" pivotButton="0" quotePrefix="0" xfId="1"/>
    <xf numFmtId="43" fontId="5" fillId="0" borderId="6" pivotButton="0" quotePrefix="0" xfId="1"/>
    <xf numFmtId="10" fontId="0" fillId="0" borderId="0" pivotButton="0" quotePrefix="0" xfId="2"/>
    <xf numFmtId="168" fontId="6" fillId="0" borderId="0" pivotButton="0" quotePrefix="0" xfId="1"/>
    <xf numFmtId="168" fontId="0" fillId="0" borderId="0" pivotButton="0" quotePrefix="0" xfId="1"/>
    <xf numFmtId="168" fontId="0" fillId="0" borderId="0" pivotButton="0" quotePrefix="0" xfId="0"/>
    <xf numFmtId="0" fontId="9" fillId="0" borderId="0" pivotButton="0" quotePrefix="0" xfId="0"/>
    <xf numFmtId="9" fontId="0" fillId="0" borderId="0" pivotButton="0" quotePrefix="0" xfId="2"/>
    <xf numFmtId="0" fontId="9" fillId="0" borderId="0" applyAlignment="1" pivotButton="0" quotePrefix="0" xfId="0">
      <alignment horizontal="center" wrapText="1"/>
    </xf>
    <xf numFmtId="3" fontId="2" fillId="0" borderId="0" applyAlignment="1" pivotButton="0" quotePrefix="0" xfId="0">
      <alignment horizontal="center"/>
    </xf>
    <xf numFmtId="0" fontId="0" fillId="0" borderId="2" applyAlignment="1" pivotButton="0" quotePrefix="0" xfId="0">
      <alignment horizontal="center"/>
    </xf>
    <xf numFmtId="0" fontId="0" fillId="0" borderId="3" applyAlignment="1" pivotButton="0" quotePrefix="0" xfId="0">
      <alignment horizontal="center"/>
    </xf>
    <xf numFmtId="0" fontId="0" fillId="0" borderId="4" applyAlignment="1" pivotButton="0" quotePrefix="0" xfId="0">
      <alignment horizontal="center"/>
    </xf>
    <xf numFmtId="0" fontId="0" fillId="0" borderId="7" applyAlignment="1" pivotButton="0" quotePrefix="0" xfId="0">
      <alignment horizontal="center"/>
    </xf>
    <xf numFmtId="0" fontId="0" fillId="0" borderId="3" pivotButton="0" quotePrefix="0" xfId="0"/>
    <xf numFmtId="0" fontId="0" fillId="0" borderId="4" pivotButton="0" quotePrefix="0" xfId="0"/>
    <xf numFmtId="43" fontId="1" fillId="3" borderId="0" pivotButton="0" quotePrefix="0" xfId="1"/>
  </cellXfs>
  <cellStyles count="3">
    <cellStyle name="Normal" xfId="0" builtinId="0"/>
    <cellStyle name="Comma" xfId="1" builtinId="3"/>
    <cellStyle name="Percent" xfId="2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Development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1"/>
          <order val="0"/>
          <tx>
            <strRef>
              <f>'Plot Patterns'!$B$1</f>
              <strCache>
                <ptCount val="1"/>
                <pt idx="0">
                  <v>Volume All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Patterns'!$B$2:$B$24</f>
              <numCache>
                <formatCode>0%</formatCode>
                <ptCount val="23"/>
              </numCache>
            </numRef>
          </val>
          <smooth val="0"/>
        </ser>
        <ser>
          <idx val="2"/>
          <order val="1"/>
          <tx>
            <strRef>
              <f>'Plot Patterns'!$C$1</f>
              <strCache>
                <ptCount val="1"/>
                <pt idx="0">
                  <v>Volume 12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Patterns'!$C$2:$C$24</f>
              <numCache>
                <formatCode>0%</formatCode>
                <ptCount val="23"/>
              </numCache>
            </numRef>
          </val>
          <smooth val="0"/>
        </ser>
        <ser>
          <idx val="3"/>
          <order val="2"/>
          <tx>
            <strRef>
              <f>'Plot Patterns'!$D$1</f>
              <strCache>
                <ptCount val="1"/>
                <pt idx="0">
                  <v>Volume 6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Patterns'!$D$2:$D$24</f>
              <numCache>
                <formatCode>0%</formatCode>
                <ptCount val="23"/>
              </numCache>
            </numRef>
          </val>
          <smooth val="0"/>
        </ser>
        <ser>
          <idx val="4"/>
          <order val="3"/>
          <tx>
            <strRef>
              <f>'Plot Patterns'!$E$1</f>
              <strCache>
                <ptCount val="1"/>
                <pt idx="0">
                  <v>Volume 3</v>
                </pt>
              </strCache>
            </strRef>
          </tx>
          <spPr>
            <a:ln xmlns:a="http://schemas.openxmlformats.org/drawingml/2006/main" w="28575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Patterns'!$E$2:$E$24</f>
              <numCache>
                <formatCode>0%</formatCode>
                <ptCount val="23"/>
              </numCache>
            </numRef>
          </val>
          <smooth val="0"/>
        </ser>
        <ser>
          <idx val="5"/>
          <order val="4"/>
          <tx>
            <strRef>
              <f>'Plot Patterns'!$F$1</f>
              <strCache>
                <ptCount val="1"/>
                <pt idx="0">
                  <v>Simple All</v>
                </pt>
              </strCache>
            </strRef>
          </tx>
          <spPr>
            <a:ln xmlns:a="http://schemas.openxmlformats.org/drawingml/2006/main" w="28575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Patterns'!$F$2:$F$24</f>
              <numCache>
                <formatCode>0%</formatCode>
                <ptCount val="23"/>
              </numCache>
            </numRef>
          </val>
          <smooth val="0"/>
        </ser>
        <ser>
          <idx val="6"/>
          <order val="5"/>
          <tx>
            <strRef>
              <f>'Plot Patterns'!$G$1</f>
              <strCache>
                <ptCount val="1"/>
                <pt idx="0">
                  <v>Simple 12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Patterns'!$G$2:$G$24</f>
              <numCache>
                <formatCode>0%</formatCode>
                <ptCount val="23"/>
              </numCache>
            </numRef>
          </val>
          <smooth val="0"/>
        </ser>
        <ser>
          <idx val="7"/>
          <order val="6"/>
          <tx>
            <strRef>
              <f>'Plot Patterns'!$H$1</f>
              <strCache>
                <ptCount val="1"/>
                <pt idx="0">
                  <v>Simple 6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Patterns'!$H$2:$H$24</f>
              <numCache>
                <formatCode>0%</formatCode>
                <ptCount val="23"/>
              </numCache>
            </numRef>
          </val>
          <smooth val="0"/>
        </ser>
        <ser>
          <idx val="8"/>
          <order val="7"/>
          <tx>
            <strRef>
              <f>'Plot Patterns'!$I$1</f>
              <strCache>
                <ptCount val="1"/>
                <pt idx="0">
                  <v>Simple 3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Patterns'!$I$2:$I$24</f>
              <numCache>
                <formatCode>0%</formatCode>
                <ptCount val="23"/>
              </numCache>
            </numRef>
          </val>
          <smooth val="0"/>
        </ser>
        <ser>
          <idx val="9"/>
          <order val="8"/>
          <tx>
            <strRef>
              <f>'Plot Patterns'!$J$1</f>
              <strCache>
                <ptCount val="1"/>
                <pt idx="0">
                  <v>Selected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Patterns'!$J$2:$J$24</f>
              <numCache>
                <formatCode>0%</formatCode>
                <ptCount val="23"/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346587632"/>
        <axId val="1346584272"/>
      </lineChart>
      <catAx>
        <axId val="1346587632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4272"/>
        <crosses val="autoZero"/>
        <auto val="1"/>
        <lblAlgn val="ctr"/>
        <lblOffset val="100"/>
        <noMultiLvlLbl val="0"/>
      </catAx>
      <valAx>
        <axId val="134658427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%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7632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Incremental Pattern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1"/>
          <order val="0"/>
          <tx>
            <strRef>
              <f>'Plot Patterns'!$N$1</f>
              <strCache>
                <ptCount val="1"/>
                <pt idx="0">
                  <v>Volume All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Patterns'!$N$2:$N$24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2"/>
          <order val="1"/>
          <tx>
            <strRef>
              <f>'Plot Patterns'!$O$1</f>
              <strCache>
                <ptCount val="1"/>
                <pt idx="0">
                  <v>Volume 12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Patterns'!$O$2:$O$24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3"/>
          <order val="2"/>
          <tx>
            <strRef>
              <f>'Plot Patterns'!$P$1</f>
              <strCache>
                <ptCount val="1"/>
                <pt idx="0">
                  <v>Volume 6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Patterns'!$P$2:$P$24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4"/>
          <order val="3"/>
          <tx>
            <strRef>
              <f>'Plot Patterns'!$Q$1</f>
              <strCache>
                <ptCount val="1"/>
                <pt idx="0">
                  <v>Volume 3</v>
                </pt>
              </strCache>
            </strRef>
          </tx>
          <spPr>
            <a:ln xmlns:a="http://schemas.openxmlformats.org/drawingml/2006/main" w="28575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Patterns'!$Q$2:$Q$24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5"/>
          <order val="4"/>
          <tx>
            <strRef>
              <f>'Plot Patterns'!$R$1</f>
              <strCache>
                <ptCount val="1"/>
                <pt idx="0">
                  <v>Simple All</v>
                </pt>
              </strCache>
            </strRef>
          </tx>
          <spPr>
            <a:ln xmlns:a="http://schemas.openxmlformats.org/drawingml/2006/main" w="28575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Patterns'!$R$2:$R$24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6"/>
          <order val="5"/>
          <tx>
            <strRef>
              <f>'Plot Patterns'!$S$1</f>
              <strCache>
                <ptCount val="1"/>
                <pt idx="0">
                  <v>Simple 12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Patterns'!$S$2:$S$24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7"/>
          <order val="6"/>
          <tx>
            <strRef>
              <f>'Plot Patterns'!$T$1</f>
              <strCache>
                <ptCount val="1"/>
                <pt idx="0">
                  <v>Simple 6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Patterns'!$T$2:$T$24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8"/>
          <order val="7"/>
          <tx>
            <strRef>
              <f>'Plot Patterns'!$U$1</f>
              <strCache>
                <ptCount val="1"/>
                <pt idx="0">
                  <v>Simple 3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Patterns'!$U$2:$U$24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9"/>
          <order val="8"/>
          <tx>
            <strRef>
              <f>'Plot Patterns'!$V$1</f>
              <strCache>
                <ptCount val="1"/>
                <pt idx="0">
                  <v>Selected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Patterns'!$V$2:$V$24</f>
              <numCache>
                <formatCode>_(* #,##0.00_);_(* \(#,##0.00\);_(* "-"??_);_(@_)</formatCode>
                <ptCount val="23"/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346587632"/>
        <axId val="1346584272"/>
      </lineChart>
      <catAx>
        <axId val="1346587632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4272"/>
        <crosses val="autoZero"/>
        <auto val="1"/>
        <lblAlgn val="ctr"/>
        <lblOffset val="100"/>
        <noMultiLvlLbl val="0"/>
      </catAx>
      <valAx>
        <axId val="134658427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_(* #,##0.00_);_(* \(#,##0.00\);_(* &quot;-&quot;??_);_(@_)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7632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omments/comment1.xml><?xml version="1.0" encoding="utf-8"?>
<comments xmlns="http://schemas.openxmlformats.org/spreadsheetml/2006/main">
  <authors>
    <author>Kevin Krebs</author>
  </authors>
  <commentList>
    <comment ref="C8" authorId="0" shapeId="0">
      <text>
        <t>Kevin Krebs:
These are December 2017 factors. One policy had 57K in claims that skews the numbers. I spoke to Wendy, and she does not expect more claims on this policy.
Teng:
Changed back to normal completion factors starting 3Q19.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drawing1.xml><?xml version="1.0" encoding="utf-8"?>
<wsDr xmlns="http://schemas.openxmlformats.org/drawingml/2006/spreadsheetDrawing">
  <twoCellAnchor>
    <from>
      <col>0</col>
      <colOff>368300</colOff>
      <row>25</row>
      <rowOff>20638</rowOff>
    </from>
    <to>
      <col>9</col>
      <colOff>714375</colOff>
      <row>50</row>
      <rowOff>114301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11</col>
      <colOff>590550</colOff>
      <row>24</row>
      <rowOff>76200</rowOff>
    </from>
    <to>
      <col>25</col>
      <colOff>73025</colOff>
      <row>49</row>
      <rowOff>169863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X60"/>
  <sheetViews>
    <sheetView workbookViewId="0">
      <selection activeCell="H5" sqref="H5"/>
    </sheetView>
  </sheetViews>
  <sheetFormatPr baseColWidth="8" defaultRowHeight="14.4"/>
  <cols>
    <col width="13.44140625" bestFit="1" customWidth="1" min="1" max="1"/>
    <col width="22" bestFit="1" customWidth="1" min="2" max="2"/>
    <col width="12.77734375" bestFit="1" customWidth="1" min="3" max="3"/>
    <col width="12.77734375" customWidth="1" min="4" max="4"/>
    <col width="12.77734375" bestFit="1" customWidth="1" min="5" max="5"/>
    <col width="12.77734375" customWidth="1" min="6" max="7"/>
    <col width="11.21875" customWidth="1" min="8" max="8"/>
    <col width="13.77734375" bestFit="1" customWidth="1" min="9" max="10"/>
    <col width="11.44140625" bestFit="1" customWidth="1" min="11" max="11"/>
    <col width="13.5546875" bestFit="1" customWidth="1" min="12" max="12"/>
    <col width="11.44140625" bestFit="1" customWidth="1" min="13" max="14"/>
    <col width="12.77734375" bestFit="1" customWidth="1" min="15" max="19"/>
    <col width="11.44140625" bestFit="1" customWidth="1" min="20" max="27"/>
  </cols>
  <sheetData>
    <row r="1" ht="15.6" customHeight="1">
      <c r="A1" s="36" t="inlineStr">
        <is>
          <t>Paid Percentages</t>
        </is>
      </c>
    </row>
    <row r="2" ht="15.6" customHeight="1">
      <c r="A2" s="1" t="n"/>
      <c r="B2" s="2" t="n"/>
      <c r="C2" s="1" t="n"/>
      <c r="D2" s="1" t="n"/>
      <c r="E2" s="1" t="n"/>
      <c r="F2" s="1" t="n"/>
      <c r="G2" s="1" t="n"/>
      <c r="H2" s="1" t="n"/>
      <c r="I2" s="2" t="inlineStr">
        <is>
          <t xml:space="preserve"> </t>
        </is>
      </c>
      <c r="J2" s="2" t="inlineStr">
        <is>
          <t xml:space="preserve"> </t>
        </is>
      </c>
    </row>
    <row r="3" ht="15.6" customHeight="1">
      <c r="A3" s="3" t="n"/>
      <c r="B3" s="3" t="inlineStr">
        <is>
          <t xml:space="preserve"> </t>
        </is>
      </c>
      <c r="C3" s="3" t="n"/>
      <c r="D3" s="3" t="n"/>
      <c r="E3" s="3" t="inlineStr">
        <is>
          <t>3 month</t>
        </is>
      </c>
      <c r="F3" s="3" t="inlineStr">
        <is>
          <t>6 month</t>
        </is>
      </c>
      <c r="G3" s="3" t="inlineStr">
        <is>
          <t>12 month</t>
        </is>
      </c>
      <c r="H3" s="3" t="n"/>
      <c r="I3" s="3" t="inlineStr">
        <is>
          <t>Selected</t>
        </is>
      </c>
      <c r="J3" s="3" t="inlineStr">
        <is>
          <t xml:space="preserve">  Cumulative</t>
        </is>
      </c>
    </row>
    <row r="4" ht="15.6" customHeight="1">
      <c r="A4" s="3" t="inlineStr">
        <is>
          <t>MONTH</t>
        </is>
      </c>
      <c r="B4" s="3" t="inlineStr">
        <is>
          <t>3-month</t>
        </is>
      </c>
      <c r="C4" s="3" t="inlineStr">
        <is>
          <t>6-month</t>
        </is>
      </c>
      <c r="D4" s="3" t="inlineStr">
        <is>
          <t>12-month</t>
        </is>
      </c>
      <c r="E4" s="3" t="inlineStr">
        <is>
          <t>Cumulat</t>
        </is>
      </c>
      <c r="F4" s="3" t="inlineStr">
        <is>
          <t>Cumulat</t>
        </is>
      </c>
      <c r="G4" s="3" t="inlineStr">
        <is>
          <t>Cumulat</t>
        </is>
      </c>
      <c r="H4" s="3" t="inlineStr">
        <is>
          <t>Selected</t>
        </is>
      </c>
      <c r="I4" s="3" t="inlineStr">
        <is>
          <t xml:space="preserve">  Cumulative</t>
        </is>
      </c>
      <c r="J4" s="3" t="inlineStr">
        <is>
          <t xml:space="preserve">    Pd Pct</t>
        </is>
      </c>
    </row>
    <row r="5" ht="15.6" customHeight="1">
      <c r="A5" s="3" t="inlineStr">
        <is>
          <t>OF LAG</t>
        </is>
      </c>
      <c r="B5" s="3" t="inlineStr">
        <is>
          <t>average</t>
        </is>
      </c>
      <c r="C5" s="3" t="inlineStr">
        <is>
          <t>average</t>
        </is>
      </c>
      <c r="D5" s="3" t="inlineStr">
        <is>
          <t>average</t>
        </is>
      </c>
      <c r="E5" s="3" t="inlineStr">
        <is>
          <t>Pd Pct</t>
        </is>
      </c>
      <c r="F5" s="3" t="inlineStr">
        <is>
          <t>Pd Pct</t>
        </is>
      </c>
      <c r="G5" s="3" t="inlineStr">
        <is>
          <t>Pd Pct</t>
        </is>
      </c>
      <c r="H5" s="3" t="n"/>
      <c r="I5" s="3" t="inlineStr">
        <is>
          <t xml:space="preserve">    Pd Pct</t>
        </is>
      </c>
      <c r="J5" s="3" t="inlineStr">
        <is>
          <t>used</t>
        </is>
      </c>
    </row>
    <row r="6" ht="15.6" customHeight="1">
      <c r="A6" s="3" t="inlineStr">
        <is>
          <t>---------</t>
        </is>
      </c>
      <c r="B6" s="3" t="inlineStr">
        <is>
          <t>----------</t>
        </is>
      </c>
      <c r="C6" s="3" t="inlineStr">
        <is>
          <t>----------</t>
        </is>
      </c>
      <c r="D6" s="3" t="inlineStr">
        <is>
          <t>----------</t>
        </is>
      </c>
      <c r="E6" s="3" t="inlineStr">
        <is>
          <t>----------</t>
        </is>
      </c>
      <c r="F6" s="3" t="inlineStr">
        <is>
          <t>----------</t>
        </is>
      </c>
      <c r="G6" s="3" t="inlineStr">
        <is>
          <t>----------</t>
        </is>
      </c>
      <c r="H6" s="3" t="inlineStr">
        <is>
          <t>----------</t>
        </is>
      </c>
      <c r="I6" s="3" t="inlineStr">
        <is>
          <t>----------</t>
        </is>
      </c>
      <c r="J6" s="3" t="inlineStr">
        <is>
          <t>----------</t>
        </is>
      </c>
    </row>
    <row r="7" ht="15.6" customHeight="1">
      <c r="A7" s="3" t="n">
        <v>0</v>
      </c>
      <c r="B7" s="4">
        <f>+E7/E8</f>
        <v/>
      </c>
      <c r="C7" s="4">
        <f>+F7/F8</f>
        <v/>
      </c>
      <c r="D7" s="4">
        <f>+G7/G8</f>
        <v/>
      </c>
      <c r="E7" s="5" t="n">
        <v>0.6917483991033815</v>
      </c>
      <c r="F7" s="5" t="n">
        <v>0.7370539938743152</v>
      </c>
      <c r="G7" s="5" t="n">
        <v>0.6549610659677243</v>
      </c>
      <c r="H7" s="4">
        <f>+I7/I8</f>
        <v/>
      </c>
      <c r="I7" s="5" t="n">
        <v>0.1407948208865978</v>
      </c>
      <c r="J7" s="5">
        <f>I7</f>
        <v/>
      </c>
    </row>
    <row r="8" ht="15.6" customHeight="1">
      <c r="A8" s="3">
        <f>1+A7</f>
        <v/>
      </c>
      <c r="B8" s="4">
        <f>+E8/E9</f>
        <v/>
      </c>
      <c r="C8" s="4">
        <f>+F8/F9</f>
        <v/>
      </c>
      <c r="D8" s="4">
        <f>+G8/G9</f>
        <v/>
      </c>
      <c r="E8" s="5" t="n">
        <v>0.9218557419295914</v>
      </c>
      <c r="F8" s="5" t="n">
        <v>0.8864782997970923</v>
      </c>
      <c r="G8" s="5" t="n">
        <v>0.8565057644618143</v>
      </c>
      <c r="H8" s="4">
        <f>+I8/I9</f>
        <v/>
      </c>
      <c r="I8" s="5" t="n">
        <v>0.5296973146648478</v>
      </c>
      <c r="J8" s="5">
        <f>I8</f>
        <v/>
      </c>
    </row>
    <row r="9" ht="15.6" customHeight="1">
      <c r="A9" s="3">
        <f>1+A8</f>
        <v/>
      </c>
      <c r="B9" s="4">
        <f>+E9/E10</f>
        <v/>
      </c>
      <c r="C9" s="4">
        <f>+F9/F10</f>
        <v/>
      </c>
      <c r="D9" s="4">
        <f>+G9/G10</f>
        <v/>
      </c>
      <c r="E9" s="5" t="n">
        <v>0.9493565938826802</v>
      </c>
      <c r="F9" s="5" t="n">
        <v>0.9555687714980463</v>
      </c>
      <c r="G9" s="5" t="n">
        <v>0.9084856273896573</v>
      </c>
      <c r="H9" s="4">
        <f>+I9/I10</f>
        <v/>
      </c>
      <c r="I9" s="5" t="n">
        <v>0.6229586828942332</v>
      </c>
      <c r="J9" s="5">
        <f>I9</f>
        <v/>
      </c>
    </row>
    <row r="10" ht="15.6" customHeight="1">
      <c r="A10" s="3">
        <f>1+A9</f>
        <v/>
      </c>
      <c r="B10" s="4">
        <f>+E10/E11</f>
        <v/>
      </c>
      <c r="C10" s="4">
        <f>+F10/F11</f>
        <v/>
      </c>
      <c r="D10" s="4">
        <f>+G10/G11</f>
        <v/>
      </c>
      <c r="E10" s="5" t="n">
        <v>0.9565065155099202</v>
      </c>
      <c r="F10" s="5" t="n">
        <v>0.9627373023304949</v>
      </c>
      <c r="G10" s="5" t="n">
        <v>0.9191405659535227</v>
      </c>
      <c r="H10" s="4">
        <f>+I10/I11</f>
        <v/>
      </c>
      <c r="I10" s="5" t="n">
        <v>0.7307414576019997</v>
      </c>
      <c r="J10" s="5">
        <f>I10</f>
        <v/>
      </c>
    </row>
    <row r="11" ht="15.6" customHeight="1">
      <c r="A11" s="3">
        <f>1+A10</f>
        <v/>
      </c>
      <c r="B11" s="4">
        <f>+E11/E12</f>
        <v/>
      </c>
      <c r="C11" s="4">
        <f>+F11/F12</f>
        <v/>
      </c>
      <c r="D11" s="4">
        <f>+G11/G12</f>
        <v/>
      </c>
      <c r="E11" s="5" t="n">
        <v>0.9659750290354313</v>
      </c>
      <c r="F11" s="5" t="n">
        <v>0.9728609216699061</v>
      </c>
      <c r="G11" s="5" t="n">
        <v>0.9296885619233785</v>
      </c>
      <c r="H11" s="4">
        <f>+I11/I12</f>
        <v/>
      </c>
      <c r="I11" s="5" t="n">
        <v>0.7307414576019997</v>
      </c>
      <c r="J11" s="5">
        <f>I11</f>
        <v/>
      </c>
    </row>
    <row r="12" ht="15.6" customHeight="1">
      <c r="A12" s="3">
        <f>1+A11</f>
        <v/>
      </c>
      <c r="B12" s="4">
        <f>+E12/E13</f>
        <v/>
      </c>
      <c r="C12" s="4">
        <f>+F12/F13</f>
        <v/>
      </c>
      <c r="D12" s="4">
        <f>+G12/G13</f>
        <v/>
      </c>
      <c r="E12" s="5" t="n">
        <v>0.9660217734073443</v>
      </c>
      <c r="F12" s="5" t="n">
        <v>0.9811110971647231</v>
      </c>
      <c r="G12" s="5" t="n">
        <v>0.9376980458884925</v>
      </c>
      <c r="H12" s="4">
        <f>+I12/I13</f>
        <v/>
      </c>
      <c r="I12" s="5" t="n">
        <v>0.744680711960974</v>
      </c>
      <c r="J12" s="5">
        <f>I12</f>
        <v/>
      </c>
    </row>
    <row r="13" ht="15.6" customHeight="1">
      <c r="A13" s="3">
        <f>1+A12</f>
        <v/>
      </c>
      <c r="B13" s="4">
        <f>+E13/E14</f>
        <v/>
      </c>
      <c r="C13" s="4">
        <f>+F13/F14</f>
        <v/>
      </c>
      <c r="D13" s="4">
        <f>+G13/G14</f>
        <v/>
      </c>
      <c r="E13" s="5" t="n">
        <v>0.9661271782358803</v>
      </c>
      <c r="F13" s="5" t="n">
        <v>0.9813800601965642</v>
      </c>
      <c r="G13" s="5" t="n">
        <v>0.9378844945427883</v>
      </c>
      <c r="H13" s="4">
        <f>+I13/I14</f>
        <v/>
      </c>
      <c r="I13" s="5" t="n">
        <v>0.8802525998915391</v>
      </c>
      <c r="J13" s="5">
        <f>I13</f>
        <v/>
      </c>
    </row>
    <row r="14" ht="15.6" customHeight="1">
      <c r="A14" s="3">
        <f>1+A13</f>
        <v/>
      </c>
      <c r="B14" s="4">
        <f>+E14/E15</f>
        <v/>
      </c>
      <c r="C14" s="4">
        <f>+F14/F15</f>
        <v/>
      </c>
      <c r="D14" s="4">
        <f>+G14/G15</f>
        <v/>
      </c>
      <c r="E14" s="5" t="n">
        <v>0.9781468989859432</v>
      </c>
      <c r="F14" s="5" t="n">
        <v>0.9869536551745953</v>
      </c>
      <c r="G14" s="5" t="n">
        <v>0.9425620124345186</v>
      </c>
      <c r="H14" s="4">
        <f>+I14/I15</f>
        <v/>
      </c>
      <c r="I14" s="5" t="n">
        <v>0.8802525998915391</v>
      </c>
      <c r="J14" s="5">
        <f>I14</f>
        <v/>
      </c>
    </row>
    <row r="15" ht="15.6" customHeight="1">
      <c r="A15" s="3">
        <f>1+A14</f>
        <v/>
      </c>
      <c r="B15" s="4">
        <f>+E15/E16</f>
        <v/>
      </c>
      <c r="C15" s="4">
        <f>+F15/F16</f>
        <v/>
      </c>
      <c r="D15" s="4">
        <f>+G15/G16</f>
        <v/>
      </c>
      <c r="E15" s="5" t="n">
        <v>0.9938435567773021</v>
      </c>
      <c r="F15" s="5" t="n">
        <v>0.9940935179601743</v>
      </c>
      <c r="G15" s="5" t="n">
        <v>0.9461015639786952</v>
      </c>
      <c r="H15" s="4">
        <f>+I15/I16</f>
        <v/>
      </c>
      <c r="I15" s="5" t="n">
        <v>0.8802525998915391</v>
      </c>
      <c r="J15" s="5">
        <f>I15</f>
        <v/>
      </c>
    </row>
    <row r="16" ht="15.6" customHeight="1">
      <c r="A16" s="3">
        <f>1+A15</f>
        <v/>
      </c>
      <c r="B16" s="4">
        <f>+E16/E17</f>
        <v/>
      </c>
      <c r="C16" s="4">
        <f>+F16/F17</f>
        <v/>
      </c>
      <c r="D16" s="4">
        <f>+G16/G17</f>
        <v/>
      </c>
      <c r="E16" s="5" t="n">
        <v>0.9960389971267022</v>
      </c>
      <c r="F16" s="5" t="n">
        <v>0.9953920452036137</v>
      </c>
      <c r="G16" s="5" t="n">
        <v>0.9843966982524311</v>
      </c>
      <c r="H16" s="4">
        <f>+I16/I17</f>
        <v/>
      </c>
      <c r="I16" s="5" t="n">
        <v>0.8806199712005665</v>
      </c>
      <c r="J16" s="5">
        <f>I16</f>
        <v/>
      </c>
    </row>
    <row r="17" ht="15.6" customHeight="1">
      <c r="A17" s="3">
        <f>1+A16</f>
        <v/>
      </c>
      <c r="B17" s="4">
        <f>+E17/E18</f>
        <v/>
      </c>
      <c r="C17" s="4">
        <f>+F17/F18</f>
        <v/>
      </c>
      <c r="D17" s="4">
        <f>+G17/G18</f>
        <v/>
      </c>
      <c r="E17" s="5" t="n">
        <v>0.9964168596533729</v>
      </c>
      <c r="F17" s="5" t="n">
        <v>0.9959722027134942</v>
      </c>
      <c r="G17" s="5" t="n">
        <v>0.9880956134023194</v>
      </c>
      <c r="H17" s="4">
        <f>+I17/I18</f>
        <v/>
      </c>
      <c r="I17" s="5" t="n">
        <v>0.8823246932020886</v>
      </c>
      <c r="J17" s="5">
        <f>I17</f>
        <v/>
      </c>
    </row>
    <row r="18" ht="15.6" customHeight="1">
      <c r="A18" s="3">
        <f>1+A17</f>
        <v/>
      </c>
      <c r="B18" s="4">
        <f>+E18/E19</f>
        <v/>
      </c>
      <c r="C18" s="4">
        <f>+F18/F19</f>
        <v/>
      </c>
      <c r="D18" s="4">
        <f>+G18/G19</f>
        <v/>
      </c>
      <c r="E18" s="5" t="n">
        <v>0.9986277894950314</v>
      </c>
      <c r="F18" s="5" t="n">
        <v>0.9992855539273511</v>
      </c>
      <c r="G18" s="5" t="n">
        <v>0.9899896971268849</v>
      </c>
      <c r="H18" s="4">
        <f>+I18/I19</f>
        <v/>
      </c>
      <c r="I18" s="5" t="n">
        <v>0.8903443605823382</v>
      </c>
      <c r="J18" s="5">
        <f>I18</f>
        <v/>
      </c>
    </row>
    <row r="19" ht="15.6" customHeight="1">
      <c r="A19" s="3">
        <f>1+A18</f>
        <v/>
      </c>
      <c r="B19" s="4">
        <f>+E19/E20</f>
        <v/>
      </c>
      <c r="C19" s="4">
        <f>+F19/F20</f>
        <v/>
      </c>
      <c r="D19" s="4">
        <f>+G19/G20</f>
        <v/>
      </c>
      <c r="E19" s="5" t="n">
        <v>0.9995037945656572</v>
      </c>
      <c r="F19" s="5" t="n">
        <v>0.9997426504728046</v>
      </c>
      <c r="G19" s="5" t="n">
        <v>0.9966775589423927</v>
      </c>
      <c r="H19" s="4">
        <f>+I19/I20</f>
        <v/>
      </c>
      <c r="I19" s="5" t="n">
        <v>0.8906842482834011</v>
      </c>
      <c r="J19" s="5">
        <f>I19</f>
        <v/>
      </c>
    </row>
    <row r="20" ht="15.6" customHeight="1">
      <c r="A20" s="3">
        <f>1+A19</f>
        <v/>
      </c>
      <c r="B20" s="4">
        <f>+E20/E21</f>
        <v/>
      </c>
      <c r="C20" s="4">
        <f>+F20/F21</f>
        <v/>
      </c>
      <c r="D20" s="4">
        <f>+G20/G21</f>
        <v/>
      </c>
      <c r="E20" s="5" t="n">
        <v>1</v>
      </c>
      <c r="F20" s="5" t="n">
        <v>1</v>
      </c>
      <c r="G20" s="5" t="n">
        <v>1</v>
      </c>
      <c r="H20" s="4">
        <f>+I20/I21</f>
        <v/>
      </c>
      <c r="I20" s="5" t="n">
        <v>0.8906842482834011</v>
      </c>
      <c r="J20" s="5">
        <f>I20</f>
        <v/>
      </c>
    </row>
    <row r="21" ht="15.6" customHeight="1">
      <c r="A21" s="3">
        <f>1+A20</f>
        <v/>
      </c>
      <c r="B21" s="4">
        <f>+E21/E22</f>
        <v/>
      </c>
      <c r="C21" s="4">
        <f>+F21/F22</f>
        <v/>
      </c>
      <c r="D21" s="4">
        <f>+G21/G22</f>
        <v/>
      </c>
      <c r="E21" s="5" t="n">
        <v>1</v>
      </c>
      <c r="F21" s="5" t="n">
        <v>1</v>
      </c>
      <c r="G21" s="5" t="n">
        <v>1</v>
      </c>
      <c r="H21" s="4">
        <f>+I21/I22</f>
        <v/>
      </c>
      <c r="I21" s="5" t="n">
        <v>0.8906842482834011</v>
      </c>
      <c r="J21" s="5">
        <f>I21</f>
        <v/>
      </c>
    </row>
    <row r="22" ht="15.6" customHeight="1">
      <c r="A22" s="3">
        <f>1+A21</f>
        <v/>
      </c>
      <c r="B22" s="4">
        <f>+E22/E23</f>
        <v/>
      </c>
      <c r="C22" s="4">
        <f>+F22/F23</f>
        <v/>
      </c>
      <c r="D22" s="4">
        <f>+G22/G23</f>
        <v/>
      </c>
      <c r="E22" s="5" t="n">
        <v>1</v>
      </c>
      <c r="F22" s="5" t="n">
        <v>1</v>
      </c>
      <c r="G22" s="5" t="n">
        <v>1</v>
      </c>
      <c r="H22" s="4">
        <f>+I22/I23</f>
        <v/>
      </c>
      <c r="I22" s="5" t="n">
        <v>1</v>
      </c>
      <c r="J22" s="5">
        <f>I22</f>
        <v/>
      </c>
    </row>
    <row r="23" ht="15.6" customHeight="1">
      <c r="A23" s="3">
        <f>1+A22</f>
        <v/>
      </c>
      <c r="B23" s="4">
        <f>+E23/E24</f>
        <v/>
      </c>
      <c r="C23" s="4">
        <f>+F23/F24</f>
        <v/>
      </c>
      <c r="D23" s="4">
        <f>+G23/G24</f>
        <v/>
      </c>
      <c r="E23" s="5" t="n">
        <v>1</v>
      </c>
      <c r="F23" s="5" t="n">
        <v>1</v>
      </c>
      <c r="G23" s="5" t="n">
        <v>1</v>
      </c>
      <c r="H23" s="4">
        <f>+I23/I24</f>
        <v/>
      </c>
      <c r="I23" s="5" t="n">
        <v>1</v>
      </c>
      <c r="J23" s="5">
        <f>I23</f>
        <v/>
      </c>
    </row>
    <row r="24" ht="15.6" customHeight="1">
      <c r="A24" s="3">
        <f>1+A23</f>
        <v/>
      </c>
      <c r="B24" s="4">
        <f>+E24/E25</f>
        <v/>
      </c>
      <c r="C24" s="4">
        <f>+F24/F25</f>
        <v/>
      </c>
      <c r="D24" s="4">
        <f>+G24/G25</f>
        <v/>
      </c>
      <c r="E24" s="5" t="n">
        <v>1</v>
      </c>
      <c r="F24" s="5" t="n">
        <v>1</v>
      </c>
      <c r="G24" s="5" t="n">
        <v>1</v>
      </c>
      <c r="H24" s="4">
        <f>+I24/I25</f>
        <v/>
      </c>
      <c r="I24" s="5" t="n">
        <v>1</v>
      </c>
      <c r="J24" s="5">
        <f>I24</f>
        <v/>
      </c>
    </row>
    <row r="25" ht="15.6" customHeight="1">
      <c r="A25" s="3">
        <f>1+A24</f>
        <v/>
      </c>
      <c r="B25" s="4">
        <f>+E25/E26</f>
        <v/>
      </c>
      <c r="C25" s="4">
        <f>+F25/F26</f>
        <v/>
      </c>
      <c r="D25" s="4">
        <f>+G25/G26</f>
        <v/>
      </c>
      <c r="E25" s="5" t="n">
        <v>1</v>
      </c>
      <c r="F25" s="5" t="n">
        <v>1</v>
      </c>
      <c r="G25" s="5" t="n">
        <v>1</v>
      </c>
      <c r="H25" s="4">
        <f>+I25/I26</f>
        <v/>
      </c>
      <c r="I25" s="5" t="n">
        <v>1</v>
      </c>
      <c r="J25" s="5">
        <f>I25</f>
        <v/>
      </c>
    </row>
    <row r="26" ht="15.6" customHeight="1">
      <c r="A26" s="3">
        <f>1+A25</f>
        <v/>
      </c>
      <c r="B26" s="4">
        <f>+E26/E27</f>
        <v/>
      </c>
      <c r="C26" s="4">
        <f>+F26/F27</f>
        <v/>
      </c>
      <c r="D26" s="4">
        <f>+G26/G27</f>
        <v/>
      </c>
      <c r="E26" s="5" t="n">
        <v>1</v>
      </c>
      <c r="F26" s="5" t="n">
        <v>1</v>
      </c>
      <c r="G26" s="5" t="n">
        <v>1</v>
      </c>
      <c r="H26" s="4">
        <f>+I26/I27</f>
        <v/>
      </c>
      <c r="I26" s="5" t="n">
        <v>1</v>
      </c>
      <c r="J26" s="5">
        <f>I26</f>
        <v/>
      </c>
    </row>
    <row r="27" ht="15.6" customHeight="1">
      <c r="A27" s="3">
        <f>1+A26</f>
        <v/>
      </c>
      <c r="B27" s="4">
        <f>+E27/E28</f>
        <v/>
      </c>
      <c r="C27" s="4">
        <f>+F27/F28</f>
        <v/>
      </c>
      <c r="D27" s="4">
        <f>+G27/G28</f>
        <v/>
      </c>
      <c r="E27" s="5" t="n">
        <v>1</v>
      </c>
      <c r="F27" s="5" t="n">
        <v>1</v>
      </c>
      <c r="G27" s="5" t="n">
        <v>1</v>
      </c>
      <c r="H27" s="4">
        <f>+I27/I28</f>
        <v/>
      </c>
      <c r="I27" s="5" t="n">
        <v>1</v>
      </c>
      <c r="J27" s="5">
        <f>I27</f>
        <v/>
      </c>
    </row>
    <row r="28" ht="15.6" customHeight="1">
      <c r="A28" s="3">
        <f>1+A27</f>
        <v/>
      </c>
      <c r="B28" s="4">
        <f>+E28/E29</f>
        <v/>
      </c>
      <c r="C28" s="4">
        <f>+F28/F29</f>
        <v/>
      </c>
      <c r="D28" s="4">
        <f>+G28/G29</f>
        <v/>
      </c>
      <c r="E28" s="5" t="n">
        <v>1</v>
      </c>
      <c r="F28" s="5" t="n">
        <v>1</v>
      </c>
      <c r="G28" s="5" t="n">
        <v>1</v>
      </c>
      <c r="H28" s="4">
        <f>+I28/I29</f>
        <v/>
      </c>
      <c r="I28" s="5" t="n">
        <v>1</v>
      </c>
      <c r="J28" s="5">
        <f>I28</f>
        <v/>
      </c>
    </row>
    <row r="29" ht="15.6" customHeight="1">
      <c r="A29" s="3">
        <f>1+A28</f>
        <v/>
      </c>
      <c r="B29" s="4">
        <f>+E29/E30</f>
        <v/>
      </c>
      <c r="C29" s="4">
        <f>+F29/F30</f>
        <v/>
      </c>
      <c r="D29" s="4">
        <f>+G29/G30</f>
        <v/>
      </c>
      <c r="E29" s="5" t="n">
        <v>1</v>
      </c>
      <c r="F29" s="5" t="n">
        <v>1</v>
      </c>
      <c r="G29" s="5" t="n">
        <v>1</v>
      </c>
      <c r="H29" s="4">
        <f>+I29/I30</f>
        <v/>
      </c>
      <c r="I29" s="5" t="n">
        <v>1</v>
      </c>
      <c r="J29" s="5">
        <f>I29</f>
        <v/>
      </c>
    </row>
    <row r="30" ht="15.6" customHeight="1">
      <c r="A30" s="3" t="n">
        <v>23</v>
      </c>
      <c r="B30" s="4" t="n">
        <v>1</v>
      </c>
      <c r="C30" s="4" t="n">
        <v>1</v>
      </c>
      <c r="D30" s="4" t="n">
        <v>1</v>
      </c>
      <c r="E30" s="5" t="n">
        <v>1</v>
      </c>
      <c r="F30" s="5" t="n">
        <v>1</v>
      </c>
      <c r="G30" s="5" t="n">
        <v>1</v>
      </c>
      <c r="H30" s="4" t="n">
        <v>1</v>
      </c>
      <c r="I30" s="5" t="n">
        <v>1</v>
      </c>
      <c r="J30" s="5">
        <f>I30</f>
        <v/>
      </c>
    </row>
    <row r="34" ht="15.6" customHeight="1">
      <c r="A34" s="1" t="n"/>
      <c r="B34" s="1" t="n"/>
      <c r="C34" s="1" t="n"/>
      <c r="D34" s="1" t="n"/>
      <c r="E34" s="2" t="inlineStr">
        <is>
          <t>LINK RATIOS</t>
        </is>
      </c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</row>
    <row r="35" ht="15.6" customHeight="1">
      <c r="A35" s="3" t="inlineStr">
        <is>
          <t>Accident</t>
        </is>
      </c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</row>
    <row r="36" ht="15.6" customHeight="1">
      <c r="A36" s="3" t="inlineStr">
        <is>
          <t>Month</t>
        </is>
      </c>
      <c r="B36" s="6" t="inlineStr">
        <is>
          <t>Month of Lag</t>
        </is>
      </c>
      <c r="C36" s="6" t="n"/>
      <c r="D36" s="6" t="n"/>
      <c r="E36" s="6" t="n"/>
      <c r="F36" s="6" t="n"/>
      <c r="G36" s="6" t="n"/>
      <c r="H36" s="6" t="n"/>
      <c r="I36" s="6" t="n"/>
      <c r="J36" s="6" t="n"/>
      <c r="K36" s="6" t="n"/>
      <c r="L36" s="6" t="n"/>
      <c r="M36" s="6" t="n"/>
      <c r="N36" s="6" t="n"/>
      <c r="O36" s="6" t="n"/>
      <c r="P36" s="6" t="n"/>
      <c r="Q36" s="6" t="n"/>
      <c r="R36" s="6" t="n"/>
      <c r="S36" s="6" t="n"/>
      <c r="T36" s="6" t="n"/>
      <c r="U36" s="6" t="n"/>
      <c r="V36" s="6" t="n"/>
      <c r="W36" s="6" t="n"/>
      <c r="X36" s="6" t="n"/>
    </row>
    <row r="37" ht="15.6" customHeight="1">
      <c r="A37" s="2" t="inlineStr">
        <is>
          <t xml:space="preserve">      ------</t>
        </is>
      </c>
      <c r="B37" s="3" t="inlineStr">
        <is>
          <t>---</t>
        </is>
      </c>
      <c r="C37" s="3" t="inlineStr">
        <is>
          <t>---</t>
        </is>
      </c>
      <c r="D37" s="3" t="inlineStr">
        <is>
          <t>---</t>
        </is>
      </c>
      <c r="E37" s="3" t="inlineStr">
        <is>
          <t>---</t>
        </is>
      </c>
      <c r="F37" s="3" t="inlineStr">
        <is>
          <t>---</t>
        </is>
      </c>
      <c r="G37" s="3" t="inlineStr">
        <is>
          <t>---</t>
        </is>
      </c>
      <c r="H37" s="3" t="inlineStr">
        <is>
          <t>---</t>
        </is>
      </c>
      <c r="I37" s="3" t="inlineStr">
        <is>
          <t>---</t>
        </is>
      </c>
      <c r="J37" s="3" t="inlineStr">
        <is>
          <t>---</t>
        </is>
      </c>
      <c r="K37" s="3" t="inlineStr">
        <is>
          <t>---</t>
        </is>
      </c>
      <c r="L37" s="3" t="inlineStr">
        <is>
          <t>---</t>
        </is>
      </c>
      <c r="M37" s="3" t="inlineStr">
        <is>
          <t>---</t>
        </is>
      </c>
      <c r="N37" s="3" t="inlineStr">
        <is>
          <t>---</t>
        </is>
      </c>
      <c r="O37" s="3" t="inlineStr">
        <is>
          <t>---</t>
        </is>
      </c>
      <c r="P37" s="3" t="inlineStr">
        <is>
          <t>---</t>
        </is>
      </c>
      <c r="Q37" s="3" t="inlineStr">
        <is>
          <t>---</t>
        </is>
      </c>
      <c r="R37" s="3" t="inlineStr">
        <is>
          <t>---</t>
        </is>
      </c>
      <c r="S37" s="3" t="inlineStr">
        <is>
          <t>---</t>
        </is>
      </c>
      <c r="T37" s="3" t="inlineStr">
        <is>
          <t>---</t>
        </is>
      </c>
      <c r="U37" s="3" t="inlineStr">
        <is>
          <t>---</t>
        </is>
      </c>
      <c r="V37" s="3" t="inlineStr">
        <is>
          <t>---</t>
        </is>
      </c>
      <c r="W37" s="3" t="inlineStr">
        <is>
          <t>---</t>
        </is>
      </c>
      <c r="X37" s="3" t="inlineStr">
        <is>
          <t>---</t>
        </is>
      </c>
    </row>
    <row r="38" ht="15.6" customHeight="1">
      <c r="A38" s="1" t="n">
        <v>0</v>
      </c>
      <c r="B38" s="4" t="n">
        <v>2.062288732394366</v>
      </c>
      <c r="C38" s="4" t="n">
        <v>1.048592675139475</v>
      </c>
      <c r="D38" s="4" t="n">
        <v>1.010603586315575</v>
      </c>
      <c r="E38" s="4" t="n">
        <v>1.053778103332553</v>
      </c>
      <c r="F38" s="4" t="n">
        <v>1.15802706329063</v>
      </c>
      <c r="G38" s="4" t="n">
        <v>1.007149007865841</v>
      </c>
      <c r="H38" s="4" t="n">
        <v>1</v>
      </c>
      <c r="I38" s="4" t="n">
        <v>1.003996769331414</v>
      </c>
      <c r="J38" s="4" t="n">
        <v>1.000399041281824</v>
      </c>
      <c r="K38" s="4" t="n">
        <v>0.9999999999999999</v>
      </c>
      <c r="L38" s="4" t="n">
        <v>1.000397927086387</v>
      </c>
      <c r="M38" s="4" t="n">
        <v>1.086490848612694</v>
      </c>
      <c r="N38" s="4" t="n">
        <v>1.02759488028248</v>
      </c>
      <c r="O38" s="4" t="n">
        <v>1</v>
      </c>
      <c r="P38" s="4" t="n">
        <v>1</v>
      </c>
      <c r="Q38" s="4" t="n">
        <v>1</v>
      </c>
      <c r="R38" s="4" t="n">
        <v>1</v>
      </c>
      <c r="S38" s="4" t="n">
        <v>1</v>
      </c>
      <c r="T38" s="4" t="n">
        <v>1</v>
      </c>
      <c r="U38" s="4" t="n">
        <v>1</v>
      </c>
      <c r="V38" s="4" t="n">
        <v>1</v>
      </c>
      <c r="W38" s="4" t="n">
        <v>1</v>
      </c>
      <c r="X38" s="4" t="n">
        <v>1</v>
      </c>
    </row>
    <row r="39" ht="15.6" customHeight="1">
      <c r="A39" s="1">
        <f>1+A38</f>
        <v/>
      </c>
      <c r="B39" s="4" t="n">
        <v>1.924349895273365</v>
      </c>
      <c r="C39" s="4" t="n">
        <v>1.017417478940289</v>
      </c>
      <c r="D39" s="4" t="n">
        <v>0.9999999999999999</v>
      </c>
      <c r="E39" s="4" t="n">
        <v>1.001379204870003</v>
      </c>
      <c r="F39" s="4" t="n">
        <v>1.02448542726841</v>
      </c>
      <c r="G39" s="4" t="n">
        <v>1.007170066049752</v>
      </c>
      <c r="H39" s="4" t="n">
        <v>1.011014907084154</v>
      </c>
      <c r="I39" s="4" t="n">
        <v>1.000073348553647</v>
      </c>
      <c r="J39" s="4" t="n">
        <v>1.000208001241553</v>
      </c>
      <c r="K39" s="4" t="n">
        <v>1</v>
      </c>
      <c r="L39" s="4" t="n">
        <v>1.000366639608663</v>
      </c>
      <c r="M39" s="4" t="n">
        <v>1</v>
      </c>
      <c r="N39" s="4" t="n">
        <v>1</v>
      </c>
      <c r="O39" s="4" t="n">
        <v>1</v>
      </c>
      <c r="P39" s="4" t="n">
        <v>1</v>
      </c>
      <c r="Q39" s="4" t="n">
        <v>1</v>
      </c>
      <c r="R39" s="4" t="n">
        <v>1</v>
      </c>
      <c r="S39" s="4" t="n">
        <v>1</v>
      </c>
      <c r="T39" s="4" t="n">
        <v>1</v>
      </c>
      <c r="U39" s="4" t="n">
        <v>1</v>
      </c>
      <c r="V39" s="4" t="n">
        <v>1</v>
      </c>
      <c r="W39" s="4" t="n">
        <v>1</v>
      </c>
      <c r="X39" s="4" t="n">
        <v/>
      </c>
    </row>
    <row r="40" ht="15.6" customHeight="1">
      <c r="A40" s="1">
        <f>1+A39</f>
        <v/>
      </c>
      <c r="B40" s="4" t="n">
        <v>10.49859272185844</v>
      </c>
      <c r="C40" s="4" t="n">
        <v>1.021535560819736</v>
      </c>
      <c r="D40" s="4" t="n">
        <v>1.002478075747312</v>
      </c>
      <c r="E40" s="4" t="n">
        <v>1.01302985728509</v>
      </c>
      <c r="F40" s="4" t="n">
        <v>1.021461605921992</v>
      </c>
      <c r="G40" s="4" t="n">
        <v>1.001402247222057</v>
      </c>
      <c r="H40" s="4" t="n">
        <v>1.008004495163532</v>
      </c>
      <c r="I40" s="4" t="n">
        <v>1</v>
      </c>
      <c r="J40" s="4" t="n">
        <v>1.005330261509005</v>
      </c>
      <c r="K40" s="4" t="n">
        <v>1.001929186216387</v>
      </c>
      <c r="L40" s="4" t="n">
        <v>1.000061144056246</v>
      </c>
      <c r="M40" s="4" t="n">
        <v>1</v>
      </c>
      <c r="N40" s="4" t="n">
        <v>1.000707642568041</v>
      </c>
      <c r="O40" s="4" t="n">
        <v>1</v>
      </c>
      <c r="P40" s="4" t="n">
        <v>1</v>
      </c>
      <c r="Q40" s="4" t="n">
        <v>1</v>
      </c>
      <c r="R40" s="4" t="n">
        <v>1</v>
      </c>
      <c r="S40" s="4" t="n">
        <v>1</v>
      </c>
      <c r="T40" s="4" t="n">
        <v>1</v>
      </c>
      <c r="U40" s="4" t="n">
        <v>1</v>
      </c>
      <c r="V40" s="4" t="n">
        <v>1</v>
      </c>
      <c r="W40" t="n">
        <v/>
      </c>
      <c r="X40" t="n">
        <v/>
      </c>
    </row>
    <row r="41" ht="15.6" customHeight="1">
      <c r="A41" s="1">
        <f>1+A40</f>
        <v/>
      </c>
      <c r="B41" s="4" t="n">
        <v>2.068853250756403</v>
      </c>
      <c r="C41" s="4" t="n">
        <v>1.033562383106343</v>
      </c>
      <c r="D41" s="4" t="n">
        <v>1.036239133640773</v>
      </c>
      <c r="E41" s="4" t="n">
        <v>1.23262982038431</v>
      </c>
      <c r="F41" s="4" t="n">
        <v>1.18448461119993</v>
      </c>
      <c r="G41" s="4" t="n">
        <v>1.193548840342097</v>
      </c>
      <c r="H41" s="4" t="n">
        <v>1.003004098906443</v>
      </c>
      <c r="I41" s="4" t="n">
        <v>1</v>
      </c>
      <c r="J41" s="4" t="n">
        <v>2.254685576712885</v>
      </c>
      <c r="K41" s="4" t="n">
        <v>0.9999999999999999</v>
      </c>
      <c r="L41" s="4" t="n">
        <v>1.00349389617412</v>
      </c>
      <c r="M41" s="4" t="n">
        <v>0.9999999999999999</v>
      </c>
      <c r="N41" s="4" t="n">
        <v>1.01621068705755</v>
      </c>
      <c r="O41" s="4" t="n">
        <v>0.9999999999999999</v>
      </c>
      <c r="P41" s="4" t="n">
        <v>0.9999999999999999</v>
      </c>
      <c r="Q41" s="4" t="n">
        <v>0.9999999999999999</v>
      </c>
      <c r="R41" s="4" t="n">
        <v>0.9999999999999999</v>
      </c>
      <c r="S41" s="4" t="n">
        <v>0.9999999999999999</v>
      </c>
      <c r="T41" s="4" t="n">
        <v>0.9999999999999999</v>
      </c>
      <c r="U41" s="4" t="n">
        <v>0.9999999999999999</v>
      </c>
      <c r="V41" s="4" t="n">
        <v/>
      </c>
      <c r="W41" t="n">
        <v/>
      </c>
      <c r="X41" t="n">
        <v/>
      </c>
    </row>
    <row r="42" ht="15.6" customHeight="1">
      <c r="A42" s="1">
        <f>1+A41</f>
        <v/>
      </c>
      <c r="B42" s="4" t="n">
        <v>1.025730151254869</v>
      </c>
      <c r="C42" s="4" t="n">
        <v>1.085625718986464</v>
      </c>
      <c r="D42" s="4" t="n">
        <v>1.442461043523355</v>
      </c>
      <c r="E42" s="4" t="n">
        <v>1.015031586935695</v>
      </c>
      <c r="F42" s="4" t="n">
        <v>1</v>
      </c>
      <c r="G42" s="4" t="n">
        <v>1</v>
      </c>
      <c r="H42" s="4" t="n">
        <v>1</v>
      </c>
      <c r="I42" s="4" t="n">
        <v>1</v>
      </c>
      <c r="J42" s="4" t="n">
        <v>1</v>
      </c>
      <c r="K42" s="4" t="n">
        <v>1</v>
      </c>
      <c r="L42" s="4" t="n">
        <v>1</v>
      </c>
      <c r="M42" s="4" t="n">
        <v>1.008926129494574</v>
      </c>
      <c r="N42" s="4" t="n">
        <v>1</v>
      </c>
      <c r="O42" s="4" t="n">
        <v>1</v>
      </c>
      <c r="P42" s="4" t="n">
        <v>1</v>
      </c>
      <c r="Q42" s="4" t="n">
        <v>1</v>
      </c>
      <c r="R42" s="4" t="n">
        <v>1</v>
      </c>
      <c r="S42" s="4" t="n">
        <v>1</v>
      </c>
      <c r="T42" s="4" t="n">
        <v>1</v>
      </c>
      <c r="U42" s="4" t="n">
        <v/>
      </c>
      <c r="V42" s="4" t="n">
        <v/>
      </c>
      <c r="W42" t="n">
        <v/>
      </c>
      <c r="X42" t="n">
        <v/>
      </c>
    </row>
    <row r="43" ht="15.6" customHeight="1">
      <c r="A43" s="1">
        <f>1+A42</f>
        <v/>
      </c>
      <c r="B43" s="4" t="n">
        <v>1.154781673571407</v>
      </c>
      <c r="C43" s="4" t="n">
        <v>1.027490430101027</v>
      </c>
      <c r="D43" s="4" t="n">
        <v>1.002847411769857</v>
      </c>
      <c r="E43" s="4" t="n">
        <v>1.008625125526381</v>
      </c>
      <c r="F43" s="4" t="n">
        <v>1</v>
      </c>
      <c r="G43" s="4" t="n">
        <v>1</v>
      </c>
      <c r="H43" s="4" t="n">
        <v>1.000663926156539</v>
      </c>
      <c r="I43" s="4" t="n">
        <v>1</v>
      </c>
      <c r="J43" s="4" t="n">
        <v>1.039809139063673</v>
      </c>
      <c r="K43" s="4" t="n">
        <v>1</v>
      </c>
      <c r="L43" s="4" t="n">
        <v>1</v>
      </c>
      <c r="M43" s="4" t="n">
        <v>1</v>
      </c>
      <c r="N43" s="4" t="n">
        <v>1</v>
      </c>
      <c r="O43" s="4" t="n">
        <v>1</v>
      </c>
      <c r="P43" s="4" t="n">
        <v>1</v>
      </c>
      <c r="Q43" s="4" t="n">
        <v>1</v>
      </c>
      <c r="R43" s="4" t="n">
        <v>1</v>
      </c>
      <c r="S43" s="4" t="n">
        <v>1</v>
      </c>
      <c r="T43" t="n">
        <v/>
      </c>
      <c r="U43" s="4" t="n">
        <v/>
      </c>
      <c r="V43" s="4" t="n">
        <v/>
      </c>
      <c r="W43" t="n">
        <v/>
      </c>
      <c r="X43" t="n">
        <v/>
      </c>
    </row>
    <row r="44" ht="15.6" customHeight="1">
      <c r="A44" s="1">
        <f>1+A43</f>
        <v/>
      </c>
      <c r="B44" s="4" t="n">
        <v>1.036997188040969</v>
      </c>
      <c r="C44" s="4" t="n">
        <v>1.006633335395716</v>
      </c>
      <c r="D44" s="4" t="n">
        <v>1.008273967615691</v>
      </c>
      <c r="E44" s="4" t="n">
        <v>1</v>
      </c>
      <c r="F44" s="4" t="n">
        <v>1.00088947946548</v>
      </c>
      <c r="G44" s="4" t="n">
        <v>1.000732033768425</v>
      </c>
      <c r="H44" s="4" t="n">
        <v>1.011703972591637</v>
      </c>
      <c r="I44" s="4" t="n">
        <v>1</v>
      </c>
      <c r="J44" s="4" t="n">
        <v>1</v>
      </c>
      <c r="K44" s="4" t="n">
        <v>1.047720369049089</v>
      </c>
      <c r="L44" s="4" t="n">
        <v>1</v>
      </c>
      <c r="M44" s="4" t="n">
        <v>1</v>
      </c>
      <c r="N44" s="4" t="n">
        <v>1</v>
      </c>
      <c r="O44" s="4" t="n">
        <v>1</v>
      </c>
      <c r="P44" s="4" t="n">
        <v>1</v>
      </c>
      <c r="Q44" s="4" t="n">
        <v>1</v>
      </c>
      <c r="R44" s="4" t="n">
        <v>1</v>
      </c>
      <c r="S44" t="n">
        <v/>
      </c>
      <c r="T44" s="4" t="n">
        <v/>
      </c>
      <c r="U44" s="4" t="n">
        <v/>
      </c>
      <c r="V44" s="4" t="n">
        <v/>
      </c>
      <c r="W44" t="n">
        <v/>
      </c>
      <c r="X44" t="n">
        <v/>
      </c>
    </row>
    <row r="45" ht="15.6" customHeight="1">
      <c r="A45" s="1">
        <f>1+A44</f>
        <v/>
      </c>
      <c r="B45" s="4" t="n">
        <v>1.045922847348815</v>
      </c>
      <c r="C45" s="4" t="n">
        <v>1.009816562769692</v>
      </c>
      <c r="D45" s="4" t="n">
        <v>1.007570557247643</v>
      </c>
      <c r="E45" s="4" t="n">
        <v>1.03536647660515</v>
      </c>
      <c r="F45" s="4" t="n">
        <v>1.003373250560398</v>
      </c>
      <c r="G45" s="4" t="n">
        <v>1</v>
      </c>
      <c r="H45" s="4" t="n">
        <v>1.014244174203971</v>
      </c>
      <c r="I45" s="4" t="n">
        <v>1</v>
      </c>
      <c r="J45" s="4" t="n">
        <v>1.018819130460673</v>
      </c>
      <c r="K45" s="4" t="n">
        <v>1</v>
      </c>
      <c r="L45" s="4" t="n">
        <v>1.015163182029589</v>
      </c>
      <c r="M45" s="4" t="n">
        <v>1</v>
      </c>
      <c r="N45" s="4" t="n">
        <v>1</v>
      </c>
      <c r="O45" s="4" t="n">
        <v>1</v>
      </c>
      <c r="P45" s="4" t="n">
        <v>1</v>
      </c>
      <c r="Q45" s="4" t="n">
        <v>1</v>
      </c>
      <c r="R45" s="4" t="n">
        <v/>
      </c>
      <c r="S45" s="4" t="n">
        <v/>
      </c>
      <c r="T45" s="4" t="n">
        <v/>
      </c>
      <c r="U45" s="4" t="n">
        <v/>
      </c>
      <c r="V45" s="4" t="n">
        <v/>
      </c>
      <c r="W45" t="n">
        <v/>
      </c>
      <c r="X45" t="n">
        <v/>
      </c>
    </row>
    <row r="46" ht="15.6" customHeight="1">
      <c r="A46" s="1">
        <f>1+A45</f>
        <v/>
      </c>
      <c r="B46" s="4" t="n">
        <v>1.063925151562564</v>
      </c>
      <c r="C46" s="4" t="n">
        <v>1.009678112993498</v>
      </c>
      <c r="D46" s="4" t="n">
        <v>1.044518948849398</v>
      </c>
      <c r="E46" s="4" t="n">
        <v>1.065436648096866</v>
      </c>
      <c r="F46" s="4" t="n">
        <v>1.02738451826267</v>
      </c>
      <c r="G46" s="4" t="n">
        <v>0.9999999999999999</v>
      </c>
      <c r="H46" s="4" t="n">
        <v>1.000669061192069</v>
      </c>
      <c r="I46" s="4" t="n">
        <v>1</v>
      </c>
      <c r="J46" s="4" t="n">
        <v>1</v>
      </c>
      <c r="K46" s="4" t="n">
        <v>1.002674455393962</v>
      </c>
      <c r="L46" s="4" t="n">
        <v>1</v>
      </c>
      <c r="M46" s="4" t="n">
        <v>1</v>
      </c>
      <c r="N46" s="4" t="n">
        <v>1.001600393056535</v>
      </c>
      <c r="O46" s="4" t="n">
        <v>1</v>
      </c>
      <c r="P46" s="4" t="n">
        <v>1</v>
      </c>
      <c r="Q46" s="4" t="n">
        <v/>
      </c>
      <c r="R46" s="4" t="n">
        <v/>
      </c>
      <c r="S46" s="4" t="n">
        <v/>
      </c>
      <c r="T46" s="4" t="n">
        <v/>
      </c>
      <c r="U46" s="4" t="n">
        <v/>
      </c>
      <c r="V46" s="4" t="n">
        <v/>
      </c>
      <c r="W46" t="n">
        <v/>
      </c>
      <c r="X46" t="n">
        <v/>
      </c>
    </row>
    <row r="47" ht="15.6" customHeight="1">
      <c r="A47" s="1">
        <f>1+A46</f>
        <v/>
      </c>
      <c r="B47" s="4" t="n">
        <v>1.14976080241996</v>
      </c>
      <c r="C47" s="4" t="n">
        <v>1.007243773252512</v>
      </c>
      <c r="D47" s="4" t="n">
        <v>1.011125213749188</v>
      </c>
      <c r="E47" s="4" t="n">
        <v>1</v>
      </c>
      <c r="F47" s="4" t="n">
        <v>1.02434347455105</v>
      </c>
      <c r="G47" s="4" t="n">
        <v>1</v>
      </c>
      <c r="H47" s="4" t="n">
        <v>1</v>
      </c>
      <c r="I47" s="4" t="n">
        <v>1</v>
      </c>
      <c r="J47" s="4" t="n">
        <v>1</v>
      </c>
      <c r="K47" s="4" t="n">
        <v>1</v>
      </c>
      <c r="L47" s="4" t="n">
        <v>1</v>
      </c>
      <c r="M47" s="4" t="n">
        <v>1.002551834284857</v>
      </c>
      <c r="N47" s="4" t="n">
        <v>1</v>
      </c>
      <c r="O47" s="4" t="n">
        <v>1</v>
      </c>
      <c r="P47" t="n">
        <v/>
      </c>
      <c r="Q47" s="4" t="n">
        <v/>
      </c>
      <c r="R47" s="4" t="n">
        <v/>
      </c>
      <c r="S47" s="4" t="n">
        <v/>
      </c>
      <c r="T47" s="4" t="n">
        <v/>
      </c>
      <c r="U47" s="4" t="n">
        <v/>
      </c>
      <c r="V47" s="4" t="n">
        <v/>
      </c>
      <c r="W47" t="n">
        <v/>
      </c>
      <c r="X47" t="n">
        <v/>
      </c>
    </row>
    <row r="48" ht="15.6" customHeight="1">
      <c r="A48" s="1">
        <f>1+A47</f>
        <v/>
      </c>
      <c r="B48" s="4" t="n">
        <v>1.103151977390671</v>
      </c>
      <c r="C48" s="4" t="n">
        <v>1.093833817651945</v>
      </c>
      <c r="D48" s="4" t="n">
        <v>1.065201216066602</v>
      </c>
      <c r="E48" s="4" t="n">
        <v>1</v>
      </c>
      <c r="F48" s="4" t="n">
        <v>1.002155560409701</v>
      </c>
      <c r="G48" s="4" t="n">
        <v>1</v>
      </c>
      <c r="H48" s="4" t="n">
        <v>1</v>
      </c>
      <c r="I48" s="4" t="n">
        <v>1.002395238266327</v>
      </c>
      <c r="J48" s="4" t="n">
        <v>0.9999999999999999</v>
      </c>
      <c r="K48" s="4" t="n">
        <v>0.9999999999999999</v>
      </c>
      <c r="L48" s="4" t="n">
        <v>1.000148149918159</v>
      </c>
      <c r="M48" s="4" t="n">
        <v>1</v>
      </c>
      <c r="N48" s="4" t="n">
        <v>1</v>
      </c>
      <c r="O48" t="n">
        <v/>
      </c>
      <c r="P48" t="n">
        <v/>
      </c>
      <c r="Q48" t="n">
        <v/>
      </c>
      <c r="R48" s="4" t="n">
        <v/>
      </c>
      <c r="S48" s="4" t="n">
        <v/>
      </c>
      <c r="T48" s="4" t="n">
        <v/>
      </c>
      <c r="U48" s="4" t="n">
        <v/>
      </c>
      <c r="V48" s="4" t="n">
        <v/>
      </c>
      <c r="W48" t="n">
        <v/>
      </c>
      <c r="X48" t="n">
        <v/>
      </c>
    </row>
    <row r="49" ht="15.6" customHeight="1">
      <c r="A49" s="1">
        <f>1+A48</f>
        <v/>
      </c>
      <c r="B49" s="4" t="n">
        <v>1.111375244340753</v>
      </c>
      <c r="C49" s="4" t="n">
        <v>1.029460491452628</v>
      </c>
      <c r="D49" s="4" t="n">
        <v>1</v>
      </c>
      <c r="E49" s="4" t="n">
        <v>1.013502677112411</v>
      </c>
      <c r="F49" s="4" t="n">
        <v>1</v>
      </c>
      <c r="G49" s="4" t="n">
        <v>1</v>
      </c>
      <c r="H49" s="4" t="n">
        <v>1</v>
      </c>
      <c r="I49" s="4" t="n">
        <v>1.000140297070891</v>
      </c>
      <c r="J49" s="4" t="n">
        <v>1.000582314283337</v>
      </c>
      <c r="K49" s="4" t="n">
        <v>1.001503572274714</v>
      </c>
      <c r="L49" s="4" t="n">
        <v>1.008898288761407</v>
      </c>
      <c r="M49" s="4" t="n">
        <v>0.9999999999999999</v>
      </c>
      <c r="N49" t="n">
        <v/>
      </c>
      <c r="O49" t="n">
        <v/>
      </c>
      <c r="P49" t="n">
        <v/>
      </c>
      <c r="Q49" t="n">
        <v/>
      </c>
      <c r="R49" t="n">
        <v/>
      </c>
      <c r="S49" t="n">
        <v/>
      </c>
      <c r="T49" s="4" t="n">
        <v/>
      </c>
      <c r="U49" s="4" t="n">
        <v/>
      </c>
      <c r="V49" s="4" t="n">
        <v/>
      </c>
      <c r="W49" t="n">
        <v/>
      </c>
      <c r="X49" t="n">
        <v/>
      </c>
    </row>
    <row r="50" ht="15.6" customHeight="1">
      <c r="A50" s="1">
        <f>1+A49</f>
        <v/>
      </c>
      <c r="B50" s="4" t="n">
        <v>1.933622069908432</v>
      </c>
      <c r="C50" s="4" t="n">
        <v>1.036342533906131</v>
      </c>
      <c r="D50" s="4" t="n">
        <v>0.9999999999999998</v>
      </c>
      <c r="E50" s="4" t="n">
        <v>1.006748780192207</v>
      </c>
      <c r="F50" s="4" t="n">
        <v>1.001393319645361</v>
      </c>
      <c r="G50" s="4" t="n">
        <v>0.9999999999999998</v>
      </c>
      <c r="H50" s="4" t="n">
        <v>1.000120771871396</v>
      </c>
      <c r="I50" s="4" t="n">
        <v>1</v>
      </c>
      <c r="J50" s="4" t="n">
        <v>1.000365332530511</v>
      </c>
      <c r="K50" s="4" t="n">
        <v>1</v>
      </c>
      <c r="L50" s="4" t="n">
        <v>1</v>
      </c>
      <c r="M50" t="n">
        <v/>
      </c>
      <c r="N50" t="n">
        <v/>
      </c>
      <c r="O50" t="n">
        <v/>
      </c>
      <c r="P50" t="n">
        <v/>
      </c>
      <c r="Q50" t="n">
        <v/>
      </c>
      <c r="R50" t="n">
        <v/>
      </c>
      <c r="S50" t="n">
        <v/>
      </c>
      <c r="T50" t="n">
        <v/>
      </c>
      <c r="U50" s="4" t="n">
        <v/>
      </c>
      <c r="V50" s="4" t="n">
        <v/>
      </c>
      <c r="W50" t="n">
        <v/>
      </c>
      <c r="X50" t="n">
        <v/>
      </c>
    </row>
    <row r="51" ht="15.6" customHeight="1">
      <c r="A51" s="1">
        <f>1+A50</f>
        <v/>
      </c>
      <c r="B51" s="4" t="n">
        <v>16.90820427553444</v>
      </c>
      <c r="C51" s="4" t="n">
        <v>1.00561927659119</v>
      </c>
      <c r="D51" s="4" t="n">
        <v>1.028060361362403</v>
      </c>
      <c r="E51" s="4" t="n">
        <v>1</v>
      </c>
      <c r="F51" s="4" t="n">
        <v>1</v>
      </c>
      <c r="G51" s="4" t="n">
        <v>1.001630607591565</v>
      </c>
      <c r="H51" s="4" t="n">
        <v>1</v>
      </c>
      <c r="I51" s="4" t="n">
        <v>1.000068102702131</v>
      </c>
      <c r="J51" s="4" t="n">
        <v>1.008274864407529</v>
      </c>
      <c r="K51" s="4" t="n">
        <v>1</v>
      </c>
      <c r="L51" t="n">
        <v/>
      </c>
      <c r="M51" t="n">
        <v/>
      </c>
      <c r="N51" t="n">
        <v/>
      </c>
      <c r="O51" t="n">
        <v/>
      </c>
      <c r="P51" t="n">
        <v/>
      </c>
      <c r="Q51" t="n">
        <v/>
      </c>
      <c r="R51" t="n">
        <v/>
      </c>
      <c r="S51" t="n">
        <v/>
      </c>
      <c r="T51" t="n">
        <v/>
      </c>
      <c r="U51" s="4" t="n">
        <v/>
      </c>
      <c r="V51" s="4" t="n">
        <v/>
      </c>
      <c r="W51" t="n">
        <v/>
      </c>
      <c r="X51" t="n">
        <v/>
      </c>
    </row>
    <row r="52" ht="15.6" customHeight="1">
      <c r="A52" s="1">
        <f>1+A51</f>
        <v/>
      </c>
      <c r="B52" s="4" t="n">
        <v>1.005790752645613</v>
      </c>
      <c r="C52" s="4" t="n">
        <v>1.085107323815004</v>
      </c>
      <c r="D52" s="4" t="n">
        <v>1.002734972420538</v>
      </c>
      <c r="E52" s="4" t="n">
        <v>1.002659324929685</v>
      </c>
      <c r="F52" s="4" t="n">
        <v>1.049645085245372</v>
      </c>
      <c r="G52" s="4" t="n">
        <v>0.9999999999999999</v>
      </c>
      <c r="H52" s="4" t="n">
        <v>1.021899168453587</v>
      </c>
      <c r="I52" s="4" t="n">
        <v>1.045326335106391</v>
      </c>
      <c r="J52" s="4" t="n">
        <v>1</v>
      </c>
      <c r="K52" t="n">
        <v/>
      </c>
      <c r="L52" t="n">
        <v/>
      </c>
      <c r="M52" t="n">
        <v/>
      </c>
      <c r="N52" t="n">
        <v/>
      </c>
      <c r="O52" t="n">
        <v/>
      </c>
      <c r="P52" t="n">
        <v/>
      </c>
      <c r="Q52" t="n">
        <v/>
      </c>
      <c r="R52" t="n">
        <v/>
      </c>
      <c r="S52" t="n">
        <v/>
      </c>
      <c r="T52" t="n">
        <v/>
      </c>
      <c r="U52" t="n">
        <v/>
      </c>
      <c r="V52" s="4" t="n">
        <v/>
      </c>
      <c r="W52" t="n">
        <v/>
      </c>
      <c r="X52" t="n">
        <v/>
      </c>
    </row>
    <row r="53" ht="15.6" customHeight="1">
      <c r="A53" s="1">
        <f>1+A52</f>
        <v/>
      </c>
      <c r="B53" s="4" t="n">
        <v>1.030015707734793</v>
      </c>
      <c r="C53" s="4" t="n">
        <v>1.018831899546805</v>
      </c>
      <c r="D53" s="4" t="n">
        <v>1.006910683191951</v>
      </c>
      <c r="E53" s="4" t="n">
        <v>1.033117445551023</v>
      </c>
      <c r="F53" s="4" t="n">
        <v>1.002900980821616</v>
      </c>
      <c r="G53" s="4" t="n">
        <v>1.000375458113858</v>
      </c>
      <c r="H53" s="4" t="n">
        <v>1.01906946780137</v>
      </c>
      <c r="I53" s="4" t="n">
        <v>1</v>
      </c>
      <c r="J53" t="n">
        <v/>
      </c>
      <c r="K53" t="n">
        <v/>
      </c>
      <c r="L53" t="n">
        <v/>
      </c>
      <c r="M53" t="n">
        <v/>
      </c>
      <c r="N53" t="n">
        <v/>
      </c>
      <c r="O53" t="n">
        <v/>
      </c>
      <c r="P53" t="n">
        <v/>
      </c>
      <c r="Q53" t="n">
        <v/>
      </c>
      <c r="R53" t="n">
        <v/>
      </c>
      <c r="S53" t="n">
        <v/>
      </c>
      <c r="T53" t="n">
        <v/>
      </c>
      <c r="U53" t="n">
        <v/>
      </c>
      <c r="V53" t="n">
        <v/>
      </c>
      <c r="W53" t="n">
        <v/>
      </c>
      <c r="X53" t="n">
        <v/>
      </c>
    </row>
    <row r="54" ht="15.6" customHeight="1">
      <c r="A54" s="1">
        <f>1+A53</f>
        <v/>
      </c>
      <c r="B54" s="4" t="n">
        <v>1.025589446107784</v>
      </c>
      <c r="C54" s="4" t="n">
        <v>1.432776840152655</v>
      </c>
      <c r="D54" s="4" t="n">
        <v>1.011407977943868</v>
      </c>
      <c r="E54" s="4" t="n">
        <v>1.002098475143037</v>
      </c>
      <c r="F54" s="4" t="n">
        <v>1.000121247276386</v>
      </c>
      <c r="G54" s="4" t="n">
        <v>1</v>
      </c>
      <c r="H54" s="4" t="n">
        <v>1</v>
      </c>
      <c r="I54" t="n">
        <v/>
      </c>
      <c r="J54" t="n">
        <v/>
      </c>
      <c r="K54" t="n">
        <v/>
      </c>
      <c r="L54" t="n">
        <v/>
      </c>
      <c r="M54" t="n">
        <v/>
      </c>
      <c r="N54" t="n">
        <v/>
      </c>
      <c r="O54" t="n">
        <v/>
      </c>
      <c r="P54" t="n">
        <v/>
      </c>
      <c r="Q54" t="n">
        <v/>
      </c>
      <c r="R54" t="n">
        <v/>
      </c>
      <c r="S54" t="n">
        <v/>
      </c>
      <c r="T54" t="n">
        <v/>
      </c>
      <c r="U54" t="n">
        <v/>
      </c>
      <c r="V54" t="n">
        <v/>
      </c>
      <c r="W54" t="n">
        <v/>
      </c>
      <c r="X54" t="n">
        <v/>
      </c>
    </row>
    <row r="55" ht="15.6" customHeight="1">
      <c r="A55" s="1">
        <f>1+A54</f>
        <v/>
      </c>
      <c r="B55" s="4" t="n">
        <v>1.109018214958988</v>
      </c>
      <c r="C55" s="4" t="n">
        <v>1.007035812284528</v>
      </c>
      <c r="D55" s="4" t="n">
        <v>1.002794662195207</v>
      </c>
      <c r="E55" s="4" t="n">
        <v>1.020817947467428</v>
      </c>
      <c r="F55" s="4" t="n">
        <v>1</v>
      </c>
      <c r="G55" s="4" t="n">
        <v>1</v>
      </c>
      <c r="H55" t="n">
        <v/>
      </c>
      <c r="I55" t="n">
        <v/>
      </c>
      <c r="J55" t="n">
        <v/>
      </c>
      <c r="K55" t="n">
        <v/>
      </c>
      <c r="L55" t="n">
        <v/>
      </c>
      <c r="M55" t="n">
        <v/>
      </c>
      <c r="N55" t="n">
        <v/>
      </c>
      <c r="O55" t="n">
        <v/>
      </c>
      <c r="P55" t="n">
        <v/>
      </c>
      <c r="Q55" t="n">
        <v/>
      </c>
      <c r="R55" t="n">
        <v/>
      </c>
      <c r="S55" t="n">
        <v/>
      </c>
      <c r="T55" t="n">
        <v/>
      </c>
      <c r="U55" t="n">
        <v/>
      </c>
      <c r="V55" t="n">
        <v/>
      </c>
      <c r="W55" t="n">
        <v/>
      </c>
      <c r="X55" t="n">
        <v/>
      </c>
    </row>
    <row r="56" ht="15.6" customHeight="1">
      <c r="A56" s="1">
        <f>1+A55</f>
        <v/>
      </c>
      <c r="B56" s="4" t="n">
        <v>1.042708027227203</v>
      </c>
      <c r="C56" s="4" t="n">
        <v>1</v>
      </c>
      <c r="D56" s="4" t="n">
        <v>1.005672460484735</v>
      </c>
      <c r="E56" s="4" t="n">
        <v>1.008492867706857</v>
      </c>
      <c r="F56" s="4" t="n">
        <v>1</v>
      </c>
      <c r="G56" t="n">
        <v/>
      </c>
      <c r="H56" t="n">
        <v/>
      </c>
      <c r="I56" t="n">
        <v/>
      </c>
      <c r="J56" t="n">
        <v/>
      </c>
      <c r="K56" t="n">
        <v/>
      </c>
      <c r="L56" t="n">
        <v/>
      </c>
      <c r="M56" t="n">
        <v/>
      </c>
      <c r="N56" t="n">
        <v/>
      </c>
      <c r="O56" t="n">
        <v/>
      </c>
      <c r="P56" t="n">
        <v/>
      </c>
      <c r="Q56" t="n">
        <v/>
      </c>
      <c r="R56" t="n">
        <v/>
      </c>
      <c r="S56" t="n">
        <v/>
      </c>
      <c r="T56" t="n">
        <v/>
      </c>
      <c r="U56" t="n">
        <v/>
      </c>
      <c r="V56" t="n">
        <v/>
      </c>
      <c r="W56" t="n">
        <v/>
      </c>
      <c r="X56" t="n">
        <v/>
      </c>
    </row>
    <row r="57" ht="15.6" customHeight="1">
      <c r="A57" s="1">
        <f>1+A56</f>
        <v/>
      </c>
      <c r="B57" s="4" t="n">
        <v>1.049549830212779</v>
      </c>
      <c r="C57" s="4" t="n">
        <v>1.003031805161846</v>
      </c>
      <c r="D57" s="4" t="n">
        <v>1.024263989554813</v>
      </c>
      <c r="E57" s="4" t="n">
        <v>1</v>
      </c>
      <c r="F57" t="n">
        <v/>
      </c>
      <c r="G57" t="n">
        <v/>
      </c>
      <c r="H57" t="n">
        <v/>
      </c>
      <c r="I57" t="n">
        <v/>
      </c>
      <c r="J57" t="n">
        <v/>
      </c>
      <c r="K57" t="n">
        <v/>
      </c>
      <c r="L57" t="n">
        <v/>
      </c>
      <c r="M57" t="n">
        <v/>
      </c>
      <c r="N57" t="n">
        <v/>
      </c>
      <c r="O57" t="n">
        <v/>
      </c>
      <c r="P57" t="n">
        <v/>
      </c>
      <c r="Q57" t="n">
        <v/>
      </c>
      <c r="R57" t="n">
        <v/>
      </c>
      <c r="S57" t="n">
        <v/>
      </c>
      <c r="T57" t="n">
        <v/>
      </c>
      <c r="U57" t="n">
        <v/>
      </c>
      <c r="V57" t="n">
        <v/>
      </c>
      <c r="W57" t="n">
        <v/>
      </c>
      <c r="X57" t="n">
        <v/>
      </c>
    </row>
    <row r="58" ht="15.6" customHeight="1">
      <c r="A58" s="1">
        <f>1+A57</f>
        <v/>
      </c>
      <c r="B58" s="4" t="n">
        <v>1.005581880973416</v>
      </c>
      <c r="C58" s="4" t="n">
        <v>1.06215406732958</v>
      </c>
      <c r="D58" s="4" t="n">
        <v>1</v>
      </c>
      <c r="E58" t="n">
        <v/>
      </c>
      <c r="F58" t="n">
        <v/>
      </c>
      <c r="G58" t="n">
        <v/>
      </c>
      <c r="H58" t="n">
        <v/>
      </c>
      <c r="I58" t="n">
        <v/>
      </c>
      <c r="J58" t="n">
        <v/>
      </c>
      <c r="K58" t="n">
        <v/>
      </c>
      <c r="L58" t="n">
        <v/>
      </c>
      <c r="M58" t="n">
        <v/>
      </c>
      <c r="N58" t="n">
        <v/>
      </c>
      <c r="O58" t="n">
        <v/>
      </c>
      <c r="P58" t="n">
        <v/>
      </c>
      <c r="Q58" t="n">
        <v/>
      </c>
      <c r="R58" t="n">
        <v/>
      </c>
      <c r="S58" t="n">
        <v/>
      </c>
      <c r="T58" t="n">
        <v/>
      </c>
      <c r="U58" t="n">
        <v/>
      </c>
      <c r="V58" t="n">
        <v/>
      </c>
      <c r="W58" t="n">
        <v/>
      </c>
      <c r="X58" t="n">
        <v/>
      </c>
    </row>
    <row r="59" ht="15.6" customHeight="1">
      <c r="A59" s="1">
        <f>1+A58</f>
        <v/>
      </c>
      <c r="B59" s="4" t="n">
        <v>9.468616082682129</v>
      </c>
      <c r="C59" s="4" t="n">
        <v>1</v>
      </c>
      <c r="D59" t="n">
        <v/>
      </c>
      <c r="E59" t="n">
        <v/>
      </c>
      <c r="F59" t="n">
        <v/>
      </c>
      <c r="G59" t="n">
        <v/>
      </c>
      <c r="H59" t="n">
        <v/>
      </c>
      <c r="I59" t="n">
        <v/>
      </c>
      <c r="J59" t="n">
        <v/>
      </c>
      <c r="K59" t="n">
        <v/>
      </c>
      <c r="L59" t="n">
        <v/>
      </c>
      <c r="M59" t="n">
        <v/>
      </c>
      <c r="N59" t="n">
        <v/>
      </c>
      <c r="O59" t="n">
        <v/>
      </c>
      <c r="P59" t="n">
        <v/>
      </c>
      <c r="Q59" t="n">
        <v/>
      </c>
      <c r="R59" t="n">
        <v/>
      </c>
      <c r="S59" t="n">
        <v/>
      </c>
      <c r="T59" t="n">
        <v/>
      </c>
      <c r="U59" t="n">
        <v/>
      </c>
      <c r="V59" t="n">
        <v/>
      </c>
      <c r="W59" t="n">
        <v/>
      </c>
      <c r="X59" t="n">
        <v/>
      </c>
    </row>
    <row r="60" ht="15.6" customHeight="1">
      <c r="A60" s="1">
        <f>1+A59</f>
        <v/>
      </c>
      <c r="B60" s="4" t="n">
        <v>1</v>
      </c>
      <c r="C60" t="n">
        <v/>
      </c>
      <c r="D60" t="n">
        <v/>
      </c>
      <c r="E60" t="n">
        <v/>
      </c>
      <c r="F60" t="n">
        <v/>
      </c>
      <c r="G60" t="n">
        <v/>
      </c>
      <c r="H60" t="n">
        <v/>
      </c>
      <c r="I60" t="n">
        <v/>
      </c>
      <c r="J60" t="n">
        <v/>
      </c>
      <c r="K60" t="n">
        <v/>
      </c>
      <c r="L60" t="n">
        <v/>
      </c>
      <c r="M60" t="n">
        <v/>
      </c>
      <c r="N60" t="n">
        <v/>
      </c>
      <c r="O60" t="n">
        <v/>
      </c>
      <c r="P60" t="n">
        <v/>
      </c>
      <c r="Q60" t="n">
        <v/>
      </c>
      <c r="R60" t="n">
        <v/>
      </c>
      <c r="S60" t="n">
        <v/>
      </c>
      <c r="T60" t="n">
        <v/>
      </c>
      <c r="U60" t="n">
        <v/>
      </c>
      <c r="V60" t="n">
        <v/>
      </c>
      <c r="W60" t="n">
        <v/>
      </c>
      <c r="X60" t="n">
        <v/>
      </c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A24"/>
  <sheetViews>
    <sheetView workbookViewId="0">
      <selection activeCell="N2" sqref="N2"/>
    </sheetView>
  </sheetViews>
  <sheetFormatPr baseColWidth="8" defaultRowHeight="14.4"/>
  <cols>
    <col width="19.109375" bestFit="1" customWidth="1" min="1" max="1"/>
    <col width="11.77734375" bestFit="1" customWidth="1" min="2" max="10"/>
    <col width="8.77734375" customWidth="1" min="11" max="11"/>
    <col width="4.77734375" customWidth="1" min="12" max="12"/>
    <col width="11.6640625" customWidth="1" min="13" max="13"/>
    <col width="10.109375" bestFit="1" customWidth="1" min="14" max="14"/>
    <col width="9.77734375" bestFit="1" customWidth="1" min="15" max="15"/>
    <col width="8.77734375" bestFit="1" customWidth="1" min="16" max="17"/>
    <col width="9.5546875" bestFit="1" customWidth="1" min="18" max="18"/>
    <col width="9.21875" bestFit="1" customWidth="1" min="19" max="19"/>
    <col width="8.21875" bestFit="1" customWidth="1" min="20" max="21"/>
    <col width="8.5546875" bestFit="1" customWidth="1" min="22" max="22"/>
    <col width="9.5546875" bestFit="1" customWidth="1" min="23" max="23"/>
    <col width="9.21875" bestFit="1" customWidth="1" min="24" max="24"/>
    <col width="8.21875" bestFit="1" customWidth="1" min="25" max="26"/>
    <col width="8.5546875" bestFit="1" customWidth="1" min="27" max="27"/>
  </cols>
  <sheetData>
    <row r="1" ht="28.8" customHeight="1">
      <c r="A1" s="35" t="inlineStr">
        <is>
          <t>Cumulative Development</t>
        </is>
      </c>
      <c r="B1" s="33" t="inlineStr">
        <is>
          <t>Volume All</t>
        </is>
      </c>
      <c r="C1" s="33" t="inlineStr">
        <is>
          <t>Volume 12</t>
        </is>
      </c>
      <c r="D1" s="33" t="inlineStr">
        <is>
          <t>Volume 6</t>
        </is>
      </c>
      <c r="E1" s="33" t="inlineStr">
        <is>
          <t>Volume 3</t>
        </is>
      </c>
      <c r="F1" s="33" t="inlineStr">
        <is>
          <t>Simple All</t>
        </is>
      </c>
      <c r="G1" s="33" t="inlineStr">
        <is>
          <t>Simple 12</t>
        </is>
      </c>
      <c r="H1" s="33" t="inlineStr">
        <is>
          <t>Simple 6</t>
        </is>
      </c>
      <c r="I1" s="33" t="inlineStr">
        <is>
          <t>Simple 3</t>
        </is>
      </c>
      <c r="J1" s="33" t="inlineStr">
        <is>
          <t>Selected</t>
        </is>
      </c>
      <c r="M1" s="35" t="inlineStr">
        <is>
          <t>Incremental Pattern</t>
        </is>
      </c>
      <c r="N1" s="33" t="inlineStr">
        <is>
          <t>Volume All</t>
        </is>
      </c>
      <c r="O1" s="33" t="inlineStr">
        <is>
          <t>Volume 12</t>
        </is>
      </c>
      <c r="P1" s="33" t="inlineStr">
        <is>
          <t>Volume 6</t>
        </is>
      </c>
      <c r="Q1" s="33" t="inlineStr">
        <is>
          <t>Volume 3</t>
        </is>
      </c>
      <c r="R1" s="33" t="inlineStr">
        <is>
          <t>Simple All</t>
        </is>
      </c>
      <c r="S1" s="33" t="inlineStr">
        <is>
          <t>Simple 12</t>
        </is>
      </c>
      <c r="T1" s="33" t="inlineStr">
        <is>
          <t>Simple 6</t>
        </is>
      </c>
      <c r="U1" s="33" t="inlineStr">
        <is>
          <t>Simple 3</t>
        </is>
      </c>
      <c r="V1" s="33" t="inlineStr">
        <is>
          <t>Selected</t>
        </is>
      </c>
      <c r="W1" s="33" t="n"/>
      <c r="X1" s="33" t="n"/>
      <c r="Y1" s="33" t="n"/>
      <c r="Z1" s="33" t="n"/>
      <c r="AA1" s="33" t="n"/>
    </row>
    <row r="2">
      <c r="A2" s="33" t="n">
        <v>1</v>
      </c>
      <c r="B2" s="34" t="n">
        <v>0.6404305967067639</v>
      </c>
      <c r="C2" s="34" t="n">
        <v>0.6549610659677243</v>
      </c>
      <c r="D2" s="34" t="n">
        <v>0.7370539938743152</v>
      </c>
      <c r="E2" s="34" t="n">
        <v>0.6917483991033815</v>
      </c>
      <c r="F2" s="34" t="n">
        <v>0.2884448360722189</v>
      </c>
      <c r="G2" s="34" t="n">
        <v>0.2526941002514698</v>
      </c>
      <c r="H2" s="34" t="n">
        <v>0.3585656715529489</v>
      </c>
      <c r="I2" s="34" t="n">
        <v>0.2419181789949079</v>
      </c>
      <c r="J2" s="34" t="n">
        <v>0.1407948208865978</v>
      </c>
      <c r="M2" s="33" t="n">
        <v>1</v>
      </c>
      <c r="N2" s="22" t="n">
        <v>1.322675822560881</v>
      </c>
      <c r="O2" s="22" t="n">
        <v>1.307720121036968</v>
      </c>
      <c r="P2" s="22" t="n">
        <v>1.202731831269688</v>
      </c>
      <c r="Q2" s="22" t="n">
        <v>1.332646007022881</v>
      </c>
      <c r="R2" s="22" t="n">
        <v>2.688018518443398</v>
      </c>
      <c r="S2" s="22" t="n">
        <v>3.140839294360527</v>
      </c>
      <c r="T2" s="22" t="n">
        <v>2.445912339342418</v>
      </c>
      <c r="U2" s="22" t="n">
        <v>3.824732654551848</v>
      </c>
      <c r="V2" s="22" t="n">
        <v>1.307720121036968</v>
      </c>
    </row>
    <row r="3">
      <c r="A3">
        <f>+A2+1</f>
        <v/>
      </c>
      <c r="B3" s="34" t="n">
        <v>0.847082066292275</v>
      </c>
      <c r="C3" s="34" t="n">
        <v>0.8565057644618143</v>
      </c>
      <c r="D3" s="34" t="n">
        <v>0.8864782997970923</v>
      </c>
      <c r="E3" s="34" t="n">
        <v>0.9218557419295914</v>
      </c>
      <c r="F3" s="34" t="n">
        <v>0.7753450609114946</v>
      </c>
      <c r="G3" s="34" t="n">
        <v>0.7936715595228947</v>
      </c>
      <c r="H3" s="34" t="n">
        <v>0.8770202005159585</v>
      </c>
      <c r="I3" s="34" t="n">
        <v>0.9252723589315431</v>
      </c>
      <c r="J3" s="34" t="n">
        <v>0.5296973146648478</v>
      </c>
      <c r="M3">
        <f>+M2+1</f>
        <v/>
      </c>
      <c r="N3" s="22" t="n">
        <v>1.045821096494729</v>
      </c>
      <c r="O3" s="22" t="n">
        <v>1.06068828148577</v>
      </c>
      <c r="P3" s="22" t="n">
        <v>1.077938142103161</v>
      </c>
      <c r="Q3" s="22" t="n">
        <v>1.029832055822015</v>
      </c>
      <c r="R3" s="22" t="n">
        <v>1.04735408633623</v>
      </c>
      <c r="S3" s="22" t="n">
        <v>1.064516155657693</v>
      </c>
      <c r="T3" s="22" t="n">
        <v>1.084166420821435</v>
      </c>
      <c r="U3" s="22" t="n">
        <v>1.021728624163808</v>
      </c>
      <c r="V3" s="22" t="n">
        <v>1.06068828148577</v>
      </c>
    </row>
    <row r="4">
      <c r="A4">
        <f>+A3+1</f>
        <v/>
      </c>
      <c r="B4" s="34" t="n">
        <v>0.8858962953908079</v>
      </c>
      <c r="C4" s="34" t="n">
        <v>0.9084856273896573</v>
      </c>
      <c r="D4" s="34" t="n">
        <v>0.9555687714980463</v>
      </c>
      <c r="E4" s="34" t="n">
        <v>0.9493565938826802</v>
      </c>
      <c r="F4" s="34" t="n">
        <v>0.8120608178662672</v>
      </c>
      <c r="G4" s="34" t="n">
        <v>0.8448761973981573</v>
      </c>
      <c r="H4" s="34" t="n">
        <v>0.950835851781484</v>
      </c>
      <c r="I4" s="34" t="n">
        <v>0.9453772542679271</v>
      </c>
      <c r="J4" s="34" t="n">
        <v>0.6229586828942332</v>
      </c>
      <c r="M4">
        <f>+M3+1</f>
        <v/>
      </c>
      <c r="N4" s="22" t="n">
        <v>1.031364132439655</v>
      </c>
      <c r="O4" s="22" t="n">
        <v>1.011728241199016</v>
      </c>
      <c r="P4" s="22" t="n">
        <v>1.007501847115839</v>
      </c>
      <c r="Q4" s="22" t="n">
        <v>1.0075313340354</v>
      </c>
      <c r="R4" s="22" t="n">
        <v>1.033960202937091</v>
      </c>
      <c r="S4" s="22" t="n">
        <v>1.013180961414109</v>
      </c>
      <c r="T4" s="22" t="n">
        <v>1.008508295561762</v>
      </c>
      <c r="U4" s="22" t="n">
        <v>1.009978816679849</v>
      </c>
      <c r="V4" s="22" t="n">
        <v>1.011728241199016</v>
      </c>
    </row>
    <row r="5">
      <c r="A5">
        <f>+A4+1</f>
        <v/>
      </c>
      <c r="B5" s="34" t="n">
        <v>0.9136816641272447</v>
      </c>
      <c r="C5" s="34" t="n">
        <v>0.9191405659535227</v>
      </c>
      <c r="D5" s="34" t="n">
        <v>0.9627373023304949</v>
      </c>
      <c r="E5" s="34" t="n">
        <v>0.9565065155099202</v>
      </c>
      <c r="F5" s="34" t="n">
        <v>0.8396385680382658</v>
      </c>
      <c r="G5" s="34" t="n">
        <v>0.8560124779557613</v>
      </c>
      <c r="H5" s="34" t="n">
        <v>0.9589258442391608</v>
      </c>
      <c r="I5" s="34" t="n">
        <v>0.9548110005815659</v>
      </c>
      <c r="J5" s="34" t="n">
        <v>0.7307414576019997</v>
      </c>
      <c r="M5">
        <f>+M4+1</f>
        <v/>
      </c>
      <c r="N5" s="22" t="n">
        <v>1.014954359899785</v>
      </c>
      <c r="O5" s="22" t="n">
        <v>1.01147593345411</v>
      </c>
      <c r="P5" s="22" t="n">
        <v>1.010515453504196</v>
      </c>
      <c r="Q5" s="22" t="n">
        <v>1.009899058053424</v>
      </c>
      <c r="R5" s="22" t="n">
        <v>1.025635717056935</v>
      </c>
      <c r="S5" s="22" t="n">
        <v>1.01273951384996</v>
      </c>
      <c r="T5" s="22" t="n">
        <v>1.011197676799672</v>
      </c>
      <c r="U5" s="22" t="n">
        <v>1.009770271724762</v>
      </c>
      <c r="V5" s="22" t="n">
        <v>1.01147593345411</v>
      </c>
    </row>
    <row r="6">
      <c r="A6">
        <f>+A5+1</f>
        <v/>
      </c>
      <c r="B6" s="34" t="n">
        <v>0.9273451885664376</v>
      </c>
      <c r="C6" s="34" t="n">
        <v>0.9296885619233785</v>
      </c>
      <c r="D6" s="34" t="n">
        <v>0.9728609216699061</v>
      </c>
      <c r="E6" s="34" t="n">
        <v>0.9659750290354313</v>
      </c>
      <c r="F6" s="34" t="n">
        <v>0.8611633047985845</v>
      </c>
      <c r="G6" s="34" t="n">
        <v>0.8669176607744169</v>
      </c>
      <c r="H6" s="34" t="n">
        <v>0.9696635859178033</v>
      </c>
      <c r="I6" s="34" t="n">
        <v>0.9641397635030395</v>
      </c>
      <c r="J6" s="34" t="n">
        <v>0.7307414576019997</v>
      </c>
      <c r="M6">
        <f>+M5+1</f>
        <v/>
      </c>
      <c r="N6" s="22" t="n">
        <v>1.016714532524869</v>
      </c>
      <c r="O6" s="22" t="n">
        <v>1.008615233415956</v>
      </c>
      <c r="P6" s="22" t="n">
        <v>1.008480323662971</v>
      </c>
      <c r="Q6" s="22" t="n">
        <v>1.000048390869855</v>
      </c>
      <c r="R6" s="22" t="n">
        <v>1.026350822311526</v>
      </c>
      <c r="S6" s="22" t="n">
        <v>1.009276453064379</v>
      </c>
      <c r="T6" s="22" t="n">
        <v>1.008777885557229</v>
      </c>
      <c r="U6" s="22" t="n">
        <v>1.000040415758795</v>
      </c>
      <c r="V6" s="22" t="n">
        <v>1.008615233415956</v>
      </c>
    </row>
    <row r="7">
      <c r="A7">
        <f>+A6+1</f>
        <v/>
      </c>
      <c r="B7" s="34" t="n">
        <v>0.942845329882512</v>
      </c>
      <c r="C7" s="34" t="n">
        <v>0.9376980458884925</v>
      </c>
      <c r="D7" s="34" t="n">
        <v>0.9811110971647231</v>
      </c>
      <c r="E7" s="34" t="n">
        <v>0.9660217734073443</v>
      </c>
      <c r="F7" s="34" t="n">
        <v>0.8838556660245386</v>
      </c>
      <c r="G7" s="34" t="n">
        <v>0.8749595817652723</v>
      </c>
      <c r="H7" s="34" t="n">
        <v>0.9781751819040021</v>
      </c>
      <c r="I7" s="34" t="n">
        <v>0.9641787299431664</v>
      </c>
      <c r="J7" s="34" t="n">
        <v>0.744680711960974</v>
      </c>
      <c r="M7">
        <f>+M6+1</f>
        <v/>
      </c>
      <c r="N7" s="22" t="n">
        <v>1.004178565423447</v>
      </c>
      <c r="O7" s="22" t="n">
        <v>1.000198836560568</v>
      </c>
      <c r="P7" s="22" t="n">
        <v>1.000274141259454</v>
      </c>
      <c r="Q7" s="22" t="n">
        <v>1.000109112269969</v>
      </c>
      <c r="R7" s="22" t="n">
        <v>1.011778236719644</v>
      </c>
      <c r="S7" s="22" t="n">
        <v>1.000228174956154</v>
      </c>
      <c r="T7" s="22" t="n">
        <v>1.000334344284237</v>
      </c>
      <c r="U7" s="22" t="n">
        <v>1.000125152704619</v>
      </c>
      <c r="V7" s="22" t="n">
        <v>1.000198836560568</v>
      </c>
    </row>
    <row r="8">
      <c r="A8">
        <f>+A7+1</f>
        <v/>
      </c>
      <c r="B8" s="34" t="n">
        <v>0.9467850707776174</v>
      </c>
      <c r="C8" s="34" t="n">
        <v>0.9378844945427883</v>
      </c>
      <c r="D8" s="34" t="n">
        <v>0.9813800601965642</v>
      </c>
      <c r="E8" s="34" t="n">
        <v>0.9661271782358803</v>
      </c>
      <c r="F8" s="34" t="n">
        <v>0.8942659272849743</v>
      </c>
      <c r="G8" s="34" t="n">
        <v>0.8751592256294783</v>
      </c>
      <c r="H8" s="34" t="n">
        <v>0.9785022291850544</v>
      </c>
      <c r="I8" s="34" t="n">
        <v>0.9642993995189553</v>
      </c>
      <c r="J8" s="34" t="n">
        <v>0.8802525998915391</v>
      </c>
      <c r="M8">
        <f>+M7+1</f>
        <v/>
      </c>
      <c r="N8" s="22" t="n">
        <v>1.005057735857059</v>
      </c>
      <c r="O8" s="22" t="n">
        <v>1.004987306986038</v>
      </c>
      <c r="P8" s="22" t="n">
        <v>1.005679344021841</v>
      </c>
      <c r="Q8" s="22" t="n">
        <v>1.012441137172034</v>
      </c>
      <c r="R8" s="22" t="n">
        <v>1.005317296672041</v>
      </c>
      <c r="S8" s="22" t="n">
        <v>1.005697545189214</v>
      </c>
      <c r="T8" s="22" t="n">
        <v>1.006848234687725</v>
      </c>
      <c r="U8" s="22" t="n">
        <v>1.013656212084985</v>
      </c>
      <c r="V8" s="22" t="n">
        <v>1.004987306986038</v>
      </c>
    </row>
    <row r="9">
      <c r="A9">
        <f>+A8+1</f>
        <v/>
      </c>
      <c r="B9" s="34" t="n">
        <v>0.9515736595790175</v>
      </c>
      <c r="C9" s="34" t="n">
        <v>0.9425620124345186</v>
      </c>
      <c r="D9" s="34" t="n">
        <v>0.9869536551745953</v>
      </c>
      <c r="E9" s="34" t="n">
        <v>0.9781468989859432</v>
      </c>
      <c r="F9" s="34" t="n">
        <v>0.8990210045240465</v>
      </c>
      <c r="G9" s="34" t="n">
        <v>0.8801454848652598</v>
      </c>
      <c r="H9" s="34" t="n">
        <v>0.9852032420929761</v>
      </c>
      <c r="I9" s="34" t="n">
        <v>0.9774680766322102</v>
      </c>
      <c r="J9" s="34" t="n">
        <v>0.8802525998915391</v>
      </c>
      <c r="M9">
        <f>+M8+1</f>
        <v/>
      </c>
      <c r="N9" s="22" t="n">
        <v>1.003102126341366</v>
      </c>
      <c r="O9" s="22" t="n">
        <v>1.003755245275623</v>
      </c>
      <c r="P9" s="22" t="n">
        <v>1.007234243217141</v>
      </c>
      <c r="Q9" s="22" t="n">
        <v>1.01604734197658</v>
      </c>
      <c r="R9" s="22" t="n">
        <v>1.003250005689425</v>
      </c>
      <c r="S9" s="22" t="n">
        <v>1.003994164428812</v>
      </c>
      <c r="T9" s="22" t="n">
        <v>1.007988328857623</v>
      </c>
      <c r="U9" s="22" t="n">
        <v>1.015131479269507</v>
      </c>
      <c r="V9" s="22" t="n">
        <v>1.003755245275623</v>
      </c>
    </row>
    <row r="10">
      <c r="A10">
        <f>+A9+1</f>
        <v/>
      </c>
      <c r="B10" s="34" t="n">
        <v>0.9545255612941475</v>
      </c>
      <c r="C10" s="34" t="n">
        <v>0.9461015639786952</v>
      </c>
      <c r="D10" s="34" t="n">
        <v>0.9940935179601743</v>
      </c>
      <c r="E10" s="34" t="n">
        <v>0.9938435567773021</v>
      </c>
      <c r="F10" s="34" t="n">
        <v>0.9019428279036622</v>
      </c>
      <c r="G10" s="34" t="n">
        <v>0.8836609306530878</v>
      </c>
      <c r="H10" s="34" t="n">
        <v>0.9930733695824113</v>
      </c>
      <c r="I10" s="34" t="n">
        <v>0.9922586145703756</v>
      </c>
      <c r="J10" s="34" t="n">
        <v>0.8802525998915391</v>
      </c>
      <c r="M10">
        <f>+M9+1</f>
        <v/>
      </c>
      <c r="N10" s="22" t="n">
        <v>1.032024778381218</v>
      </c>
      <c r="O10" s="22" t="n">
        <v>1.040476768807665</v>
      </c>
      <c r="P10" s="22" t="n">
        <v>1.001306242541551</v>
      </c>
      <c r="Q10" s="22" t="n">
        <v>1.002209040179844</v>
      </c>
      <c r="R10" s="22" t="n">
        <v>1.088564910766066</v>
      </c>
      <c r="S10" s="22" t="n">
        <v>1.11021136312155</v>
      </c>
      <c r="T10" s="22" t="n">
        <v>1.001537085203563</v>
      </c>
      <c r="U10" s="22" t="n">
        <v>1.002880065646013</v>
      </c>
      <c r="V10" s="22" t="n">
        <v>1.040476768807665</v>
      </c>
    </row>
    <row r="11">
      <c r="A11">
        <f>+A10+1</f>
        <v/>
      </c>
      <c r="B11" s="34" t="n">
        <v>0.9850940308538001</v>
      </c>
      <c r="C11" s="34" t="n">
        <v>0.9843966982524311</v>
      </c>
      <c r="D11" s="34" t="n">
        <v>0.9953920452036137</v>
      </c>
      <c r="E11" s="34" t="n">
        <v>0.9960389971267022</v>
      </c>
      <c r="F11" s="34" t="n">
        <v>0.9818233139730432</v>
      </c>
      <c r="G11" s="34" t="n">
        <v>0.9810504063576225</v>
      </c>
      <c r="H11" s="34" t="n">
        <v>0.9945998079648488</v>
      </c>
      <c r="I11" s="34" t="n">
        <v>0.9951163845181605</v>
      </c>
      <c r="J11" s="34" t="n">
        <v>0.8806199712005665</v>
      </c>
      <c r="M11">
        <f>+M10+1</f>
        <v/>
      </c>
      <c r="N11" s="22" t="n">
        <v>1.00313187541704</v>
      </c>
      <c r="O11" s="22" t="n">
        <v>1.003757545262449</v>
      </c>
      <c r="P11" s="22" t="n">
        <v>1.000582843225115</v>
      </c>
      <c r="Q11" s="22" t="n">
        <v>1.000379365193292</v>
      </c>
      <c r="R11" s="22" t="n">
        <v>1.003844827352439</v>
      </c>
      <c r="S11" s="22" t="n">
        <v>1.004485631911179</v>
      </c>
      <c r="T11" s="22" t="n">
        <v>1.000696337944779</v>
      </c>
      <c r="U11" s="22" t="n">
        <v>1.000501190758238</v>
      </c>
      <c r="V11" s="22" t="n">
        <v>1.003757545262449</v>
      </c>
    </row>
    <row r="12">
      <c r="A12">
        <f>+A11+1</f>
        <v/>
      </c>
      <c r="B12" s="34" t="n">
        <v>0.9881792226325039</v>
      </c>
      <c r="C12" s="34" t="n">
        <v>0.9880956134023194</v>
      </c>
      <c r="D12" s="34" t="n">
        <v>0.9959722027134942</v>
      </c>
      <c r="E12" s="34" t="n">
        <v>0.9964168596533729</v>
      </c>
      <c r="F12" s="34" t="n">
        <v>0.9855982551058696</v>
      </c>
      <c r="G12" s="34" t="n">
        <v>0.9854510373668559</v>
      </c>
      <c r="H12" s="34" t="n">
        <v>0.9952923855510051</v>
      </c>
      <c r="I12" s="34" t="n">
        <v>0.9956151276534523</v>
      </c>
      <c r="J12" s="34" t="n">
        <v>0.8823246932020886</v>
      </c>
      <c r="M12">
        <f>+M11+1</f>
        <v/>
      </c>
      <c r="N12" s="22" t="n">
        <v>1.001832131715498</v>
      </c>
      <c r="O12" s="22" t="n">
        <v>1.001916903282309</v>
      </c>
      <c r="P12" s="22" t="n">
        <v>1.003326750691264</v>
      </c>
      <c r="Q12" s="22" t="n">
        <v>1.002218880401549</v>
      </c>
      <c r="R12" s="22" t="n">
        <v>1.00219455597189</v>
      </c>
      <c r="S12" s="22" t="n">
        <v>1.002344275045682</v>
      </c>
      <c r="T12" s="22" t="n">
        <v>1.004034936784859</v>
      </c>
      <c r="U12" s="22" t="n">
        <v>1.003015479559855</v>
      </c>
      <c r="V12" s="22" t="n">
        <v>1.001916903282309</v>
      </c>
    </row>
    <row r="13">
      <c r="A13">
        <f>+A12+1</f>
        <v/>
      </c>
      <c r="B13" s="34" t="n">
        <v>0.9899896971268849</v>
      </c>
      <c r="C13" s="34" t="n">
        <v>0.9899896971268849</v>
      </c>
      <c r="D13" s="34" t="n">
        <v>0.9992855539273511</v>
      </c>
      <c r="E13" s="34" t="n">
        <v>0.9986277894950314</v>
      </c>
      <c r="F13" s="34" t="n">
        <v>0.9877612056424967</v>
      </c>
      <c r="G13" s="34" t="n">
        <v>0.9877612056424967</v>
      </c>
      <c r="H13" s="34" t="n">
        <v>0.999308327409155</v>
      </c>
      <c r="I13" s="34" t="n">
        <v>0.9986173847203742</v>
      </c>
      <c r="J13" s="34" t="n">
        <v>0.8903443605823382</v>
      </c>
      <c r="M13">
        <f>+M12+1</f>
        <v/>
      </c>
      <c r="N13" s="22" t="n">
        <v>1.006755486279218</v>
      </c>
      <c r="O13" s="22" t="n">
        <v>1.006755486279218</v>
      </c>
      <c r="P13" s="22" t="n">
        <v>1.000457423349769</v>
      </c>
      <c r="Q13" s="22" t="n">
        <v>1.000877208785737</v>
      </c>
      <c r="R13" s="22" t="n">
        <v>1.008164067699344</v>
      </c>
      <c r="S13" s="22" t="n">
        <v>1.008164067699344</v>
      </c>
      <c r="T13" s="22" t="n">
        <v>1.000425305714143</v>
      </c>
      <c r="U13" s="22" t="n">
        <v>1.000850611428286</v>
      </c>
      <c r="V13" s="22" t="n">
        <v>1.006755486279218</v>
      </c>
    </row>
    <row r="14">
      <c r="A14">
        <f>+A13+1</f>
        <v/>
      </c>
      <c r="B14" s="34" t="n">
        <v>0.9966775589423927</v>
      </c>
      <c r="C14" s="34" t="n">
        <v>0.9966775589423927</v>
      </c>
      <c r="D14" s="34" t="n">
        <v>0.9997426504728046</v>
      </c>
      <c r="E14" s="34" t="n">
        <v>0.9995037945656572</v>
      </c>
      <c r="F14" s="34" t="n">
        <v>0.9958253549961473</v>
      </c>
      <c r="G14" s="34" t="n">
        <v>0.9958253549961473</v>
      </c>
      <c r="H14" s="34" t="n">
        <v>0.9997333389509927</v>
      </c>
      <c r="I14" s="34" t="n">
        <v>0.9994668200803023</v>
      </c>
      <c r="J14" s="34" t="n">
        <v>0.8906842482834011</v>
      </c>
      <c r="M14">
        <f>+M13+1</f>
        <v/>
      </c>
      <c r="N14" s="22" t="n">
        <v>1.003333516469592</v>
      </c>
      <c r="O14" s="22" t="n">
        <v>1.003333516469592</v>
      </c>
      <c r="P14" s="22" t="n">
        <v>1.000257415773023</v>
      </c>
      <c r="Q14" s="22" t="n">
        <v>1.000496451776412</v>
      </c>
      <c r="R14" s="22" t="n">
        <v>1.004192145724055</v>
      </c>
      <c r="S14" s="22" t="n">
        <v>1.004192145724055</v>
      </c>
      <c r="T14" s="22" t="n">
        <v>1.000266732176089</v>
      </c>
      <c r="U14" s="22" t="n">
        <v>1.000533464352178</v>
      </c>
      <c r="V14" s="22" t="n">
        <v>1.003333516469592</v>
      </c>
    </row>
    <row r="15">
      <c r="A15">
        <f>+A14+1</f>
        <v/>
      </c>
      <c r="B15" s="34" t="n">
        <v>1</v>
      </c>
      <c r="C15" s="34" t="n">
        <v>1</v>
      </c>
      <c r="D15" s="34" t="n">
        <v>1</v>
      </c>
      <c r="E15" s="34" t="n">
        <v>1</v>
      </c>
      <c r="F15" s="34" t="n">
        <v>1</v>
      </c>
      <c r="G15" s="34" t="n">
        <v>1</v>
      </c>
      <c r="H15" s="34" t="n">
        <v>1</v>
      </c>
      <c r="I15" s="34" t="n">
        <v>1</v>
      </c>
      <c r="J15" s="34" t="n">
        <v>0.8906842482834011</v>
      </c>
      <c r="M15">
        <f>+M14+1</f>
        <v/>
      </c>
      <c r="N15" s="22" t="n">
        <v>1</v>
      </c>
      <c r="O15" s="22" t="n">
        <v>1</v>
      </c>
      <c r="P15" s="22" t="n">
        <v>1</v>
      </c>
      <c r="Q15" s="22" t="n">
        <v>1</v>
      </c>
      <c r="R15" s="22" t="n">
        <v>1</v>
      </c>
      <c r="S15" s="22" t="n">
        <v>1</v>
      </c>
      <c r="T15" s="22" t="n">
        <v>1</v>
      </c>
      <c r="U15" s="22" t="n">
        <v>1</v>
      </c>
      <c r="V15" s="22" t="n">
        <v>1</v>
      </c>
    </row>
    <row r="16">
      <c r="A16">
        <f>+A15+1</f>
        <v/>
      </c>
      <c r="B16" s="34" t="n">
        <v>1</v>
      </c>
      <c r="C16" s="34" t="n">
        <v>1</v>
      </c>
      <c r="D16" s="34" t="n">
        <v>1</v>
      </c>
      <c r="E16" s="34" t="n">
        <v>1</v>
      </c>
      <c r="F16" s="34" t="n">
        <v>1</v>
      </c>
      <c r="G16" s="34" t="n">
        <v>1</v>
      </c>
      <c r="H16" s="34" t="n">
        <v>1</v>
      </c>
      <c r="I16" s="34" t="n">
        <v>1</v>
      </c>
      <c r="J16" s="34" t="n">
        <v>0.8906842482834011</v>
      </c>
      <c r="M16">
        <f>+M15+1</f>
        <v/>
      </c>
      <c r="N16" s="22" t="n">
        <v>1</v>
      </c>
      <c r="O16" s="22" t="n">
        <v>1</v>
      </c>
      <c r="P16" s="22" t="n">
        <v>1</v>
      </c>
      <c r="Q16" s="22" t="n">
        <v>1</v>
      </c>
      <c r="R16" s="22" t="n">
        <v>1</v>
      </c>
      <c r="S16" s="22" t="n">
        <v>1</v>
      </c>
      <c r="T16" s="22" t="n">
        <v>1</v>
      </c>
      <c r="U16" s="22" t="n">
        <v>1</v>
      </c>
      <c r="V16" s="22" t="n">
        <v>1</v>
      </c>
    </row>
    <row r="17">
      <c r="A17">
        <f>+A16+1</f>
        <v/>
      </c>
      <c r="B17" s="34" t="n">
        <v>1</v>
      </c>
      <c r="C17" s="34" t="n">
        <v>1</v>
      </c>
      <c r="D17" s="34" t="n">
        <v>1</v>
      </c>
      <c r="E17" s="34" t="n">
        <v>1</v>
      </c>
      <c r="F17" s="34" t="n">
        <v>1</v>
      </c>
      <c r="G17" s="34" t="n">
        <v>1</v>
      </c>
      <c r="H17" s="34" t="n">
        <v>1</v>
      </c>
      <c r="I17" s="34" t="n">
        <v>1</v>
      </c>
      <c r="J17" s="34" t="n">
        <v>1</v>
      </c>
      <c r="M17">
        <f>+M16+1</f>
        <v/>
      </c>
      <c r="N17" s="22" t="n">
        <v>1</v>
      </c>
      <c r="O17" s="22" t="n">
        <v>1</v>
      </c>
      <c r="P17" s="22" t="n">
        <v>1</v>
      </c>
      <c r="Q17" s="22" t="n">
        <v>1</v>
      </c>
      <c r="R17" s="22" t="n">
        <v>1</v>
      </c>
      <c r="S17" s="22" t="n">
        <v>1</v>
      </c>
      <c r="T17" s="22" t="n">
        <v>1</v>
      </c>
      <c r="U17" s="22" t="n">
        <v>1</v>
      </c>
      <c r="V17" s="22" t="n">
        <v>1</v>
      </c>
    </row>
    <row r="18">
      <c r="A18">
        <f>+A17+1</f>
        <v/>
      </c>
      <c r="B18" s="34" t="n">
        <v>1</v>
      </c>
      <c r="C18" s="34" t="n">
        <v>1</v>
      </c>
      <c r="D18" s="34" t="n">
        <v>1</v>
      </c>
      <c r="E18" s="34" t="n">
        <v>1</v>
      </c>
      <c r="F18" s="34" t="n">
        <v>1</v>
      </c>
      <c r="G18" s="34" t="n">
        <v>1</v>
      </c>
      <c r="H18" s="34" t="n">
        <v>1</v>
      </c>
      <c r="I18" s="34" t="n">
        <v>1</v>
      </c>
      <c r="J18" s="34" t="n">
        <v>1</v>
      </c>
      <c r="M18">
        <f>+M17+1</f>
        <v/>
      </c>
      <c r="N18" s="22" t="n">
        <v>1</v>
      </c>
      <c r="O18" s="22" t="n">
        <v>1</v>
      </c>
      <c r="P18" s="22" t="n">
        <v>1</v>
      </c>
      <c r="Q18" s="22" t="n">
        <v>1</v>
      </c>
      <c r="R18" s="22" t="n">
        <v>1</v>
      </c>
      <c r="S18" s="22" t="n">
        <v>1</v>
      </c>
      <c r="T18" s="22" t="n">
        <v>1</v>
      </c>
      <c r="U18" s="22" t="n">
        <v>1</v>
      </c>
      <c r="V18" s="22" t="n">
        <v>1</v>
      </c>
    </row>
    <row r="19">
      <c r="A19">
        <f>+A18+1</f>
        <v/>
      </c>
      <c r="B19" s="34" t="n">
        <v>1</v>
      </c>
      <c r="C19" s="34" t="n">
        <v>1</v>
      </c>
      <c r="D19" s="34" t="n">
        <v>1</v>
      </c>
      <c r="E19" s="34" t="n">
        <v>1</v>
      </c>
      <c r="F19" s="34" t="n">
        <v>1</v>
      </c>
      <c r="G19" s="34" t="n">
        <v>1</v>
      </c>
      <c r="H19" s="34" t="n">
        <v>1</v>
      </c>
      <c r="I19" s="34" t="n">
        <v>1</v>
      </c>
      <c r="J19" s="34" t="n">
        <v>1</v>
      </c>
      <c r="M19">
        <f>+M18+1</f>
        <v/>
      </c>
      <c r="N19" s="22" t="n">
        <v>1</v>
      </c>
      <c r="O19" s="22" t="n">
        <v>1</v>
      </c>
      <c r="P19" s="22" t="n">
        <v>1</v>
      </c>
      <c r="Q19" s="22" t="n">
        <v>1</v>
      </c>
      <c r="R19" s="22" t="n">
        <v>1</v>
      </c>
      <c r="S19" s="22" t="n">
        <v>1</v>
      </c>
      <c r="T19" s="22" t="n">
        <v>1</v>
      </c>
      <c r="U19" s="22" t="n">
        <v>1</v>
      </c>
      <c r="V19" s="22" t="n">
        <v>1</v>
      </c>
    </row>
    <row r="20">
      <c r="A20">
        <f>+A19+1</f>
        <v/>
      </c>
      <c r="B20" s="34" t="n">
        <v>1</v>
      </c>
      <c r="C20" s="34" t="n">
        <v>1</v>
      </c>
      <c r="D20" s="34" t="n">
        <v>1</v>
      </c>
      <c r="E20" s="34" t="n">
        <v>1</v>
      </c>
      <c r="F20" s="34" t="n">
        <v>1</v>
      </c>
      <c r="G20" s="34" t="n">
        <v>1</v>
      </c>
      <c r="H20" s="34" t="n">
        <v>1</v>
      </c>
      <c r="I20" s="34" t="n">
        <v>1</v>
      </c>
      <c r="J20" s="34" t="n">
        <v>1</v>
      </c>
      <c r="M20">
        <f>+M19+1</f>
        <v/>
      </c>
      <c r="N20" s="22" t="n">
        <v>1</v>
      </c>
      <c r="O20" s="22" t="n">
        <v>1</v>
      </c>
      <c r="P20" s="22" t="n">
        <v>1</v>
      </c>
      <c r="Q20" s="22" t="n">
        <v>1</v>
      </c>
      <c r="R20" s="22" t="n">
        <v>1</v>
      </c>
      <c r="S20" s="22" t="n">
        <v>1</v>
      </c>
      <c r="T20" s="22" t="n">
        <v>1</v>
      </c>
      <c r="U20" s="22" t="n">
        <v>1</v>
      </c>
      <c r="V20" s="22" t="n">
        <v>1</v>
      </c>
    </row>
    <row r="21">
      <c r="A21">
        <f>+A20+1</f>
        <v/>
      </c>
      <c r="B21" s="34" t="n">
        <v>1</v>
      </c>
      <c r="C21" s="34" t="n">
        <v>1</v>
      </c>
      <c r="D21" s="34" t="n">
        <v>1</v>
      </c>
      <c r="E21" s="34" t="n">
        <v>1</v>
      </c>
      <c r="F21" s="34" t="n">
        <v>1</v>
      </c>
      <c r="G21" s="34" t="n">
        <v>1</v>
      </c>
      <c r="H21" s="34" t="n">
        <v>1</v>
      </c>
      <c r="I21" s="34" t="n">
        <v>1</v>
      </c>
      <c r="J21" s="34" t="n">
        <v>1</v>
      </c>
      <c r="M21">
        <f>+M20+1</f>
        <v/>
      </c>
      <c r="N21" s="22" t="n">
        <v>1</v>
      </c>
      <c r="O21" s="22" t="n">
        <v>1</v>
      </c>
      <c r="P21" s="22" t="n">
        <v>1</v>
      </c>
      <c r="Q21" s="22" t="n">
        <v>1</v>
      </c>
      <c r="R21" s="22" t="n">
        <v>1</v>
      </c>
      <c r="S21" s="22" t="n">
        <v>1</v>
      </c>
      <c r="T21" s="22" t="n">
        <v>1</v>
      </c>
      <c r="U21" s="22" t="n">
        <v>1</v>
      </c>
      <c r="V21" s="22" t="n">
        <v>1</v>
      </c>
    </row>
    <row r="22">
      <c r="A22">
        <f>+A21+1</f>
        <v/>
      </c>
      <c r="B22" s="34" t="n">
        <v>1</v>
      </c>
      <c r="C22" s="34" t="n">
        <v>1</v>
      </c>
      <c r="D22" s="34" t="n">
        <v>1</v>
      </c>
      <c r="E22" s="34" t="n">
        <v>1</v>
      </c>
      <c r="F22" s="34" t="n">
        <v>1</v>
      </c>
      <c r="G22" s="34" t="n">
        <v>1</v>
      </c>
      <c r="H22" s="34" t="n">
        <v>1</v>
      </c>
      <c r="I22" s="34" t="n">
        <v>1</v>
      </c>
      <c r="J22" s="34" t="n">
        <v>1</v>
      </c>
      <c r="M22">
        <f>+M21+1</f>
        <v/>
      </c>
      <c r="N22" s="22" t="n">
        <v>1</v>
      </c>
      <c r="O22" s="22" t="n">
        <v>1</v>
      </c>
      <c r="P22" s="22" t="n">
        <v>1</v>
      </c>
      <c r="Q22" s="22" t="n">
        <v>1</v>
      </c>
      <c r="R22" s="22" t="n">
        <v>1</v>
      </c>
      <c r="S22" s="22" t="n">
        <v>1</v>
      </c>
      <c r="T22" s="22" t="n">
        <v>1</v>
      </c>
      <c r="U22" s="22" t="n">
        <v>1</v>
      </c>
      <c r="V22" s="22" t="n">
        <v>1</v>
      </c>
    </row>
    <row r="23">
      <c r="A23">
        <f>+A22+1</f>
        <v/>
      </c>
      <c r="B23" s="34" t="n">
        <v>1</v>
      </c>
      <c r="C23" s="34" t="n">
        <v>1</v>
      </c>
      <c r="D23" s="34" t="n">
        <v>1</v>
      </c>
      <c r="E23" s="34" t="n">
        <v>1</v>
      </c>
      <c r="F23" s="34" t="n">
        <v>1</v>
      </c>
      <c r="G23" s="34" t="n">
        <v>1</v>
      </c>
      <c r="H23" s="34" t="n">
        <v>1</v>
      </c>
      <c r="I23" s="34" t="n">
        <v>1</v>
      </c>
      <c r="J23" s="34" t="n">
        <v>1</v>
      </c>
      <c r="M23">
        <f>+M22+1</f>
        <v/>
      </c>
      <c r="N23" s="22" t="n">
        <v>1</v>
      </c>
      <c r="O23" s="22" t="n">
        <v>1</v>
      </c>
      <c r="P23" s="22" t="n">
        <v>1</v>
      </c>
      <c r="Q23" s="22" t="n">
        <v>1</v>
      </c>
      <c r="R23" s="22" t="n">
        <v>1</v>
      </c>
      <c r="S23" s="22" t="n">
        <v>1</v>
      </c>
      <c r="T23" s="22" t="n">
        <v>1</v>
      </c>
      <c r="U23" s="22" t="n">
        <v>1</v>
      </c>
      <c r="V23" s="22" t="n">
        <v>1</v>
      </c>
    </row>
    <row r="24">
      <c r="A24">
        <f>+A23+1</f>
        <v/>
      </c>
      <c r="B24" s="34" t="n">
        <v>1</v>
      </c>
      <c r="C24" s="34" t="n">
        <v>1</v>
      </c>
      <c r="D24" s="34" t="n">
        <v>1</v>
      </c>
      <c r="E24" s="34" t="n">
        <v>1</v>
      </c>
      <c r="F24" s="34" t="n">
        <v>1</v>
      </c>
      <c r="G24" s="34" t="n">
        <v>1</v>
      </c>
      <c r="H24" s="34" t="n">
        <v>1</v>
      </c>
      <c r="I24" s="34" t="n">
        <v>1</v>
      </c>
      <c r="J24" s="34" t="n">
        <v>1</v>
      </c>
      <c r="M24">
        <f>+M23+1</f>
        <v/>
      </c>
      <c r="N24" s="22" t="n">
        <v>1</v>
      </c>
      <c r="O24" s="22" t="n">
        <v>1</v>
      </c>
      <c r="P24" s="22" t="n">
        <v>1</v>
      </c>
      <c r="Q24" s="22" t="n">
        <v>1</v>
      </c>
      <c r="R24" s="22" t="n">
        <v>1</v>
      </c>
      <c r="S24" s="22" t="n">
        <v>1</v>
      </c>
      <c r="T24" s="22" t="n">
        <v>1</v>
      </c>
      <c r="U24" s="22" t="n">
        <v>1</v>
      </c>
      <c r="V24" s="22" t="n">
        <v>1</v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4:AR54"/>
  <sheetViews>
    <sheetView tabSelected="1" zoomScale="80" zoomScaleNormal="80" workbookViewId="0">
      <pane ySplit="7" topLeftCell="A23" activePane="bottomLeft" state="frozen"/>
      <selection activeCell="E7" sqref="E7"/>
      <selection pane="bottomLeft" activeCell="J41" sqref="J41"/>
    </sheetView>
  </sheetViews>
  <sheetFormatPr baseColWidth="8" defaultRowHeight="14.4"/>
  <cols>
    <col width="10.77734375" bestFit="1" customWidth="1" min="1" max="1"/>
    <col width="13.21875" bestFit="1" customWidth="1" min="2" max="2"/>
    <col width="12.21875" bestFit="1" customWidth="1" min="3" max="3"/>
    <col width="14.21875" bestFit="1" customWidth="1" min="4" max="5"/>
    <col width="15" bestFit="1" customWidth="1" min="6" max="6"/>
    <col width="14.21875" bestFit="1" customWidth="1" min="7" max="7"/>
    <col width="13.5546875" bestFit="1" customWidth="1" min="8" max="8"/>
    <col width="14.44140625" bestFit="1" customWidth="1" min="9" max="9"/>
    <col width="16.5546875" bestFit="1" customWidth="1" min="10" max="10"/>
    <col width="12.21875" bestFit="1" customWidth="1" min="11" max="13"/>
    <col width="10.5546875" bestFit="1" customWidth="1" min="14" max="14"/>
    <col width="13.5546875" bestFit="1" customWidth="1" min="15" max="15"/>
    <col width="27.21875" bestFit="1" customWidth="1" min="16" max="16"/>
    <col width="7.21875" customWidth="1" min="17" max="17"/>
    <col width="10.21875" customWidth="1" min="18" max="18"/>
    <col width="11.5546875" bestFit="1" customWidth="1" min="19" max="40"/>
    <col width="10.5546875" bestFit="1" customWidth="1" min="41" max="42"/>
    <col width="11.5546875" bestFit="1" customWidth="1" min="43" max="44"/>
    <col width="10.21875" bestFit="1" customWidth="1" min="46" max="46"/>
  </cols>
  <sheetData>
    <row r="4" customFormat="1" s="7">
      <c r="D4" s="7" t="inlineStr">
        <is>
          <t>Raw</t>
        </is>
      </c>
      <c r="E4" s="7" t="inlineStr">
        <is>
          <t>Total</t>
        </is>
      </c>
      <c r="F4" s="7" t="inlineStr">
        <is>
          <t>Adjustment</t>
        </is>
      </c>
      <c r="G4" s="7" t="inlineStr">
        <is>
          <t>Projected</t>
        </is>
      </c>
      <c r="H4" s="8" t="n">
        <v>45747</v>
      </c>
      <c r="J4" s="40" t="inlineStr">
        <is>
          <t>LOSS RATIO</t>
        </is>
      </c>
      <c r="K4" s="41" t="n"/>
      <c r="L4" s="41" t="n"/>
      <c r="M4" s="42" t="n"/>
    </row>
    <row r="5" customFormat="1" s="7">
      <c r="A5" s="7" t="inlineStr">
        <is>
          <t>Incurral</t>
        </is>
      </c>
      <c r="B5" s="7" t="inlineStr">
        <is>
          <t xml:space="preserve">Claims </t>
        </is>
      </c>
      <c r="C5" s="7" t="inlineStr">
        <is>
          <t>Paid %</t>
        </is>
      </c>
      <c r="D5" s="7" t="inlineStr">
        <is>
          <t>Claim</t>
        </is>
      </c>
      <c r="E5" s="7" t="inlineStr">
        <is>
          <t>Claim</t>
        </is>
      </c>
      <c r="F5" s="7" t="inlineStr">
        <is>
          <t>to Claim</t>
        </is>
      </c>
      <c r="G5" s="7" t="inlineStr">
        <is>
          <t>Incurred</t>
        </is>
      </c>
      <c r="H5" s="9" t="inlineStr">
        <is>
          <t>Claim</t>
        </is>
      </c>
      <c r="L5" s="7" t="inlineStr">
        <is>
          <t>Incurred</t>
        </is>
      </c>
      <c r="M5" s="7" t="inlineStr">
        <is>
          <t>Latest</t>
        </is>
      </c>
    </row>
    <row r="6" customFormat="1" s="7">
      <c r="A6" s="7" t="inlineStr">
        <is>
          <t>Month</t>
        </is>
      </c>
      <c r="B6" s="7" t="inlineStr">
        <is>
          <t>Paid</t>
        </is>
      </c>
      <c r="C6" s="7" t="inlineStr">
        <is>
          <t>(Cum)</t>
        </is>
      </c>
      <c r="D6" s="7" t="inlineStr">
        <is>
          <t>Liability</t>
        </is>
      </c>
      <c r="E6" s="7" t="inlineStr">
        <is>
          <t>Liability</t>
        </is>
      </c>
      <c r="F6" s="7" t="inlineStr">
        <is>
          <t>Liability</t>
        </is>
      </c>
      <c r="G6" s="7" t="inlineStr">
        <is>
          <t>Claims</t>
        </is>
      </c>
      <c r="H6" s="9" t="inlineStr">
        <is>
          <t>Liability</t>
        </is>
      </c>
      <c r="I6" s="7" t="inlineStr">
        <is>
          <t>Premiums</t>
        </is>
      </c>
      <c r="J6" s="7" t="inlineStr">
        <is>
          <t>Incurred</t>
        </is>
      </c>
      <c r="K6" s="7" t="inlineStr">
        <is>
          <t>Paid</t>
        </is>
      </c>
      <c r="L6" s="7" t="inlineStr">
        <is>
          <t>less Pd</t>
        </is>
      </c>
      <c r="M6" s="7" t="inlineStr">
        <is>
          <t>12 Mos.</t>
        </is>
      </c>
      <c r="S6" s="7" t="inlineStr">
        <is>
          <t>Paid Month</t>
        </is>
      </c>
      <c r="AR6" s="7" t="inlineStr">
        <is>
          <t xml:space="preserve">Paid </t>
        </is>
      </c>
    </row>
    <row r="7" customFormat="1" s="7">
      <c r="A7" s="7" t="inlineStr">
        <is>
          <t>-----</t>
        </is>
      </c>
      <c r="B7" s="7" t="inlineStr">
        <is>
          <t>----</t>
        </is>
      </c>
      <c r="C7" s="7" t="inlineStr">
        <is>
          <t>-----</t>
        </is>
      </c>
      <c r="D7" s="7" t="inlineStr">
        <is>
          <t>---------</t>
        </is>
      </c>
      <c r="E7" s="7" t="inlineStr">
        <is>
          <t>---------</t>
        </is>
      </c>
      <c r="F7" s="7" t="inlineStr">
        <is>
          <t>---------</t>
        </is>
      </c>
      <c r="G7" s="7" t="inlineStr">
        <is>
          <t>-----</t>
        </is>
      </c>
      <c r="H7" s="9" t="inlineStr">
        <is>
          <t>---------</t>
        </is>
      </c>
      <c r="I7" s="7" t="inlineStr">
        <is>
          <t>--------</t>
        </is>
      </c>
      <c r="J7" s="7" t="inlineStr">
        <is>
          <t>--------</t>
        </is>
      </c>
      <c r="K7" s="7" t="inlineStr">
        <is>
          <t>----</t>
        </is>
      </c>
      <c r="L7" s="7" t="inlineStr">
        <is>
          <t>--------</t>
        </is>
      </c>
      <c r="M7" s="7" t="inlineStr">
        <is>
          <t>-------</t>
        </is>
      </c>
      <c r="R7" s="10" t="inlineStr">
        <is>
          <t>Incurral Month</t>
        </is>
      </c>
      <c r="S7" s="11">
        <f>R8</f>
        <v/>
      </c>
      <c r="T7" s="11">
        <f>R9</f>
        <v/>
      </c>
      <c r="U7" s="11">
        <f>R10</f>
        <v/>
      </c>
      <c r="V7" s="11">
        <f>R11</f>
        <v/>
      </c>
      <c r="W7" s="11">
        <f>R12</f>
        <v/>
      </c>
      <c r="X7" s="11">
        <f>R13</f>
        <v/>
      </c>
      <c r="Y7" s="11">
        <f>R14</f>
        <v/>
      </c>
      <c r="Z7" s="11">
        <f>R15</f>
        <v/>
      </c>
      <c r="AA7" s="11">
        <f>R16</f>
        <v/>
      </c>
      <c r="AB7" s="11">
        <f>R17</f>
        <v/>
      </c>
      <c r="AC7" s="11">
        <f>R18</f>
        <v/>
      </c>
      <c r="AD7" s="11">
        <f>R19</f>
        <v/>
      </c>
      <c r="AE7" s="11">
        <f>R20</f>
        <v/>
      </c>
      <c r="AF7" s="11">
        <f>R21</f>
        <v/>
      </c>
      <c r="AG7" s="11">
        <f>R22</f>
        <v/>
      </c>
      <c r="AH7" s="11">
        <f>R23</f>
        <v/>
      </c>
      <c r="AI7" s="11">
        <f>R24</f>
        <v/>
      </c>
      <c r="AJ7" s="11">
        <f>R25</f>
        <v/>
      </c>
      <c r="AK7" s="11">
        <f>R26</f>
        <v/>
      </c>
      <c r="AL7" s="11">
        <f>R27</f>
        <v/>
      </c>
      <c r="AM7" s="11">
        <f>R28</f>
        <v/>
      </c>
      <c r="AN7" s="11">
        <f>R29</f>
        <v/>
      </c>
      <c r="AO7" s="11">
        <f>R30</f>
        <v/>
      </c>
      <c r="AP7" s="11">
        <f>R31</f>
        <v/>
      </c>
      <c r="AQ7" s="11" t="inlineStr">
        <is>
          <t>Total</t>
        </is>
      </c>
      <c r="AR7" s="7" t="inlineStr">
        <is>
          <t>Total</t>
        </is>
      </c>
    </row>
    <row r="8">
      <c r="A8" s="12">
        <f>DATE(YEAR(A9),MONTH(A9)-1,1)</f>
        <v/>
      </c>
      <c r="B8" s="14" t="n">
        <v>35085.47</v>
      </c>
      <c r="C8" s="14">
        <f>+'Completion Factors'!J30</f>
        <v/>
      </c>
      <c r="D8" s="14">
        <f>MAX((1/C8-1)*B8,0)</f>
        <v/>
      </c>
      <c r="E8" s="14">
        <f>D8</f>
        <v/>
      </c>
      <c r="F8" s="14" t="n"/>
      <c r="G8" s="14">
        <f>B8+D8+F8</f>
        <v/>
      </c>
      <c r="H8" s="15">
        <f>G8-B8</f>
        <v/>
      </c>
      <c r="I8" s="14" t="n">
        <v>70225.40647500001</v>
      </c>
      <c r="J8" s="14">
        <f>100*$G8/$I8</f>
        <v/>
      </c>
      <c r="K8" s="14">
        <f>100*(B8/I8)</f>
        <v/>
      </c>
      <c r="L8" s="14">
        <f>J8-K8</f>
        <v/>
      </c>
      <c r="M8" s="14" t="n"/>
      <c r="N8" s="14" t="n"/>
      <c r="O8" s="14" t="n"/>
      <c r="P8" s="16" t="n"/>
      <c r="R8" s="17">
        <f>A8</f>
        <v/>
      </c>
      <c r="S8" s="22" t="n">
        <v>11644</v>
      </c>
      <c r="T8" s="22" t="n">
        <v>24013.29</v>
      </c>
      <c r="U8" s="22" t="n">
        <v>25180.16</v>
      </c>
      <c r="V8" s="22" t="n">
        <v>25447.16</v>
      </c>
      <c r="W8" s="22" t="n">
        <v>26815.66</v>
      </c>
      <c r="X8" s="22" t="n">
        <v>31053.26</v>
      </c>
      <c r="Y8" s="22" t="n">
        <v>31275.26</v>
      </c>
      <c r="Z8" s="22" t="n">
        <v>31275.26</v>
      </c>
      <c r="AA8" s="22" t="n">
        <v>31400.26</v>
      </c>
      <c r="AB8" s="22" t="n">
        <v>31412.79</v>
      </c>
      <c r="AC8" s="22" t="n">
        <v>31412.79</v>
      </c>
      <c r="AD8" s="22" t="n">
        <v>31425.29</v>
      </c>
      <c r="AE8" s="22" t="n">
        <v>34143.29</v>
      </c>
      <c r="AF8" s="22" t="n">
        <v>35085.47</v>
      </c>
      <c r="AG8" s="22" t="n">
        <v>35085.47</v>
      </c>
      <c r="AH8" s="22" t="n">
        <v>35085.47</v>
      </c>
      <c r="AI8" s="22" t="n">
        <v>35085.47</v>
      </c>
      <c r="AJ8" s="22" t="n">
        <v>35085.47</v>
      </c>
      <c r="AK8" s="22" t="n">
        <v>35085.47</v>
      </c>
      <c r="AL8" s="22" t="n">
        <v>35085.47</v>
      </c>
      <c r="AM8" s="22" t="n">
        <v>35085.47</v>
      </c>
      <c r="AN8" s="22" t="n">
        <v>35085.47</v>
      </c>
      <c r="AO8" s="22" t="n">
        <v>35085.47</v>
      </c>
      <c r="AP8" s="22" t="n">
        <v>35085.47</v>
      </c>
      <c r="AQ8" s="14" t="n"/>
      <c r="AR8" s="14" t="n"/>
    </row>
    <row r="9">
      <c r="A9" s="12">
        <f>DATE(YEAR(A10),MONTH(A10)-1,1)</f>
        <v/>
      </c>
      <c r="B9" s="14" t="n">
        <v>68211.84999999999</v>
      </c>
      <c r="C9" s="14">
        <f>+'Completion Factors'!J29</f>
        <v/>
      </c>
      <c r="D9" s="14">
        <f>MAX((1/C9-1)*B9,0)</f>
        <v/>
      </c>
      <c r="E9" s="14">
        <f>D9</f>
        <v/>
      </c>
      <c r="F9" s="14" t="n"/>
      <c r="G9" s="14">
        <f>B9+D9+F9</f>
        <v/>
      </c>
      <c r="H9" s="15">
        <f>G9-B9</f>
        <v/>
      </c>
      <c r="I9" s="14" t="n">
        <v>77778.23916666667</v>
      </c>
      <c r="J9" s="14">
        <f>100*$G9/$I9</f>
        <v/>
      </c>
      <c r="K9" s="14">
        <f>100*(B9/I9)</f>
        <v/>
      </c>
      <c r="L9" s="14">
        <f>J9-K9</f>
        <v/>
      </c>
      <c r="M9" s="14" t="n"/>
      <c r="N9" s="14" t="n"/>
      <c r="O9" s="14" t="n"/>
      <c r="P9" s="14" t="n"/>
      <c r="R9" s="17">
        <f>A9</f>
        <v/>
      </c>
      <c r="S9" s="22" t="n">
        <v>33329.63</v>
      </c>
      <c r="T9" s="22" t="n">
        <v>64137.87000000001</v>
      </c>
      <c r="U9" s="22" t="n">
        <v>65254.99000000001</v>
      </c>
      <c r="V9" s="22" t="n">
        <v>65254.99000000001</v>
      </c>
      <c r="W9" s="22" t="n">
        <v>65344.99000000001</v>
      </c>
      <c r="X9" s="22" t="n">
        <v>66944.99000000001</v>
      </c>
      <c r="Y9" s="22" t="n">
        <v>67424.99000000001</v>
      </c>
      <c r="Z9" s="22" t="n">
        <v>68167.67</v>
      </c>
      <c r="AA9" s="22" t="n">
        <v>68172.67</v>
      </c>
      <c r="AB9" s="22" t="n">
        <v>68186.84999999999</v>
      </c>
      <c r="AC9" s="22" t="n">
        <v>68186.84999999999</v>
      </c>
      <c r="AD9" s="22" t="n">
        <v>68211.84999999999</v>
      </c>
      <c r="AE9" s="22" t="n">
        <v>68211.84999999999</v>
      </c>
      <c r="AF9" s="22" t="n">
        <v>68211.84999999999</v>
      </c>
      <c r="AG9" s="22" t="n">
        <v>68211.84999999999</v>
      </c>
      <c r="AH9" s="22" t="n">
        <v>68211.84999999999</v>
      </c>
      <c r="AI9" s="22" t="n">
        <v>68211.84999999999</v>
      </c>
      <c r="AJ9" s="22" t="n">
        <v>68211.84999999999</v>
      </c>
      <c r="AK9" s="22" t="n">
        <v>68211.84999999999</v>
      </c>
      <c r="AL9" s="22" t="n">
        <v>68211.84999999999</v>
      </c>
      <c r="AM9" s="22" t="n">
        <v>68211.84999999999</v>
      </c>
      <c r="AN9" s="22" t="n">
        <v>68211.84999999999</v>
      </c>
      <c r="AO9" s="22" t="n">
        <v>68211.84999999999</v>
      </c>
      <c r="AP9" s="22" t="n">
        <v/>
      </c>
      <c r="AQ9" s="14" t="n"/>
      <c r="AR9" s="14" t="n"/>
    </row>
    <row r="10">
      <c r="A10" s="12">
        <f>DATE(YEAR(A11),MONTH(A11)-1,1)</f>
        <v/>
      </c>
      <c r="B10" s="14" t="n">
        <v>35353.57</v>
      </c>
      <c r="C10" s="14">
        <f>+'Completion Factors'!J28</f>
        <v/>
      </c>
      <c r="D10" s="14">
        <f>MAX((1/C10-1)*B10,0)</f>
        <v/>
      </c>
      <c r="E10" s="14">
        <f>D10</f>
        <v/>
      </c>
      <c r="F10" s="14" t="n"/>
      <c r="G10" s="14">
        <f>B10+D10+F10</f>
        <v/>
      </c>
      <c r="H10" s="15">
        <f>G10-B10</f>
        <v/>
      </c>
      <c r="I10" s="14" t="n">
        <v>84301.66999999998</v>
      </c>
      <c r="J10" s="14">
        <f>100*$G10/$I10</f>
        <v/>
      </c>
      <c r="K10" s="14">
        <f>100*(B10/I10)</f>
        <v/>
      </c>
      <c r="L10" s="14">
        <f>J10-K10</f>
        <v/>
      </c>
      <c r="M10" s="14" t="n"/>
      <c r="N10" s="14" t="n"/>
      <c r="O10" s="14" t="n"/>
      <c r="P10" s="14" t="n"/>
      <c r="R10" s="17">
        <f>A10</f>
        <v/>
      </c>
      <c r="S10" s="22" t="n">
        <v>3123.05</v>
      </c>
      <c r="T10" s="22" t="n">
        <v>32787.63</v>
      </c>
      <c r="U10" s="22" t="n">
        <v>33493.73</v>
      </c>
      <c r="V10" s="22" t="n">
        <v>33576.73</v>
      </c>
      <c r="W10" s="22" t="n">
        <v>34014.23</v>
      </c>
      <c r="X10" s="22" t="n">
        <v>34744.23</v>
      </c>
      <c r="Y10" s="22" t="n">
        <v>34792.95</v>
      </c>
      <c r="Z10" s="22" t="n">
        <v>35071.45</v>
      </c>
      <c r="AA10" s="22" t="n">
        <v>35071.45</v>
      </c>
      <c r="AB10" s="22" t="n">
        <v>35258.39</v>
      </c>
      <c r="AC10" s="22" t="n">
        <v>35326.41</v>
      </c>
      <c r="AD10" s="22" t="n">
        <v>35328.57</v>
      </c>
      <c r="AE10" s="22" t="n">
        <v>35328.57</v>
      </c>
      <c r="AF10" s="22" t="n">
        <v>35353.57</v>
      </c>
      <c r="AG10" s="22" t="n">
        <v>35353.57</v>
      </c>
      <c r="AH10" s="22" t="n">
        <v>35353.57</v>
      </c>
      <c r="AI10" s="22" t="n">
        <v>35353.57</v>
      </c>
      <c r="AJ10" s="22" t="n">
        <v>35353.57</v>
      </c>
      <c r="AK10" s="22" t="n">
        <v>35353.57</v>
      </c>
      <c r="AL10" s="22" t="n">
        <v>35353.57</v>
      </c>
      <c r="AM10" s="22" t="n">
        <v>35353.57</v>
      </c>
      <c r="AN10" s="22" t="n">
        <v>35353.57</v>
      </c>
      <c r="AO10" s="22" t="n">
        <v/>
      </c>
      <c r="AP10" s="22" t="n">
        <v/>
      </c>
      <c r="AQ10" s="14" t="n"/>
      <c r="AR10" s="14" t="n"/>
    </row>
    <row r="11">
      <c r="A11" s="12">
        <f>DATE(YEAR(A12),MONTH(A12)-1,1)</f>
        <v/>
      </c>
      <c r="B11" s="14" t="n">
        <v>31343.85</v>
      </c>
      <c r="C11" s="14">
        <f>+'Completion Factors'!J27</f>
        <v/>
      </c>
      <c r="D11" s="14">
        <f>MAX((1/C11-1)*B11,0)</f>
        <v/>
      </c>
      <c r="E11" s="14">
        <f>D11</f>
        <v/>
      </c>
      <c r="F11" s="14" t="n"/>
      <c r="G11" s="14">
        <f>B11+D11+F11</f>
        <v/>
      </c>
      <c r="H11" s="15">
        <f>G11-B11</f>
        <v/>
      </c>
      <c r="I11" s="14" t="n">
        <v>70809.73666666668</v>
      </c>
      <c r="J11" s="14">
        <f>100*$G11/$I11</f>
        <v/>
      </c>
      <c r="K11" s="14">
        <f>100*(B11/I11)</f>
        <v/>
      </c>
      <c r="L11" s="14">
        <f>J11-K11</f>
        <v/>
      </c>
      <c r="M11" s="14" t="n"/>
      <c r="N11" s="14" t="n"/>
      <c r="O11" s="14" t="n"/>
      <c r="P11" s="14" t="n"/>
      <c r="R11" s="17">
        <f>A11</f>
        <v/>
      </c>
      <c r="S11" s="22" t="n">
        <v>3519.95</v>
      </c>
      <c r="T11" s="22" t="n">
        <v>7282.26</v>
      </c>
      <c r="U11" s="22" t="n">
        <v>7526.67</v>
      </c>
      <c r="V11" s="22" t="n">
        <v>7799.43</v>
      </c>
      <c r="W11" s="22" t="n">
        <v>9613.810000000001</v>
      </c>
      <c r="X11" s="22" t="n">
        <v>11387.41</v>
      </c>
      <c r="Y11" s="22" t="n">
        <v>13591.43</v>
      </c>
      <c r="Z11" s="22" t="n">
        <v>13632.26</v>
      </c>
      <c r="AA11" s="22" t="n">
        <v>13632.26</v>
      </c>
      <c r="AB11" s="22" t="n">
        <v>30736.46</v>
      </c>
      <c r="AC11" s="22" t="n">
        <v>30736.46</v>
      </c>
      <c r="AD11" s="22" t="n">
        <v>30843.85</v>
      </c>
      <c r="AE11" s="22" t="n">
        <v>30843.85</v>
      </c>
      <c r="AF11" s="22" t="n">
        <v>31343.85</v>
      </c>
      <c r="AG11" s="22" t="n">
        <v>31343.85</v>
      </c>
      <c r="AH11" s="22" t="n">
        <v>31343.85</v>
      </c>
      <c r="AI11" s="22" t="n">
        <v>31343.85</v>
      </c>
      <c r="AJ11" s="22" t="n">
        <v>31343.85</v>
      </c>
      <c r="AK11" s="22" t="n">
        <v>31343.85</v>
      </c>
      <c r="AL11" s="22" t="n">
        <v>31343.85</v>
      </c>
      <c r="AM11" s="22" t="n">
        <v>31343.85</v>
      </c>
      <c r="AN11" s="22" t="n">
        <v/>
      </c>
      <c r="AO11" s="22" t="n">
        <v/>
      </c>
      <c r="AP11" s="22" t="n">
        <v/>
      </c>
      <c r="AQ11" s="14" t="n"/>
      <c r="AR11" s="14" t="n"/>
    </row>
    <row r="12">
      <c r="A12" s="12">
        <f>DATE(YEAR(A13),MONTH(A13)-1,1)</f>
        <v/>
      </c>
      <c r="B12" s="14" t="n">
        <v>56515.32000000001</v>
      </c>
      <c r="C12" s="14">
        <f>++'Completion Factors'!J26</f>
        <v/>
      </c>
      <c r="D12" s="14">
        <f>MAX((1/C12-1)*B12,0)</f>
        <v/>
      </c>
      <c r="E12" s="14">
        <f>D12</f>
        <v/>
      </c>
      <c r="F12" s="14" t="n"/>
      <c r="G12" s="14">
        <f>B12+D12+F12</f>
        <v/>
      </c>
      <c r="H12" s="15">
        <f>G12-B12</f>
        <v/>
      </c>
      <c r="I12" s="14" t="n">
        <v>77134.02333333333</v>
      </c>
      <c r="J12" s="14">
        <f>100*$G12/$I12</f>
        <v/>
      </c>
      <c r="K12" s="14">
        <f>100*(B12/I12)</f>
        <v/>
      </c>
      <c r="L12" s="14">
        <f>J12-K12</f>
        <v/>
      </c>
      <c r="M12" s="14" t="n"/>
      <c r="N12" s="14" t="n"/>
      <c r="O12" s="14" t="n"/>
      <c r="P12" s="14" t="n"/>
      <c r="R12" s="17">
        <f>A12</f>
        <v/>
      </c>
      <c r="S12" s="22" t="n">
        <v>34356.58</v>
      </c>
      <c r="T12" s="22" t="n">
        <v>35240.58</v>
      </c>
      <c r="U12" s="22" t="n">
        <v>38258.08000000001</v>
      </c>
      <c r="V12" s="22" t="n">
        <v>55185.79000000001</v>
      </c>
      <c r="W12" s="22" t="n">
        <v>56015.32000000001</v>
      </c>
      <c r="X12" s="22" t="n">
        <v>56015.32000000001</v>
      </c>
      <c r="Y12" s="22" t="n">
        <v>56015.32000000001</v>
      </c>
      <c r="Z12" s="22" t="n">
        <v>56015.32000000001</v>
      </c>
      <c r="AA12" s="22" t="n">
        <v>56015.32000000001</v>
      </c>
      <c r="AB12" s="22" t="n">
        <v>56015.32000000001</v>
      </c>
      <c r="AC12" s="22" t="n">
        <v>56015.32000000001</v>
      </c>
      <c r="AD12" s="22" t="n">
        <v>56015.32000000001</v>
      </c>
      <c r="AE12" s="22" t="n">
        <v>56515.32000000001</v>
      </c>
      <c r="AF12" s="22" t="n">
        <v>56515.32000000001</v>
      </c>
      <c r="AG12" s="22" t="n">
        <v>56515.32000000001</v>
      </c>
      <c r="AH12" s="22" t="n">
        <v>56515.32000000001</v>
      </c>
      <c r="AI12" s="22" t="n">
        <v>56515.32000000001</v>
      </c>
      <c r="AJ12" s="22" t="n">
        <v>56515.32000000001</v>
      </c>
      <c r="AK12" s="22" t="n">
        <v>56515.32000000001</v>
      </c>
      <c r="AL12" s="22" t="n">
        <v>56515.32000000001</v>
      </c>
      <c r="AM12" s="22" t="n">
        <v/>
      </c>
      <c r="AN12" s="22" t="n">
        <v/>
      </c>
      <c r="AO12" s="22" t="n">
        <v/>
      </c>
      <c r="AP12" s="22" t="n">
        <v/>
      </c>
      <c r="AQ12" s="14" t="n"/>
      <c r="AR12" s="14" t="n"/>
    </row>
    <row r="13">
      <c r="A13" s="12">
        <f>DATE(YEAR(A14),MONTH(A14)-1,1)</f>
        <v/>
      </c>
      <c r="B13" s="14" t="n">
        <v>39179.79</v>
      </c>
      <c r="C13" s="14">
        <f>++'Completion Factors'!J25</f>
        <v/>
      </c>
      <c r="D13" s="14">
        <f>MAX((1/C13-1)*B13,0)</f>
        <v/>
      </c>
      <c r="E13" s="14">
        <f>D13</f>
        <v/>
      </c>
      <c r="F13" s="14" t="n"/>
      <c r="G13" s="14">
        <f>B13+D13+F13</f>
        <v/>
      </c>
      <c r="H13" s="15">
        <f>G13-B13</f>
        <v/>
      </c>
      <c r="I13" s="14" t="n">
        <v>66581.40916666668</v>
      </c>
      <c r="J13" s="14">
        <f>100*$G13/$I13</f>
        <v/>
      </c>
      <c r="K13" s="14">
        <f>100*(B13/I13)</f>
        <v/>
      </c>
      <c r="L13" s="14">
        <f>J13-K13</f>
        <v/>
      </c>
      <c r="M13" s="14" t="n"/>
      <c r="N13" s="14" t="n"/>
      <c r="O13" s="14" t="n"/>
      <c r="P13" s="14" t="n"/>
      <c r="R13" s="17">
        <f>A13</f>
        <v/>
      </c>
      <c r="S13" s="22" t="n">
        <v>31374.58</v>
      </c>
      <c r="T13" s="22" t="n">
        <v>36230.79</v>
      </c>
      <c r="U13" s="22" t="n">
        <v>37226.79</v>
      </c>
      <c r="V13" s="22" t="n">
        <v>37332.79</v>
      </c>
      <c r="W13" s="22" t="n">
        <v>37654.79</v>
      </c>
      <c r="X13" s="22" t="n">
        <v>37654.79</v>
      </c>
      <c r="Y13" s="22" t="n">
        <v>37654.79</v>
      </c>
      <c r="Z13" s="22" t="n">
        <v>37679.79</v>
      </c>
      <c r="AA13" s="22" t="n">
        <v>37679.79</v>
      </c>
      <c r="AB13" s="22" t="n">
        <v>39179.79</v>
      </c>
      <c r="AC13" s="22" t="n">
        <v>39179.79</v>
      </c>
      <c r="AD13" s="22" t="n">
        <v>39179.79</v>
      </c>
      <c r="AE13" s="22" t="n">
        <v>39179.79</v>
      </c>
      <c r="AF13" s="22" t="n">
        <v>39179.79</v>
      </c>
      <c r="AG13" s="22" t="n">
        <v>39179.79</v>
      </c>
      <c r="AH13" s="22" t="n">
        <v>39179.79</v>
      </c>
      <c r="AI13" s="22" t="n">
        <v>39179.79</v>
      </c>
      <c r="AJ13" s="22" t="n">
        <v>39179.79</v>
      </c>
      <c r="AK13" s="22" t="n">
        <v>39179.79</v>
      </c>
      <c r="AL13" s="22" t="n">
        <v/>
      </c>
      <c r="AM13" s="22" t="n">
        <v/>
      </c>
      <c r="AN13" s="22" t="n">
        <v/>
      </c>
      <c r="AO13" s="22" t="n">
        <v/>
      </c>
      <c r="AP13" s="22" t="n">
        <v/>
      </c>
      <c r="AQ13" s="14" t="n"/>
      <c r="AR13" s="14" t="n"/>
    </row>
    <row r="14">
      <c r="A14" s="12">
        <f>DATE(YEAR(A15),MONTH(A15)-1,1)</f>
        <v/>
      </c>
      <c r="B14" s="14" t="n">
        <v>36226.42999999999</v>
      </c>
      <c r="C14" s="14">
        <f>++'Completion Factors'!J24</f>
        <v/>
      </c>
      <c r="D14" s="14">
        <f>MAX((1/C14-1)*B14,0)</f>
        <v/>
      </c>
      <c r="E14" s="14">
        <f>D14</f>
        <v/>
      </c>
      <c r="F14" s="14" t="n"/>
      <c r="G14" s="14">
        <f>B14+D14+F14</f>
        <v/>
      </c>
      <c r="H14" s="15">
        <f>G14-B14</f>
        <v/>
      </c>
      <c r="I14" s="14" t="n">
        <v>76067.61500000001</v>
      </c>
      <c r="J14" s="14">
        <f>100*$G14/$I14</f>
        <v/>
      </c>
      <c r="K14" s="14">
        <f>100*(B14/I14)</f>
        <v/>
      </c>
      <c r="L14" s="14">
        <f>J14-K14</f>
        <v/>
      </c>
      <c r="M14" s="14" t="n"/>
      <c r="N14" s="14" t="n"/>
      <c r="O14" s="14" t="n"/>
      <c r="P14" s="14" t="n"/>
      <c r="R14" s="17">
        <f>A14</f>
        <v/>
      </c>
      <c r="S14" s="22" t="n">
        <v>32418.68</v>
      </c>
      <c r="T14" s="22" t="n">
        <v>33618.08</v>
      </c>
      <c r="U14" s="22" t="n">
        <v>33841.08</v>
      </c>
      <c r="V14" s="22" t="n">
        <v>34121.08</v>
      </c>
      <c r="W14" s="22" t="n">
        <v>34121.08</v>
      </c>
      <c r="X14" s="22" t="n">
        <v>34151.42999999999</v>
      </c>
      <c r="Y14" s="22" t="n">
        <v>34176.42999999999</v>
      </c>
      <c r="Z14" s="22" t="n">
        <v>34576.42999999999</v>
      </c>
      <c r="AA14" s="22" t="n">
        <v>34576.42999999999</v>
      </c>
      <c r="AB14" s="22" t="n">
        <v>34576.42999999999</v>
      </c>
      <c r="AC14" s="22" t="n">
        <v>36226.42999999999</v>
      </c>
      <c r="AD14" s="22" t="n">
        <v>36226.42999999999</v>
      </c>
      <c r="AE14" s="22" t="n">
        <v>36226.42999999999</v>
      </c>
      <c r="AF14" s="22" t="n">
        <v>36226.42999999999</v>
      </c>
      <c r="AG14" s="22" t="n">
        <v>36226.42999999999</v>
      </c>
      <c r="AH14" s="22" t="n">
        <v>36226.42999999999</v>
      </c>
      <c r="AI14" s="22" t="n">
        <v>36226.42999999999</v>
      </c>
      <c r="AJ14" s="22" t="n">
        <v>36226.42999999999</v>
      </c>
      <c r="AK14" s="22" t="n">
        <v/>
      </c>
      <c r="AL14" s="22" t="n">
        <v/>
      </c>
      <c r="AM14" s="22" t="n">
        <v/>
      </c>
      <c r="AN14" s="22" t="n">
        <v/>
      </c>
      <c r="AO14" s="22" t="n">
        <v/>
      </c>
      <c r="AP14" s="22" t="n">
        <v/>
      </c>
      <c r="AQ14" s="14" t="n"/>
      <c r="AR14" s="14" t="n"/>
    </row>
    <row r="15">
      <c r="A15" s="12">
        <f>DATE(YEAR(A16),MONTH(A16)-1,1)</f>
        <v/>
      </c>
      <c r="B15" s="14" t="n">
        <v>36822.07000000001</v>
      </c>
      <c r="C15" s="14">
        <f>++'Completion Factors'!J23</f>
        <v/>
      </c>
      <c r="D15" s="14">
        <f>MAX((1/C15-1)*B15,0)</f>
        <v/>
      </c>
      <c r="E15" s="14">
        <f>D15</f>
        <v/>
      </c>
      <c r="F15" s="14" t="n"/>
      <c r="G15" s="14">
        <f>B15+D15+F15</f>
        <v/>
      </c>
      <c r="H15" s="15">
        <f>G15-B15</f>
        <v/>
      </c>
      <c r="I15" s="14" t="n">
        <v>72901.14583333334</v>
      </c>
      <c r="J15" s="14">
        <f>100*$G15/$I15</f>
        <v/>
      </c>
      <c r="K15" s="14">
        <f>100*(B15/I15)</f>
        <v/>
      </c>
      <c r="L15" s="14">
        <f>J15-K15</f>
        <v/>
      </c>
      <c r="M15" s="14" t="n"/>
      <c r="N15" s="14" t="n"/>
      <c r="O15" s="14" t="n"/>
      <c r="P15" s="14" t="n"/>
      <c r="R15" s="17">
        <f>A15</f>
        <v/>
      </c>
      <c r="S15" s="22" t="n">
        <v>31751.08</v>
      </c>
      <c r="T15" s="22" t="n">
        <v>33209.18</v>
      </c>
      <c r="U15" s="22" t="n">
        <v>33535.18</v>
      </c>
      <c r="V15" s="22" t="n">
        <v>33789.06</v>
      </c>
      <c r="W15" s="22" t="n">
        <v>34984.06</v>
      </c>
      <c r="X15" s="22" t="n">
        <v>35102.07000000001</v>
      </c>
      <c r="Y15" s="22" t="n">
        <v>35102.07000000001</v>
      </c>
      <c r="Z15" s="22" t="n">
        <v>35602.07000000001</v>
      </c>
      <c r="AA15" s="22" t="n">
        <v>35602.07000000001</v>
      </c>
      <c r="AB15" s="22" t="n">
        <v>36272.07000000001</v>
      </c>
      <c r="AC15" s="22" t="n">
        <v>36272.07000000001</v>
      </c>
      <c r="AD15" s="22" t="n">
        <v>36822.07000000001</v>
      </c>
      <c r="AE15" s="22" t="n">
        <v>36822.07000000001</v>
      </c>
      <c r="AF15" s="22" t="n">
        <v>36822.07000000001</v>
      </c>
      <c r="AG15" s="22" t="n">
        <v>36822.07000000001</v>
      </c>
      <c r="AH15" s="22" t="n">
        <v>36822.07000000001</v>
      </c>
      <c r="AI15" s="22" t="n">
        <v>36822.07000000001</v>
      </c>
      <c r="AJ15" s="22" t="n">
        <v/>
      </c>
      <c r="AK15" s="22" t="n">
        <v/>
      </c>
      <c r="AL15" s="22" t="n">
        <v/>
      </c>
      <c r="AM15" s="22" t="n">
        <v/>
      </c>
      <c r="AN15" s="22" t="n">
        <v/>
      </c>
      <c r="AO15" s="22" t="n">
        <v/>
      </c>
      <c r="AP15" s="22" t="n">
        <v/>
      </c>
      <c r="AQ15" s="14" t="n"/>
      <c r="AR15" s="14" t="n"/>
    </row>
    <row r="16">
      <c r="A16" s="12">
        <f>DATE(YEAR(A17),MONTH(A17)-1,1)</f>
        <v/>
      </c>
      <c r="B16" s="14" t="n">
        <v>37550.79</v>
      </c>
      <c r="C16" s="14">
        <f>++'Completion Factors'!J22</f>
        <v/>
      </c>
      <c r="D16" s="14">
        <f>MAX((1/C16-1)*B16,0)</f>
        <v/>
      </c>
      <c r="E16" s="14">
        <f>D16</f>
        <v/>
      </c>
      <c r="F16" s="14" t="n"/>
      <c r="G16" s="14">
        <f>B16+D16+F16</f>
        <v/>
      </c>
      <c r="H16" s="15">
        <f>G16-B16</f>
        <v/>
      </c>
      <c r="I16" s="14" t="n">
        <v>66947.35000000001</v>
      </c>
      <c r="J16" s="14">
        <f>100*$G16/$I16</f>
        <v/>
      </c>
      <c r="K16" s="14">
        <f>100*(B16/I16)</f>
        <v/>
      </c>
      <c r="L16" s="14">
        <f>J16-K16</f>
        <v/>
      </c>
      <c r="M16" s="14" t="n"/>
      <c r="N16" s="14" t="n"/>
      <c r="O16" s="14" t="n"/>
      <c r="P16" s="14" t="n"/>
      <c r="R16" s="17">
        <f>A16</f>
        <v/>
      </c>
      <c r="S16" s="22" t="n">
        <v>30423.08</v>
      </c>
      <c r="T16" s="22" t="n">
        <v>32367.88</v>
      </c>
      <c r="U16" s="22" t="n">
        <v>32681.14</v>
      </c>
      <c r="V16" s="22" t="n">
        <v>34136.07</v>
      </c>
      <c r="W16" s="22" t="n">
        <v>36369.82</v>
      </c>
      <c r="X16" s="22" t="n">
        <v>37365.79</v>
      </c>
      <c r="Y16" s="22" t="n">
        <v>37365.79</v>
      </c>
      <c r="Z16" s="22" t="n">
        <v>37390.79</v>
      </c>
      <c r="AA16" s="22" t="n">
        <v>37390.79</v>
      </c>
      <c r="AB16" s="22" t="n">
        <v>37390.79</v>
      </c>
      <c r="AC16" s="22" t="n">
        <v>37490.79</v>
      </c>
      <c r="AD16" s="22" t="n">
        <v>37490.79</v>
      </c>
      <c r="AE16" s="22" t="n">
        <v>37490.79</v>
      </c>
      <c r="AF16" s="22" t="n">
        <v>37550.79</v>
      </c>
      <c r="AG16" s="22" t="n">
        <v>37550.79</v>
      </c>
      <c r="AH16" s="22" t="n">
        <v>37550.79</v>
      </c>
      <c r="AI16" s="22" t="n">
        <v/>
      </c>
      <c r="AJ16" s="22" t="n">
        <v/>
      </c>
      <c r="AK16" s="22" t="n">
        <v/>
      </c>
      <c r="AL16" s="22" t="n">
        <v/>
      </c>
      <c r="AM16" s="22" t="n">
        <v/>
      </c>
      <c r="AN16" s="22" t="n">
        <v/>
      </c>
      <c r="AO16" s="22" t="n">
        <v/>
      </c>
      <c r="AP16" s="22" t="n">
        <v/>
      </c>
      <c r="AQ16" s="14" t="n"/>
      <c r="AR16" s="14" t="n"/>
    </row>
    <row r="17">
      <c r="A17" s="12">
        <f>DATE(YEAR(A18),MONTH(A18)-1,1)</f>
        <v/>
      </c>
      <c r="B17" s="14" t="n">
        <v>41511.17000000001</v>
      </c>
      <c r="C17" s="14">
        <f>++'Completion Factors'!J21</f>
        <v/>
      </c>
      <c r="D17" s="14">
        <f>MAX((1/C17-1)*B17,0)</f>
        <v/>
      </c>
      <c r="E17" s="14">
        <f>D17</f>
        <v/>
      </c>
      <c r="F17" s="14" t="n"/>
      <c r="G17" s="14">
        <f>B17+D17+F17</f>
        <v/>
      </c>
      <c r="H17" s="15">
        <f>G17-B17</f>
        <v/>
      </c>
      <c r="I17" s="14" t="n">
        <v>74898.13833333334</v>
      </c>
      <c r="J17" s="14">
        <f>100*$G17/$I17</f>
        <v/>
      </c>
      <c r="K17" s="14">
        <f>100*(B17/I17)</f>
        <v/>
      </c>
      <c r="L17" s="14">
        <f>J17-K17</f>
        <v/>
      </c>
      <c r="M17" s="14" t="n"/>
      <c r="N17" s="14" t="n"/>
      <c r="O17" s="14" t="n"/>
      <c r="P17" s="14" t="n"/>
      <c r="R17" s="17">
        <f>A17</f>
        <v/>
      </c>
      <c r="S17" s="22" t="n">
        <v>34519.58</v>
      </c>
      <c r="T17" s="22" t="n">
        <v>39689.26</v>
      </c>
      <c r="U17" s="22" t="n">
        <v>39976.76</v>
      </c>
      <c r="V17" s="22" t="n">
        <v>40421.51000000001</v>
      </c>
      <c r="W17" s="22" t="n">
        <v>40421.51000000001</v>
      </c>
      <c r="X17" s="22" t="n">
        <v>41405.51000000001</v>
      </c>
      <c r="Y17" s="22" t="n">
        <v>41405.51000000001</v>
      </c>
      <c r="Z17" s="22" t="n">
        <v>41405.51000000001</v>
      </c>
      <c r="AA17" s="22" t="n">
        <v>41405.51000000001</v>
      </c>
      <c r="AB17" s="22" t="n">
        <v>41405.51000000001</v>
      </c>
      <c r="AC17" s="22" t="n">
        <v>41405.51000000001</v>
      </c>
      <c r="AD17" s="22" t="n">
        <v>41405.51000000001</v>
      </c>
      <c r="AE17" s="22" t="n">
        <v>41511.17000000001</v>
      </c>
      <c r="AF17" s="22" t="n">
        <v>41511.17000000001</v>
      </c>
      <c r="AG17" s="22" t="n">
        <v>41511.17000000001</v>
      </c>
      <c r="AH17" s="22" t="n">
        <v/>
      </c>
      <c r="AI17" s="22" t="n">
        <v/>
      </c>
      <c r="AJ17" s="22" t="n">
        <v/>
      </c>
      <c r="AK17" s="22" t="n">
        <v/>
      </c>
      <c r="AL17" s="22" t="n">
        <v/>
      </c>
      <c r="AM17" s="22" t="n">
        <v/>
      </c>
      <c r="AN17" s="22" t="n">
        <v/>
      </c>
      <c r="AO17" s="22" t="n">
        <v/>
      </c>
      <c r="AP17" s="22" t="n">
        <v/>
      </c>
      <c r="AQ17" s="14" t="n"/>
      <c r="AR17" s="14" t="n"/>
    </row>
    <row r="18">
      <c r="A18" s="12">
        <f>DATE(YEAR(A19),MONTH(A19)-1,1)</f>
        <v/>
      </c>
      <c r="B18" s="14" t="n">
        <v>41855.7</v>
      </c>
      <c r="C18" s="14">
        <f>++'Completion Factors'!J20</f>
        <v/>
      </c>
      <c r="D18" s="14">
        <f>MAX((1/C18-1)*B18,0)</f>
        <v/>
      </c>
      <c r="E18" s="14">
        <f>D18</f>
        <v/>
      </c>
      <c r="F18" s="14" t="n"/>
      <c r="G18" s="14">
        <f>B18+D18+F18</f>
        <v/>
      </c>
      <c r="H18" s="15">
        <f>G18-B18</f>
        <v/>
      </c>
      <c r="I18" s="14" t="n">
        <v>76192.5475</v>
      </c>
      <c r="J18" s="14">
        <f>100*$G18/$I18</f>
        <v/>
      </c>
      <c r="K18" s="14">
        <f>100*(B18/I18)</f>
        <v/>
      </c>
      <c r="L18" s="14">
        <f>J18-K18</f>
        <v/>
      </c>
      <c r="M18" s="14" t="n"/>
      <c r="N18" s="14" t="n"/>
      <c r="O18" s="14" t="n"/>
      <c r="P18" s="14" t="n"/>
      <c r="R18" s="17">
        <f>A18</f>
        <v/>
      </c>
      <c r="S18" s="22" t="n">
        <v>32411.4</v>
      </c>
      <c r="T18" s="22" t="n">
        <v>35754.7</v>
      </c>
      <c r="U18" s="22" t="n">
        <v>39109.7</v>
      </c>
      <c r="V18" s="22" t="n">
        <v>41659.7</v>
      </c>
      <c r="W18" s="22" t="n">
        <v>41659.7</v>
      </c>
      <c r="X18" s="22" t="n">
        <v>41749.50000000001</v>
      </c>
      <c r="Y18" s="22" t="n">
        <v>41749.50000000001</v>
      </c>
      <c r="Z18" s="22" t="n">
        <v>41749.50000000001</v>
      </c>
      <c r="AA18" s="22" t="n">
        <v>41849.50000000001</v>
      </c>
      <c r="AB18" s="22" t="n">
        <v>41849.50000000001</v>
      </c>
      <c r="AC18" s="22" t="n">
        <v>41849.50000000001</v>
      </c>
      <c r="AD18" s="22" t="n">
        <v>41855.7</v>
      </c>
      <c r="AE18" s="22" t="n">
        <v>41855.7</v>
      </c>
      <c r="AF18" s="22" t="n">
        <v>41855.7</v>
      </c>
      <c r="AG18" s="22" t="n">
        <v/>
      </c>
      <c r="AH18" s="22" t="n">
        <v/>
      </c>
      <c r="AI18" s="22" t="n">
        <v/>
      </c>
      <c r="AJ18" s="22" t="n">
        <v/>
      </c>
      <c r="AK18" s="22" t="n">
        <v/>
      </c>
      <c r="AL18" s="22" t="n">
        <v/>
      </c>
      <c r="AM18" s="22" t="n">
        <v/>
      </c>
      <c r="AN18" s="22" t="n">
        <v/>
      </c>
      <c r="AO18" s="22" t="n">
        <v/>
      </c>
      <c r="AP18" s="22" t="n">
        <v/>
      </c>
      <c r="AQ18" s="14" t="n"/>
      <c r="AR18" s="14" t="n"/>
    </row>
    <row r="19">
      <c r="A19" s="12">
        <f>DATE(YEAR(A20),MONTH(A20)-1,1)</f>
        <v/>
      </c>
      <c r="B19" s="14" t="n">
        <v>37189.02</v>
      </c>
      <c r="C19" s="14">
        <f>++'Completion Factors'!J19</f>
        <v/>
      </c>
      <c r="D19" s="14">
        <f>MAX((1/C19-1)*B19,0)</f>
        <v/>
      </c>
      <c r="E19" s="14">
        <f>D19</f>
        <v/>
      </c>
      <c r="F19" s="14" t="n"/>
      <c r="G19" s="14">
        <f>B19+D19+F19</f>
        <v/>
      </c>
      <c r="H19" s="15">
        <f>G19-B19</f>
        <v/>
      </c>
      <c r="I19" s="14" t="n">
        <v>61517.36916666667</v>
      </c>
      <c r="J19" s="14">
        <f>100*$G19/$I19</f>
        <v/>
      </c>
      <c r="K19" s="14">
        <f>100*(B19/I19)</f>
        <v/>
      </c>
      <c r="L19" s="14">
        <f>J19-K19</f>
        <v/>
      </c>
      <c r="M19" s="14">
        <f>SUM(G8:G19)/SUM(I8:I19)*100</f>
        <v/>
      </c>
      <c r="N19" s="19" t="n"/>
      <c r="O19" s="14" t="n"/>
      <c r="P19" s="14" t="n"/>
      <c r="R19" s="17">
        <f>A19</f>
        <v/>
      </c>
      <c r="S19" s="22" t="n">
        <v>31718</v>
      </c>
      <c r="T19" s="22" t="n">
        <v>35250.6</v>
      </c>
      <c r="U19" s="22" t="n">
        <v>36289.10000000001</v>
      </c>
      <c r="V19" s="22" t="n">
        <v>36289.10000000001</v>
      </c>
      <c r="W19" s="22" t="n">
        <v>36779.10000000001</v>
      </c>
      <c r="X19" s="22" t="n">
        <v>36779.10000000001</v>
      </c>
      <c r="Y19" s="22" t="n">
        <v>36779.10000000001</v>
      </c>
      <c r="Z19" s="22" t="n">
        <v>36779.10000000001</v>
      </c>
      <c r="AA19" s="22" t="n">
        <v>36784.26000000001</v>
      </c>
      <c r="AB19" s="22" t="n">
        <v>36805.68000000001</v>
      </c>
      <c r="AC19" s="22" t="n">
        <v>36861.02</v>
      </c>
      <c r="AD19" s="22" t="n">
        <v>37189.02</v>
      </c>
      <c r="AE19" s="22" t="n">
        <v>37189.02</v>
      </c>
      <c r="AF19" s="22" t="n">
        <v/>
      </c>
      <c r="AG19" s="22" t="n">
        <v/>
      </c>
      <c r="AH19" s="22" t="n">
        <v/>
      </c>
      <c r="AI19" s="22" t="n">
        <v/>
      </c>
      <c r="AJ19" s="22" t="n">
        <v/>
      </c>
      <c r="AK19" s="22" t="n">
        <v/>
      </c>
      <c r="AL19" s="22" t="n">
        <v/>
      </c>
      <c r="AM19" s="22" t="n">
        <v/>
      </c>
      <c r="AN19" s="22" t="n">
        <v/>
      </c>
      <c r="AO19" s="22" t="n">
        <v/>
      </c>
      <c r="AP19" s="22" t="n">
        <v/>
      </c>
      <c r="AQ19" s="14" t="n"/>
      <c r="AR19" s="14" t="n"/>
    </row>
    <row r="20">
      <c r="A20" s="12">
        <f>DATE(YEAR(A21),MONTH(A21)-1,1)</f>
        <v/>
      </c>
      <c r="B20" s="14" t="n">
        <v>71905.97999999997</v>
      </c>
      <c r="C20" s="14">
        <f>++'Completion Factors'!J18</f>
        <v/>
      </c>
      <c r="D20" s="14">
        <f>MAX((1/C20-1)*B20,0)</f>
        <v/>
      </c>
      <c r="E20" s="14">
        <f>D20</f>
        <v/>
      </c>
      <c r="F20" s="14" t="n"/>
      <c r="G20" s="14">
        <f>B20+D20+F20</f>
        <v/>
      </c>
      <c r="H20" s="15">
        <f>G20-B20</f>
        <v/>
      </c>
      <c r="I20" s="14" t="n">
        <v>72644.10897499998</v>
      </c>
      <c r="J20" s="14">
        <f>100*$G20/$I20</f>
        <v/>
      </c>
      <c r="K20" s="14">
        <f>100*(B20/I20)</f>
        <v/>
      </c>
      <c r="L20" s="14">
        <f>J20-K20</f>
        <v/>
      </c>
      <c r="M20" s="14">
        <f>SUM(G9:G20)/SUM(I9:I20)*100</f>
        <v/>
      </c>
      <c r="N20" s="19">
        <f>J20/J8</f>
        <v/>
      </c>
      <c r="O20" s="19">
        <f>I20/I8</f>
        <v/>
      </c>
      <c r="P20" s="14" t="n"/>
      <c r="R20" s="17">
        <f>A20</f>
        <v/>
      </c>
      <c r="S20" s="22" t="n">
        <v>35575.68</v>
      </c>
      <c r="T20" s="22" t="n">
        <v>68789.92</v>
      </c>
      <c r="U20" s="22" t="n">
        <v>71289.92000000001</v>
      </c>
      <c r="V20" s="22" t="n">
        <v>71289.92</v>
      </c>
      <c r="W20" s="22" t="n">
        <v>71771.03999999999</v>
      </c>
      <c r="X20" s="22" t="n">
        <v>71871.03999999999</v>
      </c>
      <c r="Y20" s="22" t="n">
        <v>71871.03999999998</v>
      </c>
      <c r="Z20" s="22" t="n">
        <v>71879.71999999997</v>
      </c>
      <c r="AA20" s="22" t="n">
        <v>71879.71999999997</v>
      </c>
      <c r="AB20" s="22" t="n">
        <v>71905.97999999997</v>
      </c>
      <c r="AC20" s="22" t="n">
        <v>71905.97999999997</v>
      </c>
      <c r="AD20" s="22" t="n">
        <v>71905.97999999997</v>
      </c>
      <c r="AE20" s="22" t="n">
        <v/>
      </c>
      <c r="AF20" s="22" t="n">
        <v/>
      </c>
      <c r="AG20" s="22" t="n">
        <v/>
      </c>
      <c r="AH20" s="22" t="n">
        <v/>
      </c>
      <c r="AI20" s="22" t="n">
        <v/>
      </c>
      <c r="AJ20" s="22" t="n">
        <v/>
      </c>
      <c r="AK20" s="22" t="n">
        <v/>
      </c>
      <c r="AL20" s="22" t="n">
        <v/>
      </c>
      <c r="AM20" s="22" t="n">
        <v/>
      </c>
      <c r="AN20" s="22" t="n">
        <v/>
      </c>
      <c r="AO20" s="22" t="n">
        <v/>
      </c>
      <c r="AP20" s="22" t="n">
        <v/>
      </c>
      <c r="AQ20" s="14" t="n"/>
      <c r="AR20" s="14" t="n"/>
    </row>
    <row r="21">
      <c r="A21" s="12">
        <f>DATE(YEAR(A22),MONTH(A22)-1,1)</f>
        <v/>
      </c>
      <c r="B21" s="14" t="n">
        <v>37163.61000000001</v>
      </c>
      <c r="C21" s="14">
        <f>++'Completion Factors'!J17</f>
        <v/>
      </c>
      <c r="D21" s="14">
        <f>MAX((1/C21-1)*B21,0)</f>
        <v/>
      </c>
      <c r="E21" s="14">
        <f>D21</f>
        <v/>
      </c>
      <c r="F21" s="14" t="n"/>
      <c r="G21" s="14">
        <f>B21+D21+F21</f>
        <v/>
      </c>
      <c r="H21" s="15">
        <f>G21-B21</f>
        <v/>
      </c>
      <c r="I21" s="14" t="n">
        <v>68774.0675</v>
      </c>
      <c r="J21" s="14">
        <f>100*$G21/$I21</f>
        <v/>
      </c>
      <c r="K21" s="14">
        <f>100*(B21/I21)</f>
        <v/>
      </c>
      <c r="L21" s="14">
        <f>J21-K21</f>
        <v/>
      </c>
      <c r="M21" s="14">
        <f>SUM(G10:G21)/SUM(I10:I21)*100</f>
        <v/>
      </c>
      <c r="N21" s="19">
        <f>J21/J9</f>
        <v/>
      </c>
      <c r="O21" s="19">
        <f>I21/I9</f>
        <v/>
      </c>
      <c r="P21" s="14" t="n"/>
      <c r="R21" s="17">
        <f>A21</f>
        <v/>
      </c>
      <c r="S21" s="22" t="n">
        <v>2105</v>
      </c>
      <c r="T21" s="22" t="n">
        <v>35591.77</v>
      </c>
      <c r="U21" s="22" t="n">
        <v>35791.77</v>
      </c>
      <c r="V21" s="22" t="n">
        <v>36796.10000000001</v>
      </c>
      <c r="W21" s="22" t="n">
        <v>36796.10000000001</v>
      </c>
      <c r="X21" s="22" t="n">
        <v>36796.10000000001</v>
      </c>
      <c r="Y21" s="22" t="n">
        <v>36856.10000000001</v>
      </c>
      <c r="Z21" s="22" t="n">
        <v>36856.10000000001</v>
      </c>
      <c r="AA21" s="22" t="n">
        <v>36858.61000000001</v>
      </c>
      <c r="AB21" s="22" t="n">
        <v>37163.61000000001</v>
      </c>
      <c r="AC21" s="22" t="n">
        <v>37163.61000000001</v>
      </c>
      <c r="AD21" s="22" t="n">
        <v/>
      </c>
      <c r="AE21" s="22" t="n">
        <v/>
      </c>
      <c r="AF21" s="22" t="n">
        <v/>
      </c>
      <c r="AG21" s="22" t="n">
        <v/>
      </c>
      <c r="AH21" s="22" t="n">
        <v/>
      </c>
      <c r="AI21" s="22" t="n">
        <v/>
      </c>
      <c r="AJ21" s="22" t="n">
        <v/>
      </c>
      <c r="AK21" s="22" t="n">
        <v/>
      </c>
      <c r="AL21" s="22" t="n">
        <v/>
      </c>
      <c r="AM21" s="22" t="n">
        <v/>
      </c>
      <c r="AN21" s="22" t="n">
        <v/>
      </c>
      <c r="AO21" s="22" t="n">
        <v/>
      </c>
      <c r="AP21" s="22" t="n">
        <v/>
      </c>
      <c r="AQ21" s="14" t="n"/>
      <c r="AR21" s="14" t="n"/>
    </row>
    <row r="22">
      <c r="A22" s="12">
        <f>DATE(YEAR(A23),MONTH(A23)-1,1)</f>
        <v/>
      </c>
      <c r="B22" s="14" t="n">
        <v>41218.2</v>
      </c>
      <c r="C22" s="14">
        <f>++'Completion Factors'!J16</f>
        <v/>
      </c>
      <c r="D22" s="14">
        <f>MAX((1/C22-1)*B22,0)</f>
        <v/>
      </c>
      <c r="E22" s="14">
        <f>D22</f>
        <v/>
      </c>
      <c r="F22" s="14" t="n"/>
      <c r="G22" s="14">
        <f>B22+D22+F22</f>
        <v/>
      </c>
      <c r="H22" s="15">
        <f>G22-B22</f>
        <v/>
      </c>
      <c r="I22" s="14" t="n">
        <v>63530.44749999999</v>
      </c>
      <c r="J22" s="14">
        <f>100*$G22/$I22</f>
        <v/>
      </c>
      <c r="K22" s="14">
        <f>100*(B22/I22)</f>
        <v/>
      </c>
      <c r="L22" s="14">
        <f>J22-K22</f>
        <v/>
      </c>
      <c r="M22" s="14">
        <f>SUM(G11:G22)/SUM(I11:I22)*100</f>
        <v/>
      </c>
      <c r="N22" s="19">
        <f>J22/J10</f>
        <v/>
      </c>
      <c r="O22" s="19">
        <f>I22/I10</f>
        <v/>
      </c>
      <c r="P22" s="14" t="n"/>
      <c r="R22" s="17">
        <f>A22</f>
        <v/>
      </c>
      <c r="S22" s="22" t="n">
        <v>33501.69</v>
      </c>
      <c r="T22" s="22" t="n">
        <v>33695.69</v>
      </c>
      <c r="U22" s="22" t="n">
        <v>36563.44</v>
      </c>
      <c r="V22" s="22" t="n">
        <v>36663.44</v>
      </c>
      <c r="W22" s="22" t="n">
        <v>36760.94</v>
      </c>
      <c r="X22" s="22" t="n">
        <v>38585.94</v>
      </c>
      <c r="Y22" s="22" t="n">
        <v>38585.94</v>
      </c>
      <c r="Z22" s="22" t="n">
        <v>39430.94</v>
      </c>
      <c r="AA22" s="22" t="n">
        <v>41218.2</v>
      </c>
      <c r="AB22" s="22" t="n">
        <v>41218.2</v>
      </c>
      <c r="AC22" s="22" t="n">
        <v/>
      </c>
      <c r="AD22" s="22" t="n">
        <v/>
      </c>
      <c r="AE22" s="22" t="n">
        <v/>
      </c>
      <c r="AF22" s="22" t="n">
        <v/>
      </c>
      <c r="AG22" s="22" t="n">
        <v/>
      </c>
      <c r="AH22" s="22" t="n">
        <v/>
      </c>
      <c r="AI22" s="22" t="n">
        <v/>
      </c>
      <c r="AJ22" s="22" t="n">
        <v/>
      </c>
      <c r="AK22" s="22" t="n">
        <v/>
      </c>
      <c r="AL22" s="22" t="n">
        <v/>
      </c>
      <c r="AM22" s="22" t="n">
        <v/>
      </c>
      <c r="AN22" s="22" t="n">
        <v/>
      </c>
      <c r="AO22" s="22" t="n">
        <v/>
      </c>
      <c r="AP22" s="22" t="n">
        <v/>
      </c>
      <c r="AQ22" s="14" t="n"/>
      <c r="AR22" s="14" t="n"/>
    </row>
    <row r="23">
      <c r="A23" s="12">
        <f>DATE(YEAR(A24),MONTH(A24)-1,1)</f>
        <v/>
      </c>
      <c r="B23" s="14" t="n">
        <v>35243.58</v>
      </c>
      <c r="C23" s="14">
        <f>++'Completion Factors'!J15</f>
        <v/>
      </c>
      <c r="D23" s="14">
        <f>MAX((1/C23-1)*B23,0)</f>
        <v/>
      </c>
      <c r="E23" s="14">
        <f>D23</f>
        <v/>
      </c>
      <c r="F23" s="14" t="n"/>
      <c r="G23" s="14">
        <f>B23+D23+F23</f>
        <v/>
      </c>
      <c r="H23" s="15">
        <f>G23-B23</f>
        <v/>
      </c>
      <c r="I23" s="14" t="n">
        <v>76526.11916666667</v>
      </c>
      <c r="J23" s="14">
        <f>100*$G23/$I23</f>
        <v/>
      </c>
      <c r="K23" s="14">
        <f>100*(B23/I23)</f>
        <v/>
      </c>
      <c r="L23" s="14">
        <f>J23-K23</f>
        <v/>
      </c>
      <c r="M23" s="14">
        <f>SUM(G12:G23)/SUM(I12:I23)*100</f>
        <v/>
      </c>
      <c r="N23" s="19">
        <f>J23/J11</f>
        <v/>
      </c>
      <c r="O23" s="19">
        <f>I23/I11</f>
        <v/>
      </c>
      <c r="P23" s="14" t="n"/>
      <c r="R23" s="17">
        <f>A23</f>
        <v/>
      </c>
      <c r="S23" s="22" t="n">
        <v>31576.8</v>
      </c>
      <c r="T23" s="22" t="n">
        <v>32524.6</v>
      </c>
      <c r="U23" s="22" t="n">
        <v>33137.1</v>
      </c>
      <c r="V23" s="22" t="n">
        <v>33366.1</v>
      </c>
      <c r="W23" s="22" t="n">
        <v>34471.1</v>
      </c>
      <c r="X23" s="22" t="n">
        <v>34571.1</v>
      </c>
      <c r="Y23" s="22" t="n">
        <v>34584.08</v>
      </c>
      <c r="Z23" s="22" t="n">
        <v>35243.58</v>
      </c>
      <c r="AA23" s="22" t="n">
        <v>35243.58</v>
      </c>
      <c r="AB23" s="22" t="n">
        <v/>
      </c>
      <c r="AC23" s="22" t="n">
        <v/>
      </c>
      <c r="AD23" s="22" t="n">
        <v/>
      </c>
      <c r="AE23" s="22" t="n">
        <v/>
      </c>
      <c r="AF23" s="22" t="n">
        <v/>
      </c>
      <c r="AG23" s="22" t="n">
        <v/>
      </c>
      <c r="AH23" s="22" t="n">
        <v/>
      </c>
      <c r="AI23" s="22" t="n">
        <v/>
      </c>
      <c r="AJ23" s="22" t="n">
        <v/>
      </c>
      <c r="AK23" s="22" t="n">
        <v/>
      </c>
      <c r="AL23" s="22" t="n">
        <v/>
      </c>
      <c r="AM23" s="22" t="n">
        <v/>
      </c>
      <c r="AN23" s="22" t="n">
        <v/>
      </c>
      <c r="AO23" s="22" t="n">
        <v/>
      </c>
      <c r="AP23" s="22" t="n">
        <v/>
      </c>
      <c r="AQ23" s="14" t="n"/>
      <c r="AR23" s="14" t="n"/>
    </row>
    <row r="24">
      <c r="A24" s="12">
        <f>DATE(YEAR(A25),MONTH(A25)-1,1)</f>
        <v/>
      </c>
      <c r="B24" s="14" t="n">
        <v>47759.44</v>
      </c>
      <c r="C24" s="14">
        <f>++'Completion Factors'!J14</f>
        <v/>
      </c>
      <c r="D24" s="14">
        <f>MAX((1/C24-1)*B24,0)</f>
        <v/>
      </c>
      <c r="E24" s="14">
        <f>D24</f>
        <v/>
      </c>
      <c r="F24" s="20" t="n">
        <v>0</v>
      </c>
      <c r="G24" s="14">
        <f>B24+D24+F24</f>
        <v/>
      </c>
      <c r="H24" s="15">
        <f>G24-B24</f>
        <v/>
      </c>
      <c r="I24" s="14" t="n">
        <v>62919.23583333332</v>
      </c>
      <c r="J24" s="14">
        <f>100*$G24/$I24</f>
        <v/>
      </c>
      <c r="K24" s="14">
        <f>100*(B24/I24)</f>
        <v/>
      </c>
      <c r="L24" s="14">
        <f>J24-K24</f>
        <v/>
      </c>
      <c r="M24" s="14">
        <f>SUM(G13:G24)/SUM(I13:I24)*100</f>
        <v/>
      </c>
      <c r="N24" s="19">
        <f>J24/J12</f>
        <v/>
      </c>
      <c r="O24" s="19">
        <f>I24/I12</f>
        <v/>
      </c>
      <c r="P24" s="14" t="n"/>
      <c r="R24" s="17">
        <f>A24</f>
        <v/>
      </c>
      <c r="S24" s="22" t="n">
        <v>32064</v>
      </c>
      <c r="T24" s="22" t="n">
        <v>32884.5</v>
      </c>
      <c r="U24" s="22" t="n">
        <v>47116.15</v>
      </c>
      <c r="V24" s="22" t="n">
        <v>47653.65</v>
      </c>
      <c r="W24" s="22" t="n">
        <v>47753.65</v>
      </c>
      <c r="X24" s="22" t="n">
        <v>47759.44</v>
      </c>
      <c r="Y24" s="22" t="n">
        <v>47759.44</v>
      </c>
      <c r="Z24" s="22" t="n">
        <v>47759.44</v>
      </c>
      <c r="AA24" s="22" t="n">
        <v/>
      </c>
      <c r="AB24" s="22" t="n">
        <v/>
      </c>
      <c r="AC24" s="22" t="n">
        <v/>
      </c>
      <c r="AD24" s="22" t="n">
        <v/>
      </c>
      <c r="AE24" s="22" t="n">
        <v/>
      </c>
      <c r="AF24" s="22" t="n">
        <v/>
      </c>
      <c r="AG24" s="22" t="n">
        <v/>
      </c>
      <c r="AH24" s="22" t="n">
        <v/>
      </c>
      <c r="AI24" s="22" t="n">
        <v/>
      </c>
      <c r="AJ24" s="22" t="n">
        <v/>
      </c>
      <c r="AK24" s="22" t="n">
        <v/>
      </c>
      <c r="AL24" s="22" t="n">
        <v/>
      </c>
      <c r="AM24" s="22" t="n">
        <v/>
      </c>
      <c r="AN24" s="22" t="n">
        <v/>
      </c>
      <c r="AO24" s="22" t="n">
        <v/>
      </c>
      <c r="AP24" s="22" t="n">
        <v/>
      </c>
      <c r="AQ24" s="14" t="n"/>
      <c r="AR24" s="14" t="n"/>
    </row>
    <row r="25">
      <c r="A25" s="12">
        <f>DATE(YEAR(A26),MONTH(A26)-1,1)</f>
        <v/>
      </c>
      <c r="B25" s="14" t="n">
        <v>36629.50000000001</v>
      </c>
      <c r="C25" s="14">
        <f>++'Completion Factors'!J13</f>
        <v/>
      </c>
      <c r="D25" s="14">
        <f>MAX((1/C25-1)*B25,0)</f>
        <v/>
      </c>
      <c r="E25" s="14">
        <f>D25</f>
        <v/>
      </c>
      <c r="F25" s="20" t="n">
        <v>0</v>
      </c>
      <c r="G25" s="14">
        <f>B25+D25+F25</f>
        <v/>
      </c>
      <c r="H25" s="15">
        <f>G25-B25</f>
        <v/>
      </c>
      <c r="I25" s="14" t="n">
        <v>61890.5225</v>
      </c>
      <c r="J25" s="14">
        <f>100*$G25/$I25</f>
        <v/>
      </c>
      <c r="K25" s="14">
        <f>100*(B25/I25)</f>
        <v/>
      </c>
      <c r="L25" s="14">
        <f>J25-K25</f>
        <v/>
      </c>
      <c r="M25" s="14">
        <f>SUM(G14:G25)/SUM(I14:I25)*100</f>
        <v/>
      </c>
      <c r="N25" s="19">
        <f>J25/J13</f>
        <v/>
      </c>
      <c r="O25" s="19">
        <f>I25/I13</f>
        <v/>
      </c>
      <c r="P25" s="14" t="n"/>
      <c r="R25" s="17">
        <f>A25</f>
        <v/>
      </c>
      <c r="S25" s="22" t="n">
        <v>32039.6</v>
      </c>
      <c r="T25" s="22" t="n">
        <v>35532.5</v>
      </c>
      <c r="U25" s="22" t="n">
        <v>35782.50000000001</v>
      </c>
      <c r="V25" s="22" t="n">
        <v>35882.50000000001</v>
      </c>
      <c r="W25" s="22" t="n">
        <v>36629.50000000001</v>
      </c>
      <c r="X25" s="22" t="n">
        <v>36629.50000000001</v>
      </c>
      <c r="Y25" s="22" t="n">
        <v>36629.50000000001</v>
      </c>
      <c r="Z25" s="22" t="n">
        <v/>
      </c>
      <c r="AA25" s="22" t="n">
        <v/>
      </c>
      <c r="AB25" s="22" t="n">
        <v/>
      </c>
      <c r="AC25" s="22" t="n">
        <v/>
      </c>
      <c r="AD25" s="22" t="n">
        <v/>
      </c>
      <c r="AE25" s="22" t="n">
        <v/>
      </c>
      <c r="AF25" s="22" t="n">
        <v/>
      </c>
      <c r="AG25" s="22" t="n">
        <v/>
      </c>
      <c r="AH25" s="22" t="n">
        <v/>
      </c>
      <c r="AI25" s="22" t="n">
        <v/>
      </c>
      <c r="AJ25" s="22" t="n">
        <v/>
      </c>
      <c r="AK25" s="22" t="n">
        <v/>
      </c>
      <c r="AL25" s="22" t="n">
        <v/>
      </c>
      <c r="AM25" s="22" t="n">
        <v/>
      </c>
      <c r="AN25" s="22" t="n">
        <v/>
      </c>
      <c r="AO25" s="22" t="n">
        <v/>
      </c>
      <c r="AP25" s="22" t="n">
        <v/>
      </c>
      <c r="AQ25" s="14" t="n"/>
      <c r="AR25" s="14" t="n"/>
    </row>
    <row r="26">
      <c r="A26" s="12">
        <f>DATE(YEAR(A27),MONTH(A27)-1,1)</f>
        <v/>
      </c>
      <c r="B26" s="14" t="n">
        <v>35267.52</v>
      </c>
      <c r="C26" s="14">
        <f>++'Completion Factors'!J12</f>
        <v/>
      </c>
      <c r="D26" s="14">
        <f>MAX((1/C26-1)*B26,0)</f>
        <v/>
      </c>
      <c r="E26" s="14">
        <f>D26</f>
        <v/>
      </c>
      <c r="F26" s="20" t="n">
        <v>0</v>
      </c>
      <c r="G26" s="14">
        <f>B26+D26+F26</f>
        <v/>
      </c>
      <c r="H26" s="15">
        <f>G26-B26</f>
        <v/>
      </c>
      <c r="I26" s="14" t="n">
        <v>69032.43833333334</v>
      </c>
      <c r="J26" s="14">
        <f>100*$G26/$I26</f>
        <v/>
      </c>
      <c r="K26" s="14">
        <f>100*(B26/I26)</f>
        <v/>
      </c>
      <c r="L26" s="14">
        <f>J26-K26</f>
        <v/>
      </c>
      <c r="M26" s="14">
        <f>SUM(G15:G26)/SUM(I15:I26)*100</f>
        <v/>
      </c>
      <c r="N26" s="19">
        <f>J26/J14</f>
        <v/>
      </c>
      <c r="O26" s="19">
        <f>I26/I14</f>
        <v/>
      </c>
      <c r="P26" s="14" t="n"/>
      <c r="R26" s="17">
        <f>A26</f>
        <v/>
      </c>
      <c r="S26" s="22" t="n">
        <v>33349</v>
      </c>
      <c r="T26" s="22" t="n">
        <v>34773.27</v>
      </c>
      <c r="U26" s="22" t="n">
        <v>34773.27</v>
      </c>
      <c r="V26" s="22" t="n">
        <v>34970.52</v>
      </c>
      <c r="W26" s="22" t="n">
        <v>35267.52</v>
      </c>
      <c r="X26" s="22" t="n">
        <v>35267.52</v>
      </c>
      <c r="Y26" s="22" t="n">
        <v/>
      </c>
      <c r="Z26" s="22" t="n">
        <v/>
      </c>
      <c r="AA26" s="22" t="n">
        <v/>
      </c>
      <c r="AB26" s="22" t="n">
        <v/>
      </c>
      <c r="AC26" s="22" t="n">
        <v/>
      </c>
      <c r="AD26" s="22" t="n">
        <v/>
      </c>
      <c r="AE26" s="22" t="n">
        <v/>
      </c>
      <c r="AF26" s="22" t="n">
        <v/>
      </c>
      <c r="AG26" s="22" t="n">
        <v/>
      </c>
      <c r="AH26" s="22" t="n">
        <v/>
      </c>
      <c r="AI26" s="22" t="n">
        <v/>
      </c>
      <c r="AJ26" s="22" t="n">
        <v/>
      </c>
      <c r="AK26" s="22" t="n">
        <v/>
      </c>
      <c r="AL26" s="22" t="n">
        <v/>
      </c>
      <c r="AM26" s="22" t="n">
        <v/>
      </c>
      <c r="AN26" s="22" t="n">
        <v/>
      </c>
      <c r="AO26" s="22" t="n">
        <v/>
      </c>
      <c r="AP26" s="22" t="n">
        <v/>
      </c>
      <c r="AQ26" s="14" t="n"/>
      <c r="AR26" s="14" t="n"/>
    </row>
    <row r="27">
      <c r="A27" s="12">
        <f>DATE(YEAR(A28),MONTH(A28)-1,1)</f>
        <v/>
      </c>
      <c r="B27" s="14" t="n">
        <v>34611.56</v>
      </c>
      <c r="C27" s="14">
        <f>++'Completion Factors'!J11</f>
        <v/>
      </c>
      <c r="D27" s="14">
        <f>MAX((1/C27-1)*B27,0)</f>
        <v/>
      </c>
      <c r="E27" s="14">
        <f>D27</f>
        <v/>
      </c>
      <c r="F27" s="20" t="n">
        <v>0</v>
      </c>
      <c r="G27" s="14">
        <f>B27+D27+F27</f>
        <v/>
      </c>
      <c r="H27" s="15">
        <f>G27-B27</f>
        <v/>
      </c>
      <c r="I27" s="14" t="n">
        <v>56166.315</v>
      </c>
      <c r="J27" s="14">
        <f>100*$G27/$I27</f>
        <v/>
      </c>
      <c r="K27" s="14">
        <f>100*(B27/I27)</f>
        <v/>
      </c>
      <c r="L27" s="14">
        <f>J27-K27</f>
        <v/>
      </c>
      <c r="M27" s="14">
        <f>SUM(G16:G27)/SUM(I16:I27)*100</f>
        <v/>
      </c>
      <c r="N27" s="19">
        <f>J27/J15</f>
        <v/>
      </c>
      <c r="O27" s="19">
        <f>I27/I15</f>
        <v/>
      </c>
      <c r="P27" s="14" t="n"/>
      <c r="R27" s="17">
        <f>A27</f>
        <v/>
      </c>
      <c r="S27" s="22" t="n">
        <v>32099</v>
      </c>
      <c r="T27" s="22" t="n">
        <v>33689.5</v>
      </c>
      <c r="U27" s="22" t="n">
        <v>33791.64</v>
      </c>
      <c r="V27" s="22" t="n">
        <v>34611.56</v>
      </c>
      <c r="W27" s="22" t="n">
        <v>34611.56</v>
      </c>
      <c r="X27" s="22" t="n">
        <v/>
      </c>
      <c r="Y27" s="22" t="n">
        <v/>
      </c>
      <c r="Z27" s="22" t="n">
        <v/>
      </c>
      <c r="AA27" s="22" t="n">
        <v/>
      </c>
      <c r="AB27" s="22" t="n">
        <v/>
      </c>
      <c r="AC27" s="22" t="n">
        <v/>
      </c>
      <c r="AD27" s="22" t="n">
        <v/>
      </c>
      <c r="AE27" s="22" t="n">
        <v/>
      </c>
      <c r="AF27" s="22" t="n">
        <v/>
      </c>
      <c r="AG27" s="22" t="n">
        <v/>
      </c>
      <c r="AH27" s="22" t="n">
        <v/>
      </c>
      <c r="AI27" s="22" t="n">
        <v/>
      </c>
      <c r="AJ27" s="22" t="n">
        <v/>
      </c>
      <c r="AK27" s="22" t="n">
        <v/>
      </c>
      <c r="AL27" s="22" t="n">
        <v/>
      </c>
      <c r="AM27" s="22" t="n">
        <v/>
      </c>
      <c r="AN27" s="22" t="n">
        <v/>
      </c>
      <c r="AO27" s="22" t="n">
        <v/>
      </c>
      <c r="AP27" s="22" t="n">
        <v/>
      </c>
      <c r="AQ27" s="14" t="n"/>
      <c r="AR27" s="14" t="n"/>
    </row>
    <row r="28">
      <c r="A28" s="12">
        <f>DATE(YEAR(A29),MONTH(A29)-1,1)</f>
        <v/>
      </c>
      <c r="B28" s="14" t="n">
        <v>66493.5</v>
      </c>
      <c r="C28" s="14">
        <f>++'Completion Factors'!J10</f>
        <v/>
      </c>
      <c r="D28" s="14">
        <f>MAX((1/C28-1)*B28,0)</f>
        <v/>
      </c>
      <c r="E28" s="14">
        <f>D28</f>
        <v/>
      </c>
      <c r="F28" s="20" t="n">
        <v>0</v>
      </c>
      <c r="G28" s="14">
        <f>B28+D28+F28</f>
        <v/>
      </c>
      <c r="H28" s="15">
        <f>G28-B28</f>
        <v/>
      </c>
      <c r="I28" s="14" t="n">
        <v>66947.215</v>
      </c>
      <c r="J28" s="14">
        <f>100*$G28/$I28</f>
        <v/>
      </c>
      <c r="K28" s="14">
        <f>100*(B28/I28)</f>
        <v/>
      </c>
      <c r="L28" s="14">
        <f>J28-K28</f>
        <v/>
      </c>
      <c r="M28" s="14">
        <f>SUM(G17:G28)/SUM(I17:I28)*100</f>
        <v/>
      </c>
      <c r="N28" s="19">
        <f>J28/J16</f>
        <v/>
      </c>
      <c r="O28" s="19">
        <f>I28/I16</f>
        <v/>
      </c>
      <c r="P28" s="21" t="n"/>
      <c r="R28" s="17">
        <f>A28</f>
        <v/>
      </c>
      <c r="S28" s="22" t="n">
        <v>62255</v>
      </c>
      <c r="T28" s="22" t="n">
        <v>62602.5</v>
      </c>
      <c r="U28" s="22" t="n">
        <v>66493.5</v>
      </c>
      <c r="V28" s="22" t="n">
        <v>66493.5</v>
      </c>
      <c r="W28" s="22" t="n">
        <v/>
      </c>
      <c r="X28" s="22" t="n">
        <v/>
      </c>
      <c r="Y28" s="22" t="n">
        <v/>
      </c>
      <c r="Z28" s="22" t="n">
        <v/>
      </c>
      <c r="AA28" s="22" t="n">
        <v/>
      </c>
      <c r="AB28" s="22" t="n">
        <v/>
      </c>
      <c r="AC28" s="22" t="n">
        <v/>
      </c>
      <c r="AD28" s="22" t="n">
        <v/>
      </c>
      <c r="AE28" s="22" t="n">
        <v/>
      </c>
      <c r="AF28" s="22" t="n">
        <v/>
      </c>
      <c r="AG28" s="22" t="n">
        <v/>
      </c>
      <c r="AH28" s="22" t="n">
        <v/>
      </c>
      <c r="AI28" s="22" t="n">
        <v/>
      </c>
      <c r="AJ28" s="22" t="n">
        <v/>
      </c>
      <c r="AK28" s="22" t="n">
        <v/>
      </c>
      <c r="AL28" s="22" t="n">
        <v/>
      </c>
      <c r="AM28" s="22" t="n">
        <v/>
      </c>
      <c r="AN28" s="22" t="n">
        <v/>
      </c>
      <c r="AO28" s="22" t="n">
        <v/>
      </c>
      <c r="AP28" s="22" t="n">
        <v/>
      </c>
      <c r="AQ28" s="14" t="n"/>
      <c r="AR28" s="14" t="n"/>
    </row>
    <row r="29">
      <c r="A29" s="12">
        <f>DATE(YEAR(A30),MONTH(A30)-1,1)</f>
        <v/>
      </c>
      <c r="B29" s="14" t="n">
        <v>37562</v>
      </c>
      <c r="C29" s="14">
        <f>++'Completion Factors'!J9</f>
        <v/>
      </c>
      <c r="D29" s="14">
        <f>MAX((1/C29-1)*B29,0)</f>
        <v/>
      </c>
      <c r="E29" s="14">
        <f>D29</f>
        <v/>
      </c>
      <c r="F29" s="43" t="n">
        <v>0</v>
      </c>
      <c r="G29" s="14">
        <f>B29+D29+F29</f>
        <v/>
      </c>
      <c r="H29" s="15">
        <f>G29-B29</f>
        <v/>
      </c>
      <c r="I29" s="14" t="n">
        <v>63311.52583333333</v>
      </c>
      <c r="J29" s="20" t="n">
        <v>0</v>
      </c>
      <c r="K29" s="14">
        <f>100*(B29/I29)</f>
        <v/>
      </c>
      <c r="L29" s="14">
        <f>J29-K29</f>
        <v/>
      </c>
      <c r="M29" s="14">
        <f>SUM(G18:G29)/SUM(I18:I29)*100</f>
        <v/>
      </c>
      <c r="N29" s="19">
        <f>J29/J17</f>
        <v/>
      </c>
      <c r="O29" s="19">
        <f>I29/I17</f>
        <v/>
      </c>
      <c r="P29" s="14" t="n"/>
      <c r="R29" s="17">
        <f>A29</f>
        <v/>
      </c>
      <c r="S29" s="22" t="n">
        <v>3967</v>
      </c>
      <c r="T29" s="22" t="n">
        <v>37562</v>
      </c>
      <c r="U29" s="22" t="n">
        <v>37562</v>
      </c>
      <c r="V29" s="22" t="n">
        <v/>
      </c>
      <c r="W29" s="22" t="n">
        <v/>
      </c>
      <c r="X29" s="22" t="n">
        <v/>
      </c>
      <c r="Y29" s="22" t="n">
        <v/>
      </c>
      <c r="Z29" s="22" t="n">
        <v/>
      </c>
      <c r="AA29" s="22" t="n">
        <v/>
      </c>
      <c r="AB29" s="22" t="n">
        <v/>
      </c>
      <c r="AC29" s="22" t="n">
        <v/>
      </c>
      <c r="AD29" s="22" t="n">
        <v/>
      </c>
      <c r="AE29" s="22" t="n">
        <v/>
      </c>
      <c r="AF29" s="22" t="n">
        <v/>
      </c>
      <c r="AG29" s="22" t="n">
        <v/>
      </c>
      <c r="AH29" s="22" t="n">
        <v/>
      </c>
      <c r="AI29" s="22" t="n">
        <v/>
      </c>
      <c r="AJ29" s="22" t="n">
        <v/>
      </c>
      <c r="AK29" s="22" t="n">
        <v/>
      </c>
      <c r="AL29" s="22" t="n">
        <v/>
      </c>
      <c r="AM29" s="22" t="n">
        <v/>
      </c>
      <c r="AN29" s="22" t="n">
        <v/>
      </c>
      <c r="AO29" s="22" t="n">
        <v/>
      </c>
      <c r="AP29" s="22" t="n">
        <v/>
      </c>
      <c r="AQ29" s="14" t="n"/>
      <c r="AR29" s="14" t="n"/>
    </row>
    <row r="30">
      <c r="A30" s="12">
        <f>DATE(YEAR(A31),MONTH(A31)-1,1)</f>
        <v/>
      </c>
      <c r="B30" s="14" t="n">
        <v>35815.9</v>
      </c>
      <c r="C30" s="14">
        <f>++'Completion Factors'!J8</f>
        <v/>
      </c>
      <c r="D30" s="14">
        <f>MAX((1/C30-1)*B30,0)</f>
        <v/>
      </c>
      <c r="E30" s="14">
        <f>D30</f>
        <v/>
      </c>
      <c r="F30" s="14">
        <f>ROUND(+I30*J30/100,0)-D30-B30</f>
        <v/>
      </c>
      <c r="G30" s="14">
        <f>B30+D30+F30</f>
        <v/>
      </c>
      <c r="H30" s="15">
        <f>G30-B30</f>
        <v/>
      </c>
      <c r="I30" s="14" t="n">
        <v>67340.0125</v>
      </c>
      <c r="J30" s="20" t="n">
        <v>105</v>
      </c>
      <c r="K30" s="14">
        <f>100*(B30/I30)</f>
        <v/>
      </c>
      <c r="L30" s="14">
        <f>J30-K30</f>
        <v/>
      </c>
      <c r="M30" s="14">
        <f>SUM(G19:G30)/SUM(I19:I30)*100</f>
        <v/>
      </c>
      <c r="N30" s="19">
        <f>J30/J18</f>
        <v/>
      </c>
      <c r="O30" s="19">
        <f>I30/I18</f>
        <v/>
      </c>
      <c r="P30" s="14" t="n"/>
      <c r="R30" s="17">
        <f>A30</f>
        <v/>
      </c>
      <c r="S30" s="22" t="n">
        <v>35815.9</v>
      </c>
      <c r="T30" s="22" t="n">
        <v>35815.9</v>
      </c>
      <c r="U30" s="22" t="n">
        <v/>
      </c>
      <c r="V30" s="22" t="n">
        <v/>
      </c>
      <c r="W30" s="22" t="n">
        <v/>
      </c>
      <c r="X30" s="22" t="n">
        <v/>
      </c>
      <c r="Y30" s="22" t="n">
        <v/>
      </c>
      <c r="Z30" s="22" t="n">
        <v/>
      </c>
      <c r="AA30" s="22" t="n">
        <v/>
      </c>
      <c r="AB30" s="22" t="n">
        <v/>
      </c>
      <c r="AC30" s="22" t="n">
        <v/>
      </c>
      <c r="AD30" s="22" t="n">
        <v/>
      </c>
      <c r="AE30" s="22" t="n">
        <v/>
      </c>
      <c r="AF30" s="22" t="n">
        <v/>
      </c>
      <c r="AG30" s="22" t="n">
        <v/>
      </c>
      <c r="AH30" s="22" t="n">
        <v/>
      </c>
      <c r="AI30" s="22" t="n">
        <v/>
      </c>
      <c r="AJ30" s="22" t="n">
        <v/>
      </c>
      <c r="AK30" s="22" t="n">
        <v/>
      </c>
      <c r="AL30" s="22" t="n">
        <v/>
      </c>
      <c r="AM30" s="22" t="n">
        <v/>
      </c>
      <c r="AN30" s="22" t="n">
        <v/>
      </c>
      <c r="AO30" s="22" t="n">
        <v/>
      </c>
      <c r="AP30" s="22" t="n">
        <v/>
      </c>
      <c r="AQ30" s="14" t="n"/>
      <c r="AR30" s="14" t="n"/>
    </row>
    <row r="31">
      <c r="A31" s="12">
        <f>DATE(YEAR(H4),MONTH(H4),1)</f>
        <v/>
      </c>
      <c r="B31" s="14" t="n">
        <v/>
      </c>
      <c r="C31" s="14">
        <f>+'Completion Factors'!J7</f>
        <v/>
      </c>
      <c r="D31" s="14">
        <f>MAX((1/C31-1)*B31,0)</f>
        <v/>
      </c>
      <c r="E31" s="14">
        <f>D31</f>
        <v/>
      </c>
      <c r="F31" s="14">
        <f>ROUND(+I31*J31/100,0)-D31-B31</f>
        <v/>
      </c>
      <c r="G31" s="14">
        <f>B31+D31+F31</f>
        <v/>
      </c>
      <c r="H31" s="15">
        <f>G31-B31</f>
        <v/>
      </c>
      <c r="I31" s="14" t="n">
        <v/>
      </c>
      <c r="J31" s="20" t="n">
        <v>110</v>
      </c>
      <c r="K31" s="14">
        <f>100*(B31/I31)</f>
        <v/>
      </c>
      <c r="L31" s="14">
        <f>J31-K31</f>
        <v/>
      </c>
      <c r="M31" s="14">
        <f>SUM(G20:G31)/SUM(I20:I31)*100</f>
        <v/>
      </c>
      <c r="N31" s="19">
        <f>J31/J19</f>
        <v/>
      </c>
      <c r="O31" s="19">
        <f>I31/I19</f>
        <v/>
      </c>
      <c r="P31" s="14" t="n"/>
      <c r="R31" s="17">
        <f>A31</f>
        <v/>
      </c>
      <c r="S31" s="22" t="n">
        <v/>
      </c>
      <c r="T31" s="22" t="n">
        <v/>
      </c>
      <c r="U31" s="22" t="n">
        <v/>
      </c>
      <c r="V31" s="22" t="n">
        <v/>
      </c>
      <c r="W31" s="22" t="n">
        <v/>
      </c>
      <c r="X31" s="22" t="n">
        <v/>
      </c>
      <c r="Y31" s="22" t="n">
        <v/>
      </c>
      <c r="Z31" s="22" t="n">
        <v/>
      </c>
      <c r="AA31" s="22" t="n">
        <v/>
      </c>
      <c r="AB31" s="22" t="n">
        <v/>
      </c>
      <c r="AC31" s="22" t="n">
        <v/>
      </c>
      <c r="AD31" s="22" t="n">
        <v/>
      </c>
      <c r="AE31" s="22" t="n">
        <v/>
      </c>
      <c r="AF31" s="22" t="n">
        <v/>
      </c>
      <c r="AG31" s="22" t="n">
        <v/>
      </c>
      <c r="AH31" s="22" t="n">
        <v/>
      </c>
      <c r="AI31" s="22" t="n">
        <v/>
      </c>
      <c r="AJ31" s="22" t="n">
        <v/>
      </c>
      <c r="AK31" s="22" t="n">
        <v/>
      </c>
      <c r="AL31" s="22" t="n">
        <v/>
      </c>
      <c r="AM31" s="22" t="n">
        <v/>
      </c>
      <c r="AN31" s="22" t="n">
        <v/>
      </c>
      <c r="AO31" s="22" t="n">
        <v/>
      </c>
      <c r="AP31" s="22" t="n">
        <v/>
      </c>
      <c r="AQ31" s="14" t="n"/>
      <c r="AR31" s="14" t="n"/>
    </row>
    <row r="32">
      <c r="H32" s="23" t="inlineStr">
        <is>
          <t xml:space="preserve">   --------------</t>
        </is>
      </c>
      <c r="R32" t="inlineStr">
        <is>
          <t>Total</t>
        </is>
      </c>
      <c r="S32" s="14" t="n"/>
      <c r="T32" s="14" t="n"/>
      <c r="U32" s="14" t="n"/>
      <c r="V32" s="14" t="n"/>
      <c r="W32" s="14" t="n"/>
      <c r="X32" s="14" t="n"/>
      <c r="Y32" s="14" t="n"/>
      <c r="Z32" s="14" t="n"/>
      <c r="AA32" s="14" t="n"/>
      <c r="AB32" s="14" t="n"/>
      <c r="AC32" s="14" t="n"/>
      <c r="AD32" s="14" t="n"/>
      <c r="AE32" s="14" t="n"/>
      <c r="AF32" s="14" t="n"/>
      <c r="AG32" s="14" t="n"/>
      <c r="AH32" s="14" t="n"/>
      <c r="AI32" s="14" t="n"/>
      <c r="AJ32" s="14" t="n"/>
      <c r="AK32" s="14" t="n"/>
      <c r="AL32" s="14" t="n"/>
      <c r="AM32" s="14" t="n"/>
      <c r="AN32" s="14" t="n"/>
      <c r="AO32" s="14" t="n"/>
      <c r="AP32" s="14" t="n"/>
      <c r="AQ32" s="14" t="n"/>
    </row>
    <row r="33">
      <c r="C33" s="22" t="n"/>
      <c r="D33" s="14" t="n"/>
      <c r="E33" s="14" t="n"/>
      <c r="F33" s="14" t="n"/>
      <c r="G33" s="14" t="n"/>
      <c r="H33" s="15">
        <f>SUM(H8:H31)</f>
        <v/>
      </c>
      <c r="I33" s="14" t="n"/>
      <c r="J33" s="24">
        <f>SUM(G20:G31)/SUM(I20:I31)</f>
        <v/>
      </c>
      <c r="K33" s="14" t="n"/>
      <c r="L33" s="14" t="n"/>
      <c r="M33" s="17" t="n"/>
    </row>
    <row r="34">
      <c r="C34" s="22" t="n"/>
      <c r="D34" s="14" t="n"/>
      <c r="G34">
        <f>IF(ABS(+B33+E33+F33-G33)&gt;0.005,B33+E33+F33,"  ")</f>
        <v/>
      </c>
      <c r="H34" s="23" t="n"/>
      <c r="J34" s="25" t="n"/>
      <c r="M34" s="17" t="n"/>
    </row>
    <row r="35">
      <c r="C35" s="22" t="n"/>
      <c r="D35" s="14" t="n"/>
      <c r="H35" s="26" t="n">
        <v>0.075</v>
      </c>
      <c r="J35" s="25" t="n"/>
    </row>
    <row r="36">
      <c r="C36" s="22" t="n"/>
      <c r="D36" s="14" t="n"/>
      <c r="F36" s="25" t="n"/>
      <c r="H36" s="27">
        <f>H33*(1+H35)</f>
        <v/>
      </c>
      <c r="I36" s="28" t="n"/>
      <c r="J36" s="29" t="n"/>
      <c r="K36" s="29" t="n"/>
    </row>
    <row r="37">
      <c r="C37" s="22" t="n"/>
      <c r="D37" s="14" t="n"/>
      <c r="M37" s="17" t="n"/>
    </row>
    <row r="38">
      <c r="C38" s="22" t="n"/>
      <c r="D38" s="14" t="n"/>
    </row>
    <row r="39">
      <c r="C39" s="22" t="n"/>
      <c r="D39" s="14" t="n"/>
      <c r="F39" s="10" t="n"/>
      <c r="H39" s="30" t="n"/>
      <c r="I39" s="30" t="n"/>
      <c r="J39" s="30" t="n"/>
      <c r="K39" s="30" t="n"/>
      <c r="L39" s="31" t="n"/>
      <c r="M39" s="32" t="n"/>
      <c r="N39" s="32" t="n"/>
    </row>
    <row r="40">
      <c r="C40" s="22" t="n"/>
      <c r="D40" s="14" t="n"/>
      <c r="H40" s="30" t="n"/>
      <c r="I40" s="30" t="n"/>
      <c r="J40" s="30" t="n"/>
      <c r="K40" s="30" t="n"/>
      <c r="L40" s="31" t="n"/>
    </row>
    <row r="41">
      <c r="C41" s="22" t="n"/>
      <c r="D41" s="14" t="n"/>
    </row>
    <row r="42">
      <c r="C42" s="22" t="n"/>
      <c r="D42" s="14" t="n"/>
      <c r="H42" s="22" t="n"/>
      <c r="I42" s="22" t="n"/>
      <c r="J42" s="22" t="n"/>
      <c r="K42" s="22" t="n"/>
      <c r="L42" s="31" t="n"/>
      <c r="M42" s="25" t="n"/>
    </row>
    <row r="43">
      <c r="C43" s="22" t="n"/>
      <c r="D43" s="14" t="n"/>
      <c r="H43" s="22" t="n"/>
      <c r="I43" s="22" t="n"/>
      <c r="J43" s="22" t="n"/>
      <c r="K43" s="22" t="n"/>
      <c r="L43" s="31" t="n"/>
      <c r="M43" s="25" t="n"/>
      <c r="N43" s="25" t="n"/>
    </row>
    <row r="44">
      <c r="C44" s="22" t="n"/>
      <c r="D44" s="14" t="n"/>
    </row>
    <row r="45">
      <c r="C45" s="22" t="n"/>
      <c r="D45" s="14" t="n"/>
      <c r="H45" s="32" t="n"/>
      <c r="I45" s="29" t="n"/>
    </row>
    <row r="46">
      <c r="C46" s="22" t="n"/>
      <c r="D46" s="14" t="n"/>
      <c r="H46" s="32" t="n"/>
      <c r="I46" s="29" t="n"/>
    </row>
    <row r="47">
      <c r="C47" s="22" t="n"/>
      <c r="D47" s="14" t="n"/>
      <c r="H47" s="32" t="n"/>
    </row>
    <row r="48">
      <c r="C48" s="22" t="n"/>
      <c r="D48" s="14" t="n"/>
    </row>
    <row r="50">
      <c r="H50" s="25" t="n"/>
    </row>
    <row r="51">
      <c r="H51" s="25" t="n"/>
    </row>
    <row r="52">
      <c r="H52" s="25" t="n"/>
      <c r="I52" s="25" t="n"/>
    </row>
    <row r="53">
      <c r="H53" s="25" t="n"/>
    </row>
    <row r="54">
      <c r="H54" s="25" t="n"/>
    </row>
  </sheetData>
  <mergeCells count="1">
    <mergeCell ref="J4:M4"/>
  </mergeCells>
  <pageMargins left="0.7" right="0.7" top="0.75" bottom="0.75" header="0.3" footer="0.3"/>
  <pageSetup orientation="portrait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Julia Oranias</dc:creator>
  <dcterms:created xmlns:dcterms="http://purl.org/dc/terms/" xmlns:xsi="http://www.w3.org/2001/XMLSchema-instance" xsi:type="dcterms:W3CDTF">2024-08-08T17:42:33Z</dcterms:created>
  <dcterms:modified xmlns:dcterms="http://purl.org/dc/terms/" xmlns:xsi="http://www.w3.org/2001/XMLSchema-instance" xsi:type="dcterms:W3CDTF">2025-04-03T17:53:43Z</dcterms:modified>
  <cp:lastModifiedBy>Sofia Moretti</cp:lastModifiedBy>
</cp:coreProperties>
</file>

<file path=docProps/custom.xml><?xml version="1.0" encoding="utf-8"?>
<Properties xmlns="http://schemas.openxmlformats.org/officeDocument/2006/custom-properties">
  <property name="{A44787D4-0540-4523-9961-78E4036D8C6D}" fmtid="{D5CDD505-2E9C-101B-9397-08002B2CF9AE}" pid="2">
    <vt:lpwstr xmlns:vt="http://schemas.openxmlformats.org/officeDocument/2006/docPropsVTypes">{4F02265C-593B-4D68-BEB0-50E2EFD0B011}</vt:lpwstr>
  </property>
</Properties>
</file>