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Process Results _06.2024\"/>
    </mc:Choice>
  </mc:AlternateContent>
  <xr:revisionPtr revIDLastSave="0" documentId="8_{07BFF227-4AA7-497D-A50C-7254B6490ADA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Completion Factors" sheetId="1" r:id="rId1"/>
    <sheet name="Plot Patterns" sheetId="2" r:id="rId2"/>
    <sheet name="Summary" sheetId="3" r:id="rId3"/>
  </sheets>
  <externalReferences>
    <externalReference r:id="rId4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3" l="1"/>
  <c r="G34" i="3"/>
  <c r="O31" i="3"/>
  <c r="K31" i="3"/>
  <c r="L31" i="3" s="1"/>
  <c r="A31" i="3"/>
  <c r="R31" i="3" s="1"/>
  <c r="O30" i="3"/>
  <c r="K30" i="3"/>
  <c r="L30" i="3" s="1"/>
  <c r="A30" i="3"/>
  <c r="R30" i="3" s="1"/>
  <c r="O29" i="3"/>
  <c r="K29" i="3"/>
  <c r="L29" i="3" s="1"/>
  <c r="A29" i="3"/>
  <c r="R29" i="3" s="1"/>
  <c r="O28" i="3"/>
  <c r="K28" i="3"/>
  <c r="A28" i="3"/>
  <c r="R28" i="3" s="1"/>
  <c r="O27" i="3"/>
  <c r="K27" i="3"/>
  <c r="A27" i="3"/>
  <c r="R27" i="3" s="1"/>
  <c r="O26" i="3"/>
  <c r="K26" i="3"/>
  <c r="A26" i="3"/>
  <c r="R26" i="3" s="1"/>
  <c r="O25" i="3"/>
  <c r="K25" i="3"/>
  <c r="A25" i="3"/>
  <c r="R25" i="3" s="1"/>
  <c r="O24" i="3"/>
  <c r="K24" i="3"/>
  <c r="A24" i="3"/>
  <c r="R24" i="3" s="1"/>
  <c r="O23" i="3"/>
  <c r="K23" i="3"/>
  <c r="A23" i="3"/>
  <c r="R23" i="3" s="1"/>
  <c r="O22" i="3"/>
  <c r="K22" i="3"/>
  <c r="A22" i="3"/>
  <c r="R22" i="3" s="1"/>
  <c r="O21" i="3"/>
  <c r="K21" i="3"/>
  <c r="A21" i="3"/>
  <c r="R21" i="3" s="1"/>
  <c r="O20" i="3"/>
  <c r="K20" i="3"/>
  <c r="A20" i="3"/>
  <c r="R20" i="3" s="1"/>
  <c r="K19" i="3"/>
  <c r="A19" i="3"/>
  <c r="R19" i="3" s="1"/>
  <c r="K18" i="3"/>
  <c r="A18" i="3"/>
  <c r="R18" i="3" s="1"/>
  <c r="K17" i="3"/>
  <c r="A17" i="3"/>
  <c r="R17" i="3" s="1"/>
  <c r="K16" i="3"/>
  <c r="A16" i="3"/>
  <c r="R16" i="3" s="1"/>
  <c r="K15" i="3"/>
  <c r="A15" i="3"/>
  <c r="R15" i="3" s="1"/>
  <c r="K14" i="3"/>
  <c r="A14" i="3"/>
  <c r="R14" i="3" s="1"/>
  <c r="K13" i="3"/>
  <c r="A13" i="3"/>
  <c r="R13" i="3" s="1"/>
  <c r="K12" i="3"/>
  <c r="A12" i="3"/>
  <c r="R12" i="3" s="1"/>
  <c r="K11" i="3"/>
  <c r="A11" i="3"/>
  <c r="R11" i="3" s="1"/>
  <c r="K10" i="3"/>
  <c r="A10" i="3"/>
  <c r="R10" i="3" s="1"/>
  <c r="K9" i="3"/>
  <c r="A9" i="3"/>
  <c r="R9" i="3" s="1"/>
  <c r="K8" i="3"/>
  <c r="A8" i="3"/>
  <c r="R8" i="3" s="1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C8" i="3" s="1"/>
  <c r="D8" i="3" s="1"/>
  <c r="J29" i="1"/>
  <c r="C9" i="3" s="1"/>
  <c r="D9" i="3" s="1"/>
  <c r="H29" i="1"/>
  <c r="D29" i="1"/>
  <c r="C29" i="1"/>
  <c r="B29" i="1"/>
  <c r="J28" i="1"/>
  <c r="C10" i="3" s="1"/>
  <c r="D10" i="3" s="1"/>
  <c r="H28" i="1"/>
  <c r="D28" i="1"/>
  <c r="C28" i="1"/>
  <c r="B28" i="1"/>
  <c r="J27" i="1"/>
  <c r="C11" i="3" s="1"/>
  <c r="D11" i="3" s="1"/>
  <c r="H27" i="1"/>
  <c r="D27" i="1"/>
  <c r="C27" i="1"/>
  <c r="B27" i="1"/>
  <c r="J26" i="1"/>
  <c r="C12" i="3" s="1"/>
  <c r="D12" i="3" s="1"/>
  <c r="H26" i="1"/>
  <c r="D26" i="1"/>
  <c r="C26" i="1"/>
  <c r="B26" i="1"/>
  <c r="J25" i="1"/>
  <c r="C13" i="3" s="1"/>
  <c r="D13" i="3" s="1"/>
  <c r="H25" i="1"/>
  <c r="D25" i="1"/>
  <c r="C25" i="1"/>
  <c r="B25" i="1"/>
  <c r="J24" i="1"/>
  <c r="C14" i="3" s="1"/>
  <c r="D14" i="3" s="1"/>
  <c r="H24" i="1"/>
  <c r="D24" i="1"/>
  <c r="C24" i="1"/>
  <c r="B24" i="1"/>
  <c r="J23" i="1"/>
  <c r="C15" i="3" s="1"/>
  <c r="D15" i="3" s="1"/>
  <c r="H23" i="1"/>
  <c r="D23" i="1"/>
  <c r="C23" i="1"/>
  <c r="B23" i="1"/>
  <c r="J22" i="1"/>
  <c r="C16" i="3" s="1"/>
  <c r="D16" i="3" s="1"/>
  <c r="H22" i="1"/>
  <c r="D22" i="1"/>
  <c r="C22" i="1"/>
  <c r="B22" i="1"/>
  <c r="J21" i="1"/>
  <c r="C17" i="3" s="1"/>
  <c r="D17" i="3" s="1"/>
  <c r="H21" i="1"/>
  <c r="D21" i="1"/>
  <c r="C21" i="1"/>
  <c r="B21" i="1"/>
  <c r="J20" i="1"/>
  <c r="C18" i="3" s="1"/>
  <c r="D18" i="3" s="1"/>
  <c r="H20" i="1"/>
  <c r="D20" i="1"/>
  <c r="C20" i="1"/>
  <c r="B20" i="1"/>
  <c r="J19" i="1"/>
  <c r="C19" i="3" s="1"/>
  <c r="D19" i="3" s="1"/>
  <c r="H19" i="1"/>
  <c r="D19" i="1"/>
  <c r="C19" i="1"/>
  <c r="B19" i="1"/>
  <c r="J18" i="1"/>
  <c r="C20" i="3" s="1"/>
  <c r="D20" i="3" s="1"/>
  <c r="H18" i="1"/>
  <c r="D18" i="1"/>
  <c r="C18" i="1"/>
  <c r="B18" i="1"/>
  <c r="J17" i="1"/>
  <c r="C21" i="3" s="1"/>
  <c r="D21" i="3" s="1"/>
  <c r="H17" i="1"/>
  <c r="D17" i="1"/>
  <c r="C17" i="1"/>
  <c r="B17" i="1"/>
  <c r="J16" i="1"/>
  <c r="C22" i="3" s="1"/>
  <c r="D22" i="3" s="1"/>
  <c r="H16" i="1"/>
  <c r="D16" i="1"/>
  <c r="C16" i="1"/>
  <c r="B16" i="1"/>
  <c r="J15" i="1"/>
  <c r="C23" i="3" s="1"/>
  <c r="D23" i="3" s="1"/>
  <c r="H15" i="1"/>
  <c r="D15" i="1"/>
  <c r="C15" i="1"/>
  <c r="B15" i="1"/>
  <c r="J14" i="1"/>
  <c r="C24" i="3" s="1"/>
  <c r="D24" i="3" s="1"/>
  <c r="H14" i="1"/>
  <c r="D14" i="1"/>
  <c r="C14" i="1"/>
  <c r="B14" i="1"/>
  <c r="J13" i="1"/>
  <c r="C25" i="3" s="1"/>
  <c r="D25" i="3" s="1"/>
  <c r="H13" i="1"/>
  <c r="D13" i="1"/>
  <c r="C13" i="1"/>
  <c r="B13" i="1"/>
  <c r="J12" i="1"/>
  <c r="C26" i="3" s="1"/>
  <c r="D26" i="3" s="1"/>
  <c r="H12" i="1"/>
  <c r="D12" i="1"/>
  <c r="C12" i="1"/>
  <c r="B12" i="1"/>
  <c r="J11" i="1"/>
  <c r="C27" i="3" s="1"/>
  <c r="D27" i="3" s="1"/>
  <c r="H11" i="1"/>
  <c r="D11" i="1"/>
  <c r="C11" i="1"/>
  <c r="B11" i="1"/>
  <c r="J10" i="1"/>
  <c r="C28" i="3" s="1"/>
  <c r="D28" i="3" s="1"/>
  <c r="H10" i="1"/>
  <c r="D10" i="1"/>
  <c r="C10" i="1"/>
  <c r="B10" i="1"/>
  <c r="J9" i="1"/>
  <c r="C29" i="3" s="1"/>
  <c r="D29" i="3" s="1"/>
  <c r="H9" i="1"/>
  <c r="D9" i="1"/>
  <c r="C9" i="1"/>
  <c r="B9" i="1"/>
  <c r="J8" i="1"/>
  <c r="C30" i="3" s="1"/>
  <c r="D30" i="3" s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C31" i="3" s="1"/>
  <c r="D31" i="3" s="1"/>
  <c r="H7" i="1"/>
  <c r="D7" i="1"/>
  <c r="C7" i="1"/>
  <c r="B7" i="1"/>
  <c r="F31" i="3" l="1"/>
  <c r="G31" i="3" s="1"/>
  <c r="H31" i="3" s="1"/>
  <c r="E31" i="3"/>
  <c r="F30" i="3"/>
  <c r="G30" i="3" s="1"/>
  <c r="H30" i="3" s="1"/>
  <c r="E30" i="3"/>
  <c r="F29" i="3"/>
  <c r="G29" i="3" s="1"/>
  <c r="H29" i="3" s="1"/>
  <c r="E29" i="3"/>
  <c r="G28" i="3"/>
  <c r="E28" i="3"/>
  <c r="G27" i="3"/>
  <c r="E27" i="3"/>
  <c r="G26" i="3"/>
  <c r="E26" i="3"/>
  <c r="G25" i="3"/>
  <c r="E25" i="3"/>
  <c r="G24" i="3"/>
  <c r="E24" i="3"/>
  <c r="G23" i="3"/>
  <c r="E23" i="3"/>
  <c r="G22" i="3"/>
  <c r="E22" i="3"/>
  <c r="G21" i="3"/>
  <c r="E21" i="3"/>
  <c r="G20" i="3"/>
  <c r="E20" i="3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2" i="3"/>
  <c r="E12" i="3"/>
  <c r="G11" i="3"/>
  <c r="E11" i="3"/>
  <c r="G10" i="3"/>
  <c r="E10" i="3"/>
  <c r="G9" i="3"/>
  <c r="E9" i="3"/>
  <c r="G8" i="3"/>
  <c r="E8" i="3"/>
  <c r="M19" i="3" l="1"/>
  <c r="J8" i="3"/>
  <c r="L8" i="3" s="1"/>
  <c r="H8" i="3"/>
  <c r="M20" i="3"/>
  <c r="J9" i="3"/>
  <c r="L9" i="3" s="1"/>
  <c r="H9" i="3"/>
  <c r="M21" i="3"/>
  <c r="J10" i="3"/>
  <c r="L10" i="3" s="1"/>
  <c r="H10" i="3"/>
  <c r="M22" i="3"/>
  <c r="J11" i="3"/>
  <c r="L11" i="3" s="1"/>
  <c r="H11" i="3"/>
  <c r="M23" i="3"/>
  <c r="J12" i="3"/>
  <c r="L12" i="3" s="1"/>
  <c r="H12" i="3"/>
  <c r="M24" i="3"/>
  <c r="J13" i="3"/>
  <c r="L13" i="3" s="1"/>
  <c r="H13" i="3"/>
  <c r="M25" i="3"/>
  <c r="J14" i="3"/>
  <c r="L14" i="3" s="1"/>
  <c r="H14" i="3"/>
  <c r="M26" i="3"/>
  <c r="J15" i="3"/>
  <c r="L15" i="3" s="1"/>
  <c r="H15" i="3"/>
  <c r="M27" i="3"/>
  <c r="J16" i="3"/>
  <c r="L16" i="3" s="1"/>
  <c r="H16" i="3"/>
  <c r="M28" i="3"/>
  <c r="J17" i="3"/>
  <c r="H17" i="3"/>
  <c r="M29" i="3"/>
  <c r="J18" i="3"/>
  <c r="H18" i="3"/>
  <c r="M30" i="3"/>
  <c r="J19" i="3"/>
  <c r="H19" i="3"/>
  <c r="J33" i="3"/>
  <c r="M31" i="3"/>
  <c r="J20" i="3"/>
  <c r="H20" i="3"/>
  <c r="J21" i="3"/>
  <c r="H21" i="3"/>
  <c r="J22" i="3"/>
  <c r="H22" i="3"/>
  <c r="J23" i="3"/>
  <c r="H23" i="3"/>
  <c r="J24" i="3"/>
  <c r="H24" i="3"/>
  <c r="J25" i="3"/>
  <c r="H25" i="3"/>
  <c r="J26" i="3"/>
  <c r="H26" i="3"/>
  <c r="J27" i="3"/>
  <c r="H27" i="3"/>
  <c r="J28" i="3"/>
  <c r="H28" i="3"/>
  <c r="N28" i="3" l="1"/>
  <c r="L28" i="3"/>
  <c r="N27" i="3"/>
  <c r="L27" i="3"/>
  <c r="N26" i="3"/>
  <c r="L26" i="3"/>
  <c r="N25" i="3"/>
  <c r="L25" i="3"/>
  <c r="N24" i="3"/>
  <c r="L24" i="3"/>
  <c r="N23" i="3"/>
  <c r="L23" i="3"/>
  <c r="N22" i="3"/>
  <c r="L22" i="3"/>
  <c r="N21" i="3"/>
  <c r="L21" i="3"/>
  <c r="N20" i="3"/>
  <c r="L20" i="3"/>
  <c r="N31" i="3"/>
  <c r="L19" i="3"/>
  <c r="N30" i="3"/>
  <c r="L18" i="3"/>
  <c r="N29" i="3"/>
  <c r="L17" i="3"/>
  <c r="H33" i="3"/>
  <c r="H36" i="3" s="1"/>
  <c r="J3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00000000-0006-0000-02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</commentList>
</comments>
</file>

<file path=xl/sharedStrings.xml><?xml version="1.0" encoding="utf-8"?>
<sst xmlns="http://schemas.openxmlformats.org/spreadsheetml/2006/main" count="137" uniqueCount="65">
  <si>
    <t>Paid Percentages</t>
  </si>
  <si>
    <t/>
  </si>
  <si>
    <t>3 month</t>
  </si>
  <si>
    <t>6 month</t>
  </si>
  <si>
    <t>12 month</t>
  </si>
  <si>
    <t>Selected</t>
  </si>
  <si>
    <t xml:space="preserve">  Cumulative</t>
  </si>
  <si>
    <t>MONTH</t>
  </si>
  <si>
    <t>3-month</t>
  </si>
  <si>
    <t>6-month</t>
  </si>
  <si>
    <t>12-month</t>
  </si>
  <si>
    <t>Cumulat</t>
  </si>
  <si>
    <t xml:space="preserve">    Pd Pct</t>
  </si>
  <si>
    <t>OF LAG</t>
  </si>
  <si>
    <t>average</t>
  </si>
  <si>
    <t>Pd Pct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</si>
  <si>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</si>
  <si>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</si>
  <si>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</si>
  <si>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</si>
  <si>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</si>
  <si>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</si>
  <si>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</si>
  <si>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</si>
  <si>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</si>
  <si>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Cumulative Development</t>
  </si>
  <si>
    <t>Volume All</t>
  </si>
  <si>
    <t>Volume 12</t>
  </si>
  <si>
    <t>Volume 6</t>
  </si>
  <si>
    <t>Volume 3</t>
  </si>
  <si>
    <t>Simple All</t>
  </si>
  <si>
    <t>Simple 12</t>
  </si>
  <si>
    <t>Simple 6</t>
  </si>
  <si>
    <t>Simple 3</t>
  </si>
  <si>
    <t>Incremental Pattern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</si>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</sst>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9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6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0" fontId="7" fillId="0" borderId="0" xfId="0" applyFont="1"/>
    <xf numFmtId="9" fontId="0" fillId="0" borderId="0" xfId="2" applyFont="1"/>
    <xf numFmtId="0" fontId="7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Patterns'!$B$1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Patterns'!$B$2:$B$24</c:f>
              <c:numCache>
                <c:formatCode>0%</c:formatCode>
                <c:ptCount val="23"/>
                <c:pt idx="0">
                  <c:v>5.2730389303142562E-2</c:v>
                </c:pt>
                <c:pt idx="1">
                  <c:v>0.48153837797036331</c:v>
                </c:pt>
                <c:pt idx="2">
                  <c:v>0.68527130076168119</c:v>
                </c:pt>
                <c:pt idx="3">
                  <c:v>0.87968337531614793</c:v>
                </c:pt>
                <c:pt idx="4">
                  <c:v>0.90924624372782181</c:v>
                </c:pt>
                <c:pt idx="5">
                  <c:v>0.91205189511740714</c:v>
                </c:pt>
                <c:pt idx="6">
                  <c:v>0.91633343532025413</c:v>
                </c:pt>
                <c:pt idx="7">
                  <c:v>0.99752172924115301</c:v>
                </c:pt>
                <c:pt idx="8">
                  <c:v>0.9985135130502476</c:v>
                </c:pt>
                <c:pt idx="9">
                  <c:v>0.99902183287159108</c:v>
                </c:pt>
                <c:pt idx="10">
                  <c:v>1.0005185119253399</c:v>
                </c:pt>
                <c:pt idx="11">
                  <c:v>1.0005185119253399</c:v>
                </c:pt>
                <c:pt idx="12">
                  <c:v>1.0005185119253399</c:v>
                </c:pt>
                <c:pt idx="13">
                  <c:v>1.0005185119253399</c:v>
                </c:pt>
                <c:pt idx="14">
                  <c:v>1.0005185119253399</c:v>
                </c:pt>
                <c:pt idx="15">
                  <c:v>1.0005185119253399</c:v>
                </c:pt>
                <c:pt idx="16">
                  <c:v>1.0014737690643869</c:v>
                </c:pt>
                <c:pt idx="17">
                  <c:v>1.0014737690643869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19-4771-A0DA-6E0CA787BB46}"/>
            </c:ext>
          </c:extLst>
        </c:ser>
        <c:ser>
          <c:idx val="2"/>
          <c:order val="1"/>
          <c:tx>
            <c:strRef>
              <c:f>'Plot Patterns'!$C$1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Patterns'!$C$2:$C$24</c:f>
              <c:numCache>
                <c:formatCode>0%</c:formatCode>
                <c:ptCount val="23"/>
                <c:pt idx="0">
                  <c:v>9.4429035608011122E-2</c:v>
                </c:pt>
                <c:pt idx="1">
                  <c:v>0.52397300588430962</c:v>
                </c:pt>
                <c:pt idx="2">
                  <c:v>0.56415934585135596</c:v>
                </c:pt>
                <c:pt idx="3">
                  <c:v>0.86297878780219128</c:v>
                </c:pt>
                <c:pt idx="4">
                  <c:v>0.8809086692085315</c:v>
                </c:pt>
                <c:pt idx="5">
                  <c:v>0.88328230893726156</c:v>
                </c:pt>
                <c:pt idx="6">
                  <c:v>0.88421312139556218</c:v>
                </c:pt>
                <c:pt idx="7">
                  <c:v>0.9968913683452687</c:v>
                </c:pt>
                <c:pt idx="8">
                  <c:v>0.99818312182067837</c:v>
                </c:pt>
                <c:pt idx="9">
                  <c:v>0.99878109592051512</c:v>
                </c:pt>
                <c:pt idx="10">
                  <c:v>1.0005185119253399</c:v>
                </c:pt>
                <c:pt idx="11">
                  <c:v>1.0005185119253399</c:v>
                </c:pt>
                <c:pt idx="12">
                  <c:v>1.0005185119253399</c:v>
                </c:pt>
                <c:pt idx="13">
                  <c:v>1.0005185119253399</c:v>
                </c:pt>
                <c:pt idx="14">
                  <c:v>1.0005185119253399</c:v>
                </c:pt>
                <c:pt idx="15">
                  <c:v>1.0005185119253399</c:v>
                </c:pt>
                <c:pt idx="16">
                  <c:v>1.0014737690643869</c:v>
                </c:pt>
                <c:pt idx="17">
                  <c:v>1.0014737690643869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19-4771-A0DA-6E0CA787BB46}"/>
            </c:ext>
          </c:extLst>
        </c:ser>
        <c:ser>
          <c:idx val="3"/>
          <c:order val="2"/>
          <c:tx>
            <c:strRef>
              <c:f>'Plot Patterns'!$D$1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Patterns'!$D$2:$D$24</c:f>
              <c:numCache>
                <c:formatCode>0%</c:formatCode>
                <c:ptCount val="23"/>
                <c:pt idx="0">
                  <c:v>0.1517177595774887</c:v>
                </c:pt>
                <c:pt idx="1">
                  <c:v>0.81555384744609716</c:v>
                </c:pt>
                <c:pt idx="2">
                  <c:v>0.83238759127646433</c:v>
                </c:pt>
                <c:pt idx="3">
                  <c:v>0.98579502649176676</c:v>
                </c:pt>
                <c:pt idx="4">
                  <c:v>0.98579502649176676</c:v>
                </c:pt>
                <c:pt idx="5">
                  <c:v>0.99754549987553853</c:v>
                </c:pt>
                <c:pt idx="6">
                  <c:v>0.99754549987553853</c:v>
                </c:pt>
                <c:pt idx="7">
                  <c:v>0.99754549987553853</c:v>
                </c:pt>
                <c:pt idx="8">
                  <c:v>0.99754549987553853</c:v>
                </c:pt>
                <c:pt idx="9">
                  <c:v>0.99754549987553853</c:v>
                </c:pt>
                <c:pt idx="10">
                  <c:v>1.0014737690643869</c:v>
                </c:pt>
                <c:pt idx="11">
                  <c:v>1.0014737690643869</c:v>
                </c:pt>
                <c:pt idx="12">
                  <c:v>1.0014737690643869</c:v>
                </c:pt>
                <c:pt idx="13">
                  <c:v>1.0014737690643869</c:v>
                </c:pt>
                <c:pt idx="14">
                  <c:v>1.0014737690643869</c:v>
                </c:pt>
                <c:pt idx="15">
                  <c:v>1.0014737690643869</c:v>
                </c:pt>
                <c:pt idx="16">
                  <c:v>1.0014737690643869</c:v>
                </c:pt>
                <c:pt idx="17">
                  <c:v>1.0014737690643869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19-4771-A0DA-6E0CA787BB46}"/>
            </c:ext>
          </c:extLst>
        </c:ser>
        <c:ser>
          <c:idx val="4"/>
          <c:order val="3"/>
          <c:tx>
            <c:strRef>
              <c:f>'Plot Patterns'!$E$1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Patterns'!$E$2:$E$24</c:f>
              <c:numCache>
                <c:formatCode>0%</c:formatCode>
                <c:ptCount val="23"/>
                <c:pt idx="0">
                  <c:v>0.97738369106381073</c:v>
                </c:pt>
                <c:pt idx="1">
                  <c:v>0.97738369106381073</c:v>
                </c:pt>
                <c:pt idx="2">
                  <c:v>0.97738369106381073</c:v>
                </c:pt>
                <c:pt idx="3">
                  <c:v>0.97738369106381073</c:v>
                </c:pt>
                <c:pt idx="4">
                  <c:v>0.97738369106381073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19-4771-A0DA-6E0CA787BB46}"/>
            </c:ext>
          </c:extLst>
        </c:ser>
        <c:ser>
          <c:idx val="5"/>
          <c:order val="4"/>
          <c:tx>
            <c:strRef>
              <c:f>'Plot Patterns'!$F$1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Patterns'!$F$2:$F$24</c:f>
              <c:numCache>
                <c:formatCode>0%</c:formatCode>
                <c:ptCount val="23"/>
                <c:pt idx="0">
                  <c:v>3.0577675833475999E-2</c:v>
                </c:pt>
                <c:pt idx="1">
                  <c:v>0.39494121803572729</c:v>
                </c:pt>
                <c:pt idx="2">
                  <c:v>0.57457468460788508</c:v>
                </c:pt>
                <c:pt idx="3">
                  <c:v>0.85242087671094413</c:v>
                </c:pt>
                <c:pt idx="4">
                  <c:v>0.88513882239210329</c:v>
                </c:pt>
                <c:pt idx="5">
                  <c:v>0.88221495370832548</c:v>
                </c:pt>
                <c:pt idx="6">
                  <c:v>0.90590602579789326</c:v>
                </c:pt>
                <c:pt idx="7">
                  <c:v>0.99876304074418609</c:v>
                </c:pt>
                <c:pt idx="8">
                  <c:v>0.99923959778185589</c:v>
                </c:pt>
                <c:pt idx="9">
                  <c:v>0.99949038067176632</c:v>
                </c:pt>
                <c:pt idx="10">
                  <c:v>1.0002239427351129</c:v>
                </c:pt>
                <c:pt idx="11">
                  <c:v>1.0002239427351129</c:v>
                </c:pt>
                <c:pt idx="12">
                  <c:v>1.0002239427351129</c:v>
                </c:pt>
                <c:pt idx="13">
                  <c:v>1.0002239427351129</c:v>
                </c:pt>
                <c:pt idx="14">
                  <c:v>1.0002239427351129</c:v>
                </c:pt>
                <c:pt idx="15">
                  <c:v>1.0002239427351129</c:v>
                </c:pt>
                <c:pt idx="16">
                  <c:v>1.000908830454738</c:v>
                </c:pt>
                <c:pt idx="17">
                  <c:v>1.000908830454738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619-4771-A0DA-6E0CA787BB46}"/>
            </c:ext>
          </c:extLst>
        </c:ser>
        <c:ser>
          <c:idx val="6"/>
          <c:order val="5"/>
          <c:tx>
            <c:strRef>
              <c:f>'Plot Patterns'!$G$1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Patterns'!$G$2:$G$24</c:f>
              <c:numCache>
                <c:formatCode>0%</c:formatCode>
                <c:ptCount val="23"/>
                <c:pt idx="0">
                  <c:v>5.6199215545155112E-2</c:v>
                </c:pt>
                <c:pt idx="1">
                  <c:v>0.43862928290618969</c:v>
                </c:pt>
                <c:pt idx="2">
                  <c:v>0.519041171824283</c:v>
                </c:pt>
                <c:pt idx="3">
                  <c:v>0.86114357922721818</c:v>
                </c:pt>
                <c:pt idx="4">
                  <c:v>0.88475659224772185</c:v>
                </c:pt>
                <c:pt idx="5">
                  <c:v>0.87657670519198694</c:v>
                </c:pt>
                <c:pt idx="6">
                  <c:v>0.87683016294337612</c:v>
                </c:pt>
                <c:pt idx="7">
                  <c:v>0.99841961338897312</c:v>
                </c:pt>
                <c:pt idx="8">
                  <c:v>0.99905480428530891</c:v>
                </c:pt>
                <c:pt idx="9">
                  <c:v>0.99936822492480526</c:v>
                </c:pt>
                <c:pt idx="10">
                  <c:v>1.0002239427351129</c:v>
                </c:pt>
                <c:pt idx="11">
                  <c:v>1.0002239427351129</c:v>
                </c:pt>
                <c:pt idx="12">
                  <c:v>1.0002239427351129</c:v>
                </c:pt>
                <c:pt idx="13">
                  <c:v>1.0002239427351129</c:v>
                </c:pt>
                <c:pt idx="14">
                  <c:v>1.0002239427351129</c:v>
                </c:pt>
                <c:pt idx="15">
                  <c:v>1.0002239427351129</c:v>
                </c:pt>
                <c:pt idx="16">
                  <c:v>1.000908830454738</c:v>
                </c:pt>
                <c:pt idx="17">
                  <c:v>1.000908830454738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619-4771-A0DA-6E0CA787BB46}"/>
            </c:ext>
          </c:extLst>
        </c:ser>
        <c:ser>
          <c:idx val="7"/>
          <c:order val="6"/>
          <c:tx>
            <c:strRef>
              <c:f>'Plot Patterns'!$H$1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Patterns'!$H$2:$H$24</c:f>
              <c:numCache>
                <c:formatCode>0%</c:formatCode>
                <c:ptCount val="23"/>
                <c:pt idx="0">
                  <c:v>0.11953686838078829</c:v>
                </c:pt>
                <c:pt idx="1">
                  <c:v>0.64256652082855192</c:v>
                </c:pt>
                <c:pt idx="2">
                  <c:v>0.69156553825572664</c:v>
                </c:pt>
                <c:pt idx="3">
                  <c:v>1.018444066328724</c:v>
                </c:pt>
                <c:pt idx="4">
                  <c:v>1.018444066328724</c:v>
                </c:pt>
                <c:pt idx="5">
                  <c:v>0.9996123164256514</c:v>
                </c:pt>
                <c:pt idx="6">
                  <c:v>0.9996123164256514</c:v>
                </c:pt>
                <c:pt idx="7">
                  <c:v>0.9996123164256514</c:v>
                </c:pt>
                <c:pt idx="8">
                  <c:v>0.9996123164256514</c:v>
                </c:pt>
                <c:pt idx="9">
                  <c:v>0.9996123164256514</c:v>
                </c:pt>
                <c:pt idx="10">
                  <c:v>1.000908830454738</c:v>
                </c:pt>
                <c:pt idx="11">
                  <c:v>1.000908830454738</c:v>
                </c:pt>
                <c:pt idx="12">
                  <c:v>1.000908830454738</c:v>
                </c:pt>
                <c:pt idx="13">
                  <c:v>1.000908830454738</c:v>
                </c:pt>
                <c:pt idx="14">
                  <c:v>1.000908830454738</c:v>
                </c:pt>
                <c:pt idx="15">
                  <c:v>1.000908830454738</c:v>
                </c:pt>
                <c:pt idx="16">
                  <c:v>1.000908830454738</c:v>
                </c:pt>
                <c:pt idx="17">
                  <c:v>1.000908830454738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619-4771-A0DA-6E0CA787BB46}"/>
            </c:ext>
          </c:extLst>
        </c:ser>
        <c:ser>
          <c:idx val="8"/>
          <c:order val="7"/>
          <c:tx>
            <c:strRef>
              <c:f>'Plot Patterns'!$I$1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Patterns'!$I$2:$I$24</c:f>
              <c:numCache>
                <c:formatCode>0%</c:formatCode>
                <c:ptCount val="23"/>
                <c:pt idx="0">
                  <c:v>0.98873451914219457</c:v>
                </c:pt>
                <c:pt idx="1">
                  <c:v>0.98873451914219457</c:v>
                </c:pt>
                <c:pt idx="2">
                  <c:v>0.98873451914219457</c:v>
                </c:pt>
                <c:pt idx="3">
                  <c:v>0.98873451914219457</c:v>
                </c:pt>
                <c:pt idx="4">
                  <c:v>0.98873451914219457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619-4771-A0DA-6E0CA787BB46}"/>
            </c:ext>
          </c:extLst>
        </c:ser>
        <c:ser>
          <c:idx val="9"/>
          <c:order val="8"/>
          <c:tx>
            <c:strRef>
              <c:f>'Plot Patterns'!$J$1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Patterns'!$J$2:$J$24</c:f>
              <c:numCache>
                <c:formatCode>0%</c:formatCode>
                <c:ptCount val="23"/>
                <c:pt idx="0">
                  <c:v>0.26266278158008738</c:v>
                </c:pt>
                <c:pt idx="1">
                  <c:v>0.8891654199405381</c:v>
                </c:pt>
                <c:pt idx="2">
                  <c:v>0.89907720859119999</c:v>
                </c:pt>
                <c:pt idx="3">
                  <c:v>0.98157133938835439</c:v>
                </c:pt>
                <c:pt idx="4">
                  <c:v>0.98157133938835439</c:v>
                </c:pt>
                <c:pt idx="5">
                  <c:v>0.99877124194436906</c:v>
                </c:pt>
                <c:pt idx="6">
                  <c:v>0.99877124194436906</c:v>
                </c:pt>
                <c:pt idx="7">
                  <c:v>0.99877124194436906</c:v>
                </c:pt>
                <c:pt idx="8">
                  <c:v>0.99877124194436906</c:v>
                </c:pt>
                <c:pt idx="9">
                  <c:v>0.99877124194436906</c:v>
                </c:pt>
                <c:pt idx="10">
                  <c:v>1.0007363419332129</c:v>
                </c:pt>
                <c:pt idx="11">
                  <c:v>1.0007363419332129</c:v>
                </c:pt>
                <c:pt idx="12">
                  <c:v>1.0007363419332129</c:v>
                </c:pt>
                <c:pt idx="13">
                  <c:v>1.0007363419332129</c:v>
                </c:pt>
                <c:pt idx="14">
                  <c:v>1.0007363419332129</c:v>
                </c:pt>
                <c:pt idx="15">
                  <c:v>1.0007363419332129</c:v>
                </c:pt>
                <c:pt idx="16">
                  <c:v>1.0007363419332129</c:v>
                </c:pt>
                <c:pt idx="17">
                  <c:v>1.0007363419332129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619-4771-A0DA-6E0CA787B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Patterns'!$N$1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Patterns'!$N$2:$N$24</c:f>
              <c:numCache>
                <c:formatCode>_(* #,##0.00_);_(* \(#,##0.00\);_(* "-"??_);_(@_)</c:formatCode>
                <c:ptCount val="23"/>
                <c:pt idx="0">
                  <c:v>9.1320846353331433</c:v>
                </c:pt>
                <c:pt idx="1">
                  <c:v>1.423087612767298</c:v>
                </c:pt>
                <c:pt idx="2">
                  <c:v>1.2837008850923379</c:v>
                </c:pt>
                <c:pt idx="3">
                  <c:v>1.0336062602081679</c:v>
                </c:pt>
                <c:pt idx="4">
                  <c:v>1.0030856892826769</c:v>
                </c:pt>
                <c:pt idx="5">
                  <c:v>1.0046944041515271</c:v>
                </c:pt>
                <c:pt idx="6">
                  <c:v>1.0886012566948671</c:v>
                </c:pt>
                <c:pt idx="7">
                  <c:v>1.0009942478244049</c:v>
                </c:pt>
                <c:pt idx="8">
                  <c:v>1.0005090765570019</c:v>
                </c:pt>
                <c:pt idx="9">
                  <c:v>1.0014981444894431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1.0009547620835211</c:v>
                </c:pt>
                <c:pt idx="16">
                  <c:v>1</c:v>
                </c:pt>
                <c:pt idx="17">
                  <c:v>0.99852839973455909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65-49D4-887C-425DD5E43168}"/>
            </c:ext>
          </c:extLst>
        </c:ser>
        <c:ser>
          <c:idx val="2"/>
          <c:order val="1"/>
          <c:tx>
            <c:strRef>
              <c:f>'Plot Patterns'!$O$1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Patterns'!$O$2:$O$24</c:f>
              <c:numCache>
                <c:formatCode>_(* #,##0.00_);_(* \(#,##0.00\);_(* "-"??_);_(@_)</c:formatCode>
                <c:ptCount val="23"/>
                <c:pt idx="0">
                  <c:v>5.5488547829652628</c:v>
                </c:pt>
                <c:pt idx="1">
                  <c:v>1.076695439489719</c:v>
                </c:pt>
                <c:pt idx="2">
                  <c:v>1.5296720583435439</c:v>
                </c:pt>
                <c:pt idx="3">
                  <c:v>1.02077673479322</c:v>
                </c:pt>
                <c:pt idx="4">
                  <c:v>1.0026945355536829</c:v>
                </c:pt>
                <c:pt idx="5">
                  <c:v>1.0010538108245599</c:v>
                </c:pt>
                <c:pt idx="6">
                  <c:v>1.127433357663665</c:v>
                </c:pt>
                <c:pt idx="7">
                  <c:v>1.0012957815830561</c:v>
                </c:pt>
                <c:pt idx="8">
                  <c:v>1.000599062523464</c:v>
                </c:pt>
                <c:pt idx="9">
                  <c:v>1.0017395363327579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1.0009547620835211</c:v>
                </c:pt>
                <c:pt idx="16">
                  <c:v>1</c:v>
                </c:pt>
                <c:pt idx="17">
                  <c:v>0.99852839973455909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65-49D4-887C-425DD5E43168}"/>
            </c:ext>
          </c:extLst>
        </c:ser>
        <c:ser>
          <c:idx val="3"/>
          <c:order val="2"/>
          <c:tx>
            <c:strRef>
              <c:f>'Plot Patterns'!$P$1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Patterns'!$P$2:$P$24</c:f>
              <c:numCache>
                <c:formatCode>_(* #,##0.00_);_(* \(#,##0.00\);_(* "-"??_);_(@_)</c:formatCode>
                <c:ptCount val="23"/>
                <c:pt idx="0">
                  <c:v>5.3754672473235354</c:v>
                </c:pt>
                <c:pt idx="1">
                  <c:v>1.020640873540211</c:v>
                </c:pt>
                <c:pt idx="2">
                  <c:v>1.184298080393116</c:v>
                </c:pt>
                <c:pt idx="3">
                  <c:v>1</c:v>
                </c:pt>
                <c:pt idx="4">
                  <c:v>1.011919793738044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1.0039379348504289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0.99852839973455909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65-49D4-887C-425DD5E43168}"/>
            </c:ext>
          </c:extLst>
        </c:ser>
        <c:ser>
          <c:idx val="4"/>
          <c:order val="3"/>
          <c:tx>
            <c:strRef>
              <c:f>'Plot Patterns'!$Q$1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Patterns'!$Q$2:$Q$24</c:f>
              <c:numCache>
                <c:formatCode>_(* #,##0.00_);_(* \(#,##0.00\);_(* "-"??_);_(@_)</c:formatCode>
                <c:ptCount val="23"/>
                <c:pt idx="2">
                  <c:v>1</c:v>
                </c:pt>
                <c:pt idx="3">
                  <c:v>1</c:v>
                </c:pt>
                <c:pt idx="4">
                  <c:v>1.0231396422336181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65-49D4-887C-425DD5E43168}"/>
            </c:ext>
          </c:extLst>
        </c:ser>
        <c:ser>
          <c:idx val="5"/>
          <c:order val="4"/>
          <c:tx>
            <c:strRef>
              <c:f>'Plot Patterns'!$R$1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Patterns'!$R$2:$R$24</c:f>
              <c:numCache>
                <c:formatCode>_(* #,##0.00_);_(* \(#,##0.00\);_(* "-"??_);_(@_)</c:formatCode>
                <c:ptCount val="23"/>
                <c:pt idx="0">
                  <c:v>12.915998592782239</c:v>
                </c:pt>
                <c:pt idx="1">
                  <c:v>1.4548359562609841</c:v>
                </c:pt>
                <c:pt idx="2">
                  <c:v>1.4835684542779211</c:v>
                </c:pt>
                <c:pt idx="3">
                  <c:v>1.038382384306918</c:v>
                </c:pt>
                <c:pt idx="4">
                  <c:v>0.99669671173627217</c:v>
                </c:pt>
                <c:pt idx="5">
                  <c:v>1.026854081298423</c:v>
                </c:pt>
                <c:pt idx="6">
                  <c:v>1.10250181840275</c:v>
                </c:pt>
                <c:pt idx="7">
                  <c:v>1.0004771472493761</c:v>
                </c:pt>
                <c:pt idx="8">
                  <c:v>1.000250973730892</c:v>
                </c:pt>
                <c:pt idx="9">
                  <c:v>1.0007339360913641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1.000684734378336</c:v>
                </c:pt>
                <c:pt idx="16">
                  <c:v>1</c:v>
                </c:pt>
                <c:pt idx="17">
                  <c:v>0.99909199476806998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665-49D4-887C-425DD5E43168}"/>
            </c:ext>
          </c:extLst>
        </c:ser>
        <c:ser>
          <c:idx val="6"/>
          <c:order val="5"/>
          <c:tx>
            <c:strRef>
              <c:f>'Plot Patterns'!$S$1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Patterns'!$S$2:$S$24</c:f>
              <c:numCache>
                <c:formatCode>_(* #,##0.00_);_(* \(#,##0.00\);_(* "-"??_);_(@_)</c:formatCode>
                <c:ptCount val="23"/>
                <c:pt idx="0">
                  <c:v>7.8049004537039952</c:v>
                </c:pt>
                <c:pt idx="1">
                  <c:v>1.1833254004049041</c:v>
                </c:pt>
                <c:pt idx="2">
                  <c:v>1.6591045681415639</c:v>
                </c:pt>
                <c:pt idx="3">
                  <c:v>1.027420529619107</c:v>
                </c:pt>
                <c:pt idx="4">
                  <c:v>0.99075464695328941</c:v>
                </c:pt>
                <c:pt idx="5">
                  <c:v>1.000289144977146</c:v>
                </c:pt>
                <c:pt idx="6">
                  <c:v>1.1386693291177861</c:v>
                </c:pt>
                <c:pt idx="7">
                  <c:v>1.0006361963325019</c:v>
                </c:pt>
                <c:pt idx="8">
                  <c:v>1.0003137171636149</c:v>
                </c:pt>
                <c:pt idx="9">
                  <c:v>1.0008562587732579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1.000684734378336</c:v>
                </c:pt>
                <c:pt idx="16">
                  <c:v>1</c:v>
                </c:pt>
                <c:pt idx="17">
                  <c:v>0.99909199476806998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665-49D4-887C-425DD5E43168}"/>
            </c:ext>
          </c:extLst>
        </c:ser>
        <c:ser>
          <c:idx val="7"/>
          <c:order val="6"/>
          <c:tx>
            <c:strRef>
              <c:f>'Plot Patterns'!$T$1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Patterns'!$T$2:$T$24</c:f>
              <c:numCache>
                <c:formatCode>_(* #,##0.00_);_(* \(#,##0.00\);_(* "-"??_);_(@_)</c:formatCode>
                <c:ptCount val="23"/>
                <c:pt idx="0">
                  <c:v>5.3754672473235354</c:v>
                </c:pt>
                <c:pt idx="1">
                  <c:v>1.076255167113271</c:v>
                </c:pt>
                <c:pt idx="2">
                  <c:v>1.4726645704432499</c:v>
                </c:pt>
                <c:pt idx="3">
                  <c:v>1</c:v>
                </c:pt>
                <c:pt idx="4">
                  <c:v>0.98150929390657893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1.001297016861219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0.99909199476806998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665-49D4-887C-425DD5E43168}"/>
            </c:ext>
          </c:extLst>
        </c:ser>
        <c:ser>
          <c:idx val="8"/>
          <c:order val="7"/>
          <c:tx>
            <c:strRef>
              <c:f>'Plot Patterns'!$U$1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Patterns'!$U$2:$U$24</c:f>
              <c:numCache>
                <c:formatCode>_(* #,##0.00_);_(* \(#,##0.00\);_(* "-"??_);_(@_)</c:formatCode>
                <c:ptCount val="23"/>
                <c:pt idx="2">
                  <c:v>1</c:v>
                </c:pt>
                <c:pt idx="3">
                  <c:v>1</c:v>
                </c:pt>
                <c:pt idx="4">
                  <c:v>1.011393837920799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665-49D4-887C-425DD5E43168}"/>
            </c:ext>
          </c:extLst>
        </c:ser>
        <c:ser>
          <c:idx val="9"/>
          <c:order val="8"/>
          <c:tx>
            <c:strRef>
              <c:f>'Plot Patterns'!$V$1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Patterns'!$V$2:$V$24</c:f>
              <c:numCache>
                <c:formatCode>_(* #,##0.00_);_(* \(#,##0.00\);_(* "-"??_);_(@_)</c:formatCode>
                <c:ptCount val="23"/>
                <c:pt idx="0">
                  <c:v>2.6877336236617668</c:v>
                </c:pt>
                <c:pt idx="1">
                  <c:v>0.5103204367701053</c:v>
                </c:pt>
                <c:pt idx="2">
                  <c:v>1.0921490401965579</c:v>
                </c:pt>
                <c:pt idx="3">
                  <c:v>1</c:v>
                </c:pt>
                <c:pt idx="4">
                  <c:v>1.0175297179858309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1.001968967425215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0.99926419986727955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665-49D4-887C-425DD5E43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25</xdr:row>
      <xdr:rowOff>20638</xdr:rowOff>
    </xdr:from>
    <xdr:to>
      <xdr:col>9</xdr:col>
      <xdr:colOff>714375</xdr:colOff>
      <xdr:row>50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24</xdr:row>
      <xdr:rowOff>76200</xdr:rowOff>
    </xdr:from>
    <xdr:to>
      <xdr:col>25</xdr:col>
      <xdr:colOff>73025</xdr:colOff>
      <xdr:row>49</xdr:row>
      <xdr:rowOff>169863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  <sheetName val="CL_By_LOB"/>
      <sheetName val="For Data for State Pages - IBNR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workbookViewId="0">
      <selection activeCell="H5" sqref="H5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customHeight="1" x14ac:dyDescent="0.3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customHeight="1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5</v>
      </c>
      <c r="I4" s="3" t="s">
        <v>6</v>
      </c>
      <c r="J4" s="3" t="s">
        <v>12</v>
      </c>
    </row>
    <row r="5" spans="1:10" ht="15.5" customHeight="1" x14ac:dyDescent="0.35">
      <c r="A5" s="3" t="s">
        <v>13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15</v>
      </c>
      <c r="G5" s="3" t="s">
        <v>15</v>
      </c>
      <c r="H5" s="3"/>
      <c r="I5" s="3" t="s">
        <v>12</v>
      </c>
      <c r="J5" s="3" t="s">
        <v>16</v>
      </c>
    </row>
    <row r="6" spans="1:10" ht="15.5" customHeight="1" x14ac:dyDescent="0.35">
      <c r="A6" s="3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</row>
    <row r="7" spans="1:10" ht="15.5" customHeight="1" x14ac:dyDescent="0.35">
      <c r="A7" s="3">
        <v>0</v>
      </c>
      <c r="B7" s="4">
        <f t="shared" ref="B7:B29" si="0">+E7/E8</f>
        <v>1</v>
      </c>
      <c r="C7" s="4">
        <f t="shared" ref="C7:C29" si="1">+F7/F8</f>
        <v>0.18603034005981595</v>
      </c>
      <c r="D7" s="4">
        <f t="shared" ref="D7:D29" si="2">+G7/G8</f>
        <v>0.18021736720700557</v>
      </c>
      <c r="E7" s="5">
        <v>0.97738369106381073</v>
      </c>
      <c r="F7" s="5">
        <v>0.1517177595774887</v>
      </c>
      <c r="G7" s="5">
        <v>9.4429035608011122E-2</v>
      </c>
      <c r="H7" s="4">
        <f t="shared" ref="H7:H29" si="3">+I7/I8</f>
        <v>0.29540372993548564</v>
      </c>
      <c r="I7" s="5">
        <v>0.26266278158008738</v>
      </c>
      <c r="J7" s="5">
        <f t="shared" ref="J7:J30" si="4">I7</f>
        <v>0.26266278158008738</v>
      </c>
    </row>
    <row r="8" spans="1:10" ht="15.5" customHeight="1" x14ac:dyDescent="0.35">
      <c r="A8" s="3">
        <f t="shared" ref="A8:A29" si="5">1+A7</f>
        <v>1</v>
      </c>
      <c r="B8" s="4">
        <f t="shared" si="0"/>
        <v>1</v>
      </c>
      <c r="C8" s="4">
        <f t="shared" si="1"/>
        <v>0.97977655600973979</v>
      </c>
      <c r="D8" s="4">
        <f t="shared" si="2"/>
        <v>0.92876774928473027</v>
      </c>
      <c r="E8" s="5">
        <v>0.97738369106381073</v>
      </c>
      <c r="F8" s="5">
        <v>0.81555384744609716</v>
      </c>
      <c r="G8" s="5">
        <v>0.52397300588430962</v>
      </c>
      <c r="H8" s="4">
        <f t="shared" si="3"/>
        <v>0.98897559791756584</v>
      </c>
      <c r="I8" s="5">
        <v>0.8891654199405381</v>
      </c>
      <c r="J8" s="5">
        <f t="shared" si="4"/>
        <v>0.8891654199405381</v>
      </c>
    </row>
    <row r="9" spans="1:10" ht="15.5" customHeight="1" x14ac:dyDescent="0.35">
      <c r="A9" s="3">
        <f t="shared" si="5"/>
        <v>2</v>
      </c>
      <c r="B9" s="4">
        <f t="shared" si="0"/>
        <v>1</v>
      </c>
      <c r="C9" s="4">
        <f t="shared" si="1"/>
        <v>0.84438201543656943</v>
      </c>
      <c r="D9" s="4">
        <f t="shared" si="2"/>
        <v>0.65373489340119262</v>
      </c>
      <c r="E9" s="5">
        <v>0.97738369106381073</v>
      </c>
      <c r="F9" s="5">
        <v>0.83238759127646433</v>
      </c>
      <c r="G9" s="5">
        <v>0.56415934585135596</v>
      </c>
      <c r="H9" s="4">
        <f t="shared" si="3"/>
        <v>0.9159570705797514</v>
      </c>
      <c r="I9" s="5">
        <v>0.89907720859119999</v>
      </c>
      <c r="J9" s="5">
        <f t="shared" si="4"/>
        <v>0.89907720859119999</v>
      </c>
    </row>
    <row r="10" spans="1:10" ht="15.5" customHeight="1" x14ac:dyDescent="0.35">
      <c r="A10" s="3">
        <f t="shared" si="5"/>
        <v>3</v>
      </c>
      <c r="B10" s="4">
        <f t="shared" si="0"/>
        <v>1</v>
      </c>
      <c r="C10" s="4">
        <f t="shared" si="1"/>
        <v>1</v>
      </c>
      <c r="D10" s="4">
        <f t="shared" si="2"/>
        <v>0.9796461517146271</v>
      </c>
      <c r="E10" s="5">
        <v>0.97738369106381073</v>
      </c>
      <c r="F10" s="5">
        <v>0.98579502649176676</v>
      </c>
      <c r="G10" s="5">
        <v>0.86297878780219128</v>
      </c>
      <c r="H10" s="4">
        <f t="shared" si="3"/>
        <v>1</v>
      </c>
      <c r="I10" s="5">
        <v>0.98157133938835439</v>
      </c>
      <c r="J10" s="5">
        <f t="shared" si="4"/>
        <v>0.98157133938835439</v>
      </c>
    </row>
    <row r="11" spans="1:10" ht="15.5" customHeight="1" x14ac:dyDescent="0.35">
      <c r="A11" s="3">
        <f t="shared" si="5"/>
        <v>4</v>
      </c>
      <c r="B11" s="4">
        <f t="shared" si="0"/>
        <v>0.97738369106381073</v>
      </c>
      <c r="C11" s="4">
        <f t="shared" si="1"/>
        <v>0.98822061411210027</v>
      </c>
      <c r="D11" s="4">
        <f t="shared" si="2"/>
        <v>0.99731270545700623</v>
      </c>
      <c r="E11" s="5">
        <v>0.97738369106381073</v>
      </c>
      <c r="F11" s="5">
        <v>0.98579502649176676</v>
      </c>
      <c r="G11" s="5">
        <v>0.8809086692085315</v>
      </c>
      <c r="H11" s="4">
        <f t="shared" si="3"/>
        <v>0.9827789369240042</v>
      </c>
      <c r="I11" s="5">
        <v>0.98157133938835439</v>
      </c>
      <c r="J11" s="5">
        <f t="shared" si="4"/>
        <v>0.98157133938835439</v>
      </c>
    </row>
    <row r="12" spans="1:10" ht="15.5" customHeight="1" x14ac:dyDescent="0.35">
      <c r="A12" s="3">
        <f t="shared" si="5"/>
        <v>5</v>
      </c>
      <c r="B12" s="4">
        <f t="shared" si="0"/>
        <v>1</v>
      </c>
      <c r="C12" s="4">
        <f t="shared" si="1"/>
        <v>1</v>
      </c>
      <c r="D12" s="4">
        <f t="shared" si="2"/>
        <v>0.99894729852365061</v>
      </c>
      <c r="E12" s="5">
        <v>1</v>
      </c>
      <c r="F12" s="5">
        <v>0.99754549987553853</v>
      </c>
      <c r="G12" s="5">
        <v>0.88328230893726156</v>
      </c>
      <c r="H12" s="4">
        <f t="shared" si="3"/>
        <v>1</v>
      </c>
      <c r="I12" s="5">
        <v>0.99877124194436906</v>
      </c>
      <c r="J12" s="5">
        <f t="shared" si="4"/>
        <v>0.99877124194436906</v>
      </c>
    </row>
    <row r="13" spans="1:10" ht="15.5" customHeight="1" x14ac:dyDescent="0.35">
      <c r="A13" s="3">
        <f t="shared" si="5"/>
        <v>6</v>
      </c>
      <c r="B13" s="4">
        <f t="shared" si="0"/>
        <v>1</v>
      </c>
      <c r="C13" s="4">
        <f t="shared" si="1"/>
        <v>1</v>
      </c>
      <c r="D13" s="4">
        <f t="shared" si="2"/>
        <v>0.88697038561308827</v>
      </c>
      <c r="E13" s="5">
        <v>1</v>
      </c>
      <c r="F13" s="5">
        <v>0.99754549987553853</v>
      </c>
      <c r="G13" s="5">
        <v>0.88421312139556218</v>
      </c>
      <c r="H13" s="4">
        <f t="shared" si="3"/>
        <v>1</v>
      </c>
      <c r="I13" s="5">
        <v>0.99877124194436906</v>
      </c>
      <c r="J13" s="5">
        <f t="shared" si="4"/>
        <v>0.99877124194436906</v>
      </c>
    </row>
    <row r="14" spans="1:10" ht="15.5" customHeight="1" x14ac:dyDescent="0.35">
      <c r="A14" s="3">
        <f t="shared" si="5"/>
        <v>7</v>
      </c>
      <c r="B14" s="4">
        <f t="shared" si="0"/>
        <v>1</v>
      </c>
      <c r="C14" s="4">
        <f t="shared" si="1"/>
        <v>1</v>
      </c>
      <c r="D14" s="4">
        <f t="shared" si="2"/>
        <v>0.99870589529398823</v>
      </c>
      <c r="E14" s="5">
        <v>1</v>
      </c>
      <c r="F14" s="5">
        <v>0.99754549987553853</v>
      </c>
      <c r="G14" s="5">
        <v>0.9968913683452687</v>
      </c>
      <c r="H14" s="4">
        <f t="shared" si="3"/>
        <v>1</v>
      </c>
      <c r="I14" s="5">
        <v>0.99877124194436906</v>
      </c>
      <c r="J14" s="5">
        <f t="shared" si="4"/>
        <v>0.99877124194436906</v>
      </c>
    </row>
    <row r="15" spans="1:10" ht="15.5" customHeight="1" x14ac:dyDescent="0.35">
      <c r="A15" s="3">
        <f t="shared" si="5"/>
        <v>8</v>
      </c>
      <c r="B15" s="4">
        <f t="shared" si="0"/>
        <v>1</v>
      </c>
      <c r="C15" s="4">
        <f t="shared" si="1"/>
        <v>1</v>
      </c>
      <c r="D15" s="4">
        <f t="shared" si="2"/>
        <v>0.999401296137583</v>
      </c>
      <c r="E15" s="5">
        <v>1</v>
      </c>
      <c r="F15" s="5">
        <v>0.99754549987553853</v>
      </c>
      <c r="G15" s="5">
        <v>0.99818312182067837</v>
      </c>
      <c r="H15" s="4">
        <f t="shared" si="3"/>
        <v>1</v>
      </c>
      <c r="I15" s="5">
        <v>0.99877124194436906</v>
      </c>
      <c r="J15" s="5">
        <f t="shared" si="4"/>
        <v>0.99877124194436906</v>
      </c>
    </row>
    <row r="16" spans="1:10" ht="15.5" customHeight="1" x14ac:dyDescent="0.35">
      <c r="A16" s="3">
        <f t="shared" si="5"/>
        <v>9</v>
      </c>
      <c r="B16" s="4">
        <f t="shared" si="0"/>
        <v>1</v>
      </c>
      <c r="C16" s="4">
        <f t="shared" si="1"/>
        <v>0.99607751165313263</v>
      </c>
      <c r="D16" s="4">
        <f t="shared" si="2"/>
        <v>0.99826348439922274</v>
      </c>
      <c r="E16" s="5">
        <v>1</v>
      </c>
      <c r="F16" s="5">
        <v>0.99754549987553853</v>
      </c>
      <c r="G16" s="5">
        <v>0.99878109592051512</v>
      </c>
      <c r="H16" s="4">
        <f t="shared" si="3"/>
        <v>0.99803634593198876</v>
      </c>
      <c r="I16" s="5">
        <v>0.99877124194436906</v>
      </c>
      <c r="J16" s="5">
        <f t="shared" si="4"/>
        <v>0.99877124194436906</v>
      </c>
    </row>
    <row r="17" spans="1:10" ht="15.5" customHeight="1" x14ac:dyDescent="0.35">
      <c r="A17" s="3">
        <f t="shared" si="5"/>
        <v>10</v>
      </c>
      <c r="B17" s="4">
        <f t="shared" si="0"/>
        <v>1</v>
      </c>
      <c r="C17" s="4">
        <f t="shared" si="1"/>
        <v>1</v>
      </c>
      <c r="D17" s="4">
        <f t="shared" si="2"/>
        <v>1</v>
      </c>
      <c r="E17" s="5">
        <v>1</v>
      </c>
      <c r="F17" s="5">
        <v>1.0014737690643869</v>
      </c>
      <c r="G17" s="5">
        <v>1.0005185119253399</v>
      </c>
      <c r="H17" s="4">
        <f t="shared" si="3"/>
        <v>1</v>
      </c>
      <c r="I17" s="5">
        <v>1.0007363419332129</v>
      </c>
      <c r="J17" s="5">
        <f t="shared" si="4"/>
        <v>1.0007363419332129</v>
      </c>
    </row>
    <row r="18" spans="1:10" ht="15.5" customHeight="1" x14ac:dyDescent="0.35">
      <c r="A18" s="3">
        <f t="shared" si="5"/>
        <v>11</v>
      </c>
      <c r="B18" s="4">
        <f t="shared" si="0"/>
        <v>1</v>
      </c>
      <c r="C18" s="4">
        <f t="shared" si="1"/>
        <v>1</v>
      </c>
      <c r="D18" s="4">
        <f t="shared" si="2"/>
        <v>1</v>
      </c>
      <c r="E18" s="5">
        <v>1</v>
      </c>
      <c r="F18" s="5">
        <v>1.0014737690643869</v>
      </c>
      <c r="G18" s="5">
        <v>1.0005185119253399</v>
      </c>
      <c r="H18" s="4">
        <f t="shared" si="3"/>
        <v>1</v>
      </c>
      <c r="I18" s="5">
        <v>1.0007363419332129</v>
      </c>
      <c r="J18" s="5">
        <f t="shared" si="4"/>
        <v>1.0007363419332129</v>
      </c>
    </row>
    <row r="19" spans="1:10" ht="15.5" customHeight="1" x14ac:dyDescent="0.35">
      <c r="A19" s="3">
        <f t="shared" si="5"/>
        <v>12</v>
      </c>
      <c r="B19" s="4">
        <f t="shared" si="0"/>
        <v>1</v>
      </c>
      <c r="C19" s="4">
        <f t="shared" si="1"/>
        <v>1</v>
      </c>
      <c r="D19" s="4">
        <f t="shared" si="2"/>
        <v>1</v>
      </c>
      <c r="E19" s="5">
        <v>1</v>
      </c>
      <c r="F19" s="5">
        <v>1.0014737690643869</v>
      </c>
      <c r="G19" s="5">
        <v>1.0005185119253399</v>
      </c>
      <c r="H19" s="4">
        <f t="shared" si="3"/>
        <v>1</v>
      </c>
      <c r="I19" s="5">
        <v>1.0007363419332129</v>
      </c>
      <c r="J19" s="5">
        <f t="shared" si="4"/>
        <v>1.0007363419332129</v>
      </c>
    </row>
    <row r="20" spans="1:10" ht="15.5" customHeight="1" x14ac:dyDescent="0.35">
      <c r="A20" s="3">
        <f t="shared" si="5"/>
        <v>13</v>
      </c>
      <c r="B20" s="4">
        <f t="shared" si="0"/>
        <v>1</v>
      </c>
      <c r="C20" s="4">
        <f t="shared" si="1"/>
        <v>1</v>
      </c>
      <c r="D20" s="4">
        <f t="shared" si="2"/>
        <v>1</v>
      </c>
      <c r="E20" s="5">
        <v>1</v>
      </c>
      <c r="F20" s="5">
        <v>1.0014737690643869</v>
      </c>
      <c r="G20" s="5">
        <v>1.0005185119253399</v>
      </c>
      <c r="H20" s="4">
        <f t="shared" si="3"/>
        <v>1</v>
      </c>
      <c r="I20" s="5">
        <v>1.0007363419332129</v>
      </c>
      <c r="J20" s="5">
        <f t="shared" si="4"/>
        <v>1.0007363419332129</v>
      </c>
    </row>
    <row r="21" spans="1:10" ht="15.5" customHeight="1" x14ac:dyDescent="0.35">
      <c r="A21" s="3">
        <f t="shared" si="5"/>
        <v>14</v>
      </c>
      <c r="B21" s="4">
        <f t="shared" si="0"/>
        <v>1</v>
      </c>
      <c r="C21" s="4">
        <f t="shared" si="1"/>
        <v>1</v>
      </c>
      <c r="D21" s="4">
        <f t="shared" si="2"/>
        <v>1</v>
      </c>
      <c r="E21" s="5">
        <v>1</v>
      </c>
      <c r="F21" s="5">
        <v>1.0014737690643869</v>
      </c>
      <c r="G21" s="5">
        <v>1.0005185119253399</v>
      </c>
      <c r="H21" s="4">
        <f t="shared" si="3"/>
        <v>1</v>
      </c>
      <c r="I21" s="5">
        <v>1.0007363419332129</v>
      </c>
      <c r="J21" s="5">
        <f t="shared" si="4"/>
        <v>1.0007363419332129</v>
      </c>
    </row>
    <row r="22" spans="1:10" ht="15.5" customHeight="1" x14ac:dyDescent="0.35">
      <c r="A22" s="3">
        <f t="shared" si="5"/>
        <v>15</v>
      </c>
      <c r="B22" s="4">
        <f t="shared" si="0"/>
        <v>1</v>
      </c>
      <c r="C22" s="4">
        <f t="shared" si="1"/>
        <v>1</v>
      </c>
      <c r="D22" s="4">
        <f t="shared" si="2"/>
        <v>0.99904614861761243</v>
      </c>
      <c r="E22" s="5">
        <v>1</v>
      </c>
      <c r="F22" s="5">
        <v>1.0014737690643869</v>
      </c>
      <c r="G22" s="5">
        <v>1.0005185119253399</v>
      </c>
      <c r="H22" s="4">
        <f t="shared" si="3"/>
        <v>1</v>
      </c>
      <c r="I22" s="5">
        <v>1.0007363419332129</v>
      </c>
      <c r="J22" s="5">
        <f t="shared" si="4"/>
        <v>1.0007363419332129</v>
      </c>
    </row>
    <row r="23" spans="1:10" ht="15.5" customHeight="1" x14ac:dyDescent="0.35">
      <c r="A23" s="3">
        <f t="shared" si="5"/>
        <v>16</v>
      </c>
      <c r="B23" s="4">
        <f t="shared" si="0"/>
        <v>1</v>
      </c>
      <c r="C23" s="4">
        <f t="shared" si="1"/>
        <v>1</v>
      </c>
      <c r="D23" s="4">
        <f t="shared" si="2"/>
        <v>1</v>
      </c>
      <c r="E23" s="5">
        <v>1</v>
      </c>
      <c r="F23" s="5">
        <v>1.0014737690643869</v>
      </c>
      <c r="G23" s="5">
        <v>1.0014737690643869</v>
      </c>
      <c r="H23" s="4">
        <f t="shared" si="3"/>
        <v>1</v>
      </c>
      <c r="I23" s="5">
        <v>1.0007363419332129</v>
      </c>
      <c r="J23" s="5">
        <f t="shared" si="4"/>
        <v>1.0007363419332129</v>
      </c>
    </row>
    <row r="24" spans="1:10" ht="15.5" customHeight="1" x14ac:dyDescent="0.35">
      <c r="A24" s="3">
        <f t="shared" si="5"/>
        <v>17</v>
      </c>
      <c r="B24" s="4">
        <f t="shared" si="0"/>
        <v>1</v>
      </c>
      <c r="C24" s="4">
        <f t="shared" si="1"/>
        <v>1.0014737690643869</v>
      </c>
      <c r="D24" s="4">
        <f t="shared" si="2"/>
        <v>1.0014737690643869</v>
      </c>
      <c r="E24" s="5">
        <v>1</v>
      </c>
      <c r="F24" s="5">
        <v>1.0014737690643869</v>
      </c>
      <c r="G24" s="5">
        <v>1.0014737690643869</v>
      </c>
      <c r="H24" s="4">
        <f t="shared" si="3"/>
        <v>1.0007363419332129</v>
      </c>
      <c r="I24" s="5">
        <v>1.0007363419332129</v>
      </c>
      <c r="J24" s="5">
        <f t="shared" si="4"/>
        <v>1.0007363419332129</v>
      </c>
    </row>
    <row r="25" spans="1:10" ht="15.5" customHeight="1" x14ac:dyDescent="0.35">
      <c r="A25" s="3">
        <f t="shared" si="5"/>
        <v>18</v>
      </c>
      <c r="B25" s="4">
        <f t="shared" si="0"/>
        <v>1</v>
      </c>
      <c r="C25" s="4">
        <f t="shared" si="1"/>
        <v>1</v>
      </c>
      <c r="D25" s="4">
        <f t="shared" si="2"/>
        <v>1</v>
      </c>
      <c r="E25" s="5">
        <v>1</v>
      </c>
      <c r="F25" s="5">
        <v>1</v>
      </c>
      <c r="G25" s="5">
        <v>1</v>
      </c>
      <c r="H25" s="4">
        <f t="shared" si="3"/>
        <v>1</v>
      </c>
      <c r="I25" s="5">
        <v>1</v>
      </c>
      <c r="J25" s="5">
        <f t="shared" si="4"/>
        <v>1</v>
      </c>
    </row>
    <row r="26" spans="1:10" ht="15.5" customHeight="1" x14ac:dyDescent="0.35">
      <c r="A26" s="3">
        <f t="shared" si="5"/>
        <v>19</v>
      </c>
      <c r="B26" s="4">
        <f t="shared" si="0"/>
        <v>1</v>
      </c>
      <c r="C26" s="4">
        <f t="shared" si="1"/>
        <v>1</v>
      </c>
      <c r="D26" s="4">
        <f t="shared" si="2"/>
        <v>1</v>
      </c>
      <c r="E26" s="5">
        <v>1</v>
      </c>
      <c r="F26" s="5">
        <v>1</v>
      </c>
      <c r="G26" s="5">
        <v>1</v>
      </c>
      <c r="H26" s="4">
        <f t="shared" si="3"/>
        <v>1</v>
      </c>
      <c r="I26" s="5">
        <v>1</v>
      </c>
      <c r="J26" s="5">
        <f t="shared" si="4"/>
        <v>1</v>
      </c>
    </row>
    <row r="27" spans="1:10" ht="15.5" customHeight="1" x14ac:dyDescent="0.35">
      <c r="A27" s="3">
        <f t="shared" si="5"/>
        <v>20</v>
      </c>
      <c r="B27" s="4">
        <f t="shared" si="0"/>
        <v>1</v>
      </c>
      <c r="C27" s="4">
        <f t="shared" si="1"/>
        <v>1</v>
      </c>
      <c r="D27" s="4">
        <f t="shared" si="2"/>
        <v>1</v>
      </c>
      <c r="E27" s="5">
        <v>1</v>
      </c>
      <c r="F27" s="5">
        <v>1</v>
      </c>
      <c r="G27" s="5">
        <v>1</v>
      </c>
      <c r="H27" s="4">
        <f t="shared" si="3"/>
        <v>1</v>
      </c>
      <c r="I27" s="5">
        <v>1</v>
      </c>
      <c r="J27" s="5">
        <f t="shared" si="4"/>
        <v>1</v>
      </c>
    </row>
    <row r="28" spans="1:10" ht="15.5" customHeight="1" x14ac:dyDescent="0.35">
      <c r="A28" s="3">
        <f t="shared" si="5"/>
        <v>21</v>
      </c>
      <c r="B28" s="4">
        <f t="shared" si="0"/>
        <v>1</v>
      </c>
      <c r="C28" s="4">
        <f t="shared" si="1"/>
        <v>1</v>
      </c>
      <c r="D28" s="4">
        <f t="shared" si="2"/>
        <v>1</v>
      </c>
      <c r="E28" s="5">
        <v>1</v>
      </c>
      <c r="F28" s="5">
        <v>1</v>
      </c>
      <c r="G28" s="5">
        <v>1</v>
      </c>
      <c r="H28" s="4">
        <f t="shared" si="3"/>
        <v>1</v>
      </c>
      <c r="I28" s="5">
        <v>1</v>
      </c>
      <c r="J28" s="5">
        <f t="shared" si="4"/>
        <v>1</v>
      </c>
    </row>
    <row r="29" spans="1:10" ht="15.5" customHeight="1" x14ac:dyDescent="0.35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5" customHeight="1" x14ac:dyDescent="0.35">
      <c r="A34" s="1"/>
      <c r="B34" s="1"/>
      <c r="C34" s="1"/>
      <c r="D34" s="1"/>
      <c r="E34" s="2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21</v>
      </c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23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24</v>
      </c>
      <c r="P37" s="3" t="s">
        <v>24</v>
      </c>
      <c r="Q37" s="3" t="s">
        <v>24</v>
      </c>
      <c r="R37" s="3" t="s">
        <v>24</v>
      </c>
      <c r="S37" s="3" t="s">
        <v>24</v>
      </c>
      <c r="T37" s="3" t="s">
        <v>24</v>
      </c>
      <c r="U37" s="3" t="s">
        <v>24</v>
      </c>
      <c r="V37" s="3" t="s">
        <v>24</v>
      </c>
      <c r="W37" s="3" t="s">
        <v>24</v>
      </c>
      <c r="X37" s="3" t="s">
        <v>24</v>
      </c>
    </row>
    <row r="38" spans="1:24" ht="15.5" customHeight="1" x14ac:dyDescent="0.35">
      <c r="A38" s="1">
        <v>0</v>
      </c>
      <c r="B38" s="4">
        <v>32.999999999999993</v>
      </c>
      <c r="C38" s="4">
        <v>2.102016464860017</v>
      </c>
      <c r="D38" s="4">
        <v>0.99452535973758305</v>
      </c>
      <c r="E38" s="4">
        <v>1</v>
      </c>
      <c r="F38" s="4">
        <v>1</v>
      </c>
      <c r="G38" s="4">
        <v>1.004911011852317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1.005477875026684</v>
      </c>
      <c r="R38" s="4">
        <v>1</v>
      </c>
      <c r="S38" s="4">
        <v>0.99455196860842043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</row>
    <row r="39" spans="1:24" ht="15.5" customHeight="1" x14ac:dyDescent="0.35">
      <c r="A39" s="1">
        <f t="shared" ref="A39:A60" si="6">1+A38</f>
        <v>1</v>
      </c>
      <c r="B39" s="4">
        <v>4.4232090284592731</v>
      </c>
      <c r="C39" s="4">
        <v>1</v>
      </c>
      <c r="D39" s="4">
        <v>1</v>
      </c>
      <c r="E39" s="4">
        <v>1.026180043263631</v>
      </c>
      <c r="F39" s="4">
        <v>1.034646775849954</v>
      </c>
      <c r="G39" s="4">
        <v>1</v>
      </c>
      <c r="H39" s="4">
        <v>1.064308849649984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/>
    </row>
    <row r="40" spans="1:24" ht="15.5" customHeight="1" x14ac:dyDescent="0.35">
      <c r="A40" s="1">
        <f t="shared" si="6"/>
        <v>2</v>
      </c>
      <c r="B40" s="4"/>
      <c r="C40" s="4">
        <v>4.0549126389834349</v>
      </c>
      <c r="D40" s="4">
        <v>1</v>
      </c>
      <c r="E40" s="4">
        <v>1</v>
      </c>
      <c r="F40" s="4">
        <v>1</v>
      </c>
      <c r="G40" s="4">
        <v>1.4837716843872411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</row>
    <row r="41" spans="1:24" ht="15.5" customHeight="1" x14ac:dyDescent="0.35">
      <c r="A41" s="1">
        <f t="shared" si="6"/>
        <v>3</v>
      </c>
      <c r="B41" s="4">
        <v>37.424257066924383</v>
      </c>
      <c r="C41" s="4">
        <v>1.16293197502889</v>
      </c>
      <c r="D41" s="4">
        <v>1.0097814441230839</v>
      </c>
      <c r="E41" s="4">
        <v>0.99999999999999989</v>
      </c>
      <c r="F41" s="4">
        <v>1.0135349836997449</v>
      </c>
      <c r="G41" s="4">
        <v>1.0052125991939731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/>
    </row>
    <row r="42" spans="1:24" ht="15.5" customHeight="1" x14ac:dyDescent="0.35">
      <c r="A42" s="1">
        <f t="shared" si="6"/>
        <v>4</v>
      </c>
      <c r="B42" s="4">
        <v>11.03055466837006</v>
      </c>
      <c r="C42" s="4">
        <v>1.1381912942766139</v>
      </c>
      <c r="D42" s="4">
        <v>1.0073519435587821</v>
      </c>
      <c r="E42" s="4">
        <v>1.3663201313186579</v>
      </c>
      <c r="F42" s="4">
        <v>1</v>
      </c>
      <c r="G42" s="4">
        <v>0.98600842821233181</v>
      </c>
      <c r="H42" s="4">
        <v>1.0141901137833429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/>
      <c r="V42" s="4"/>
    </row>
    <row r="43" spans="1:24" ht="15.5" customHeight="1" x14ac:dyDescent="0.35">
      <c r="A43" s="1">
        <f t="shared" si="6"/>
        <v>5</v>
      </c>
      <c r="B43" s="4"/>
      <c r="C43" s="4">
        <v>1.0454798103645579</v>
      </c>
      <c r="D43" s="4">
        <v>3.0391126678342091</v>
      </c>
      <c r="E43" s="4">
        <v>1.0177508095055161</v>
      </c>
      <c r="F43" s="4">
        <v>1</v>
      </c>
      <c r="G43" s="4">
        <v>1</v>
      </c>
      <c r="H43" s="4">
        <v>1</v>
      </c>
      <c r="I43" s="4">
        <v>1</v>
      </c>
      <c r="J43" s="4">
        <v>1.003764605963378</v>
      </c>
      <c r="K43" s="4">
        <v>0.99999999999999989</v>
      </c>
      <c r="L43" s="4">
        <v>0.99999999999999989</v>
      </c>
      <c r="M43" s="4">
        <v>0.99999999999999989</v>
      </c>
      <c r="N43" s="4">
        <v>0.99999999999999989</v>
      </c>
      <c r="O43" s="4">
        <v>0.99999999999999989</v>
      </c>
      <c r="P43" s="4">
        <v>0.99999999999999989</v>
      </c>
      <c r="Q43" s="4">
        <v>0.99999999999999989</v>
      </c>
      <c r="R43" s="4">
        <v>0.99999999999999989</v>
      </c>
      <c r="S43" s="4">
        <v>0.99999999999999989</v>
      </c>
      <c r="U43" s="4"/>
      <c r="V43" s="4"/>
    </row>
    <row r="44" spans="1:24" ht="15.5" customHeight="1" x14ac:dyDescent="0.35">
      <c r="A44" s="1">
        <f t="shared" si="6"/>
        <v>6</v>
      </c>
      <c r="B44" s="4">
        <v>9.0404631176891854</v>
      </c>
      <c r="C44" s="4">
        <v>1.3868446416075839</v>
      </c>
      <c r="D44" s="4">
        <v>1.0297978884435599</v>
      </c>
      <c r="E44" s="4">
        <v>1</v>
      </c>
      <c r="F44" s="4">
        <v>1</v>
      </c>
      <c r="G44" s="4">
        <v>1</v>
      </c>
      <c r="H44" s="4">
        <v>2.6640319494134288</v>
      </c>
      <c r="I44" s="4">
        <v>1.00763435599002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T44" s="4"/>
      <c r="U44" s="4"/>
      <c r="V44" s="4"/>
    </row>
    <row r="45" spans="1:24" ht="15.5" customHeight="1" x14ac:dyDescent="0.35">
      <c r="A45" s="1">
        <f t="shared" si="6"/>
        <v>7</v>
      </c>
      <c r="B45" s="4">
        <v>4.7742875389159423</v>
      </c>
      <c r="C45" s="4">
        <v>1.295681979684822</v>
      </c>
      <c r="D45" s="4">
        <v>1.516185646167644</v>
      </c>
      <c r="E45" s="4">
        <v>1.017388491933459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1.0024930041117841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6"/>
        <v>8</v>
      </c>
      <c r="B46" s="4">
        <v>15.61344537815126</v>
      </c>
      <c r="C46" s="4">
        <v>2.7755161953224392</v>
      </c>
      <c r="D46" s="4">
        <v>1</v>
      </c>
      <c r="E46" s="4">
        <v>1.006819330348224</v>
      </c>
      <c r="F46" s="4">
        <v>1</v>
      </c>
      <c r="G46" s="4">
        <v>1.0034697397257479</v>
      </c>
      <c r="H46" s="4">
        <v>1</v>
      </c>
      <c r="I46" s="4">
        <v>1</v>
      </c>
      <c r="J46" s="4">
        <v>1</v>
      </c>
      <c r="K46" s="4">
        <v>1.0077821011673149</v>
      </c>
      <c r="L46" s="4">
        <v>0.99999999999999989</v>
      </c>
      <c r="M46" s="4">
        <v>0.99999999999999989</v>
      </c>
      <c r="N46" s="4">
        <v>0.99999999999999989</v>
      </c>
      <c r="O46" s="4">
        <v>0.99999999999999989</v>
      </c>
      <c r="P46" s="4">
        <v>0.99999999999999989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6"/>
        <v>9</v>
      </c>
      <c r="B47" s="4">
        <v>8.4661645000607439</v>
      </c>
      <c r="C47" s="4">
        <v>1.0303795651861949</v>
      </c>
      <c r="D47" s="4">
        <v>1</v>
      </c>
      <c r="E47" s="4">
        <v>1.1980167683351439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6"/>
        <v>10</v>
      </c>
      <c r="B48" s="4"/>
      <c r="C48" s="4">
        <v>1</v>
      </c>
      <c r="D48" s="4">
        <v>5.6438729900737208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R48" s="4"/>
      <c r="S48" s="4"/>
      <c r="T48" s="4"/>
      <c r="U48" s="4"/>
      <c r="V48" s="4"/>
    </row>
    <row r="49" spans="1:22" ht="15.5" customHeight="1" x14ac:dyDescent="0.35">
      <c r="A49" s="1">
        <f t="shared" si="6"/>
        <v>11</v>
      </c>
      <c r="B49" s="4">
        <v>8.3507062834875789</v>
      </c>
      <c r="C49" s="4">
        <v>1.4535697620158661</v>
      </c>
      <c r="D49" s="4">
        <v>1</v>
      </c>
      <c r="E49" s="4">
        <v>1.0967897271268059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T49" s="4"/>
      <c r="U49" s="4"/>
      <c r="V49" s="4"/>
    </row>
    <row r="50" spans="1:22" ht="15.5" customHeight="1" x14ac:dyDescent="0.35">
      <c r="A50" s="1">
        <f t="shared" si="6"/>
        <v>12</v>
      </c>
      <c r="B50" s="4"/>
      <c r="C50" s="4">
        <v>1.1177084057567961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U50" s="4"/>
      <c r="V50" s="4"/>
    </row>
    <row r="51" spans="1:22" ht="15.5" customHeight="1" x14ac:dyDescent="0.35">
      <c r="A51" s="1">
        <f t="shared" si="6"/>
        <v>13</v>
      </c>
      <c r="B51" s="4">
        <v>2.117064647641234</v>
      </c>
      <c r="C51" s="4">
        <v>1.6225584594222831</v>
      </c>
      <c r="D51" s="4">
        <v>1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U51" s="4"/>
      <c r="V51" s="4"/>
    </row>
    <row r="52" spans="1:22" ht="15.5" customHeight="1" x14ac:dyDescent="0.35">
      <c r="A52" s="1">
        <f t="shared" si="6"/>
        <v>14</v>
      </c>
      <c r="B52" s="4"/>
      <c r="C52" s="4">
        <v>1</v>
      </c>
      <c r="D52" s="4">
        <v>1.056514409568917</v>
      </c>
      <c r="E52" s="4">
        <v>1</v>
      </c>
      <c r="F52" s="4">
        <v>0.85487424967707626</v>
      </c>
      <c r="G52" s="4">
        <v>1</v>
      </c>
      <c r="H52" s="4">
        <v>1</v>
      </c>
      <c r="I52" s="4">
        <v>1</v>
      </c>
      <c r="J52" s="4">
        <v>1</v>
      </c>
      <c r="V52" s="4"/>
    </row>
    <row r="53" spans="1:22" ht="15.5" customHeight="1" x14ac:dyDescent="0.35">
      <c r="A53" s="1">
        <f t="shared" si="6"/>
        <v>15</v>
      </c>
      <c r="B53" s="4">
        <v>15.37636363636364</v>
      </c>
      <c r="C53" s="4">
        <v>1.2273264751093771</v>
      </c>
      <c r="D53" s="4">
        <v>0.99999999999999989</v>
      </c>
      <c r="E53" s="4">
        <v>0.99999999999999989</v>
      </c>
      <c r="F53" s="4">
        <v>0.99999999999999989</v>
      </c>
      <c r="G53" s="4">
        <v>0.99999999999999989</v>
      </c>
      <c r="H53" s="4">
        <v>0.99999999999999989</v>
      </c>
      <c r="I53" s="4">
        <v>0.99999999999999989</v>
      </c>
    </row>
    <row r="54" spans="1:22" ht="15.5" customHeight="1" x14ac:dyDescent="0.35">
      <c r="A54" s="1">
        <f t="shared" si="6"/>
        <v>16</v>
      </c>
      <c r="B54" s="4"/>
      <c r="C54" s="4">
        <v>1.228765501339814</v>
      </c>
      <c r="D54" s="4">
        <v>2.8906582817729989</v>
      </c>
      <c r="E54" s="4">
        <v>1</v>
      </c>
      <c r="F54" s="4">
        <v>1</v>
      </c>
      <c r="G54" s="4">
        <v>1</v>
      </c>
      <c r="H54" s="4">
        <v>1</v>
      </c>
    </row>
    <row r="55" spans="1:22" ht="15.5" customHeight="1" x14ac:dyDescent="0.35">
      <c r="A55" s="1">
        <f t="shared" si="6"/>
        <v>17</v>
      </c>
      <c r="B55" s="4"/>
      <c r="C55" s="4">
        <v>1</v>
      </c>
      <c r="D55" s="4">
        <v>1</v>
      </c>
      <c r="E55" s="4">
        <v>1</v>
      </c>
      <c r="F55" s="4">
        <v>1</v>
      </c>
      <c r="G55" s="4">
        <v>1</v>
      </c>
    </row>
    <row r="56" spans="1:22" ht="15.5" customHeight="1" x14ac:dyDescent="0.35">
      <c r="A56" s="1">
        <f t="shared" si="6"/>
        <v>18</v>
      </c>
      <c r="B56" s="4">
        <v>5.3754672473235354</v>
      </c>
      <c r="C56" s="4">
        <v>1</v>
      </c>
      <c r="D56" s="4">
        <v>1</v>
      </c>
      <c r="E56" s="4">
        <v>1</v>
      </c>
      <c r="F56" s="4">
        <v>1.0341815137623971</v>
      </c>
    </row>
    <row r="57" spans="1:22" ht="15.5" customHeight="1" x14ac:dyDescent="0.35">
      <c r="A57" s="1">
        <f t="shared" si="6"/>
        <v>19</v>
      </c>
      <c r="B57" s="4"/>
      <c r="C57" s="4"/>
      <c r="D57" s="4"/>
      <c r="E57" s="4"/>
    </row>
    <row r="58" spans="1:22" ht="15.5" customHeight="1" x14ac:dyDescent="0.35">
      <c r="A58" s="1">
        <f t="shared" si="6"/>
        <v>20</v>
      </c>
      <c r="B58" s="4"/>
      <c r="C58" s="4"/>
      <c r="D58" s="4"/>
    </row>
    <row r="59" spans="1:22" ht="15.5" customHeight="1" x14ac:dyDescent="0.35">
      <c r="A59" s="1">
        <f t="shared" si="6"/>
        <v>21</v>
      </c>
      <c r="B59" s="4"/>
      <c r="C59" s="4"/>
    </row>
    <row r="60" spans="1:22" ht="15.5" customHeight="1" x14ac:dyDescent="0.35">
      <c r="A60" s="1">
        <f t="shared" si="6"/>
        <v>22</v>
      </c>
      <c r="B60" s="4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4"/>
  <sheetViews>
    <sheetView workbookViewId="0">
      <selection activeCell="N2" sqref="N2"/>
    </sheetView>
  </sheetViews>
  <sheetFormatPr defaultRowHeight="14.5" x14ac:dyDescent="0.35"/>
  <cols>
    <col min="1" max="1" width="19.08984375" bestFit="1" customWidth="1"/>
    <col min="2" max="10" width="11.81640625" bestFit="1" customWidth="1"/>
    <col min="11" max="11" width="8.7265625" customWidth="1"/>
    <col min="12" max="12" width="4.7265625" customWidth="1"/>
    <col min="13" max="13" width="11.6328125" customWidth="1"/>
    <col min="14" max="14" width="10.08984375" bestFit="1" customWidth="1"/>
    <col min="15" max="15" width="9.81640625" bestFit="1" customWidth="1"/>
    <col min="16" max="17" width="8.81640625" bestFit="1" customWidth="1"/>
    <col min="18" max="18" width="9.54296875" bestFit="1" customWidth="1"/>
    <col min="19" max="19" width="9.26953125" bestFit="1" customWidth="1"/>
    <col min="20" max="21" width="8.26953125" bestFit="1" customWidth="1"/>
    <col min="22" max="22" width="8.54296875" bestFit="1" customWidth="1"/>
    <col min="23" max="23" width="9.54296875" bestFit="1" customWidth="1"/>
    <col min="24" max="24" width="9.26953125" bestFit="1" customWidth="1"/>
    <col min="25" max="26" width="8.26953125" bestFit="1" customWidth="1"/>
    <col min="27" max="27" width="8.54296875" bestFit="1" customWidth="1"/>
  </cols>
  <sheetData>
    <row r="1" spans="1:27" ht="43.5" customHeight="1" x14ac:dyDescent="0.35">
      <c r="A1" s="33" t="s">
        <v>25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31" t="s">
        <v>31</v>
      </c>
      <c r="H1" s="31" t="s">
        <v>32</v>
      </c>
      <c r="I1" s="31" t="s">
        <v>33</v>
      </c>
      <c r="J1" s="31" t="s">
        <v>5</v>
      </c>
      <c r="M1" s="33" t="s">
        <v>34</v>
      </c>
      <c r="N1" s="31" t="s">
        <v>26</v>
      </c>
      <c r="O1" s="31" t="s">
        <v>27</v>
      </c>
      <c r="P1" s="31" t="s">
        <v>28</v>
      </c>
      <c r="Q1" s="31" t="s">
        <v>29</v>
      </c>
      <c r="R1" s="31" t="s">
        <v>30</v>
      </c>
      <c r="S1" s="31" t="s">
        <v>31</v>
      </c>
      <c r="T1" s="31" t="s">
        <v>32</v>
      </c>
      <c r="U1" s="31" t="s">
        <v>33</v>
      </c>
      <c r="V1" s="31" t="s">
        <v>5</v>
      </c>
      <c r="W1" s="31"/>
      <c r="X1" s="31"/>
      <c r="Y1" s="31"/>
      <c r="Z1" s="31"/>
      <c r="AA1" s="31"/>
    </row>
    <row r="2" spans="1:27" x14ac:dyDescent="0.35">
      <c r="A2" s="31">
        <v>1</v>
      </c>
      <c r="B2" s="32">
        <v>5.2730389303142562E-2</v>
      </c>
      <c r="C2" s="32">
        <v>9.4429035608011122E-2</v>
      </c>
      <c r="D2" s="32">
        <v>0.1517177595774887</v>
      </c>
      <c r="E2" s="32">
        <v>0.97738369106381073</v>
      </c>
      <c r="F2" s="32">
        <v>3.0577675833475999E-2</v>
      </c>
      <c r="G2" s="32">
        <v>5.6199215545155112E-2</v>
      </c>
      <c r="H2" s="32">
        <v>0.11953686838078829</v>
      </c>
      <c r="I2" s="32">
        <v>0.98873451914219457</v>
      </c>
      <c r="J2" s="32">
        <v>0.26266278158008738</v>
      </c>
      <c r="M2" s="31">
        <v>1</v>
      </c>
      <c r="N2" s="17">
        <v>9.1320846353331433</v>
      </c>
      <c r="O2" s="17">
        <v>5.5488547829652628</v>
      </c>
      <c r="P2" s="17">
        <v>5.3754672473235354</v>
      </c>
      <c r="Q2" s="17"/>
      <c r="R2" s="17">
        <v>12.915998592782239</v>
      </c>
      <c r="S2" s="17">
        <v>7.8049004537039952</v>
      </c>
      <c r="T2" s="17">
        <v>5.3754672473235354</v>
      </c>
      <c r="U2" s="17"/>
      <c r="V2" s="17">
        <v>2.6877336236617668</v>
      </c>
    </row>
    <row r="3" spans="1:27" x14ac:dyDescent="0.35">
      <c r="A3">
        <f t="shared" ref="A3:A24" si="0">+A2+1</f>
        <v>2</v>
      </c>
      <c r="B3" s="32">
        <v>0.48153837797036331</v>
      </c>
      <c r="C3" s="32">
        <v>0.52397300588430962</v>
      </c>
      <c r="D3" s="32">
        <v>0.81555384744609716</v>
      </c>
      <c r="E3" s="32">
        <v>0.97738369106381073</v>
      </c>
      <c r="F3" s="32">
        <v>0.39494121803572729</v>
      </c>
      <c r="G3" s="32">
        <v>0.43862928290618969</v>
      </c>
      <c r="H3" s="32">
        <v>0.64256652082855192</v>
      </c>
      <c r="I3" s="32">
        <v>0.98873451914219457</v>
      </c>
      <c r="J3" s="32">
        <v>0.8891654199405381</v>
      </c>
      <c r="M3">
        <f t="shared" ref="M3:M24" si="1">+M2+1</f>
        <v>2</v>
      </c>
      <c r="N3" s="17">
        <v>1.423087612767298</v>
      </c>
      <c r="O3" s="17">
        <v>1.076695439489719</v>
      </c>
      <c r="P3" s="17">
        <v>1.020640873540211</v>
      </c>
      <c r="Q3" s="17"/>
      <c r="R3" s="17">
        <v>1.4548359562609841</v>
      </c>
      <c r="S3" s="17">
        <v>1.1833254004049041</v>
      </c>
      <c r="T3" s="17">
        <v>1.076255167113271</v>
      </c>
      <c r="U3" s="17"/>
      <c r="V3" s="17">
        <v>0.5103204367701053</v>
      </c>
    </row>
    <row r="4" spans="1:27" x14ac:dyDescent="0.35">
      <c r="A4">
        <f t="shared" si="0"/>
        <v>3</v>
      </c>
      <c r="B4" s="32">
        <v>0.68527130076168119</v>
      </c>
      <c r="C4" s="32">
        <v>0.56415934585135596</v>
      </c>
      <c r="D4" s="32">
        <v>0.83238759127646433</v>
      </c>
      <c r="E4" s="32">
        <v>0.97738369106381073</v>
      </c>
      <c r="F4" s="32">
        <v>0.57457468460788508</v>
      </c>
      <c r="G4" s="32">
        <v>0.519041171824283</v>
      </c>
      <c r="H4" s="32">
        <v>0.69156553825572664</v>
      </c>
      <c r="I4" s="32">
        <v>0.98873451914219457</v>
      </c>
      <c r="J4" s="32">
        <v>0.89907720859119999</v>
      </c>
      <c r="M4">
        <f t="shared" si="1"/>
        <v>3</v>
      </c>
      <c r="N4" s="17">
        <v>1.2837008850923379</v>
      </c>
      <c r="O4" s="17">
        <v>1.5296720583435439</v>
      </c>
      <c r="P4" s="17">
        <v>1.184298080393116</v>
      </c>
      <c r="Q4" s="17">
        <v>1</v>
      </c>
      <c r="R4" s="17">
        <v>1.4835684542779211</v>
      </c>
      <c r="S4" s="17">
        <v>1.6591045681415639</v>
      </c>
      <c r="T4" s="17">
        <v>1.4726645704432499</v>
      </c>
      <c r="U4" s="17">
        <v>1</v>
      </c>
      <c r="V4" s="17">
        <v>1.0921490401965579</v>
      </c>
    </row>
    <row r="5" spans="1:27" x14ac:dyDescent="0.35">
      <c r="A5">
        <f t="shared" si="0"/>
        <v>4</v>
      </c>
      <c r="B5" s="32">
        <v>0.87968337531614793</v>
      </c>
      <c r="C5" s="32">
        <v>0.86297878780219128</v>
      </c>
      <c r="D5" s="32">
        <v>0.98579502649176676</v>
      </c>
      <c r="E5" s="32">
        <v>0.97738369106381073</v>
      </c>
      <c r="F5" s="32">
        <v>0.85242087671094413</v>
      </c>
      <c r="G5" s="32">
        <v>0.86114357922721818</v>
      </c>
      <c r="H5" s="32">
        <v>1.018444066328724</v>
      </c>
      <c r="I5" s="32">
        <v>0.98873451914219457</v>
      </c>
      <c r="J5" s="32">
        <v>0.98157133938835439</v>
      </c>
      <c r="M5">
        <f t="shared" si="1"/>
        <v>4</v>
      </c>
      <c r="N5" s="17">
        <v>1.0336062602081679</v>
      </c>
      <c r="O5" s="17">
        <v>1.02077673479322</v>
      </c>
      <c r="P5" s="17">
        <v>1</v>
      </c>
      <c r="Q5" s="17">
        <v>1</v>
      </c>
      <c r="R5" s="17">
        <v>1.038382384306918</v>
      </c>
      <c r="S5" s="17">
        <v>1.027420529619107</v>
      </c>
      <c r="T5" s="17">
        <v>1</v>
      </c>
      <c r="U5" s="17">
        <v>1</v>
      </c>
      <c r="V5" s="17">
        <v>1</v>
      </c>
    </row>
    <row r="6" spans="1:27" x14ac:dyDescent="0.35">
      <c r="A6">
        <f t="shared" si="0"/>
        <v>5</v>
      </c>
      <c r="B6" s="32">
        <v>0.90924624372782181</v>
      </c>
      <c r="C6" s="32">
        <v>0.8809086692085315</v>
      </c>
      <c r="D6" s="32">
        <v>0.98579502649176676</v>
      </c>
      <c r="E6" s="32">
        <v>0.97738369106381073</v>
      </c>
      <c r="F6" s="32">
        <v>0.88513882239210329</v>
      </c>
      <c r="G6" s="32">
        <v>0.88475659224772185</v>
      </c>
      <c r="H6" s="32">
        <v>1.018444066328724</v>
      </c>
      <c r="I6" s="32">
        <v>0.98873451914219457</v>
      </c>
      <c r="J6" s="32">
        <v>0.98157133938835439</v>
      </c>
      <c r="M6">
        <f t="shared" si="1"/>
        <v>5</v>
      </c>
      <c r="N6" s="17">
        <v>1.0030856892826769</v>
      </c>
      <c r="O6" s="17">
        <v>1.0026945355536829</v>
      </c>
      <c r="P6" s="17">
        <v>1.011919793738044</v>
      </c>
      <c r="Q6" s="17">
        <v>1.0231396422336181</v>
      </c>
      <c r="R6" s="17">
        <v>0.99669671173627217</v>
      </c>
      <c r="S6" s="17">
        <v>0.99075464695328941</v>
      </c>
      <c r="T6" s="17">
        <v>0.98150929390657893</v>
      </c>
      <c r="U6" s="17">
        <v>1.011393837920799</v>
      </c>
      <c r="V6" s="17">
        <v>1.0175297179858309</v>
      </c>
    </row>
    <row r="7" spans="1:27" x14ac:dyDescent="0.35">
      <c r="A7">
        <f t="shared" si="0"/>
        <v>6</v>
      </c>
      <c r="B7" s="32">
        <v>0.91205189511740714</v>
      </c>
      <c r="C7" s="32">
        <v>0.88328230893726156</v>
      </c>
      <c r="D7" s="32">
        <v>0.99754549987553853</v>
      </c>
      <c r="E7" s="32">
        <v>1</v>
      </c>
      <c r="F7" s="32">
        <v>0.88221495370832548</v>
      </c>
      <c r="G7" s="32">
        <v>0.87657670519198694</v>
      </c>
      <c r="H7" s="32">
        <v>0.9996123164256514</v>
      </c>
      <c r="I7" s="32">
        <v>1</v>
      </c>
      <c r="J7" s="32">
        <v>0.99877124194436906</v>
      </c>
      <c r="M7">
        <f t="shared" si="1"/>
        <v>6</v>
      </c>
      <c r="N7" s="17">
        <v>1.0046944041515271</v>
      </c>
      <c r="O7" s="17">
        <v>1.0010538108245599</v>
      </c>
      <c r="P7" s="17">
        <v>1</v>
      </c>
      <c r="Q7" s="17">
        <v>1</v>
      </c>
      <c r="R7" s="17">
        <v>1.026854081298423</v>
      </c>
      <c r="S7" s="17">
        <v>1.000289144977146</v>
      </c>
      <c r="T7" s="17">
        <v>1</v>
      </c>
      <c r="U7" s="17">
        <v>1</v>
      </c>
      <c r="V7" s="17">
        <v>1</v>
      </c>
    </row>
    <row r="8" spans="1:27" x14ac:dyDescent="0.35">
      <c r="A8">
        <f t="shared" si="0"/>
        <v>7</v>
      </c>
      <c r="B8" s="32">
        <v>0.91633343532025413</v>
      </c>
      <c r="C8" s="32">
        <v>0.88421312139556218</v>
      </c>
      <c r="D8" s="32">
        <v>0.99754549987553853</v>
      </c>
      <c r="E8" s="32">
        <v>1</v>
      </c>
      <c r="F8" s="32">
        <v>0.90590602579789326</v>
      </c>
      <c r="G8" s="32">
        <v>0.87683016294337612</v>
      </c>
      <c r="H8" s="32">
        <v>0.9996123164256514</v>
      </c>
      <c r="I8" s="32">
        <v>1</v>
      </c>
      <c r="J8" s="32">
        <v>0.99877124194436906</v>
      </c>
      <c r="M8">
        <f t="shared" si="1"/>
        <v>7</v>
      </c>
      <c r="N8" s="17">
        <v>1.0886012566948671</v>
      </c>
      <c r="O8" s="17">
        <v>1.127433357663665</v>
      </c>
      <c r="P8" s="17">
        <v>1</v>
      </c>
      <c r="Q8" s="17">
        <v>1</v>
      </c>
      <c r="R8" s="17">
        <v>1.10250181840275</v>
      </c>
      <c r="S8" s="17">
        <v>1.1386693291177861</v>
      </c>
      <c r="T8" s="17">
        <v>1</v>
      </c>
      <c r="U8" s="17">
        <v>1</v>
      </c>
      <c r="V8" s="17">
        <v>1</v>
      </c>
    </row>
    <row r="9" spans="1:27" x14ac:dyDescent="0.35">
      <c r="A9">
        <f t="shared" si="0"/>
        <v>8</v>
      </c>
      <c r="B9" s="32">
        <v>0.99752172924115301</v>
      </c>
      <c r="C9" s="32">
        <v>0.9968913683452687</v>
      </c>
      <c r="D9" s="32">
        <v>0.99754549987553853</v>
      </c>
      <c r="E9" s="32">
        <v>1</v>
      </c>
      <c r="F9" s="32">
        <v>0.99876304074418609</v>
      </c>
      <c r="G9" s="32">
        <v>0.99841961338897312</v>
      </c>
      <c r="H9" s="32">
        <v>0.9996123164256514</v>
      </c>
      <c r="I9" s="32">
        <v>1</v>
      </c>
      <c r="J9" s="32">
        <v>0.99877124194436906</v>
      </c>
      <c r="M9">
        <f t="shared" si="1"/>
        <v>8</v>
      </c>
      <c r="N9" s="17">
        <v>1.0009942478244049</v>
      </c>
      <c r="O9" s="17">
        <v>1.0012957815830561</v>
      </c>
      <c r="P9" s="17">
        <v>1</v>
      </c>
      <c r="Q9" s="17">
        <v>1</v>
      </c>
      <c r="R9" s="17">
        <v>1.0004771472493761</v>
      </c>
      <c r="S9" s="17">
        <v>1.0006361963325019</v>
      </c>
      <c r="T9" s="17">
        <v>1</v>
      </c>
      <c r="U9" s="17">
        <v>1</v>
      </c>
      <c r="V9" s="17">
        <v>1</v>
      </c>
    </row>
    <row r="10" spans="1:27" x14ac:dyDescent="0.35">
      <c r="A10">
        <f t="shared" si="0"/>
        <v>9</v>
      </c>
      <c r="B10" s="32">
        <v>0.9985135130502476</v>
      </c>
      <c r="C10" s="32">
        <v>0.99818312182067837</v>
      </c>
      <c r="D10" s="32">
        <v>0.99754549987553853</v>
      </c>
      <c r="E10" s="32">
        <v>1</v>
      </c>
      <c r="F10" s="32">
        <v>0.99923959778185589</v>
      </c>
      <c r="G10" s="32">
        <v>0.99905480428530891</v>
      </c>
      <c r="H10" s="32">
        <v>0.9996123164256514</v>
      </c>
      <c r="I10" s="32">
        <v>1</v>
      </c>
      <c r="J10" s="32">
        <v>0.99877124194436906</v>
      </c>
      <c r="M10">
        <f t="shared" si="1"/>
        <v>9</v>
      </c>
      <c r="N10" s="17">
        <v>1.0005090765570019</v>
      </c>
      <c r="O10" s="17">
        <v>1.000599062523464</v>
      </c>
      <c r="P10" s="17">
        <v>1</v>
      </c>
      <c r="Q10" s="17">
        <v>1</v>
      </c>
      <c r="R10" s="17">
        <v>1.000250973730892</v>
      </c>
      <c r="S10" s="17">
        <v>1.0003137171636149</v>
      </c>
      <c r="T10" s="17">
        <v>1</v>
      </c>
      <c r="U10" s="17">
        <v>1</v>
      </c>
      <c r="V10" s="17">
        <v>1</v>
      </c>
    </row>
    <row r="11" spans="1:27" x14ac:dyDescent="0.35">
      <c r="A11">
        <f t="shared" si="0"/>
        <v>10</v>
      </c>
      <c r="B11" s="32">
        <v>0.99902183287159108</v>
      </c>
      <c r="C11" s="32">
        <v>0.99878109592051512</v>
      </c>
      <c r="D11" s="32">
        <v>0.99754549987553853</v>
      </c>
      <c r="E11" s="32">
        <v>1</v>
      </c>
      <c r="F11" s="32">
        <v>0.99949038067176632</v>
      </c>
      <c r="G11" s="32">
        <v>0.99936822492480526</v>
      </c>
      <c r="H11" s="32">
        <v>0.9996123164256514</v>
      </c>
      <c r="I11" s="32">
        <v>1</v>
      </c>
      <c r="J11" s="32">
        <v>0.99877124194436906</v>
      </c>
      <c r="M11">
        <f t="shared" si="1"/>
        <v>10</v>
      </c>
      <c r="N11" s="17">
        <v>1.0014981444894431</v>
      </c>
      <c r="O11" s="17">
        <v>1.0017395363327579</v>
      </c>
      <c r="P11" s="17">
        <v>1.0039379348504289</v>
      </c>
      <c r="Q11" s="17">
        <v>1</v>
      </c>
      <c r="R11" s="17">
        <v>1.0007339360913641</v>
      </c>
      <c r="S11" s="17">
        <v>1.0008562587732579</v>
      </c>
      <c r="T11" s="17">
        <v>1.001297016861219</v>
      </c>
      <c r="U11" s="17">
        <v>1</v>
      </c>
      <c r="V11" s="17">
        <v>1.001968967425215</v>
      </c>
    </row>
    <row r="12" spans="1:27" x14ac:dyDescent="0.35">
      <c r="A12">
        <f t="shared" si="0"/>
        <v>11</v>
      </c>
      <c r="B12" s="32">
        <v>1.0005185119253399</v>
      </c>
      <c r="C12" s="32">
        <v>1.0005185119253399</v>
      </c>
      <c r="D12" s="32">
        <v>1.0014737690643869</v>
      </c>
      <c r="E12" s="32">
        <v>1</v>
      </c>
      <c r="F12" s="32">
        <v>1.0002239427351129</v>
      </c>
      <c r="G12" s="32">
        <v>1.0002239427351129</v>
      </c>
      <c r="H12" s="32">
        <v>1.000908830454738</v>
      </c>
      <c r="I12" s="32">
        <v>1</v>
      </c>
      <c r="J12" s="32">
        <v>1.0007363419332129</v>
      </c>
      <c r="M12">
        <f t="shared" si="1"/>
        <v>11</v>
      </c>
      <c r="N12" s="17">
        <v>1</v>
      </c>
      <c r="O12" s="17">
        <v>1</v>
      </c>
      <c r="P12" s="17">
        <v>1</v>
      </c>
      <c r="Q12" s="17">
        <v>1</v>
      </c>
      <c r="R12" s="17">
        <v>1</v>
      </c>
      <c r="S12" s="17">
        <v>1</v>
      </c>
      <c r="T12" s="17">
        <v>1</v>
      </c>
      <c r="U12" s="17">
        <v>1</v>
      </c>
      <c r="V12" s="17">
        <v>1</v>
      </c>
    </row>
    <row r="13" spans="1:27" x14ac:dyDescent="0.35">
      <c r="A13">
        <f t="shared" si="0"/>
        <v>12</v>
      </c>
      <c r="B13" s="32">
        <v>1.0005185119253399</v>
      </c>
      <c r="C13" s="32">
        <v>1.0005185119253399</v>
      </c>
      <c r="D13" s="32">
        <v>1.0014737690643869</v>
      </c>
      <c r="E13" s="32">
        <v>1</v>
      </c>
      <c r="F13" s="32">
        <v>1.0002239427351129</v>
      </c>
      <c r="G13" s="32">
        <v>1.0002239427351129</v>
      </c>
      <c r="H13" s="32">
        <v>1.000908830454738</v>
      </c>
      <c r="I13" s="32">
        <v>1</v>
      </c>
      <c r="J13" s="32">
        <v>1.0007363419332129</v>
      </c>
      <c r="M13">
        <f t="shared" si="1"/>
        <v>12</v>
      </c>
      <c r="N13" s="17">
        <v>1</v>
      </c>
      <c r="O13" s="17">
        <v>1</v>
      </c>
      <c r="P13" s="17">
        <v>1</v>
      </c>
      <c r="Q13" s="17">
        <v>1</v>
      </c>
      <c r="R13" s="17">
        <v>1</v>
      </c>
      <c r="S13" s="17">
        <v>1</v>
      </c>
      <c r="T13" s="17">
        <v>1</v>
      </c>
      <c r="U13" s="17">
        <v>1</v>
      </c>
      <c r="V13" s="17">
        <v>1</v>
      </c>
    </row>
    <row r="14" spans="1:27" x14ac:dyDescent="0.35">
      <c r="A14">
        <f t="shared" si="0"/>
        <v>13</v>
      </c>
      <c r="B14" s="32">
        <v>1.0005185119253399</v>
      </c>
      <c r="C14" s="32">
        <v>1.0005185119253399</v>
      </c>
      <c r="D14" s="32">
        <v>1.0014737690643869</v>
      </c>
      <c r="E14" s="32">
        <v>1</v>
      </c>
      <c r="F14" s="32">
        <v>1.0002239427351129</v>
      </c>
      <c r="G14" s="32">
        <v>1.0002239427351129</v>
      </c>
      <c r="H14" s="32">
        <v>1.000908830454738</v>
      </c>
      <c r="I14" s="32">
        <v>1</v>
      </c>
      <c r="J14" s="32">
        <v>1.0007363419332129</v>
      </c>
      <c r="M14">
        <f t="shared" si="1"/>
        <v>13</v>
      </c>
      <c r="N14" s="17">
        <v>1</v>
      </c>
      <c r="O14" s="17">
        <v>1</v>
      </c>
      <c r="P14" s="17">
        <v>1</v>
      </c>
      <c r="Q14" s="17">
        <v>1</v>
      </c>
      <c r="R14" s="17">
        <v>1</v>
      </c>
      <c r="S14" s="17">
        <v>1</v>
      </c>
      <c r="T14" s="17">
        <v>1</v>
      </c>
      <c r="U14" s="17">
        <v>1</v>
      </c>
      <c r="V14" s="17">
        <v>1</v>
      </c>
    </row>
    <row r="15" spans="1:27" x14ac:dyDescent="0.35">
      <c r="A15">
        <f t="shared" si="0"/>
        <v>14</v>
      </c>
      <c r="B15" s="32">
        <v>1.0005185119253399</v>
      </c>
      <c r="C15" s="32">
        <v>1.0005185119253399</v>
      </c>
      <c r="D15" s="32">
        <v>1.0014737690643869</v>
      </c>
      <c r="E15" s="32">
        <v>1</v>
      </c>
      <c r="F15" s="32">
        <v>1.0002239427351129</v>
      </c>
      <c r="G15" s="32">
        <v>1.0002239427351129</v>
      </c>
      <c r="H15" s="32">
        <v>1.000908830454738</v>
      </c>
      <c r="I15" s="32">
        <v>1</v>
      </c>
      <c r="J15" s="32">
        <v>1.0007363419332129</v>
      </c>
      <c r="M15">
        <f t="shared" si="1"/>
        <v>14</v>
      </c>
      <c r="N15" s="17">
        <v>1</v>
      </c>
      <c r="O15" s="17">
        <v>1</v>
      </c>
      <c r="P15" s="17">
        <v>1</v>
      </c>
      <c r="Q15" s="17">
        <v>1</v>
      </c>
      <c r="R15" s="17">
        <v>1</v>
      </c>
      <c r="S15" s="17">
        <v>1</v>
      </c>
      <c r="T15" s="17">
        <v>1</v>
      </c>
      <c r="U15" s="17">
        <v>1</v>
      </c>
      <c r="V15" s="17">
        <v>1</v>
      </c>
    </row>
    <row r="16" spans="1:27" x14ac:dyDescent="0.35">
      <c r="A16">
        <f t="shared" si="0"/>
        <v>15</v>
      </c>
      <c r="B16" s="32">
        <v>1.0005185119253399</v>
      </c>
      <c r="C16" s="32">
        <v>1.0005185119253399</v>
      </c>
      <c r="D16" s="32">
        <v>1.0014737690643869</v>
      </c>
      <c r="E16" s="32">
        <v>1</v>
      </c>
      <c r="F16" s="32">
        <v>1.0002239427351129</v>
      </c>
      <c r="G16" s="32">
        <v>1.0002239427351129</v>
      </c>
      <c r="H16" s="32">
        <v>1.000908830454738</v>
      </c>
      <c r="I16" s="32">
        <v>1</v>
      </c>
      <c r="J16" s="32">
        <v>1.0007363419332129</v>
      </c>
      <c r="M16">
        <f t="shared" si="1"/>
        <v>15</v>
      </c>
      <c r="N16" s="17">
        <v>1</v>
      </c>
      <c r="O16" s="17">
        <v>1</v>
      </c>
      <c r="P16" s="17">
        <v>1</v>
      </c>
      <c r="Q16" s="17">
        <v>1</v>
      </c>
      <c r="R16" s="17">
        <v>1</v>
      </c>
      <c r="S16" s="17">
        <v>1</v>
      </c>
      <c r="T16" s="17">
        <v>1</v>
      </c>
      <c r="U16" s="17">
        <v>1</v>
      </c>
      <c r="V16" s="17">
        <v>1</v>
      </c>
    </row>
    <row r="17" spans="1:22" x14ac:dyDescent="0.35">
      <c r="A17">
        <f t="shared" si="0"/>
        <v>16</v>
      </c>
      <c r="B17" s="32">
        <v>1.0005185119253399</v>
      </c>
      <c r="C17" s="32">
        <v>1.0005185119253399</v>
      </c>
      <c r="D17" s="32">
        <v>1.0014737690643869</v>
      </c>
      <c r="E17" s="32">
        <v>1</v>
      </c>
      <c r="F17" s="32">
        <v>1.0002239427351129</v>
      </c>
      <c r="G17" s="32">
        <v>1.0002239427351129</v>
      </c>
      <c r="H17" s="32">
        <v>1.000908830454738</v>
      </c>
      <c r="I17" s="32">
        <v>1</v>
      </c>
      <c r="J17" s="32">
        <v>1.0007363419332129</v>
      </c>
      <c r="M17">
        <f t="shared" si="1"/>
        <v>16</v>
      </c>
      <c r="N17" s="17">
        <v>1.0009547620835211</v>
      </c>
      <c r="O17" s="17">
        <v>1.0009547620835211</v>
      </c>
      <c r="P17" s="17">
        <v>1</v>
      </c>
      <c r="Q17" s="17">
        <v>1</v>
      </c>
      <c r="R17" s="17">
        <v>1.000684734378336</v>
      </c>
      <c r="S17" s="17">
        <v>1.000684734378336</v>
      </c>
      <c r="T17" s="17">
        <v>1</v>
      </c>
      <c r="U17" s="17">
        <v>1</v>
      </c>
      <c r="V17" s="17">
        <v>1</v>
      </c>
    </row>
    <row r="18" spans="1:22" x14ac:dyDescent="0.35">
      <c r="A18">
        <f t="shared" si="0"/>
        <v>17</v>
      </c>
      <c r="B18" s="32">
        <v>1.0014737690643869</v>
      </c>
      <c r="C18" s="32">
        <v>1.0014737690643869</v>
      </c>
      <c r="D18" s="32">
        <v>1.0014737690643869</v>
      </c>
      <c r="E18" s="32">
        <v>1</v>
      </c>
      <c r="F18" s="32">
        <v>1.000908830454738</v>
      </c>
      <c r="G18" s="32">
        <v>1.000908830454738</v>
      </c>
      <c r="H18" s="32">
        <v>1.000908830454738</v>
      </c>
      <c r="I18" s="32">
        <v>1</v>
      </c>
      <c r="J18" s="32">
        <v>1.0007363419332129</v>
      </c>
      <c r="M18">
        <f t="shared" si="1"/>
        <v>17</v>
      </c>
      <c r="N18" s="17">
        <v>1</v>
      </c>
      <c r="O18" s="17">
        <v>1</v>
      </c>
      <c r="P18" s="17">
        <v>1</v>
      </c>
      <c r="Q18" s="17">
        <v>1</v>
      </c>
      <c r="R18" s="17">
        <v>1</v>
      </c>
      <c r="S18" s="17">
        <v>1</v>
      </c>
      <c r="T18" s="17">
        <v>1</v>
      </c>
      <c r="U18" s="17">
        <v>1</v>
      </c>
      <c r="V18" s="17">
        <v>1</v>
      </c>
    </row>
    <row r="19" spans="1:22" x14ac:dyDescent="0.35">
      <c r="A19">
        <f t="shared" si="0"/>
        <v>18</v>
      </c>
      <c r="B19" s="32">
        <v>1.0014737690643869</v>
      </c>
      <c r="C19" s="32">
        <v>1.0014737690643869</v>
      </c>
      <c r="D19" s="32">
        <v>1.0014737690643869</v>
      </c>
      <c r="E19" s="32">
        <v>1</v>
      </c>
      <c r="F19" s="32">
        <v>1.000908830454738</v>
      </c>
      <c r="G19" s="32">
        <v>1.000908830454738</v>
      </c>
      <c r="H19" s="32">
        <v>1.000908830454738</v>
      </c>
      <c r="I19" s="32">
        <v>1</v>
      </c>
      <c r="J19" s="32">
        <v>1.0007363419332129</v>
      </c>
      <c r="M19">
        <f t="shared" si="1"/>
        <v>18</v>
      </c>
      <c r="N19" s="17">
        <v>0.99852839973455909</v>
      </c>
      <c r="O19" s="17">
        <v>0.99852839973455909</v>
      </c>
      <c r="P19" s="17">
        <v>0.99852839973455909</v>
      </c>
      <c r="Q19" s="17">
        <v>1</v>
      </c>
      <c r="R19" s="17">
        <v>0.99909199476806998</v>
      </c>
      <c r="S19" s="17">
        <v>0.99909199476806998</v>
      </c>
      <c r="T19" s="17">
        <v>0.99909199476806998</v>
      </c>
      <c r="U19" s="17">
        <v>1</v>
      </c>
      <c r="V19" s="17">
        <v>0.99926419986727955</v>
      </c>
    </row>
    <row r="20" spans="1:22" x14ac:dyDescent="0.35">
      <c r="A20">
        <f t="shared" si="0"/>
        <v>19</v>
      </c>
      <c r="B20" s="32">
        <v>1</v>
      </c>
      <c r="C20" s="32">
        <v>1</v>
      </c>
      <c r="D20" s="32">
        <v>1</v>
      </c>
      <c r="E20" s="32">
        <v>1</v>
      </c>
      <c r="F20" s="32">
        <v>1</v>
      </c>
      <c r="G20" s="32">
        <v>1</v>
      </c>
      <c r="H20" s="32">
        <v>1</v>
      </c>
      <c r="I20" s="32">
        <v>1</v>
      </c>
      <c r="J20" s="32">
        <v>1</v>
      </c>
      <c r="M20">
        <f t="shared" si="1"/>
        <v>19</v>
      </c>
      <c r="N20" s="17">
        <v>1</v>
      </c>
      <c r="O20" s="17">
        <v>1</v>
      </c>
      <c r="P20" s="17">
        <v>1</v>
      </c>
      <c r="Q20" s="17">
        <v>1</v>
      </c>
      <c r="R20" s="17">
        <v>1</v>
      </c>
      <c r="S20" s="17">
        <v>1</v>
      </c>
      <c r="T20" s="17">
        <v>1</v>
      </c>
      <c r="U20" s="17">
        <v>1</v>
      </c>
      <c r="V20" s="17">
        <v>1</v>
      </c>
    </row>
    <row r="21" spans="1:22" x14ac:dyDescent="0.35">
      <c r="A21">
        <f t="shared" si="0"/>
        <v>20</v>
      </c>
      <c r="B21" s="32">
        <v>1</v>
      </c>
      <c r="C21" s="32">
        <v>1</v>
      </c>
      <c r="D21" s="32">
        <v>1</v>
      </c>
      <c r="E21" s="32">
        <v>1</v>
      </c>
      <c r="F21" s="32">
        <v>1</v>
      </c>
      <c r="G21" s="32">
        <v>1</v>
      </c>
      <c r="H21" s="32">
        <v>1</v>
      </c>
      <c r="I21" s="32">
        <v>1</v>
      </c>
      <c r="J21" s="32">
        <v>1</v>
      </c>
      <c r="M21">
        <f t="shared" si="1"/>
        <v>20</v>
      </c>
      <c r="N21" s="17">
        <v>1</v>
      </c>
      <c r="O21" s="17">
        <v>1</v>
      </c>
      <c r="P21" s="17">
        <v>1</v>
      </c>
      <c r="Q21" s="17">
        <v>1</v>
      </c>
      <c r="R21" s="17">
        <v>1</v>
      </c>
      <c r="S21" s="17">
        <v>1</v>
      </c>
      <c r="T21" s="17">
        <v>1</v>
      </c>
      <c r="U21" s="17">
        <v>1</v>
      </c>
      <c r="V21" s="17">
        <v>1</v>
      </c>
    </row>
    <row r="22" spans="1:22" x14ac:dyDescent="0.35">
      <c r="A22">
        <f t="shared" si="0"/>
        <v>21</v>
      </c>
      <c r="B22" s="32">
        <v>1</v>
      </c>
      <c r="C22" s="32">
        <v>1</v>
      </c>
      <c r="D22" s="32">
        <v>1</v>
      </c>
      <c r="E22" s="32">
        <v>1</v>
      </c>
      <c r="F22" s="32">
        <v>1</v>
      </c>
      <c r="G22" s="32">
        <v>1</v>
      </c>
      <c r="H22" s="32">
        <v>1</v>
      </c>
      <c r="I22" s="32">
        <v>1</v>
      </c>
      <c r="J22" s="32">
        <v>1</v>
      </c>
      <c r="M22">
        <f t="shared" si="1"/>
        <v>21</v>
      </c>
      <c r="N22" s="17">
        <v>1</v>
      </c>
      <c r="O22" s="17">
        <v>1</v>
      </c>
      <c r="P22" s="17">
        <v>1</v>
      </c>
      <c r="Q22" s="17">
        <v>1</v>
      </c>
      <c r="R22" s="17">
        <v>1</v>
      </c>
      <c r="S22" s="17">
        <v>1</v>
      </c>
      <c r="T22" s="17">
        <v>1</v>
      </c>
      <c r="U22" s="17">
        <v>1</v>
      </c>
      <c r="V22" s="17">
        <v>1</v>
      </c>
    </row>
    <row r="23" spans="1:22" x14ac:dyDescent="0.35">
      <c r="A23">
        <f t="shared" si="0"/>
        <v>22</v>
      </c>
      <c r="B23" s="32">
        <v>1</v>
      </c>
      <c r="C23" s="32">
        <v>1</v>
      </c>
      <c r="D23" s="32">
        <v>1</v>
      </c>
      <c r="E23" s="32">
        <v>1</v>
      </c>
      <c r="F23" s="32">
        <v>1</v>
      </c>
      <c r="G23" s="32">
        <v>1</v>
      </c>
      <c r="H23" s="32">
        <v>1</v>
      </c>
      <c r="I23" s="32">
        <v>1</v>
      </c>
      <c r="J23" s="32">
        <v>1</v>
      </c>
      <c r="M23">
        <f t="shared" si="1"/>
        <v>22</v>
      </c>
      <c r="N23" s="17">
        <v>1</v>
      </c>
      <c r="O23" s="17">
        <v>1</v>
      </c>
      <c r="P23" s="17">
        <v>1</v>
      </c>
      <c r="Q23" s="17">
        <v>1</v>
      </c>
      <c r="R23" s="17">
        <v>1</v>
      </c>
      <c r="S23" s="17">
        <v>1</v>
      </c>
      <c r="T23" s="17">
        <v>1</v>
      </c>
      <c r="U23" s="17">
        <v>1</v>
      </c>
      <c r="V23" s="17">
        <v>1</v>
      </c>
    </row>
    <row r="24" spans="1:22" x14ac:dyDescent="0.35">
      <c r="A24">
        <f t="shared" si="0"/>
        <v>23</v>
      </c>
      <c r="B24" s="32">
        <v>1</v>
      </c>
      <c r="C24" s="32">
        <v>1</v>
      </c>
      <c r="D24" s="32">
        <v>1</v>
      </c>
      <c r="E24" s="32">
        <v>1</v>
      </c>
      <c r="F24" s="32">
        <v>1</v>
      </c>
      <c r="G24" s="32">
        <v>1</v>
      </c>
      <c r="H24" s="32">
        <v>1</v>
      </c>
      <c r="I24" s="32">
        <v>1</v>
      </c>
      <c r="J24" s="32">
        <v>1</v>
      </c>
      <c r="M24">
        <f t="shared" si="1"/>
        <v>23</v>
      </c>
      <c r="N24" s="17">
        <v>1</v>
      </c>
      <c r="O24" s="17">
        <v>1</v>
      </c>
      <c r="P24" s="17">
        <v>1</v>
      </c>
      <c r="Q24" s="17">
        <v>1</v>
      </c>
      <c r="R24" s="17">
        <v>1</v>
      </c>
      <c r="S24" s="17">
        <v>1</v>
      </c>
      <c r="T24" s="17">
        <v>1</v>
      </c>
      <c r="U24" s="17">
        <v>1</v>
      </c>
      <c r="V24" s="17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R54"/>
  <sheetViews>
    <sheetView tabSelected="1" zoomScale="80" zoomScaleNormal="80" workbookViewId="0">
      <pane ySplit="7" topLeftCell="A8" activePane="bottomLeft" state="frozen"/>
      <selection activeCell="E7" sqref="E7"/>
      <selection pane="bottomLeft" activeCell="H3" sqref="H3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35</v>
      </c>
      <c r="E4" s="7" t="s">
        <v>36</v>
      </c>
      <c r="F4" s="7" t="s">
        <v>37</v>
      </c>
      <c r="G4" s="7" t="s">
        <v>38</v>
      </c>
      <c r="H4" s="8">
        <v>45473</v>
      </c>
      <c r="J4" s="36" t="s">
        <v>39</v>
      </c>
      <c r="K4" s="37"/>
      <c r="L4" s="37"/>
      <c r="M4" s="38"/>
    </row>
    <row r="5" spans="1:44" s="7" customFormat="1" x14ac:dyDescent="0.35">
      <c r="A5" s="7" t="s">
        <v>40</v>
      </c>
      <c r="B5" s="7" t="s">
        <v>41</v>
      </c>
      <c r="C5" s="7" t="s">
        <v>42</v>
      </c>
      <c r="D5" s="7" t="s">
        <v>43</v>
      </c>
      <c r="E5" s="7" t="s">
        <v>43</v>
      </c>
      <c r="F5" s="7" t="s">
        <v>44</v>
      </c>
      <c r="G5" s="7" t="s">
        <v>45</v>
      </c>
      <c r="H5" s="9" t="s">
        <v>43</v>
      </c>
      <c r="L5" s="7" t="s">
        <v>45</v>
      </c>
      <c r="M5" s="7" t="s">
        <v>46</v>
      </c>
    </row>
    <row r="6" spans="1:44" s="7" customFormat="1" x14ac:dyDescent="0.35">
      <c r="A6" s="7" t="s">
        <v>21</v>
      </c>
      <c r="B6" s="7" t="s">
        <v>47</v>
      </c>
      <c r="C6" s="7" t="s">
        <v>48</v>
      </c>
      <c r="D6" s="7" t="s">
        <v>49</v>
      </c>
      <c r="E6" s="7" t="s">
        <v>49</v>
      </c>
      <c r="F6" s="7" t="s">
        <v>49</v>
      </c>
      <c r="G6" s="7" t="s">
        <v>50</v>
      </c>
      <c r="H6" s="9" t="s">
        <v>49</v>
      </c>
      <c r="I6" s="7" t="s">
        <v>51</v>
      </c>
      <c r="J6" s="7" t="s">
        <v>45</v>
      </c>
      <c r="K6" s="7" t="s">
        <v>47</v>
      </c>
      <c r="L6" s="7" t="s">
        <v>52</v>
      </c>
      <c r="M6" s="7" t="s">
        <v>53</v>
      </c>
      <c r="S6" s="7" t="s">
        <v>54</v>
      </c>
      <c r="AR6" s="7" t="s">
        <v>55</v>
      </c>
    </row>
    <row r="7" spans="1:44" s="7" customFormat="1" x14ac:dyDescent="0.35">
      <c r="A7" s="7" t="s">
        <v>56</v>
      </c>
      <c r="B7" s="7" t="s">
        <v>57</v>
      </c>
      <c r="C7" s="7" t="s">
        <v>56</v>
      </c>
      <c r="D7" s="7" t="s">
        <v>17</v>
      </c>
      <c r="E7" s="7" t="s">
        <v>17</v>
      </c>
      <c r="F7" s="7" t="s">
        <v>17</v>
      </c>
      <c r="G7" s="7" t="s">
        <v>56</v>
      </c>
      <c r="H7" s="9" t="s">
        <v>17</v>
      </c>
      <c r="I7" s="7" t="s">
        <v>58</v>
      </c>
      <c r="J7" s="7" t="s">
        <v>58</v>
      </c>
      <c r="K7" s="7" t="s">
        <v>57</v>
      </c>
      <c r="L7" s="7" t="s">
        <v>58</v>
      </c>
      <c r="M7" s="7" t="s">
        <v>59</v>
      </c>
      <c r="R7" s="10" t="s">
        <v>60</v>
      </c>
      <c r="S7" s="11">
        <f>R8</f>
        <v>44743</v>
      </c>
      <c r="T7" s="11">
        <f>R9</f>
        <v>44774</v>
      </c>
      <c r="U7" s="11">
        <f>R10</f>
        <v>44805</v>
      </c>
      <c r="V7" s="11">
        <f>R11</f>
        <v>44835</v>
      </c>
      <c r="W7" s="11">
        <f>R12</f>
        <v>44866</v>
      </c>
      <c r="X7" s="11">
        <f>R13</f>
        <v>44896</v>
      </c>
      <c r="Y7" s="11">
        <f>R14</f>
        <v>44927</v>
      </c>
      <c r="Z7" s="11">
        <f>R15</f>
        <v>44958</v>
      </c>
      <c r="AA7" s="11">
        <f>R16</f>
        <v>44986</v>
      </c>
      <c r="AB7" s="11">
        <f>R17</f>
        <v>45017</v>
      </c>
      <c r="AC7" s="11">
        <f>R18</f>
        <v>45047</v>
      </c>
      <c r="AD7" s="11">
        <f>R19</f>
        <v>45078</v>
      </c>
      <c r="AE7" s="11">
        <f>R20</f>
        <v>45108</v>
      </c>
      <c r="AF7" s="11">
        <f>R21</f>
        <v>45139</v>
      </c>
      <c r="AG7" s="11">
        <f>R22</f>
        <v>45170</v>
      </c>
      <c r="AH7" s="11">
        <f>R23</f>
        <v>45200</v>
      </c>
      <c r="AI7" s="11">
        <f>R24</f>
        <v>45231</v>
      </c>
      <c r="AJ7" s="11">
        <f>R25</f>
        <v>45261</v>
      </c>
      <c r="AK7" s="11">
        <f>R26</f>
        <v>45292</v>
      </c>
      <c r="AL7" s="11">
        <f>R27</f>
        <v>45323</v>
      </c>
      <c r="AM7" s="11">
        <f>R28</f>
        <v>45352</v>
      </c>
      <c r="AN7" s="11">
        <f>R29</f>
        <v>45383</v>
      </c>
      <c r="AO7" s="11">
        <f>R30</f>
        <v>45413</v>
      </c>
      <c r="AP7" s="11">
        <f>R31</f>
        <v>45444</v>
      </c>
      <c r="AQ7" s="11" t="s">
        <v>36</v>
      </c>
      <c r="AR7" s="7" t="s">
        <v>36</v>
      </c>
    </row>
    <row r="8" spans="1:44" x14ac:dyDescent="0.35">
      <c r="A8" s="12">
        <f t="shared" ref="A8:A30" si="0">DATE(YEAR(A9),MONTH(A9)-1,1)</f>
        <v>44743</v>
      </c>
      <c r="B8" s="13">
        <v>2623.28</v>
      </c>
      <c r="C8" s="13">
        <f>+'Completion Factors'!J30</f>
        <v>1</v>
      </c>
      <c r="D8" s="13">
        <f t="shared" ref="D8:D31" si="1">MAX((1/C8-1)*B8,0)</f>
        <v>0</v>
      </c>
      <c r="E8" s="13">
        <f t="shared" ref="E8:E31" si="2">D8</f>
        <v>0</v>
      </c>
      <c r="F8" s="13"/>
      <c r="G8" s="13">
        <f t="shared" ref="G8:G31" si="3">B8+D8+F8</f>
        <v>2623.28</v>
      </c>
      <c r="H8" s="14">
        <f t="shared" ref="H8:H31" si="4">G8-B8</f>
        <v>0</v>
      </c>
      <c r="I8" s="13">
        <v>2467.5700000000002</v>
      </c>
      <c r="J8" s="13">
        <f t="shared" ref="J8:J28" si="5">100*$G8/$I8</f>
        <v>106.31025664925411</v>
      </c>
      <c r="K8" s="13">
        <f t="shared" ref="K8:K31" si="6">100*(B8/I8)</f>
        <v>106.31025664925413</v>
      </c>
      <c r="L8" s="13">
        <f t="shared" ref="L8:L31" si="7">J8-K8</f>
        <v>0</v>
      </c>
      <c r="M8" s="13"/>
      <c r="N8" s="13"/>
      <c r="O8" s="13"/>
      <c r="P8" s="15"/>
      <c r="R8" s="16">
        <f t="shared" ref="R8:R31" si="8">A8</f>
        <v>44743</v>
      </c>
      <c r="S8" s="17">
        <v>37.840000000000003</v>
      </c>
      <c r="T8" s="17">
        <v>1248.72</v>
      </c>
      <c r="U8" s="17">
        <v>2624.83</v>
      </c>
      <c r="V8" s="17">
        <v>2610.46</v>
      </c>
      <c r="W8" s="17">
        <v>2610.46</v>
      </c>
      <c r="X8" s="17">
        <v>2610.46</v>
      </c>
      <c r="Y8" s="17">
        <v>2623.28</v>
      </c>
      <c r="Z8" s="17">
        <v>2623.28</v>
      </c>
      <c r="AA8" s="17">
        <v>2623.28</v>
      </c>
      <c r="AB8" s="17">
        <v>2623.28</v>
      </c>
      <c r="AC8" s="17">
        <v>2623.28</v>
      </c>
      <c r="AD8" s="17">
        <v>2623.28</v>
      </c>
      <c r="AE8" s="17">
        <v>2623.28</v>
      </c>
      <c r="AF8" s="17">
        <v>2623.28</v>
      </c>
      <c r="AG8" s="17">
        <v>2623.28</v>
      </c>
      <c r="AH8" s="17">
        <v>2623.28</v>
      </c>
      <c r="AI8" s="17">
        <v>2637.65</v>
      </c>
      <c r="AJ8" s="17">
        <v>2637.65</v>
      </c>
      <c r="AK8" s="17">
        <v>2623.28</v>
      </c>
      <c r="AL8" s="17">
        <v>2623.28</v>
      </c>
      <c r="AM8" s="17">
        <v>2623.28</v>
      </c>
      <c r="AN8" s="17">
        <v>2623.28</v>
      </c>
      <c r="AO8" s="17">
        <v>2623.28</v>
      </c>
      <c r="AP8" s="17">
        <v>2623.28</v>
      </c>
      <c r="AQ8" s="13"/>
      <c r="AR8" s="13"/>
    </row>
    <row r="9" spans="1:44" x14ac:dyDescent="0.35">
      <c r="A9" s="12">
        <f t="shared" si="0"/>
        <v>44774</v>
      </c>
      <c r="B9" s="13">
        <v>407.46</v>
      </c>
      <c r="C9" s="13">
        <f>+'Completion Factors'!J29</f>
        <v>1</v>
      </c>
      <c r="D9" s="13">
        <f t="shared" si="1"/>
        <v>0</v>
      </c>
      <c r="E9" s="13">
        <f t="shared" si="2"/>
        <v>0</v>
      </c>
      <c r="F9" s="13"/>
      <c r="G9" s="13">
        <f t="shared" si="3"/>
        <v>407.46</v>
      </c>
      <c r="H9" s="14">
        <f t="shared" si="4"/>
        <v>0</v>
      </c>
      <c r="I9" s="13">
        <v>2467.5700000000002</v>
      </c>
      <c r="J9" s="13">
        <f t="shared" si="5"/>
        <v>16.512601466219802</v>
      </c>
      <c r="K9" s="13">
        <f t="shared" si="6"/>
        <v>16.512601466219799</v>
      </c>
      <c r="L9" s="13">
        <f t="shared" si="7"/>
        <v>0</v>
      </c>
      <c r="M9" s="13"/>
      <c r="N9" s="13"/>
      <c r="O9" s="13"/>
      <c r="P9" s="13"/>
      <c r="R9" s="16">
        <f t="shared" si="8"/>
        <v>44774</v>
      </c>
      <c r="S9" s="17">
        <v>81.52</v>
      </c>
      <c r="T9" s="17">
        <v>360.58</v>
      </c>
      <c r="U9" s="17">
        <v>360.58</v>
      </c>
      <c r="V9" s="17">
        <v>360.58</v>
      </c>
      <c r="W9" s="17">
        <v>370.02</v>
      </c>
      <c r="X9" s="17">
        <v>382.84</v>
      </c>
      <c r="Y9" s="17">
        <v>382.84</v>
      </c>
      <c r="Z9" s="17">
        <v>407.46</v>
      </c>
      <c r="AA9" s="17">
        <v>407.46</v>
      </c>
      <c r="AB9" s="17">
        <v>407.46</v>
      </c>
      <c r="AC9" s="17">
        <v>407.46</v>
      </c>
      <c r="AD9" s="17">
        <v>407.46</v>
      </c>
      <c r="AE9" s="17">
        <v>407.46</v>
      </c>
      <c r="AF9" s="17">
        <v>407.46</v>
      </c>
      <c r="AG9" s="17">
        <v>407.46</v>
      </c>
      <c r="AH9" s="17">
        <v>407.46</v>
      </c>
      <c r="AI9" s="17">
        <v>407.46</v>
      </c>
      <c r="AJ9" s="17">
        <v>407.46</v>
      </c>
      <c r="AK9" s="17">
        <v>407.46</v>
      </c>
      <c r="AL9" s="17">
        <v>407.46</v>
      </c>
      <c r="AM9" s="17">
        <v>407.46</v>
      </c>
      <c r="AN9" s="17">
        <v>407.46</v>
      </c>
      <c r="AO9" s="17">
        <v>407.46</v>
      </c>
      <c r="AP9" s="17"/>
      <c r="AQ9" s="13"/>
      <c r="AR9" s="13"/>
    </row>
    <row r="10" spans="1:44" x14ac:dyDescent="0.35">
      <c r="A10" s="12">
        <f t="shared" si="0"/>
        <v>44805</v>
      </c>
      <c r="B10" s="13">
        <v>265.14999999999998</v>
      </c>
      <c r="C10" s="13">
        <f>+'Completion Factors'!J28</f>
        <v>1</v>
      </c>
      <c r="D10" s="13">
        <f t="shared" si="1"/>
        <v>0</v>
      </c>
      <c r="E10" s="13">
        <f t="shared" si="2"/>
        <v>0</v>
      </c>
      <c r="F10" s="13"/>
      <c r="G10" s="13">
        <f t="shared" si="3"/>
        <v>265.14999999999998</v>
      </c>
      <c r="H10" s="14">
        <f t="shared" si="4"/>
        <v>0</v>
      </c>
      <c r="I10" s="13">
        <v>2467.5700000000002</v>
      </c>
      <c r="J10" s="13">
        <f t="shared" si="5"/>
        <v>10.745389188553919</v>
      </c>
      <c r="K10" s="13">
        <f t="shared" si="6"/>
        <v>10.745389188553919</v>
      </c>
      <c r="L10" s="13">
        <f t="shared" si="7"/>
        <v>0</v>
      </c>
      <c r="M10" s="13"/>
      <c r="N10" s="13"/>
      <c r="O10" s="13"/>
      <c r="P10" s="13"/>
      <c r="R10" s="16">
        <f t="shared" si="8"/>
        <v>44805</v>
      </c>
      <c r="S10" s="17"/>
      <c r="T10" s="17">
        <v>44.07</v>
      </c>
      <c r="U10" s="17">
        <v>178.7</v>
      </c>
      <c r="V10" s="17">
        <v>178.7</v>
      </c>
      <c r="W10" s="17">
        <v>178.7</v>
      </c>
      <c r="X10" s="17">
        <v>178.7</v>
      </c>
      <c r="Y10" s="17">
        <v>265.14999999999998</v>
      </c>
      <c r="Z10" s="17">
        <v>265.14999999999998</v>
      </c>
      <c r="AA10" s="17">
        <v>265.14999999999998</v>
      </c>
      <c r="AB10" s="17">
        <v>265.14999999999998</v>
      </c>
      <c r="AC10" s="17">
        <v>265.14999999999998</v>
      </c>
      <c r="AD10" s="17">
        <v>265.14999999999998</v>
      </c>
      <c r="AE10" s="17">
        <v>265.14999999999998</v>
      </c>
      <c r="AF10" s="17">
        <v>265.14999999999998</v>
      </c>
      <c r="AG10" s="17">
        <v>265.14999999999998</v>
      </c>
      <c r="AH10" s="17">
        <v>265.14999999999998</v>
      </c>
      <c r="AI10" s="17">
        <v>265.14999999999998</v>
      </c>
      <c r="AJ10" s="17">
        <v>265.14999999999998</v>
      </c>
      <c r="AK10" s="17">
        <v>265.14999999999998</v>
      </c>
      <c r="AL10" s="17">
        <v>265.14999999999998</v>
      </c>
      <c r="AM10" s="17">
        <v>265.14999999999998</v>
      </c>
      <c r="AN10" s="17">
        <v>265.14999999999998</v>
      </c>
      <c r="AO10" s="17"/>
      <c r="AP10" s="17"/>
      <c r="AQ10" s="13"/>
      <c r="AR10" s="13"/>
    </row>
    <row r="11" spans="1:44" x14ac:dyDescent="0.35">
      <c r="A11" s="12">
        <f t="shared" si="0"/>
        <v>44835</v>
      </c>
      <c r="B11" s="13">
        <v>1853.22</v>
      </c>
      <c r="C11" s="13">
        <f>+'Completion Factors'!J27</f>
        <v>1</v>
      </c>
      <c r="D11" s="13">
        <f t="shared" si="1"/>
        <v>0</v>
      </c>
      <c r="E11" s="13">
        <f t="shared" si="2"/>
        <v>0</v>
      </c>
      <c r="F11" s="13"/>
      <c r="G11" s="13">
        <f t="shared" si="3"/>
        <v>1853.22</v>
      </c>
      <c r="H11" s="14">
        <f t="shared" si="4"/>
        <v>0</v>
      </c>
      <c r="I11" s="13">
        <v>2467.5700000000002</v>
      </c>
      <c r="J11" s="13">
        <f t="shared" si="5"/>
        <v>75.103036590653957</v>
      </c>
      <c r="K11" s="13">
        <f t="shared" si="6"/>
        <v>75.103036590653957</v>
      </c>
      <c r="L11" s="13">
        <f t="shared" si="7"/>
        <v>0</v>
      </c>
      <c r="M11" s="13"/>
      <c r="N11" s="13"/>
      <c r="O11" s="13"/>
      <c r="P11" s="13"/>
      <c r="R11" s="16">
        <f t="shared" si="8"/>
        <v>44835</v>
      </c>
      <c r="S11" s="17">
        <v>41.39</v>
      </c>
      <c r="T11" s="17">
        <v>1548.99</v>
      </c>
      <c r="U11" s="17">
        <v>1801.37</v>
      </c>
      <c r="V11" s="17">
        <v>1818.99</v>
      </c>
      <c r="W11" s="17">
        <v>1818.99</v>
      </c>
      <c r="X11" s="17">
        <v>1843.61</v>
      </c>
      <c r="Y11" s="17">
        <v>1853.22</v>
      </c>
      <c r="Z11" s="17">
        <v>1853.22</v>
      </c>
      <c r="AA11" s="17">
        <v>1853.22</v>
      </c>
      <c r="AB11" s="17">
        <v>1853.22</v>
      </c>
      <c r="AC11" s="17">
        <v>1853.22</v>
      </c>
      <c r="AD11" s="17">
        <v>1853.22</v>
      </c>
      <c r="AE11" s="17">
        <v>1853.22</v>
      </c>
      <c r="AF11" s="17">
        <v>1853.22</v>
      </c>
      <c r="AG11" s="17">
        <v>1853.22</v>
      </c>
      <c r="AH11" s="17">
        <v>1853.22</v>
      </c>
      <c r="AI11" s="17">
        <v>1853.22</v>
      </c>
      <c r="AJ11" s="17">
        <v>1853.22</v>
      </c>
      <c r="AK11" s="17">
        <v>1853.22</v>
      </c>
      <c r="AL11" s="17">
        <v>1853.22</v>
      </c>
      <c r="AM11" s="17">
        <v>1853.22</v>
      </c>
      <c r="AN11" s="17"/>
      <c r="AO11" s="17"/>
      <c r="AP11" s="17"/>
      <c r="AQ11" s="13"/>
      <c r="AR11" s="13"/>
    </row>
    <row r="12" spans="1:44" x14ac:dyDescent="0.35">
      <c r="A12" s="12">
        <f t="shared" si="0"/>
        <v>44866</v>
      </c>
      <c r="B12" s="13">
        <v>1623.12</v>
      </c>
      <c r="C12" s="13">
        <f>++'Completion Factors'!J26</f>
        <v>1</v>
      </c>
      <c r="D12" s="13">
        <f t="shared" si="1"/>
        <v>0</v>
      </c>
      <c r="E12" s="13">
        <f t="shared" si="2"/>
        <v>0</v>
      </c>
      <c r="F12" s="13"/>
      <c r="G12" s="13">
        <f t="shared" si="3"/>
        <v>1623.12</v>
      </c>
      <c r="H12" s="14">
        <f t="shared" si="4"/>
        <v>0</v>
      </c>
      <c r="I12" s="13">
        <v>2467.5700000000002</v>
      </c>
      <c r="J12" s="13">
        <f t="shared" si="5"/>
        <v>65.778073165097638</v>
      </c>
      <c r="K12" s="13">
        <f t="shared" si="6"/>
        <v>65.778073165097638</v>
      </c>
      <c r="L12" s="13">
        <f t="shared" si="7"/>
        <v>0</v>
      </c>
      <c r="M12" s="13"/>
      <c r="N12" s="13"/>
      <c r="O12" s="13"/>
      <c r="P12" s="13"/>
      <c r="R12" s="16">
        <f t="shared" si="8"/>
        <v>44866</v>
      </c>
      <c r="S12" s="17">
        <v>93.929999999999993</v>
      </c>
      <c r="T12" s="17">
        <v>1036.0999999999999</v>
      </c>
      <c r="U12" s="17">
        <v>1179.28</v>
      </c>
      <c r="V12" s="17">
        <v>1187.95</v>
      </c>
      <c r="W12" s="17">
        <v>1623.12</v>
      </c>
      <c r="X12" s="17">
        <v>1623.12</v>
      </c>
      <c r="Y12" s="17">
        <v>1600.41</v>
      </c>
      <c r="Z12" s="17">
        <v>1623.12</v>
      </c>
      <c r="AA12" s="17">
        <v>1623.12</v>
      </c>
      <c r="AB12" s="17">
        <v>1623.12</v>
      </c>
      <c r="AC12" s="17">
        <v>1623.12</v>
      </c>
      <c r="AD12" s="17">
        <v>1623.12</v>
      </c>
      <c r="AE12" s="17">
        <v>1623.12</v>
      </c>
      <c r="AF12" s="17">
        <v>1623.12</v>
      </c>
      <c r="AG12" s="17">
        <v>1623.12</v>
      </c>
      <c r="AH12" s="17">
        <v>1623.12</v>
      </c>
      <c r="AI12" s="17">
        <v>1623.12</v>
      </c>
      <c r="AJ12" s="17">
        <v>1623.12</v>
      </c>
      <c r="AK12" s="17">
        <v>1623.12</v>
      </c>
      <c r="AL12" s="17">
        <v>1623.12</v>
      </c>
      <c r="AM12" s="17"/>
      <c r="AN12" s="17"/>
      <c r="AO12" s="17"/>
      <c r="AP12" s="17"/>
      <c r="AQ12" s="13"/>
      <c r="AR12" s="13"/>
    </row>
    <row r="13" spans="1:44" x14ac:dyDescent="0.35">
      <c r="A13" s="12">
        <f t="shared" si="0"/>
        <v>44896</v>
      </c>
      <c r="B13" s="13">
        <v>2978.28</v>
      </c>
      <c r="C13" s="13">
        <f>++'Completion Factors'!J25</f>
        <v>1</v>
      </c>
      <c r="D13" s="13">
        <f t="shared" si="1"/>
        <v>0</v>
      </c>
      <c r="E13" s="13">
        <f t="shared" si="2"/>
        <v>0</v>
      </c>
      <c r="F13" s="13"/>
      <c r="G13" s="13">
        <f t="shared" si="3"/>
        <v>2978.28</v>
      </c>
      <c r="H13" s="14">
        <f t="shared" si="4"/>
        <v>0</v>
      </c>
      <c r="I13" s="13">
        <v>2467.5700000000002</v>
      </c>
      <c r="J13" s="13">
        <f t="shared" si="5"/>
        <v>120.69687992640532</v>
      </c>
      <c r="K13" s="13">
        <f t="shared" si="6"/>
        <v>120.69687992640532</v>
      </c>
      <c r="L13" s="13">
        <f t="shared" si="7"/>
        <v>0</v>
      </c>
      <c r="M13" s="13"/>
      <c r="N13" s="13"/>
      <c r="O13" s="13"/>
      <c r="P13" s="13"/>
      <c r="R13" s="16">
        <f t="shared" si="8"/>
        <v>44896</v>
      </c>
      <c r="S13" s="17"/>
      <c r="T13" s="17">
        <v>917.55</v>
      </c>
      <c r="U13" s="17">
        <v>959.28</v>
      </c>
      <c r="V13" s="17">
        <v>2915.36</v>
      </c>
      <c r="W13" s="17">
        <v>2967.11</v>
      </c>
      <c r="X13" s="17">
        <v>2967.11</v>
      </c>
      <c r="Y13" s="17">
        <v>2967.11</v>
      </c>
      <c r="Z13" s="17">
        <v>2967.11</v>
      </c>
      <c r="AA13" s="17">
        <v>2967.11</v>
      </c>
      <c r="AB13" s="17">
        <v>2978.28</v>
      </c>
      <c r="AC13" s="17">
        <v>2978.28</v>
      </c>
      <c r="AD13" s="17">
        <v>2978.28</v>
      </c>
      <c r="AE13" s="17">
        <v>2978.28</v>
      </c>
      <c r="AF13" s="17">
        <v>2978.28</v>
      </c>
      <c r="AG13" s="17">
        <v>2978.28</v>
      </c>
      <c r="AH13" s="17">
        <v>2978.28</v>
      </c>
      <c r="AI13" s="17">
        <v>2978.28</v>
      </c>
      <c r="AJ13" s="17">
        <v>2978.28</v>
      </c>
      <c r="AK13" s="17">
        <v>2978.28</v>
      </c>
      <c r="AL13" s="17"/>
      <c r="AM13" s="17"/>
      <c r="AN13" s="17"/>
      <c r="AO13" s="17"/>
      <c r="AP13" s="17"/>
      <c r="AQ13" s="13"/>
      <c r="AR13" s="13"/>
    </row>
    <row r="14" spans="1:44" x14ac:dyDescent="0.35">
      <c r="A14" s="12">
        <f t="shared" si="0"/>
        <v>44927</v>
      </c>
      <c r="B14" s="13">
        <v>2903.71</v>
      </c>
      <c r="C14" s="13">
        <f>++'Completion Factors'!J24</f>
        <v>1.0007363419332129</v>
      </c>
      <c r="D14" s="13">
        <f t="shared" si="1"/>
        <v>0</v>
      </c>
      <c r="E14" s="13">
        <f t="shared" si="2"/>
        <v>0</v>
      </c>
      <c r="F14" s="13"/>
      <c r="G14" s="13">
        <f t="shared" si="3"/>
        <v>2903.71</v>
      </c>
      <c r="H14" s="14">
        <f t="shared" si="4"/>
        <v>0</v>
      </c>
      <c r="I14" s="13">
        <v>2216.4033333333332</v>
      </c>
      <c r="J14" s="13">
        <f t="shared" si="5"/>
        <v>131.00999968417301</v>
      </c>
      <c r="K14" s="13">
        <f t="shared" si="6"/>
        <v>131.00999968417301</v>
      </c>
      <c r="L14" s="13">
        <f t="shared" si="7"/>
        <v>0</v>
      </c>
      <c r="M14" s="13"/>
      <c r="N14" s="13"/>
      <c r="O14" s="13"/>
      <c r="P14" s="13"/>
      <c r="R14" s="16">
        <f t="shared" si="8"/>
        <v>44927</v>
      </c>
      <c r="S14" s="17">
        <v>83.78</v>
      </c>
      <c r="T14" s="17">
        <v>757.41</v>
      </c>
      <c r="U14" s="17">
        <v>1050.4100000000001</v>
      </c>
      <c r="V14" s="17">
        <v>1081.71</v>
      </c>
      <c r="W14" s="17">
        <v>1081.71</v>
      </c>
      <c r="X14" s="17">
        <v>1081.71</v>
      </c>
      <c r="Y14" s="17">
        <v>1081.71</v>
      </c>
      <c r="Z14" s="17">
        <v>2881.71</v>
      </c>
      <c r="AA14" s="17">
        <v>2903.71</v>
      </c>
      <c r="AB14" s="17">
        <v>2903.71</v>
      </c>
      <c r="AC14" s="17">
        <v>2903.71</v>
      </c>
      <c r="AD14" s="17">
        <v>2903.71</v>
      </c>
      <c r="AE14" s="17">
        <v>2903.71</v>
      </c>
      <c r="AF14" s="17">
        <v>2903.71</v>
      </c>
      <c r="AG14" s="17">
        <v>2903.71</v>
      </c>
      <c r="AH14" s="17">
        <v>2903.71</v>
      </c>
      <c r="AI14" s="17">
        <v>2903.71</v>
      </c>
      <c r="AJ14" s="17">
        <v>2903.71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5">
      <c r="A15" s="12">
        <f t="shared" si="0"/>
        <v>44958</v>
      </c>
      <c r="B15" s="13">
        <v>2396.65</v>
      </c>
      <c r="C15" s="13">
        <f>++'Completion Factors'!J23</f>
        <v>1.0007363419332129</v>
      </c>
      <c r="D15" s="13">
        <f t="shared" si="1"/>
        <v>0</v>
      </c>
      <c r="E15" s="13">
        <f t="shared" si="2"/>
        <v>0</v>
      </c>
      <c r="F15" s="13"/>
      <c r="G15" s="13">
        <f t="shared" si="3"/>
        <v>2396.65</v>
      </c>
      <c r="H15" s="14">
        <f t="shared" si="4"/>
        <v>0</v>
      </c>
      <c r="I15" s="13">
        <v>2216.4033333333332</v>
      </c>
      <c r="J15" s="13">
        <f t="shared" si="5"/>
        <v>108.13239467545769</v>
      </c>
      <c r="K15" s="13">
        <f t="shared" si="6"/>
        <v>108.1323946754577</v>
      </c>
      <c r="L15" s="13">
        <f t="shared" si="7"/>
        <v>0</v>
      </c>
      <c r="M15" s="13"/>
      <c r="N15" s="13"/>
      <c r="O15" s="13"/>
      <c r="P15" s="13"/>
      <c r="R15" s="16">
        <f t="shared" si="8"/>
        <v>44958</v>
      </c>
      <c r="S15" s="17">
        <v>250.54</v>
      </c>
      <c r="T15" s="17">
        <v>1196.1500000000001</v>
      </c>
      <c r="U15" s="17">
        <v>1549.83</v>
      </c>
      <c r="V15" s="17">
        <v>2349.83</v>
      </c>
      <c r="W15" s="17">
        <v>2390.69</v>
      </c>
      <c r="X15" s="17">
        <v>2390.69</v>
      </c>
      <c r="Y15" s="17">
        <v>2390.69</v>
      </c>
      <c r="Z15" s="17">
        <v>2390.69</v>
      </c>
      <c r="AA15" s="17">
        <v>2390.69</v>
      </c>
      <c r="AB15" s="17">
        <v>2390.69</v>
      </c>
      <c r="AC15" s="17">
        <v>2396.65</v>
      </c>
      <c r="AD15" s="17">
        <v>2396.65</v>
      </c>
      <c r="AE15" s="17">
        <v>2396.65</v>
      </c>
      <c r="AF15" s="17">
        <v>2396.65</v>
      </c>
      <c r="AG15" s="17">
        <v>2396.65</v>
      </c>
      <c r="AH15" s="17">
        <v>2396.65</v>
      </c>
      <c r="AI15" s="17">
        <v>2396.65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5">
      <c r="A16" s="12">
        <f t="shared" si="0"/>
        <v>44986</v>
      </c>
      <c r="B16" s="13">
        <v>3465.420000000001</v>
      </c>
      <c r="C16" s="13">
        <f>++'Completion Factors'!J22</f>
        <v>1.0007363419332129</v>
      </c>
      <c r="D16" s="13">
        <f t="shared" si="1"/>
        <v>0</v>
      </c>
      <c r="E16" s="13">
        <f t="shared" si="2"/>
        <v>0</v>
      </c>
      <c r="F16" s="13"/>
      <c r="G16" s="13">
        <f t="shared" si="3"/>
        <v>3465.420000000001</v>
      </c>
      <c r="H16" s="14">
        <f t="shared" si="4"/>
        <v>0</v>
      </c>
      <c r="I16" s="13">
        <v>2216.4033333333332</v>
      </c>
      <c r="J16" s="13">
        <f t="shared" si="5"/>
        <v>156.35331114523385</v>
      </c>
      <c r="K16" s="13">
        <f t="shared" si="6"/>
        <v>156.35331114523385</v>
      </c>
      <c r="L16" s="13">
        <f t="shared" si="7"/>
        <v>0</v>
      </c>
      <c r="M16" s="13"/>
      <c r="N16" s="13"/>
      <c r="O16" s="13"/>
      <c r="P16" s="13"/>
      <c r="R16" s="16">
        <f t="shared" si="8"/>
        <v>44986</v>
      </c>
      <c r="S16" s="17">
        <v>78.539999999999992</v>
      </c>
      <c r="T16" s="17">
        <v>1226.28</v>
      </c>
      <c r="U16" s="17">
        <v>3403.56</v>
      </c>
      <c r="V16" s="17">
        <v>3403.56</v>
      </c>
      <c r="W16" s="17">
        <v>3426.77</v>
      </c>
      <c r="X16" s="17">
        <v>3426.77</v>
      </c>
      <c r="Y16" s="17">
        <v>3438.66</v>
      </c>
      <c r="Z16" s="17">
        <v>3438.66</v>
      </c>
      <c r="AA16" s="17">
        <v>3438.66</v>
      </c>
      <c r="AB16" s="17">
        <v>3438.66</v>
      </c>
      <c r="AC16" s="17">
        <v>3465.420000000001</v>
      </c>
      <c r="AD16" s="17">
        <v>3465.420000000001</v>
      </c>
      <c r="AE16" s="17">
        <v>3465.420000000001</v>
      </c>
      <c r="AF16" s="17">
        <v>3465.420000000001</v>
      </c>
      <c r="AG16" s="17">
        <v>3465.420000000001</v>
      </c>
      <c r="AH16" s="17">
        <v>3465.420000000001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5">
      <c r="A17" s="12">
        <f t="shared" si="0"/>
        <v>45017</v>
      </c>
      <c r="B17" s="13">
        <v>860.19999999999982</v>
      </c>
      <c r="C17" s="13">
        <f>++'Completion Factors'!J21</f>
        <v>1.0007363419332129</v>
      </c>
      <c r="D17" s="13">
        <f t="shared" si="1"/>
        <v>0</v>
      </c>
      <c r="E17" s="13">
        <f t="shared" si="2"/>
        <v>0</v>
      </c>
      <c r="F17" s="13"/>
      <c r="G17" s="13">
        <f t="shared" si="3"/>
        <v>860.19999999999982</v>
      </c>
      <c r="H17" s="14">
        <f t="shared" si="4"/>
        <v>0</v>
      </c>
      <c r="I17" s="13">
        <v>2216.4033333333332</v>
      </c>
      <c r="J17" s="13">
        <f t="shared" si="5"/>
        <v>38.810625623194333</v>
      </c>
      <c r="K17" s="13">
        <f t="shared" si="6"/>
        <v>38.810625623194326</v>
      </c>
      <c r="L17" s="13">
        <f t="shared" si="7"/>
        <v>0</v>
      </c>
      <c r="M17" s="13"/>
      <c r="N17" s="13"/>
      <c r="O17" s="13"/>
      <c r="P17" s="13"/>
      <c r="R17" s="16">
        <f t="shared" si="8"/>
        <v>45017</v>
      </c>
      <c r="S17" s="17">
        <v>82.31</v>
      </c>
      <c r="T17" s="17">
        <v>696.84999999999991</v>
      </c>
      <c r="U17" s="17">
        <v>718.01999999999987</v>
      </c>
      <c r="V17" s="17">
        <v>718.01999999999987</v>
      </c>
      <c r="W17" s="17">
        <v>860.19999999999982</v>
      </c>
      <c r="X17" s="17">
        <v>860.19999999999982</v>
      </c>
      <c r="Y17" s="17">
        <v>860.19999999999982</v>
      </c>
      <c r="Z17" s="17">
        <v>860.19999999999982</v>
      </c>
      <c r="AA17" s="17">
        <v>860.19999999999982</v>
      </c>
      <c r="AB17" s="17">
        <v>860.19999999999982</v>
      </c>
      <c r="AC17" s="17">
        <v>860.19999999999982</v>
      </c>
      <c r="AD17" s="17">
        <v>860.19999999999982</v>
      </c>
      <c r="AE17" s="17">
        <v>860.19999999999982</v>
      </c>
      <c r="AF17" s="17">
        <v>860.19999999999982</v>
      </c>
      <c r="AG17" s="17">
        <v>860.19999999999982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5">
      <c r="A18" s="12">
        <f t="shared" si="0"/>
        <v>45047</v>
      </c>
      <c r="B18" s="13">
        <v>1944.54</v>
      </c>
      <c r="C18" s="13">
        <f>++'Completion Factors'!J20</f>
        <v>1.0007363419332129</v>
      </c>
      <c r="D18" s="13">
        <f t="shared" si="1"/>
        <v>0</v>
      </c>
      <c r="E18" s="13">
        <f t="shared" si="2"/>
        <v>0</v>
      </c>
      <c r="F18" s="13"/>
      <c r="G18" s="13">
        <f t="shared" si="3"/>
        <v>1944.54</v>
      </c>
      <c r="H18" s="14">
        <f t="shared" si="4"/>
        <v>0</v>
      </c>
      <c r="I18" s="13">
        <v>1976.403333333333</v>
      </c>
      <c r="J18" s="13">
        <f t="shared" si="5"/>
        <v>98.387812204324035</v>
      </c>
      <c r="K18" s="13">
        <f t="shared" si="6"/>
        <v>98.387812204324035</v>
      </c>
      <c r="L18" s="13">
        <f t="shared" si="7"/>
        <v>0</v>
      </c>
      <c r="M18" s="13"/>
      <c r="N18" s="13"/>
      <c r="O18" s="13"/>
      <c r="P18" s="13"/>
      <c r="R18" s="16">
        <f t="shared" si="8"/>
        <v>45047</v>
      </c>
      <c r="S18" s="17"/>
      <c r="T18" s="17">
        <v>344.54</v>
      </c>
      <c r="U18" s="17">
        <v>344.54</v>
      </c>
      <c r="V18" s="17">
        <v>1944.54</v>
      </c>
      <c r="W18" s="17">
        <v>1944.54</v>
      </c>
      <c r="X18" s="17">
        <v>1944.54</v>
      </c>
      <c r="Y18" s="17">
        <v>1944.54</v>
      </c>
      <c r="Z18" s="17">
        <v>1944.54</v>
      </c>
      <c r="AA18" s="17">
        <v>1944.54</v>
      </c>
      <c r="AB18" s="17">
        <v>1944.54</v>
      </c>
      <c r="AC18" s="17">
        <v>1944.54</v>
      </c>
      <c r="AD18" s="17">
        <v>1944.54</v>
      </c>
      <c r="AE18" s="17">
        <v>1944.54</v>
      </c>
      <c r="AF18" s="17">
        <v>1944.54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5">
      <c r="A19" s="12">
        <f t="shared" si="0"/>
        <v>45078</v>
      </c>
      <c r="B19" s="13">
        <v>273.32</v>
      </c>
      <c r="C19" s="13">
        <f>++'Completion Factors'!J19</f>
        <v>1.0007363419332129</v>
      </c>
      <c r="D19" s="13">
        <f t="shared" si="1"/>
        <v>0</v>
      </c>
      <c r="E19" s="13">
        <f t="shared" si="2"/>
        <v>0</v>
      </c>
      <c r="F19" s="13"/>
      <c r="G19" s="13">
        <f t="shared" si="3"/>
        <v>273.32</v>
      </c>
      <c r="H19" s="14">
        <f t="shared" si="4"/>
        <v>0</v>
      </c>
      <c r="I19" s="13">
        <v>1976.403333333333</v>
      </c>
      <c r="J19" s="13">
        <f t="shared" si="5"/>
        <v>13.829161051809603</v>
      </c>
      <c r="K19" s="13">
        <f t="shared" si="6"/>
        <v>13.829161051809603</v>
      </c>
      <c r="L19" s="13">
        <f t="shared" si="7"/>
        <v>0</v>
      </c>
      <c r="M19" s="13">
        <f t="shared" ref="M19:M31" si="9">SUM(G8:G19)/SUM(I8:I19)*100</f>
        <v>78.172875313497357</v>
      </c>
      <c r="N19" s="18"/>
      <c r="O19" s="13"/>
      <c r="P19" s="13"/>
      <c r="R19" s="16">
        <f t="shared" si="8"/>
        <v>45078</v>
      </c>
      <c r="S19" s="17">
        <v>20.53</v>
      </c>
      <c r="T19" s="17">
        <v>171.44</v>
      </c>
      <c r="U19" s="17">
        <v>249.2</v>
      </c>
      <c r="V19" s="17">
        <v>249.2</v>
      </c>
      <c r="W19" s="17">
        <v>273.32</v>
      </c>
      <c r="X19" s="17">
        <v>273.32</v>
      </c>
      <c r="Y19" s="17">
        <v>273.32</v>
      </c>
      <c r="Z19" s="17">
        <v>273.32</v>
      </c>
      <c r="AA19" s="17">
        <v>273.32</v>
      </c>
      <c r="AB19" s="17">
        <v>273.32</v>
      </c>
      <c r="AC19" s="17">
        <v>273.32</v>
      </c>
      <c r="AD19" s="17">
        <v>273.32</v>
      </c>
      <c r="AE19" s="17">
        <v>273.32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5">
      <c r="A20" s="12">
        <f t="shared" si="0"/>
        <v>45108</v>
      </c>
      <c r="B20" s="13">
        <v>160.76</v>
      </c>
      <c r="C20" s="13">
        <f>++'Completion Factors'!J18</f>
        <v>1.0007363419332129</v>
      </c>
      <c r="D20" s="13">
        <f t="shared" si="1"/>
        <v>0</v>
      </c>
      <c r="E20" s="13">
        <f t="shared" si="2"/>
        <v>0</v>
      </c>
      <c r="F20" s="13"/>
      <c r="G20" s="13">
        <f t="shared" si="3"/>
        <v>160.76</v>
      </c>
      <c r="H20" s="14">
        <f t="shared" si="4"/>
        <v>0</v>
      </c>
      <c r="I20" s="13">
        <v>1976.403333333333</v>
      </c>
      <c r="J20" s="13">
        <f t="shared" si="5"/>
        <v>8.1339672570207515</v>
      </c>
      <c r="K20" s="13">
        <f t="shared" si="6"/>
        <v>8.1339672570207515</v>
      </c>
      <c r="L20" s="13">
        <f t="shared" si="7"/>
        <v>0</v>
      </c>
      <c r="M20" s="13">
        <f t="shared" si="9"/>
        <v>70.512145135717077</v>
      </c>
      <c r="N20" s="18">
        <f t="shared" ref="N20:N31" si="10">J20/J8</f>
        <v>7.6511594585430068E-2</v>
      </c>
      <c r="O20" s="18">
        <f t="shared" ref="O20:O31" si="11">I20/I8</f>
        <v>0.80095127324993121</v>
      </c>
      <c r="P20" s="13"/>
      <c r="R20" s="16">
        <f t="shared" si="8"/>
        <v>45108</v>
      </c>
      <c r="S20" s="17"/>
      <c r="T20" s="17">
        <v>143.83000000000001</v>
      </c>
      <c r="U20" s="17">
        <v>160.76</v>
      </c>
      <c r="V20" s="17">
        <v>160.76</v>
      </c>
      <c r="W20" s="17">
        <v>160.76</v>
      </c>
      <c r="X20" s="17">
        <v>160.76</v>
      </c>
      <c r="Y20" s="17">
        <v>160.76</v>
      </c>
      <c r="Z20" s="17">
        <v>160.76</v>
      </c>
      <c r="AA20" s="17">
        <v>160.76</v>
      </c>
      <c r="AB20" s="17">
        <v>160.76</v>
      </c>
      <c r="AC20" s="17">
        <v>160.76</v>
      </c>
      <c r="AD20" s="17">
        <v>160.76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5">
      <c r="A21" s="12">
        <f t="shared" si="0"/>
        <v>45139</v>
      </c>
      <c r="B21" s="13">
        <v>117.96</v>
      </c>
      <c r="C21" s="13">
        <f>++'Completion Factors'!J17</f>
        <v>1.0007363419332129</v>
      </c>
      <c r="D21" s="13">
        <f t="shared" si="1"/>
        <v>0</v>
      </c>
      <c r="E21" s="13">
        <f t="shared" si="2"/>
        <v>0</v>
      </c>
      <c r="F21" s="13"/>
      <c r="G21" s="13">
        <f t="shared" si="3"/>
        <v>117.96</v>
      </c>
      <c r="H21" s="14">
        <f t="shared" si="4"/>
        <v>0</v>
      </c>
      <c r="I21" s="13">
        <v>1976.403333333333</v>
      </c>
      <c r="J21" s="13">
        <f t="shared" si="5"/>
        <v>5.9684173776945002</v>
      </c>
      <c r="K21" s="13">
        <f t="shared" si="6"/>
        <v>5.9684173776944993</v>
      </c>
      <c r="L21" s="13">
        <f t="shared" si="7"/>
        <v>0</v>
      </c>
      <c r="M21" s="13">
        <f t="shared" si="9"/>
        <v>70.725466978093849</v>
      </c>
      <c r="N21" s="18">
        <f t="shared" si="10"/>
        <v>0.36144621971917779</v>
      </c>
      <c r="O21" s="18">
        <f t="shared" si="11"/>
        <v>0.80095127324993121</v>
      </c>
      <c r="P21" s="13"/>
      <c r="R21" s="16">
        <f t="shared" si="8"/>
        <v>45139</v>
      </c>
      <c r="S21" s="17">
        <v>34.340000000000003</v>
      </c>
      <c r="T21" s="17">
        <v>72.7</v>
      </c>
      <c r="U21" s="17">
        <v>117.96</v>
      </c>
      <c r="V21" s="17">
        <v>117.96</v>
      </c>
      <c r="W21" s="17">
        <v>117.96</v>
      </c>
      <c r="X21" s="17">
        <v>117.96</v>
      </c>
      <c r="Y21" s="17">
        <v>117.96</v>
      </c>
      <c r="Z21" s="17">
        <v>117.96</v>
      </c>
      <c r="AA21" s="17">
        <v>117.96</v>
      </c>
      <c r="AB21" s="17">
        <v>117.96</v>
      </c>
      <c r="AC21" s="17">
        <v>117.96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5">
      <c r="A22" s="12">
        <f t="shared" si="0"/>
        <v>45170</v>
      </c>
      <c r="B22" s="13">
        <v>112.51</v>
      </c>
      <c r="C22" s="13">
        <f>++'Completion Factors'!J16</f>
        <v>0.99877124194436906</v>
      </c>
      <c r="D22" s="13">
        <f t="shared" si="1"/>
        <v>0.13841765064230957</v>
      </c>
      <c r="E22" s="13">
        <f t="shared" si="2"/>
        <v>0.13841765064230957</v>
      </c>
      <c r="F22" s="13"/>
      <c r="G22" s="13">
        <f t="shared" si="3"/>
        <v>112.64841765064232</v>
      </c>
      <c r="H22" s="14">
        <f t="shared" si="4"/>
        <v>0.13841765064231026</v>
      </c>
      <c r="I22" s="13">
        <v>1976.403333333333</v>
      </c>
      <c r="J22" s="13">
        <f t="shared" si="5"/>
        <v>5.6996674591037761</v>
      </c>
      <c r="K22" s="13">
        <f t="shared" si="6"/>
        <v>5.6926639467989846</v>
      </c>
      <c r="L22" s="13">
        <f t="shared" si="7"/>
        <v>7.0035123047915704E-3</v>
      </c>
      <c r="M22" s="13">
        <f t="shared" si="9"/>
        <v>71.47068993233222</v>
      </c>
      <c r="N22" s="18">
        <f t="shared" si="10"/>
        <v>0.53042913188990037</v>
      </c>
      <c r="O22" s="18">
        <f t="shared" si="11"/>
        <v>0.80095127324993121</v>
      </c>
      <c r="P22" s="13"/>
      <c r="R22" s="16">
        <f t="shared" si="8"/>
        <v>45170</v>
      </c>
      <c r="S22" s="17"/>
      <c r="T22" s="17">
        <v>124.57</v>
      </c>
      <c r="U22" s="17">
        <v>124.57</v>
      </c>
      <c r="V22" s="17">
        <v>131.61000000000001</v>
      </c>
      <c r="W22" s="17">
        <v>131.61000000000001</v>
      </c>
      <c r="X22" s="17">
        <v>112.51</v>
      </c>
      <c r="Y22" s="17">
        <v>112.51</v>
      </c>
      <c r="Z22" s="17">
        <v>112.51</v>
      </c>
      <c r="AA22" s="17">
        <v>112.51</v>
      </c>
      <c r="AB22" s="17">
        <v>112.51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5">
      <c r="A23" s="12">
        <f t="shared" si="0"/>
        <v>45200</v>
      </c>
      <c r="B23" s="13">
        <v>207.59</v>
      </c>
      <c r="C23" s="13">
        <f>++'Completion Factors'!J15</f>
        <v>0.99877124194436906</v>
      </c>
      <c r="D23" s="13">
        <f t="shared" si="1"/>
        <v>0.25539169937638473</v>
      </c>
      <c r="E23" s="13">
        <f t="shared" si="2"/>
        <v>0.25539169937638473</v>
      </c>
      <c r="F23" s="13"/>
      <c r="G23" s="13">
        <f t="shared" si="3"/>
        <v>207.84539169937639</v>
      </c>
      <c r="H23" s="14">
        <f t="shared" si="4"/>
        <v>0.25539169937638917</v>
      </c>
      <c r="I23" s="13">
        <v>1976.403333333333</v>
      </c>
      <c r="J23" s="13">
        <f t="shared" si="5"/>
        <v>10.516344927876213</v>
      </c>
      <c r="K23" s="13">
        <f t="shared" si="6"/>
        <v>10.503422884330291</v>
      </c>
      <c r="L23" s="13">
        <f t="shared" si="7"/>
        <v>1.2922043545922079E-2</v>
      </c>
      <c r="M23" s="13">
        <f t="shared" si="9"/>
        <v>66.426355938785846</v>
      </c>
      <c r="N23" s="18">
        <f t="shared" si="10"/>
        <v>0.14002556228445359</v>
      </c>
      <c r="O23" s="18">
        <f t="shared" si="11"/>
        <v>0.80095127324993121</v>
      </c>
      <c r="P23" s="13"/>
      <c r="R23" s="16">
        <f t="shared" si="8"/>
        <v>45200</v>
      </c>
      <c r="S23" s="17">
        <v>11</v>
      </c>
      <c r="T23" s="17">
        <v>169.14</v>
      </c>
      <c r="U23" s="17">
        <v>207.59</v>
      </c>
      <c r="V23" s="17">
        <v>207.59</v>
      </c>
      <c r="W23" s="17">
        <v>207.59</v>
      </c>
      <c r="X23" s="17">
        <v>207.59</v>
      </c>
      <c r="Y23" s="17">
        <v>207.59</v>
      </c>
      <c r="Z23" s="17">
        <v>207.59</v>
      </c>
      <c r="AA23" s="17">
        <v>207.59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5">
      <c r="A24" s="12">
        <f t="shared" si="0"/>
        <v>45231</v>
      </c>
      <c r="B24" s="13">
        <v>569.98</v>
      </c>
      <c r="C24" s="13">
        <f>++'Completion Factors'!J14</f>
        <v>0.99877124194436906</v>
      </c>
      <c r="D24" s="13">
        <f t="shared" si="1"/>
        <v>0.70122915752469661</v>
      </c>
      <c r="E24" s="13">
        <f t="shared" si="2"/>
        <v>0.70122915752469661</v>
      </c>
      <c r="F24" s="19">
        <v>0</v>
      </c>
      <c r="G24" s="13">
        <f t="shared" si="3"/>
        <v>570.68122915752474</v>
      </c>
      <c r="H24" s="14">
        <f t="shared" si="4"/>
        <v>0.70122915752472181</v>
      </c>
      <c r="I24" s="13">
        <v>1722.403333333333</v>
      </c>
      <c r="J24" s="13">
        <f t="shared" si="5"/>
        <v>33.132845142205845</v>
      </c>
      <c r="K24" s="13">
        <f t="shared" si="6"/>
        <v>33.092132891831383</v>
      </c>
      <c r="L24" s="13">
        <f t="shared" si="7"/>
        <v>4.0712250374461689E-2</v>
      </c>
      <c r="M24" s="13">
        <f t="shared" si="9"/>
        <v>64.188852690257292</v>
      </c>
      <c r="N24" s="18">
        <f t="shared" si="10"/>
        <v>0.50370653240396823</v>
      </c>
      <c r="O24" s="18">
        <f t="shared" si="11"/>
        <v>0.69801599684439863</v>
      </c>
      <c r="P24" s="13"/>
      <c r="R24" s="16">
        <f t="shared" si="8"/>
        <v>45231</v>
      </c>
      <c r="S24" s="17"/>
      <c r="T24" s="17">
        <v>160.47</v>
      </c>
      <c r="U24" s="17">
        <v>197.18</v>
      </c>
      <c r="V24" s="17">
        <v>569.98</v>
      </c>
      <c r="W24" s="17">
        <v>569.98</v>
      </c>
      <c r="X24" s="17">
        <v>569.98</v>
      </c>
      <c r="Y24" s="17">
        <v>569.98</v>
      </c>
      <c r="Z24" s="17">
        <v>569.98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5">
      <c r="A25" s="12">
        <f t="shared" si="0"/>
        <v>45261</v>
      </c>
      <c r="B25" s="13">
        <v>136.83000000000001</v>
      </c>
      <c r="C25" s="13">
        <f>++'Completion Factors'!J13</f>
        <v>0.99877124194436906</v>
      </c>
      <c r="D25" s="13">
        <f t="shared" si="1"/>
        <v>0.16833781119355809</v>
      </c>
      <c r="E25" s="13">
        <f t="shared" si="2"/>
        <v>0.16833781119355809</v>
      </c>
      <c r="F25" s="19">
        <v>0</v>
      </c>
      <c r="G25" s="13">
        <f t="shared" si="3"/>
        <v>136.99833781119358</v>
      </c>
      <c r="H25" s="14">
        <f t="shared" si="4"/>
        <v>0.16833781119356672</v>
      </c>
      <c r="I25" s="13">
        <v>1722.403333333333</v>
      </c>
      <c r="J25" s="13">
        <f t="shared" si="5"/>
        <v>7.9539057524966239</v>
      </c>
      <c r="K25" s="13">
        <f t="shared" si="6"/>
        <v>7.9441323267295143</v>
      </c>
      <c r="L25" s="13">
        <f t="shared" si="7"/>
        <v>9.7734257671096003E-3</v>
      </c>
      <c r="M25" s="13">
        <f t="shared" si="9"/>
        <v>54.411934442524931</v>
      </c>
      <c r="N25" s="18">
        <f t="shared" si="10"/>
        <v>6.5899845607827662E-2</v>
      </c>
      <c r="O25" s="18">
        <f t="shared" si="11"/>
        <v>0.69801599684439863</v>
      </c>
      <c r="P25" s="13"/>
      <c r="R25" s="16">
        <f t="shared" si="8"/>
        <v>45261</v>
      </c>
      <c r="S25" s="17"/>
      <c r="T25" s="17">
        <v>136.83000000000001</v>
      </c>
      <c r="U25" s="17">
        <v>136.83000000000001</v>
      </c>
      <c r="V25" s="17">
        <v>136.83000000000001</v>
      </c>
      <c r="W25" s="17">
        <v>136.83000000000001</v>
      </c>
      <c r="X25" s="17">
        <v>136.83000000000001</v>
      </c>
      <c r="Y25" s="17">
        <v>136.83000000000001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5">
      <c r="A26" s="12">
        <f t="shared" si="0"/>
        <v>45292</v>
      </c>
      <c r="B26" s="13">
        <v>1531.84</v>
      </c>
      <c r="C26" s="13">
        <f>++'Completion Factors'!J12</f>
        <v>0.99877124194436906</v>
      </c>
      <c r="D26" s="13">
        <f t="shared" si="1"/>
        <v>1.8845764284056126</v>
      </c>
      <c r="E26" s="13">
        <f t="shared" si="2"/>
        <v>1.8845764284056126</v>
      </c>
      <c r="F26" s="19">
        <v>0</v>
      </c>
      <c r="G26" s="13">
        <f t="shared" si="3"/>
        <v>1533.7245764284055</v>
      </c>
      <c r="H26" s="14">
        <f t="shared" si="4"/>
        <v>1.8845764284055804</v>
      </c>
      <c r="I26" s="13">
        <v>1722.403333333333</v>
      </c>
      <c r="J26" s="13">
        <f t="shared" si="5"/>
        <v>89.045611254143282</v>
      </c>
      <c r="K26" s="13">
        <f t="shared" si="6"/>
        <v>88.936195741996187</v>
      </c>
      <c r="L26" s="13">
        <f t="shared" si="7"/>
        <v>0.10941551214709477</v>
      </c>
      <c r="M26" s="13">
        <f t="shared" si="9"/>
        <v>49.760623314654481</v>
      </c>
      <c r="N26" s="18">
        <f t="shared" si="10"/>
        <v>0.67968560773075593</v>
      </c>
      <c r="O26" s="18">
        <f t="shared" si="11"/>
        <v>0.77711637923903731</v>
      </c>
      <c r="P26" s="13"/>
      <c r="R26" s="16">
        <f t="shared" si="8"/>
        <v>45292</v>
      </c>
      <c r="S26" s="17">
        <v>275.55</v>
      </c>
      <c r="T26" s="17">
        <v>1481.21</v>
      </c>
      <c r="U26" s="17">
        <v>1481.21</v>
      </c>
      <c r="V26" s="17">
        <v>1481.21</v>
      </c>
      <c r="W26" s="17">
        <v>1481.21</v>
      </c>
      <c r="X26" s="17">
        <v>1531.84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5">
      <c r="A27" s="12">
        <f t="shared" si="0"/>
        <v>45323</v>
      </c>
      <c r="B27" s="13">
        <v>102.64</v>
      </c>
      <c r="C27" s="13">
        <f>++'Completion Factors'!J11</f>
        <v>0.98157133938835439</v>
      </c>
      <c r="D27" s="13">
        <f t="shared" si="1"/>
        <v>1.9270303128022896</v>
      </c>
      <c r="E27" s="13">
        <f t="shared" si="2"/>
        <v>1.9270303128022896</v>
      </c>
      <c r="F27" s="19">
        <v>0</v>
      </c>
      <c r="G27" s="13">
        <f t="shared" si="3"/>
        <v>104.56703031280229</v>
      </c>
      <c r="H27" s="14">
        <f t="shared" si="4"/>
        <v>1.9270303128022874</v>
      </c>
      <c r="I27" s="13">
        <v>1722.403333333333</v>
      </c>
      <c r="J27" s="13">
        <f t="shared" si="5"/>
        <v>6.0709955844335131</v>
      </c>
      <c r="K27" s="13">
        <f t="shared" si="6"/>
        <v>5.9591152672331891</v>
      </c>
      <c r="L27" s="13">
        <f t="shared" si="7"/>
        <v>0.11188031720032399</v>
      </c>
      <c r="M27" s="13">
        <f t="shared" si="9"/>
        <v>40.933223226854366</v>
      </c>
      <c r="N27" s="18">
        <f t="shared" si="10"/>
        <v>5.6144096342771725E-2</v>
      </c>
      <c r="O27" s="18">
        <f t="shared" si="11"/>
        <v>0.77711637923903731</v>
      </c>
      <c r="P27" s="13"/>
      <c r="R27" s="16">
        <f t="shared" si="8"/>
        <v>45323</v>
      </c>
      <c r="S27" s="17"/>
      <c r="T27" s="17"/>
      <c r="U27" s="17"/>
      <c r="V27" s="17"/>
      <c r="W27" s="17">
        <v>102.64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5">
      <c r="A28" s="12">
        <f t="shared" si="0"/>
        <v>45352</v>
      </c>
      <c r="B28" s="13">
        <v>188.43</v>
      </c>
      <c r="C28" s="13">
        <f>++'Completion Factors'!J10</f>
        <v>0.98157133938835439</v>
      </c>
      <c r="D28" s="13">
        <f t="shared" si="1"/>
        <v>3.5377077342296905</v>
      </c>
      <c r="E28" s="13">
        <f t="shared" si="2"/>
        <v>3.5377077342296905</v>
      </c>
      <c r="F28" s="19">
        <v>0</v>
      </c>
      <c r="G28" s="13">
        <f t="shared" si="3"/>
        <v>191.96770773422969</v>
      </c>
      <c r="H28" s="14">
        <f t="shared" si="4"/>
        <v>3.5377077342296843</v>
      </c>
      <c r="I28" s="13">
        <v>1722.403333333333</v>
      </c>
      <c r="J28" s="13">
        <f t="shared" si="5"/>
        <v>11.145340003651665</v>
      </c>
      <c r="K28" s="13">
        <f t="shared" si="6"/>
        <v>10.939946315322972</v>
      </c>
      <c r="L28" s="13">
        <f t="shared" si="7"/>
        <v>0.20539368832869265</v>
      </c>
      <c r="M28" s="13">
        <f t="shared" si="9"/>
        <v>27.395673839081059</v>
      </c>
      <c r="N28" s="18">
        <f t="shared" si="10"/>
        <v>7.1283044292544298E-2</v>
      </c>
      <c r="O28" s="18">
        <f t="shared" si="11"/>
        <v>0.77711637923903731</v>
      </c>
      <c r="P28" s="20"/>
      <c r="R28" s="16">
        <f t="shared" si="8"/>
        <v>45352</v>
      </c>
      <c r="S28" s="17"/>
      <c r="T28" s="17"/>
      <c r="U28" s="17"/>
      <c r="V28" s="17">
        <v>188.43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5">
      <c r="A29" s="12">
        <f t="shared" si="0"/>
        <v>45383</v>
      </c>
      <c r="B29" s="13">
        <v>242.08</v>
      </c>
      <c r="C29" s="13">
        <f>++'Completion Factors'!J9</f>
        <v>0.89907720859119999</v>
      </c>
      <c r="D29" s="13">
        <f t="shared" si="1"/>
        <v>27.173850155232874</v>
      </c>
      <c r="E29" s="13">
        <f t="shared" si="2"/>
        <v>27.173850155232874</v>
      </c>
      <c r="F29" s="13">
        <f>ROUND(+I29*J29/100,0)-D29-B29</f>
        <v>1452.7461498447672</v>
      </c>
      <c r="G29" s="13">
        <f t="shared" si="3"/>
        <v>1722</v>
      </c>
      <c r="H29" s="14">
        <f t="shared" si="4"/>
        <v>1479.92</v>
      </c>
      <c r="I29" s="13">
        <v>1722.403333333333</v>
      </c>
      <c r="J29" s="19">
        <v>100</v>
      </c>
      <c r="K29" s="13">
        <f t="shared" si="6"/>
        <v>14.054780045711327</v>
      </c>
      <c r="L29" s="13">
        <f t="shared" si="7"/>
        <v>85.945219954288675</v>
      </c>
      <c r="M29" s="13">
        <f t="shared" si="9"/>
        <v>31.888720374653161</v>
      </c>
      <c r="N29" s="18">
        <f t="shared" si="10"/>
        <v>2.5766139657444005</v>
      </c>
      <c r="O29" s="18">
        <f t="shared" si="11"/>
        <v>0.77711637923903731</v>
      </c>
      <c r="P29" s="13"/>
      <c r="R29" s="16">
        <f t="shared" si="8"/>
        <v>45383</v>
      </c>
      <c r="S29" s="17"/>
      <c r="T29" s="17"/>
      <c r="U29" s="17">
        <v>242.08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5">
      <c r="A30" s="12">
        <f t="shared" si="0"/>
        <v>45413</v>
      </c>
      <c r="B30" s="13">
        <v>634.33000000000004</v>
      </c>
      <c r="C30" s="13">
        <f>++'Completion Factors'!J8</f>
        <v>0.8891654199405381</v>
      </c>
      <c r="D30" s="13">
        <f t="shared" si="1"/>
        <v>79.069313304851747</v>
      </c>
      <c r="E30" s="13">
        <f t="shared" si="2"/>
        <v>79.069313304851747</v>
      </c>
      <c r="F30" s="13">
        <f>ROUND(+I30*J30/100,0)-D30-B30</f>
        <v>488.60068669514828</v>
      </c>
      <c r="G30" s="13">
        <f t="shared" si="3"/>
        <v>1202</v>
      </c>
      <c r="H30" s="14">
        <f t="shared" si="4"/>
        <v>567.66999999999996</v>
      </c>
      <c r="I30" s="13">
        <v>1716.74</v>
      </c>
      <c r="J30" s="19">
        <v>70</v>
      </c>
      <c r="K30" s="13">
        <f t="shared" si="6"/>
        <v>36.949683702832118</v>
      </c>
      <c r="L30" s="13">
        <f t="shared" si="7"/>
        <v>33.050316297167882</v>
      </c>
      <c r="M30" s="13">
        <f t="shared" si="9"/>
        <v>28.880780869380875</v>
      </c>
      <c r="N30" s="18">
        <f t="shared" si="10"/>
        <v>0.71147023631981499</v>
      </c>
      <c r="O30" s="18">
        <f t="shared" si="11"/>
        <v>0.86861824762489459</v>
      </c>
      <c r="P30" s="13"/>
      <c r="R30" s="16">
        <f t="shared" si="8"/>
        <v>45413</v>
      </c>
      <c r="S30" s="17"/>
      <c r="T30" s="17">
        <v>634.33000000000004</v>
      </c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5">
      <c r="A31" s="12">
        <f>DATE(YEAR(H4),MONTH(H4),1)</f>
        <v>45444</v>
      </c>
      <c r="B31" s="13">
        <v>132.77000000000001</v>
      </c>
      <c r="C31" s="13">
        <f>+'Completion Factors'!J7</f>
        <v>0.26266278158008738</v>
      </c>
      <c r="D31" s="13">
        <f t="shared" si="1"/>
        <v>372.70701962684677</v>
      </c>
      <c r="E31" s="13">
        <f t="shared" si="2"/>
        <v>372.70701962684677</v>
      </c>
      <c r="F31" s="13">
        <f>ROUND(+I31*J31/100,0)-D31-B31</f>
        <v>696.52298037315325</v>
      </c>
      <c r="G31" s="13">
        <f t="shared" si="3"/>
        <v>1202</v>
      </c>
      <c r="H31" s="14">
        <f t="shared" si="4"/>
        <v>1069.23</v>
      </c>
      <c r="I31" s="13">
        <v>1716.74</v>
      </c>
      <c r="J31" s="19">
        <v>70</v>
      </c>
      <c r="K31" s="13">
        <f t="shared" si="6"/>
        <v>7.7338443794634015</v>
      </c>
      <c r="L31" s="13">
        <f t="shared" si="7"/>
        <v>62.266155620536601</v>
      </c>
      <c r="M31" s="13">
        <f t="shared" si="9"/>
        <v>33.511653505772983</v>
      </c>
      <c r="N31" s="18">
        <f t="shared" si="10"/>
        <v>5.0617676472023012</v>
      </c>
      <c r="O31" s="18">
        <f t="shared" si="11"/>
        <v>0.86861824762489459</v>
      </c>
      <c r="P31" s="13"/>
      <c r="R31" s="16">
        <f t="shared" si="8"/>
        <v>45444</v>
      </c>
      <c r="S31" s="17">
        <v>132.77000000000001</v>
      </c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5">
      <c r="H32" s="21" t="s">
        <v>61</v>
      </c>
      <c r="R32" t="s">
        <v>36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3:14" x14ac:dyDescent="0.35">
      <c r="C33" s="17"/>
      <c r="D33" s="13"/>
      <c r="E33" s="13"/>
      <c r="F33" s="13"/>
      <c r="G33" s="13"/>
      <c r="H33" s="14">
        <f>SUM(H8:H31)</f>
        <v>3125.4326907941745</v>
      </c>
      <c r="I33" s="13"/>
      <c r="J33" s="22">
        <f>SUM(G20:G31)/SUM(I20:I31)</f>
        <v>0.33511653505772981</v>
      </c>
      <c r="K33" s="13"/>
      <c r="L33" s="13"/>
      <c r="M33" s="16"/>
    </row>
    <row r="34" spans="3:14" x14ac:dyDescent="0.35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3:14" x14ac:dyDescent="0.35">
      <c r="C35" s="17"/>
      <c r="D35" s="13"/>
      <c r="H35" s="24">
        <v>7.4999999999999997E-2</v>
      </c>
      <c r="I35" t="s">
        <v>62</v>
      </c>
      <c r="J35" s="23" t="s">
        <v>63</v>
      </c>
      <c r="K35" t="s">
        <v>64</v>
      </c>
    </row>
    <row r="36" spans="3:14" x14ac:dyDescent="0.35">
      <c r="C36" s="17"/>
      <c r="D36" s="13"/>
      <c r="F36" s="23"/>
      <c r="H36" s="25">
        <f>H33*(1+H35)</f>
        <v>3359.8401426037376</v>
      </c>
      <c r="I36" s="26"/>
      <c r="J36" s="27" t="e">
        <f>(H36-I36)/I36</f>
        <v>#DIV/0!</v>
      </c>
      <c r="K36" s="27" t="e">
        <f>(VLOOKUP(DATE(YEAR(H4),MONTH(H4),DAY(1)),[1]Premium!$B$3:$D$200,3,FALSE)-VLOOKUP(DATE(YEAR(H4),MONTH(H4)-3,DAY(1)),[1]Premium!$B$3:$D$200,3,FALSE))/VLOOKUP(DATE(YEAR(H4),MONTH(H4),DAY(1)),[1]Premium!$B$3:$D$200,3,FALSE)</f>
        <v>#DIV/0!</v>
      </c>
    </row>
    <row r="37" spans="3:14" x14ac:dyDescent="0.35">
      <c r="C37" s="17"/>
      <c r="D37" s="13"/>
      <c r="M37" s="16"/>
    </row>
    <row r="38" spans="3:14" x14ac:dyDescent="0.35">
      <c r="C38" s="17"/>
      <c r="D38" s="13"/>
    </row>
    <row r="39" spans="3:14" x14ac:dyDescent="0.35">
      <c r="C39" s="17"/>
      <c r="D39" s="13"/>
      <c r="F39" s="10"/>
      <c r="H39" s="28"/>
      <c r="I39" s="28"/>
      <c r="J39" s="28"/>
      <c r="K39" s="28"/>
      <c r="L39" s="29"/>
      <c r="M39" s="30"/>
      <c r="N39" s="30"/>
    </row>
    <row r="40" spans="3:14" x14ac:dyDescent="0.35">
      <c r="C40" s="17"/>
      <c r="D40" s="13"/>
      <c r="H40" s="28"/>
      <c r="I40" s="28"/>
      <c r="J40" s="28"/>
      <c r="K40" s="28"/>
      <c r="L40" s="29"/>
    </row>
    <row r="41" spans="3:14" x14ac:dyDescent="0.35">
      <c r="C41" s="17"/>
      <c r="D41" s="13"/>
    </row>
    <row r="42" spans="3:14" x14ac:dyDescent="0.35">
      <c r="C42" s="17"/>
      <c r="D42" s="13"/>
      <c r="H42" s="17"/>
      <c r="I42" s="17"/>
      <c r="J42" s="17"/>
      <c r="K42" s="17"/>
      <c r="L42" s="29"/>
      <c r="M42" s="23"/>
    </row>
    <row r="43" spans="3:14" x14ac:dyDescent="0.35">
      <c r="C43" s="17"/>
      <c r="D43" s="13"/>
      <c r="H43" s="17"/>
      <c r="I43" s="17"/>
      <c r="J43" s="17"/>
      <c r="K43" s="17"/>
      <c r="L43" s="29"/>
      <c r="M43" s="23"/>
      <c r="N43" s="23"/>
    </row>
    <row r="44" spans="3:14" x14ac:dyDescent="0.35">
      <c r="C44" s="17"/>
      <c r="D44" s="13"/>
    </row>
    <row r="45" spans="3:14" x14ac:dyDescent="0.35">
      <c r="C45" s="17"/>
      <c r="D45" s="13"/>
      <c r="H45" s="30"/>
      <c r="I45" s="27"/>
    </row>
    <row r="46" spans="3:14" x14ac:dyDescent="0.35">
      <c r="C46" s="17"/>
      <c r="D46" s="13"/>
      <c r="H46" s="30"/>
      <c r="I46" s="27"/>
    </row>
    <row r="47" spans="3:14" x14ac:dyDescent="0.35">
      <c r="C47" s="17"/>
      <c r="D47" s="13"/>
      <c r="H47" s="30"/>
    </row>
    <row r="48" spans="3:14" x14ac:dyDescent="0.35">
      <c r="C48" s="17"/>
      <c r="D48" s="13"/>
    </row>
    <row r="50" spans="8:9" x14ac:dyDescent="0.35">
      <c r="H50" s="23"/>
    </row>
    <row r="51" spans="8:9" x14ac:dyDescent="0.35">
      <c r="H51" s="23"/>
    </row>
    <row r="52" spans="8:9" x14ac:dyDescent="0.35">
      <c r="H52" s="23"/>
      <c r="I52" s="23"/>
    </row>
    <row r="53" spans="8:9" x14ac:dyDescent="0.35">
      <c r="H53" s="23"/>
    </row>
    <row r="54" spans="8:9" x14ac:dyDescent="0.35">
      <c r="H54" s="23"/>
    </row>
  </sheetData>
  <mergeCells count="1">
    <mergeCell ref="J4:M4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Completion Factors</vt:lpstr>
      <vt:lpstr>Plot Patterns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2024-10-10T16:54:35Z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