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oranias\Documents\GitHub\DMI_IBNP\Process Results _06.2024\"/>
    </mc:Choice>
  </mc:AlternateContent>
  <xr:revisionPtr revIDLastSave="0" documentId="8_{7EAA51FD-24AF-4BC7-BBDB-5EC92443BE4B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Completion Factors" sheetId="1" r:id="rId1"/>
    <sheet name="Plot Patterns" sheetId="2" r:id="rId2"/>
    <sheet name="Summary" sheetId="3" r:id="rId3"/>
  </sheets>
  <externalReferences>
    <externalReference r:id="rId4"/>
  </externalReference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6" i="3" l="1"/>
  <c r="G34" i="3"/>
  <c r="O31" i="3"/>
  <c r="K31" i="3"/>
  <c r="L31" i="3" s="1"/>
  <c r="A31" i="3"/>
  <c r="R31" i="3" s="1"/>
  <c r="O30" i="3"/>
  <c r="K30" i="3"/>
  <c r="L30" i="3" s="1"/>
  <c r="A30" i="3"/>
  <c r="R30" i="3" s="1"/>
  <c r="O29" i="3"/>
  <c r="K29" i="3"/>
  <c r="L29" i="3" s="1"/>
  <c r="A29" i="3"/>
  <c r="R29" i="3" s="1"/>
  <c r="O28" i="3"/>
  <c r="K28" i="3"/>
  <c r="A28" i="3"/>
  <c r="R28" i="3" s="1"/>
  <c r="O27" i="3"/>
  <c r="K27" i="3"/>
  <c r="A27" i="3"/>
  <c r="R27" i="3" s="1"/>
  <c r="O26" i="3"/>
  <c r="K26" i="3"/>
  <c r="A26" i="3"/>
  <c r="R26" i="3" s="1"/>
  <c r="O25" i="3"/>
  <c r="K25" i="3"/>
  <c r="A25" i="3"/>
  <c r="R25" i="3" s="1"/>
  <c r="O24" i="3"/>
  <c r="K24" i="3"/>
  <c r="A24" i="3"/>
  <c r="R24" i="3" s="1"/>
  <c r="O23" i="3"/>
  <c r="K23" i="3"/>
  <c r="A23" i="3"/>
  <c r="R23" i="3" s="1"/>
  <c r="O22" i="3"/>
  <c r="K22" i="3"/>
  <c r="A22" i="3"/>
  <c r="R22" i="3" s="1"/>
  <c r="O21" i="3"/>
  <c r="K21" i="3"/>
  <c r="A21" i="3"/>
  <c r="R21" i="3" s="1"/>
  <c r="O20" i="3"/>
  <c r="K20" i="3"/>
  <c r="A20" i="3"/>
  <c r="R20" i="3" s="1"/>
  <c r="K19" i="3"/>
  <c r="A19" i="3"/>
  <c r="R19" i="3" s="1"/>
  <c r="K18" i="3"/>
  <c r="A18" i="3"/>
  <c r="R18" i="3" s="1"/>
  <c r="K17" i="3"/>
  <c r="A17" i="3"/>
  <c r="R17" i="3" s="1"/>
  <c r="K16" i="3"/>
  <c r="A16" i="3"/>
  <c r="R16" i="3" s="1"/>
  <c r="K15" i="3"/>
  <c r="A15" i="3"/>
  <c r="R15" i="3" s="1"/>
  <c r="K14" i="3"/>
  <c r="A14" i="3"/>
  <c r="R14" i="3" s="1"/>
  <c r="K13" i="3"/>
  <c r="A13" i="3"/>
  <c r="R13" i="3" s="1"/>
  <c r="K12" i="3"/>
  <c r="A12" i="3"/>
  <c r="R12" i="3" s="1"/>
  <c r="K11" i="3"/>
  <c r="A11" i="3"/>
  <c r="R11" i="3" s="1"/>
  <c r="K10" i="3"/>
  <c r="A10" i="3"/>
  <c r="R10" i="3" s="1"/>
  <c r="K9" i="3"/>
  <c r="A9" i="3"/>
  <c r="R9" i="3" s="1"/>
  <c r="K8" i="3"/>
  <c r="A8" i="3"/>
  <c r="R8" i="3" s="1"/>
  <c r="AP7" i="3"/>
  <c r="AO7" i="3"/>
  <c r="AN7" i="3"/>
  <c r="AM7" i="3"/>
  <c r="AL7" i="3"/>
  <c r="AK7" i="3"/>
  <c r="AJ7" i="3"/>
  <c r="AI7" i="3"/>
  <c r="AH7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M3" i="2"/>
  <c r="M4" i="2" s="1"/>
  <c r="M5" i="2" s="1"/>
  <c r="M6" i="2" s="1"/>
  <c r="M7" i="2" s="1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39" i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J30" i="1"/>
  <c r="C8" i="3" s="1"/>
  <c r="D8" i="3" s="1"/>
  <c r="J29" i="1"/>
  <c r="C9" i="3" s="1"/>
  <c r="D9" i="3" s="1"/>
  <c r="H29" i="1"/>
  <c r="D29" i="1"/>
  <c r="C29" i="1"/>
  <c r="B29" i="1"/>
  <c r="J28" i="1"/>
  <c r="C10" i="3" s="1"/>
  <c r="D10" i="3" s="1"/>
  <c r="H28" i="1"/>
  <c r="D28" i="1"/>
  <c r="C28" i="1"/>
  <c r="B28" i="1"/>
  <c r="J27" i="1"/>
  <c r="C11" i="3" s="1"/>
  <c r="D11" i="3" s="1"/>
  <c r="H27" i="1"/>
  <c r="D27" i="1"/>
  <c r="C27" i="1"/>
  <c r="B27" i="1"/>
  <c r="J26" i="1"/>
  <c r="C12" i="3" s="1"/>
  <c r="D12" i="3" s="1"/>
  <c r="H26" i="1"/>
  <c r="D26" i="1"/>
  <c r="C26" i="1"/>
  <c r="B26" i="1"/>
  <c r="J25" i="1"/>
  <c r="C13" i="3" s="1"/>
  <c r="D13" i="3" s="1"/>
  <c r="H25" i="1"/>
  <c r="D25" i="1"/>
  <c r="C25" i="1"/>
  <c r="B25" i="1"/>
  <c r="J24" i="1"/>
  <c r="C14" i="3" s="1"/>
  <c r="D14" i="3" s="1"/>
  <c r="H24" i="1"/>
  <c r="D24" i="1"/>
  <c r="C24" i="1"/>
  <c r="B24" i="1"/>
  <c r="J23" i="1"/>
  <c r="C15" i="3" s="1"/>
  <c r="D15" i="3" s="1"/>
  <c r="H23" i="1"/>
  <c r="D23" i="1"/>
  <c r="C23" i="1"/>
  <c r="B23" i="1"/>
  <c r="J22" i="1"/>
  <c r="C16" i="3" s="1"/>
  <c r="D16" i="3" s="1"/>
  <c r="H22" i="1"/>
  <c r="D22" i="1"/>
  <c r="C22" i="1"/>
  <c r="B22" i="1"/>
  <c r="J21" i="1"/>
  <c r="C17" i="3" s="1"/>
  <c r="D17" i="3" s="1"/>
  <c r="H21" i="1"/>
  <c r="D21" i="1"/>
  <c r="C21" i="1"/>
  <c r="B21" i="1"/>
  <c r="J20" i="1"/>
  <c r="C18" i="3" s="1"/>
  <c r="D18" i="3" s="1"/>
  <c r="H20" i="1"/>
  <c r="D20" i="1"/>
  <c r="C20" i="1"/>
  <c r="B20" i="1"/>
  <c r="J19" i="1"/>
  <c r="C19" i="3" s="1"/>
  <c r="D19" i="3" s="1"/>
  <c r="H19" i="1"/>
  <c r="D19" i="1"/>
  <c r="C19" i="1"/>
  <c r="B19" i="1"/>
  <c r="J18" i="1"/>
  <c r="C20" i="3" s="1"/>
  <c r="D20" i="3" s="1"/>
  <c r="H18" i="1"/>
  <c r="D18" i="1"/>
  <c r="C18" i="1"/>
  <c r="B18" i="1"/>
  <c r="J17" i="1"/>
  <c r="C21" i="3" s="1"/>
  <c r="D21" i="3" s="1"/>
  <c r="H17" i="1"/>
  <c r="D17" i="1"/>
  <c r="C17" i="1"/>
  <c r="B17" i="1"/>
  <c r="J16" i="1"/>
  <c r="C22" i="3" s="1"/>
  <c r="D22" i="3" s="1"/>
  <c r="H16" i="1"/>
  <c r="D16" i="1"/>
  <c r="C16" i="1"/>
  <c r="B16" i="1"/>
  <c r="J15" i="1"/>
  <c r="C23" i="3" s="1"/>
  <c r="D23" i="3" s="1"/>
  <c r="H15" i="1"/>
  <c r="D15" i="1"/>
  <c r="C15" i="1"/>
  <c r="B15" i="1"/>
  <c r="J14" i="1"/>
  <c r="C24" i="3" s="1"/>
  <c r="D24" i="3" s="1"/>
  <c r="H14" i="1"/>
  <c r="D14" i="1"/>
  <c r="C14" i="1"/>
  <c r="B14" i="1"/>
  <c r="J13" i="1"/>
  <c r="C25" i="3" s="1"/>
  <c r="D25" i="3" s="1"/>
  <c r="H13" i="1"/>
  <c r="D13" i="1"/>
  <c r="C13" i="1"/>
  <c r="B13" i="1"/>
  <c r="J12" i="1"/>
  <c r="C26" i="3" s="1"/>
  <c r="D26" i="3" s="1"/>
  <c r="H12" i="1"/>
  <c r="D12" i="1"/>
  <c r="C12" i="1"/>
  <c r="B12" i="1"/>
  <c r="J11" i="1"/>
  <c r="C27" i="3" s="1"/>
  <c r="D27" i="3" s="1"/>
  <c r="H11" i="1"/>
  <c r="D11" i="1"/>
  <c r="C11" i="1"/>
  <c r="B11" i="1"/>
  <c r="J10" i="1"/>
  <c r="C28" i="3" s="1"/>
  <c r="D28" i="3" s="1"/>
  <c r="H10" i="1"/>
  <c r="D10" i="1"/>
  <c r="C10" i="1"/>
  <c r="B10" i="1"/>
  <c r="J9" i="1"/>
  <c r="C29" i="3" s="1"/>
  <c r="D29" i="3" s="1"/>
  <c r="H9" i="1"/>
  <c r="D9" i="1"/>
  <c r="C9" i="1"/>
  <c r="B9" i="1"/>
  <c r="J8" i="1"/>
  <c r="C30" i="3" s="1"/>
  <c r="D30" i="3" s="1"/>
  <c r="H8" i="1"/>
  <c r="D8" i="1"/>
  <c r="C8" i="1"/>
  <c r="B8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J7" i="1"/>
  <c r="C31" i="3" s="1"/>
  <c r="D31" i="3" s="1"/>
  <c r="H7" i="1"/>
  <c r="D7" i="1"/>
  <c r="C7" i="1"/>
  <c r="B7" i="1"/>
  <c r="F31" i="3" l="1"/>
  <c r="G31" i="3" s="1"/>
  <c r="H31" i="3" s="1"/>
  <c r="E31" i="3"/>
  <c r="F30" i="3"/>
  <c r="G30" i="3" s="1"/>
  <c r="H30" i="3" s="1"/>
  <c r="E30" i="3"/>
  <c r="F29" i="3"/>
  <c r="G29" i="3" s="1"/>
  <c r="H29" i="3" s="1"/>
  <c r="E29" i="3"/>
  <c r="G28" i="3"/>
  <c r="E28" i="3"/>
  <c r="G27" i="3"/>
  <c r="E27" i="3"/>
  <c r="G26" i="3"/>
  <c r="E26" i="3"/>
  <c r="G25" i="3"/>
  <c r="E25" i="3"/>
  <c r="G24" i="3"/>
  <c r="E24" i="3"/>
  <c r="G23" i="3"/>
  <c r="E23" i="3"/>
  <c r="G22" i="3"/>
  <c r="E22" i="3"/>
  <c r="G21" i="3"/>
  <c r="E21" i="3"/>
  <c r="G20" i="3"/>
  <c r="E20" i="3"/>
  <c r="G19" i="3"/>
  <c r="E19" i="3"/>
  <c r="G18" i="3"/>
  <c r="E18" i="3"/>
  <c r="G17" i="3"/>
  <c r="E17" i="3"/>
  <c r="G16" i="3"/>
  <c r="E16" i="3"/>
  <c r="G15" i="3"/>
  <c r="E15" i="3"/>
  <c r="G14" i="3"/>
  <c r="E14" i="3"/>
  <c r="G13" i="3"/>
  <c r="E13" i="3"/>
  <c r="G12" i="3"/>
  <c r="E12" i="3"/>
  <c r="G11" i="3"/>
  <c r="E11" i="3"/>
  <c r="G10" i="3"/>
  <c r="E10" i="3"/>
  <c r="G9" i="3"/>
  <c r="E9" i="3"/>
  <c r="G8" i="3"/>
  <c r="E8" i="3"/>
  <c r="M19" i="3" l="1"/>
  <c r="J8" i="3"/>
  <c r="L8" i="3" s="1"/>
  <c r="H8" i="3"/>
  <c r="M20" i="3"/>
  <c r="J9" i="3"/>
  <c r="L9" i="3" s="1"/>
  <c r="H9" i="3"/>
  <c r="M21" i="3"/>
  <c r="J10" i="3"/>
  <c r="L10" i="3" s="1"/>
  <c r="H10" i="3"/>
  <c r="M22" i="3"/>
  <c r="J11" i="3"/>
  <c r="L11" i="3" s="1"/>
  <c r="H11" i="3"/>
  <c r="M23" i="3"/>
  <c r="J12" i="3"/>
  <c r="L12" i="3" s="1"/>
  <c r="H12" i="3"/>
  <c r="M24" i="3"/>
  <c r="J13" i="3"/>
  <c r="L13" i="3" s="1"/>
  <c r="H13" i="3"/>
  <c r="M25" i="3"/>
  <c r="J14" i="3"/>
  <c r="L14" i="3" s="1"/>
  <c r="H14" i="3"/>
  <c r="M26" i="3"/>
  <c r="J15" i="3"/>
  <c r="L15" i="3" s="1"/>
  <c r="H15" i="3"/>
  <c r="M27" i="3"/>
  <c r="J16" i="3"/>
  <c r="L16" i="3" s="1"/>
  <c r="H16" i="3"/>
  <c r="M28" i="3"/>
  <c r="J17" i="3"/>
  <c r="H17" i="3"/>
  <c r="M29" i="3"/>
  <c r="J18" i="3"/>
  <c r="H18" i="3"/>
  <c r="M30" i="3"/>
  <c r="J19" i="3"/>
  <c r="H19" i="3"/>
  <c r="J33" i="3"/>
  <c r="M31" i="3"/>
  <c r="J20" i="3"/>
  <c r="H20" i="3"/>
  <c r="J21" i="3"/>
  <c r="H21" i="3"/>
  <c r="J22" i="3"/>
  <c r="H22" i="3"/>
  <c r="J23" i="3"/>
  <c r="H23" i="3"/>
  <c r="J24" i="3"/>
  <c r="H24" i="3"/>
  <c r="J25" i="3"/>
  <c r="H25" i="3"/>
  <c r="J26" i="3"/>
  <c r="H26" i="3"/>
  <c r="J27" i="3"/>
  <c r="H27" i="3"/>
  <c r="J28" i="3"/>
  <c r="H28" i="3"/>
  <c r="N28" i="3" l="1"/>
  <c r="L28" i="3"/>
  <c r="N27" i="3"/>
  <c r="L27" i="3"/>
  <c r="N26" i="3"/>
  <c r="L26" i="3"/>
  <c r="N25" i="3"/>
  <c r="L25" i="3"/>
  <c r="N24" i="3"/>
  <c r="L24" i="3"/>
  <c r="N23" i="3"/>
  <c r="L23" i="3"/>
  <c r="N22" i="3"/>
  <c r="L22" i="3"/>
  <c r="N21" i="3"/>
  <c r="L21" i="3"/>
  <c r="N20" i="3"/>
  <c r="L20" i="3"/>
  <c r="N31" i="3"/>
  <c r="L19" i="3"/>
  <c r="N30" i="3"/>
  <c r="L18" i="3"/>
  <c r="N29" i="3"/>
  <c r="L17" i="3"/>
  <c r="H33" i="3"/>
  <c r="H36" i="3" s="1"/>
  <c r="J36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Kevin Krebs</author>
  </authors>
  <commentList>
    <comment ref="C8" authorId="0" shapeId="0" xr:uid="{00000000-0006-0000-0200-000001000000}">
      <text>
        <r>
          <rPr>
            <sz val="11"/>
            <color theme="1"/>
            <rFont val="Aptos Narrow"/>
            <family val="2"/>
            <scheme val="minor"/>
          </rPr>
          <t>Kevin Krebs:
These are December 2017 factors. One policy had 57K in claims that skews the numbers. I spoke to Wendy, and she does not expect more claims on this policy.
Teng:
Changed back to normal completion factors starting 3Q19.</t>
        </r>
      </text>
    </comment>
  </commentList>
</comments>
</file>

<file path=xl/sharedStrings.xml><?xml version="1.0" encoding="utf-8"?>
<sst xmlns="http://schemas.openxmlformats.org/spreadsheetml/2006/main" count="137" uniqueCount="65">
  <si>
    <t>Paid Percentages</t>
  </si>
  <si>
    <t/>
  </si>
  <si>
    <t>3 month</t>
  </si>
  <si>
    <t>6 month</t>
  </si>
  <si>
    <t>12 month</t>
  </si>
  <si>
    <t>Selected</t>
  </si>
  <si>
    <t xml:space="preserve">  Cumulative</t>
  </si>
  <si>
    <t>MONTH</t>
  </si>
  <si>
    <t>3-month</t>
  </si>
  <si>
    <t>6-month</t>
  </si>
  <si>
    <t>12-month</t>
  </si>
  <si>
    <t>Cumulat</t>
  </si>
  <si>
    <t xml:space="preserve">    Pd Pct</t>
  </si>
  <si>
    <t>OF LAG</t>
  </si>
  <si>
    <t>average</t>
  </si>
  <si>
    <t>Pd Pct</t>
  </si>
  <si>
    <t>used</t>
  </si>
  <si>
    <t>---------</t>
  </si>
  <si>
    <t>----------</t>
  </si>
  <si>
    <t>LINK RATIOS</t>
  </si>
  <si>
    <t>Accident</t>
  </si>
  <si>
    <t>Month</t>
  </si>
  <si>
    <t>Month of Lag</t>
  </si>
  <si>
    <t xml:space="preserve">      ------</t>
  </si>
  <si>
    <t>---</t>
  </si>
  <si>
    <t>Cumulative Development</t>
  </si>
  <si>
    <t>Volume All</t>
  </si>
  <si>
    <t>Volume 12</t>
  </si>
  <si>
    <t>Volume 6</t>
  </si>
  <si>
    <t>Volume 3</t>
  </si>
  <si>
    <t>Simple All</t>
  </si>
  <si>
    <t>Simple 12</t>
  </si>
  <si>
    <t>Simple 6</t>
  </si>
  <si>
    <t>Simple 3</t>
  </si>
  <si>
    <t>Incremental Pattern</t>
  </si>
  <si>
    <t>Raw</t>
  </si>
  <si>
    <t>Total</t>
  </si>
  <si>
    <t>Adjustment</t>
  </si>
  <si>
    <t>Projected</t>
  </si>
  <si>
    <t>LOSS RATIO</t>
  </si>
  <si>
    <t>Incurral</t>
  </si>
  <si>
    <t xml:space="preserve">Claims </t>
  </si>
  <si>
    <t>Paid %</t>
  </si>
  <si>
    <t>Claim</t>
  </si>
  <si>
    <t>to Claim</t>
  </si>
  <si>
    <t>Incurred</t>
  </si>
  <si>
    <t>Latest</t>
  </si>
  <si>
    <t>Paid</t>
  </si>
  <si>
    <t>(Cum)</t>
  </si>
  <si>
    <t>Liability</t>
  </si>
  <si>
    <t>Claims</t>
  </si>
  <si>
    <t>Premiums</t>
  </si>
  <si>
    <t>less Pd</t>
  </si>
  <si>
    <t>12 Mos.</t>
  </si>
  <si>
    <t>Paid Month</t>
  </si>
  <si>
    <t xml:space="preserve">Paid </t>
  </si>
  <si>
    <t>-----</t>
  </si>
  <si>
    <t>----</t>
  </si>
  <si>
    <t>--------</t>
  </si>
  <si>
    <t>-------</t>
  </si>
  <si>
    <t>Incurral Month</t>
  </si>
  <si>
    <t xml:space="preserve">   --------------</t>
  </si>
  <si>
    <t>Previous Quarter</t>
  </si>
  <si>
    <t>Liability Change</t>
  </si>
  <si>
    <t>Annzd Prem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</si>
</sst>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0"/>
    <numFmt numFmtId="165" formatCode="[$-409]mmm\-yy;@"/>
    <numFmt numFmtId="166" formatCode="_(* #,##0.000_);_(* \(#,##0.000\);_(* &quot;-&quot;??_);_(@_)"/>
    <numFmt numFmtId="167" formatCode="0.0%"/>
    <numFmt numFmtId="168" formatCode="_(* #,##0_);_(* \(#,##0\);_(* &quot;-&quot;??_);_(@_)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1"/>
      <color rgb="FF0070C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/>
    <xf numFmtId="9" fontId="1" fillId="0" borderId="0"/>
  </cellStyleXfs>
  <cellXfs count="39">
    <xf numFmtId="0" fontId="0" fillId="0" borderId="0" xfId="0"/>
    <xf numFmtId="3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/>
    <xf numFmtId="2" fontId="3" fillId="0" borderId="0" xfId="0" applyNumberFormat="1" applyFont="1"/>
    <xf numFmtId="14" fontId="3" fillId="0" borderId="0" xfId="0" applyNumberFormat="1" applyFont="1"/>
    <xf numFmtId="0" fontId="0" fillId="0" borderId="0" xfId="0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165" fontId="0" fillId="0" borderId="0" xfId="0" applyNumberFormat="1"/>
    <xf numFmtId="43" fontId="1" fillId="0" borderId="0" xfId="1"/>
    <xf numFmtId="43" fontId="1" fillId="0" borderId="4" xfId="1" applyBorder="1"/>
    <xf numFmtId="0" fontId="0" fillId="0" borderId="0" xfId="0" applyAlignment="1">
      <alignment horizontal="left"/>
    </xf>
    <xf numFmtId="14" fontId="0" fillId="0" borderId="0" xfId="0" applyNumberFormat="1"/>
    <xf numFmtId="43" fontId="0" fillId="0" borderId="0" xfId="1" applyFont="1"/>
    <xf numFmtId="9" fontId="1" fillId="0" borderId="0" xfId="2"/>
    <xf numFmtId="43" fontId="4" fillId="2" borderId="0" xfId="1" applyFont="1" applyFill="1"/>
    <xf numFmtId="166" fontId="1" fillId="0" borderId="0" xfId="1" applyNumberFormat="1"/>
    <xf numFmtId="0" fontId="0" fillId="0" borderId="4" xfId="0" applyBorder="1"/>
    <xf numFmtId="167" fontId="1" fillId="0" borderId="0" xfId="2" applyNumberFormat="1"/>
    <xf numFmtId="43" fontId="0" fillId="0" borderId="0" xfId="0" applyNumberFormat="1"/>
    <xf numFmtId="10" fontId="4" fillId="0" borderId="4" xfId="2" applyNumberFormat="1" applyFont="1" applyBorder="1"/>
    <xf numFmtId="43" fontId="1" fillId="0" borderId="5" xfId="1" applyBorder="1"/>
    <xf numFmtId="43" fontId="5" fillId="0" borderId="5" xfId="1" applyFont="1" applyBorder="1"/>
    <xf numFmtId="10" fontId="0" fillId="0" borderId="0" xfId="2" applyNumberFormat="1" applyFont="1"/>
    <xf numFmtId="168" fontId="6" fillId="0" borderId="0" xfId="1" applyNumberFormat="1" applyFont="1"/>
    <xf numFmtId="168" fontId="0" fillId="0" borderId="0" xfId="1" applyNumberFormat="1" applyFont="1"/>
    <xf numFmtId="168" fontId="0" fillId="0" borderId="0" xfId="0" applyNumberFormat="1"/>
    <xf numFmtId="0" fontId="7" fillId="0" borderId="0" xfId="0" applyFont="1"/>
    <xf numFmtId="9" fontId="0" fillId="0" borderId="0" xfId="2" applyFont="1"/>
    <xf numFmtId="0" fontId="7" fillId="0" borderId="0" xfId="0" applyFont="1" applyAlignment="1">
      <alignment horizontal="center" wrapText="1"/>
    </xf>
    <xf numFmtId="3" fontId="2" fillId="0" borderId="0" xfId="0" applyNumberFormat="1" applyFont="1" applyAlignment="1">
      <alignment horizontal="center"/>
    </xf>
    <xf numFmtId="0" fontId="0" fillId="0" borderId="0" xfId="0"/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Development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'Plot Patterns'!$B$1</c:f>
              <c:strCache>
                <c:ptCount val="1"/>
                <c:pt idx="0">
                  <c:v>Volume 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Patterns'!$B$2:$B$24</c:f>
              <c:numCache>
                <c:formatCode>0%</c:formatCode>
                <c:ptCount val="23"/>
                <c:pt idx="0">
                  <c:v>9.689354742964755E-2</c:v>
                </c:pt>
                <c:pt idx="1">
                  <c:v>0.50071894896294511</c:v>
                </c:pt>
                <c:pt idx="2">
                  <c:v>0.75118422231228843</c:v>
                </c:pt>
                <c:pt idx="3">
                  <c:v>0.89626240662278089</c:v>
                </c:pt>
                <c:pt idx="4">
                  <c:v>0.93796182070321199</c:v>
                </c:pt>
                <c:pt idx="5">
                  <c:v>0.95167338039263027</c:v>
                </c:pt>
                <c:pt idx="6">
                  <c:v>0.96740562605878222</c:v>
                </c:pt>
                <c:pt idx="7">
                  <c:v>0.97408051351873215</c:v>
                </c:pt>
                <c:pt idx="8">
                  <c:v>0.97861916582447583</c:v>
                </c:pt>
                <c:pt idx="9">
                  <c:v>0.98326465901708227</c:v>
                </c:pt>
                <c:pt idx="10">
                  <c:v>0.98708321157397916</c:v>
                </c:pt>
                <c:pt idx="11">
                  <c:v>0.989506269237863</c:v>
                </c:pt>
                <c:pt idx="12">
                  <c:v>0.99893325871743965</c:v>
                </c:pt>
                <c:pt idx="13">
                  <c:v>0.99943758067070032</c:v>
                </c:pt>
                <c:pt idx="14">
                  <c:v>0.99968752429061924</c:v>
                </c:pt>
                <c:pt idx="15">
                  <c:v>0.99968752429061924</c:v>
                </c:pt>
                <c:pt idx="16">
                  <c:v>0.99976034815882153</c:v>
                </c:pt>
                <c:pt idx="17">
                  <c:v>0.99976034815882153</c:v>
                </c:pt>
                <c:pt idx="18">
                  <c:v>0.99976034815882153</c:v>
                </c:pt>
                <c:pt idx="19">
                  <c:v>0.99986895165359169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02-40E4-A3A3-DCFEB5A3E471}"/>
            </c:ext>
          </c:extLst>
        </c:ser>
        <c:ser>
          <c:idx val="2"/>
          <c:order val="1"/>
          <c:tx>
            <c:strRef>
              <c:f>'Plot Patterns'!$C$1</c:f>
              <c:strCache>
                <c:ptCount val="1"/>
                <c:pt idx="0">
                  <c:v>Volume 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Patterns'!$C$2:$C$24</c:f>
              <c:numCache>
                <c:formatCode>0%</c:formatCode>
                <c:ptCount val="23"/>
                <c:pt idx="0">
                  <c:v>0.1065082679382596</c:v>
                </c:pt>
                <c:pt idx="1">
                  <c:v>0.47757469594622332</c:v>
                </c:pt>
                <c:pt idx="2">
                  <c:v>0.70263161499699089</c:v>
                </c:pt>
                <c:pt idx="3">
                  <c:v>0.89848927538773193</c:v>
                </c:pt>
                <c:pt idx="4">
                  <c:v>0.94999451112372635</c:v>
                </c:pt>
                <c:pt idx="5">
                  <c:v>0.96114265369355356</c:v>
                </c:pt>
                <c:pt idx="6">
                  <c:v>0.97036707382292942</c:v>
                </c:pt>
                <c:pt idx="7">
                  <c:v>0.97580862892935405</c:v>
                </c:pt>
                <c:pt idx="8">
                  <c:v>0.9802255797646493</c:v>
                </c:pt>
                <c:pt idx="9">
                  <c:v>0.98385332993108943</c:v>
                </c:pt>
                <c:pt idx="10">
                  <c:v>0.98729909707439811</c:v>
                </c:pt>
                <c:pt idx="11">
                  <c:v>0.989506269237863</c:v>
                </c:pt>
                <c:pt idx="12">
                  <c:v>0.99893325871743965</c:v>
                </c:pt>
                <c:pt idx="13">
                  <c:v>0.99943758067070032</c:v>
                </c:pt>
                <c:pt idx="14">
                  <c:v>0.99968752429061924</c:v>
                </c:pt>
                <c:pt idx="15">
                  <c:v>0.99968752429061924</c:v>
                </c:pt>
                <c:pt idx="16">
                  <c:v>0.99976034815882153</c:v>
                </c:pt>
                <c:pt idx="17">
                  <c:v>0.99976034815882153</c:v>
                </c:pt>
                <c:pt idx="18">
                  <c:v>0.99976034815882153</c:v>
                </c:pt>
                <c:pt idx="19">
                  <c:v>0.99986895165359169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02-40E4-A3A3-DCFEB5A3E471}"/>
            </c:ext>
          </c:extLst>
        </c:ser>
        <c:ser>
          <c:idx val="3"/>
          <c:order val="2"/>
          <c:tx>
            <c:strRef>
              <c:f>'Plot Patterns'!$D$1</c:f>
              <c:strCache>
                <c:ptCount val="1"/>
                <c:pt idx="0">
                  <c:v>Volume 6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Patterns'!$D$2:$D$24</c:f>
              <c:numCache>
                <c:formatCode>0%</c:formatCode>
                <c:ptCount val="23"/>
                <c:pt idx="0">
                  <c:v>6.7744793956939303E-2</c:v>
                </c:pt>
                <c:pt idx="1">
                  <c:v>0.3362149301839592</c:v>
                </c:pt>
                <c:pt idx="2">
                  <c:v>0.60047164299111722</c:v>
                </c:pt>
                <c:pt idx="3">
                  <c:v>0.87503787847837633</c:v>
                </c:pt>
                <c:pt idx="4">
                  <c:v>0.94603681852766031</c:v>
                </c:pt>
                <c:pt idx="5">
                  <c:v>0.95942427753916104</c:v>
                </c:pt>
                <c:pt idx="6">
                  <c:v>0.96976058381945229</c:v>
                </c:pt>
                <c:pt idx="7">
                  <c:v>0.97402073601278338</c:v>
                </c:pt>
                <c:pt idx="8">
                  <c:v>0.97892942273825712</c:v>
                </c:pt>
                <c:pt idx="9">
                  <c:v>0.9828091613660892</c:v>
                </c:pt>
                <c:pt idx="10">
                  <c:v>0.98624096215611734</c:v>
                </c:pt>
                <c:pt idx="11">
                  <c:v>0.98844596889953207</c:v>
                </c:pt>
                <c:pt idx="12">
                  <c:v>0.99930712987665193</c:v>
                </c:pt>
                <c:pt idx="13">
                  <c:v>0.9996569305258276</c:v>
                </c:pt>
                <c:pt idx="14">
                  <c:v>0.9996569305258276</c:v>
                </c:pt>
                <c:pt idx="15">
                  <c:v>0.9996569305258276</c:v>
                </c:pt>
                <c:pt idx="16">
                  <c:v>0.99976034815882153</c:v>
                </c:pt>
                <c:pt idx="17">
                  <c:v>0.99976034815882153</c:v>
                </c:pt>
                <c:pt idx="18">
                  <c:v>0.99976034815882153</c:v>
                </c:pt>
                <c:pt idx="19">
                  <c:v>0.99986895165359169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02-40E4-A3A3-DCFEB5A3E471}"/>
            </c:ext>
          </c:extLst>
        </c:ser>
        <c:ser>
          <c:idx val="4"/>
          <c:order val="3"/>
          <c:tx>
            <c:strRef>
              <c:f>'Plot Patterns'!$E$1</c:f>
              <c:strCache>
                <c:ptCount val="1"/>
                <c:pt idx="0">
                  <c:v>Volume 3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Patterns'!$E$2:$E$24</c:f>
              <c:numCache>
                <c:formatCode>0%</c:formatCode>
                <c:ptCount val="23"/>
                <c:pt idx="0">
                  <c:v>1.6891075284207621E-2</c:v>
                </c:pt>
                <c:pt idx="1">
                  <c:v>0.1586286578397042</c:v>
                </c:pt>
                <c:pt idx="2">
                  <c:v>0.50612401250561001</c:v>
                </c:pt>
                <c:pt idx="3">
                  <c:v>0.80998055370757738</c:v>
                </c:pt>
                <c:pt idx="4">
                  <c:v>0.94485471816707178</c:v>
                </c:pt>
                <c:pt idx="5">
                  <c:v>0.96580956862320155</c:v>
                </c:pt>
                <c:pt idx="6">
                  <c:v>0.97223379687275435</c:v>
                </c:pt>
                <c:pt idx="7">
                  <c:v>0.97718472633239817</c:v>
                </c:pt>
                <c:pt idx="8">
                  <c:v>0.98289086198538167</c:v>
                </c:pt>
                <c:pt idx="9">
                  <c:v>0.98630919449053789</c:v>
                </c:pt>
                <c:pt idx="10">
                  <c:v>0.99037888981575928</c:v>
                </c:pt>
                <c:pt idx="11">
                  <c:v>0.99216469790996509</c:v>
                </c:pt>
                <c:pt idx="12">
                  <c:v>0.99880614445754468</c:v>
                </c:pt>
                <c:pt idx="13">
                  <c:v>0.99958180351074077</c:v>
                </c:pt>
                <c:pt idx="14">
                  <c:v>0.99958180351074077</c:v>
                </c:pt>
                <c:pt idx="15">
                  <c:v>0.99958180351074077</c:v>
                </c:pt>
                <c:pt idx="16">
                  <c:v>0.99982266866214076</c:v>
                </c:pt>
                <c:pt idx="17">
                  <c:v>0.99982266866214076</c:v>
                </c:pt>
                <c:pt idx="18">
                  <c:v>0.99982266866214076</c:v>
                </c:pt>
                <c:pt idx="19">
                  <c:v>0.99982266866214076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A02-40E4-A3A3-DCFEB5A3E471}"/>
            </c:ext>
          </c:extLst>
        </c:ser>
        <c:ser>
          <c:idx val="5"/>
          <c:order val="4"/>
          <c:tx>
            <c:strRef>
              <c:f>'Plot Patterns'!$F$1</c:f>
              <c:strCache>
                <c:ptCount val="1"/>
                <c:pt idx="0">
                  <c:v>Simple All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Patterns'!$F$2:$F$24</c:f>
              <c:numCache>
                <c:formatCode>0%</c:formatCode>
                <c:ptCount val="23"/>
                <c:pt idx="0">
                  <c:v>3.1354449118728207E-2</c:v>
                </c:pt>
                <c:pt idx="1">
                  <c:v>0.40611085954536691</c:v>
                </c:pt>
                <c:pt idx="2">
                  <c:v>0.71988247971853869</c:v>
                </c:pt>
                <c:pt idx="3">
                  <c:v>0.89263455381585877</c:v>
                </c:pt>
                <c:pt idx="4">
                  <c:v>0.93859852602880545</c:v>
                </c:pt>
                <c:pt idx="5">
                  <c:v>0.95258152766036863</c:v>
                </c:pt>
                <c:pt idx="6">
                  <c:v>0.96872605417017255</c:v>
                </c:pt>
                <c:pt idx="7">
                  <c:v>0.97540330706639911</c:v>
                </c:pt>
                <c:pt idx="8">
                  <c:v>0.979715456818678</c:v>
                </c:pt>
                <c:pt idx="9">
                  <c:v>0.98414229610481596</c:v>
                </c:pt>
                <c:pt idx="10">
                  <c:v>0.98781062265785158</c:v>
                </c:pt>
                <c:pt idx="11">
                  <c:v>0.9901848664624916</c:v>
                </c:pt>
                <c:pt idx="12">
                  <c:v>0.99897439349573491</c:v>
                </c:pt>
                <c:pt idx="13">
                  <c:v>0.99946422802490809</c:v>
                </c:pt>
                <c:pt idx="14">
                  <c:v>0.99966627542314901</c:v>
                </c:pt>
                <c:pt idx="15">
                  <c:v>0.99966627542314901</c:v>
                </c:pt>
                <c:pt idx="16">
                  <c:v>0.99976941471430081</c:v>
                </c:pt>
                <c:pt idx="17">
                  <c:v>0.99976941471430081</c:v>
                </c:pt>
                <c:pt idx="18">
                  <c:v>0.99976941471430081</c:v>
                </c:pt>
                <c:pt idx="19">
                  <c:v>0.99987392348305226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A02-40E4-A3A3-DCFEB5A3E471}"/>
            </c:ext>
          </c:extLst>
        </c:ser>
        <c:ser>
          <c:idx val="6"/>
          <c:order val="5"/>
          <c:tx>
            <c:strRef>
              <c:f>'Plot Patterns'!$G$1</c:f>
              <c:strCache>
                <c:ptCount val="1"/>
                <c:pt idx="0">
                  <c:v>Simple 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Patterns'!$G$2:$G$24</c:f>
              <c:numCache>
                <c:formatCode>0%</c:formatCode>
                <c:ptCount val="23"/>
                <c:pt idx="0">
                  <c:v>2.070510343234561E-2</c:v>
                </c:pt>
                <c:pt idx="1">
                  <c:v>0.35792245688984831</c:v>
                </c:pt>
                <c:pt idx="2">
                  <c:v>0.6669417405118746</c:v>
                </c:pt>
                <c:pt idx="3">
                  <c:v>0.89065554514951073</c:v>
                </c:pt>
                <c:pt idx="4">
                  <c:v>0.94830250848190312</c:v>
                </c:pt>
                <c:pt idx="5">
                  <c:v>0.96000702476110722</c:v>
                </c:pt>
                <c:pt idx="6">
                  <c:v>0.97103977002456576</c:v>
                </c:pt>
                <c:pt idx="7">
                  <c:v>0.97672827699783171</c:v>
                </c:pt>
                <c:pt idx="8">
                  <c:v>0.98095309865858704</c:v>
                </c:pt>
                <c:pt idx="9">
                  <c:v>0.98460098961130416</c:v>
                </c:pt>
                <c:pt idx="10">
                  <c:v>0.98797146360047217</c:v>
                </c:pt>
                <c:pt idx="11">
                  <c:v>0.9901848664624916</c:v>
                </c:pt>
                <c:pt idx="12">
                  <c:v>0.99897439349573491</c:v>
                </c:pt>
                <c:pt idx="13">
                  <c:v>0.99946422802490809</c:v>
                </c:pt>
                <c:pt idx="14">
                  <c:v>0.99966627542314901</c:v>
                </c:pt>
                <c:pt idx="15">
                  <c:v>0.99966627542314901</c:v>
                </c:pt>
                <c:pt idx="16">
                  <c:v>0.99976941471430081</c:v>
                </c:pt>
                <c:pt idx="17">
                  <c:v>0.99976941471430081</c:v>
                </c:pt>
                <c:pt idx="18">
                  <c:v>0.99976941471430081</c:v>
                </c:pt>
                <c:pt idx="19">
                  <c:v>0.99987392348305226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A02-40E4-A3A3-DCFEB5A3E471}"/>
            </c:ext>
          </c:extLst>
        </c:ser>
        <c:ser>
          <c:idx val="7"/>
          <c:order val="6"/>
          <c:tx>
            <c:strRef>
              <c:f>'Plot Patterns'!$H$1</c:f>
              <c:strCache>
                <c:ptCount val="1"/>
                <c:pt idx="0">
                  <c:v>Simple 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Patterns'!$H$2:$H$24</c:f>
              <c:numCache>
                <c:formatCode>0%</c:formatCode>
                <c:ptCount val="23"/>
                <c:pt idx="0">
                  <c:v>7.2725817009956012E-3</c:v>
                </c:pt>
                <c:pt idx="1">
                  <c:v>0.2185609228302034</c:v>
                </c:pt>
                <c:pt idx="2">
                  <c:v>0.53234409840538588</c:v>
                </c:pt>
                <c:pt idx="3">
                  <c:v>0.84918822253339399</c:v>
                </c:pt>
                <c:pt idx="4">
                  <c:v>0.94199187752186497</c:v>
                </c:pt>
                <c:pt idx="5">
                  <c:v>0.95799045943136185</c:v>
                </c:pt>
                <c:pt idx="6">
                  <c:v>0.97218858310700229</c:v>
                </c:pt>
                <c:pt idx="7">
                  <c:v>0.97608474549519164</c:v>
                </c:pt>
                <c:pt idx="8">
                  <c:v>0.98048581776255861</c:v>
                </c:pt>
                <c:pt idx="9">
                  <c:v>0.9844261189278668</c:v>
                </c:pt>
                <c:pt idx="10">
                  <c:v>0.98768692058949636</c:v>
                </c:pt>
                <c:pt idx="11">
                  <c:v>0.98981768153589444</c:v>
                </c:pt>
                <c:pt idx="12">
                  <c:v>0.99924366577778934</c:v>
                </c:pt>
                <c:pt idx="13">
                  <c:v>0.99963190038823224</c:v>
                </c:pt>
                <c:pt idx="14">
                  <c:v>0.99963190038823224</c:v>
                </c:pt>
                <c:pt idx="15">
                  <c:v>0.99963190038823224</c:v>
                </c:pt>
                <c:pt idx="16">
                  <c:v>0.99976941471430081</c:v>
                </c:pt>
                <c:pt idx="17">
                  <c:v>0.99976941471430081</c:v>
                </c:pt>
                <c:pt idx="18">
                  <c:v>0.99976941471430081</c:v>
                </c:pt>
                <c:pt idx="19">
                  <c:v>0.99987392348305226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A02-40E4-A3A3-DCFEB5A3E471}"/>
            </c:ext>
          </c:extLst>
        </c:ser>
        <c:ser>
          <c:idx val="8"/>
          <c:order val="7"/>
          <c:tx>
            <c:strRef>
              <c:f>'Plot Patterns'!$I$1</c:f>
              <c:strCache>
                <c:ptCount val="1"/>
                <c:pt idx="0">
                  <c:v>Simple 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Patterns'!$I$2:$I$24</c:f>
              <c:numCache>
                <c:formatCode>0%</c:formatCode>
                <c:ptCount val="23"/>
                <c:pt idx="0">
                  <c:v>2.6638121978042281E-3</c:v>
                </c:pt>
                <c:pt idx="1">
                  <c:v>0.1313183345881489</c:v>
                </c:pt>
                <c:pt idx="2">
                  <c:v>0.43988665572985841</c:v>
                </c:pt>
                <c:pt idx="3">
                  <c:v>0.79499915279422029</c:v>
                </c:pt>
                <c:pt idx="4">
                  <c:v>0.9397062051038011</c:v>
                </c:pt>
                <c:pt idx="5">
                  <c:v>0.96618049235191894</c:v>
                </c:pt>
                <c:pt idx="6">
                  <c:v>0.97348033737014583</c:v>
                </c:pt>
                <c:pt idx="7">
                  <c:v>0.97827028726155241</c:v>
                </c:pt>
                <c:pt idx="8">
                  <c:v>0.98339436572956285</c:v>
                </c:pt>
                <c:pt idx="9">
                  <c:v>0.9865392129611974</c:v>
                </c:pt>
                <c:pt idx="10">
                  <c:v>0.99064015939766636</c:v>
                </c:pt>
                <c:pt idx="11">
                  <c:v>0.99244453696680435</c:v>
                </c:pt>
                <c:pt idx="12">
                  <c:v>0.99878078748711152</c:v>
                </c:pt>
                <c:pt idx="13">
                  <c:v>0.99955689702521111</c:v>
                </c:pt>
                <c:pt idx="14">
                  <c:v>0.99955689702521111</c:v>
                </c:pt>
                <c:pt idx="15">
                  <c:v>0.99955689702521111</c:v>
                </c:pt>
                <c:pt idx="16">
                  <c:v>0.99983190504167874</c:v>
                </c:pt>
                <c:pt idx="17">
                  <c:v>0.99983190504167874</c:v>
                </c:pt>
                <c:pt idx="18">
                  <c:v>0.99983190504167874</c:v>
                </c:pt>
                <c:pt idx="19">
                  <c:v>0.99983190504167874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A02-40E4-A3A3-DCFEB5A3E471}"/>
            </c:ext>
          </c:extLst>
        </c:ser>
        <c:ser>
          <c:idx val="9"/>
          <c:order val="8"/>
          <c:tx>
            <c:strRef>
              <c:f>'Plot Patterns'!$J$1</c:f>
              <c:strCache>
                <c:ptCount val="1"/>
                <c:pt idx="0">
                  <c:v>Selected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Patterns'!$J$2:$J$24</c:f>
              <c:numCache>
                <c:formatCode>0%</c:formatCode>
                <c:ptCount val="23"/>
                <c:pt idx="0">
                  <c:v>2.7040129087100719E-2</c:v>
                </c:pt>
                <c:pt idx="1">
                  <c:v>0.2155562865177548</c:v>
                </c:pt>
                <c:pt idx="2">
                  <c:v>0.54927581874533971</c:v>
                </c:pt>
                <c:pt idx="3">
                  <c:v>0.8412533083160979</c:v>
                </c:pt>
                <c:pt idx="4">
                  <c:v>0.94544539884937118</c:v>
                </c:pt>
                <c:pt idx="5">
                  <c:v>0.9626063342526322</c:v>
                </c:pt>
                <c:pt idx="6">
                  <c:v>0.97099561547470625</c:v>
                </c:pt>
                <c:pt idx="7">
                  <c:v>0.97560016587771647</c:v>
                </c:pt>
                <c:pt idx="8">
                  <c:v>0.98090614275975829</c:v>
                </c:pt>
                <c:pt idx="9">
                  <c:v>0.98455606734030954</c:v>
                </c:pt>
                <c:pt idx="10">
                  <c:v>0.98830559474204738</c:v>
                </c:pt>
                <c:pt idx="11">
                  <c:v>0.9903018423235167</c:v>
                </c:pt>
                <c:pt idx="12">
                  <c:v>0.99905657436125195</c:v>
                </c:pt>
                <c:pt idx="13">
                  <c:v>0.99961936560672981</c:v>
                </c:pt>
                <c:pt idx="14">
                  <c:v>0.99961936560672981</c:v>
                </c:pt>
                <c:pt idx="15">
                  <c:v>0.99961936560672981</c:v>
                </c:pt>
                <c:pt idx="16">
                  <c:v>0.99979150743931744</c:v>
                </c:pt>
                <c:pt idx="17">
                  <c:v>0.99979150743931744</c:v>
                </c:pt>
                <c:pt idx="18">
                  <c:v>0.99979150743931744</c:v>
                </c:pt>
                <c:pt idx="19">
                  <c:v>0.99984580962225478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A02-40E4-A3A3-DCFEB5A3E4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6587632"/>
        <c:axId val="1346584272"/>
      </c:lineChart>
      <c:catAx>
        <c:axId val="134658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4272"/>
        <c:crosses val="autoZero"/>
        <c:auto val="1"/>
        <c:lblAlgn val="ctr"/>
        <c:lblOffset val="100"/>
        <c:noMultiLvlLbl val="0"/>
      </c:catAx>
      <c:valAx>
        <c:axId val="134658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763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Incremental Pattern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'Plot Patterns'!$N$1</c:f>
              <c:strCache>
                <c:ptCount val="1"/>
                <c:pt idx="0">
                  <c:v>Volume 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Patterns'!$N$2:$N$24</c:f>
              <c:numCache>
                <c:formatCode>_(* #,##0.00_);_(* \(#,##0.00\);_(* "-"??_);_(@_)</c:formatCode>
                <c:ptCount val="23"/>
                <c:pt idx="0">
                  <c:v>5.1677223328674904</c:v>
                </c:pt>
                <c:pt idx="1">
                  <c:v>1.500211293916657</c:v>
                </c:pt>
                <c:pt idx="2">
                  <c:v>1.1931326297880891</c:v>
                </c:pt>
                <c:pt idx="3">
                  <c:v>1.046525898857634</c:v>
                </c:pt>
                <c:pt idx="4">
                  <c:v>1.0146184624861789</c:v>
                </c:pt>
                <c:pt idx="5">
                  <c:v>1.016531139769467</c:v>
                </c:pt>
                <c:pt idx="6">
                  <c:v>1.0068997815188889</c:v>
                </c:pt>
                <c:pt idx="7">
                  <c:v>1.004659422134776</c:v>
                </c:pt>
                <c:pt idx="8">
                  <c:v>1.0047469877505339</c:v>
                </c:pt>
                <c:pt idx="9">
                  <c:v>1.003883545006808</c:v>
                </c:pt>
                <c:pt idx="10">
                  <c:v>1.0024547653485261</c:v>
                </c:pt>
                <c:pt idx="11">
                  <c:v>1.00952696286284</c:v>
                </c:pt>
                <c:pt idx="12">
                  <c:v>1.0005048605088069</c:v>
                </c:pt>
                <c:pt idx="13">
                  <c:v>1.000250084272148</c:v>
                </c:pt>
                <c:pt idx="14">
                  <c:v>1</c:v>
                </c:pt>
                <c:pt idx="15">
                  <c:v>1.0000728466310049</c:v>
                </c:pt>
                <c:pt idx="16">
                  <c:v>1</c:v>
                </c:pt>
                <c:pt idx="17">
                  <c:v>1</c:v>
                </c:pt>
                <c:pt idx="18">
                  <c:v>1.000108629528037</c:v>
                </c:pt>
                <c:pt idx="19">
                  <c:v>1.0001310655223281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B9-4947-B392-5D35D5A9F22B}"/>
            </c:ext>
          </c:extLst>
        </c:ser>
        <c:ser>
          <c:idx val="2"/>
          <c:order val="1"/>
          <c:tx>
            <c:strRef>
              <c:f>'Plot Patterns'!$O$1</c:f>
              <c:strCache>
                <c:ptCount val="1"/>
                <c:pt idx="0">
                  <c:v>Volume 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Patterns'!$O$2:$O$24</c:f>
              <c:numCache>
                <c:formatCode>_(* #,##0.00_);_(* \(#,##0.00\);_(* "-"??_);_(@_)</c:formatCode>
                <c:ptCount val="23"/>
                <c:pt idx="0">
                  <c:v>4.4839213442383876</c:v>
                </c:pt>
                <c:pt idx="1">
                  <c:v>1.4712496724828781</c:v>
                </c:pt>
                <c:pt idx="2">
                  <c:v>1.2787487158424831</c:v>
                </c:pt>
                <c:pt idx="3">
                  <c:v>1.0573242632348261</c:v>
                </c:pt>
                <c:pt idx="4">
                  <c:v>1.0117349547174119</c:v>
                </c:pt>
                <c:pt idx="5">
                  <c:v>1.0095973475882349</c:v>
                </c:pt>
                <c:pt idx="6">
                  <c:v>1.0056077285114251</c:v>
                </c:pt>
                <c:pt idx="7">
                  <c:v>1.00452645191316</c:v>
                </c:pt>
                <c:pt idx="8">
                  <c:v>1.0037009339904299</c:v>
                </c:pt>
                <c:pt idx="9">
                  <c:v>1.003502317915161</c:v>
                </c:pt>
                <c:pt idx="10">
                  <c:v>1.0022355658685449</c:v>
                </c:pt>
                <c:pt idx="11">
                  <c:v>1.00952696286284</c:v>
                </c:pt>
                <c:pt idx="12">
                  <c:v>1.0005048605088069</c:v>
                </c:pt>
                <c:pt idx="13">
                  <c:v>1.000250084272148</c:v>
                </c:pt>
                <c:pt idx="14">
                  <c:v>1</c:v>
                </c:pt>
                <c:pt idx="15">
                  <c:v>1.0000728466310049</c:v>
                </c:pt>
                <c:pt idx="16">
                  <c:v>1</c:v>
                </c:pt>
                <c:pt idx="17">
                  <c:v>1</c:v>
                </c:pt>
                <c:pt idx="18">
                  <c:v>1.000108629528037</c:v>
                </c:pt>
                <c:pt idx="19">
                  <c:v>1.0001310655223281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B9-4947-B392-5D35D5A9F22B}"/>
            </c:ext>
          </c:extLst>
        </c:ser>
        <c:ser>
          <c:idx val="3"/>
          <c:order val="2"/>
          <c:tx>
            <c:strRef>
              <c:f>'Plot Patterns'!$P$1</c:f>
              <c:strCache>
                <c:ptCount val="1"/>
                <c:pt idx="0">
                  <c:v>Volume 6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Patterns'!$P$2:$P$24</c:f>
              <c:numCache>
                <c:formatCode>_(* #,##0.00_);_(* \(#,##0.00\);_(* "-"??_);_(@_)</c:formatCode>
                <c:ptCount val="23"/>
                <c:pt idx="0">
                  <c:v>4.962963359186948</c:v>
                </c:pt>
                <c:pt idx="1">
                  <c:v>1.785975544460713</c:v>
                </c:pt>
                <c:pt idx="2">
                  <c:v>1.45725096046096</c:v>
                </c:pt>
                <c:pt idx="3">
                  <c:v>1.0811381333260059</c:v>
                </c:pt>
                <c:pt idx="4">
                  <c:v>1.0141510972398899</c:v>
                </c:pt>
                <c:pt idx="5">
                  <c:v>1.0107734466619951</c:v>
                </c:pt>
                <c:pt idx="6">
                  <c:v>1.0043929937599161</c:v>
                </c:pt>
                <c:pt idx="7">
                  <c:v>1.005039612139643</c:v>
                </c:pt>
                <c:pt idx="8">
                  <c:v>1.003963246519836</c:v>
                </c:pt>
                <c:pt idx="9">
                  <c:v>1.003491828245942</c:v>
                </c:pt>
                <c:pt idx="10">
                  <c:v>1.002235768770539</c:v>
                </c:pt>
                <c:pt idx="11">
                  <c:v>1.010988118034627</c:v>
                </c:pt>
                <c:pt idx="12">
                  <c:v>1.0003500431836401</c:v>
                </c:pt>
                <c:pt idx="13">
                  <c:v>1</c:v>
                </c:pt>
                <c:pt idx="14">
                  <c:v>1</c:v>
                </c:pt>
                <c:pt idx="15">
                  <c:v>1.0001034531246029</c:v>
                </c:pt>
                <c:pt idx="16">
                  <c:v>1</c:v>
                </c:pt>
                <c:pt idx="17">
                  <c:v>1</c:v>
                </c:pt>
                <c:pt idx="18">
                  <c:v>1.000108629528037</c:v>
                </c:pt>
                <c:pt idx="19">
                  <c:v>1.0001310655223281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BB9-4947-B392-5D35D5A9F22B}"/>
            </c:ext>
          </c:extLst>
        </c:ser>
        <c:ser>
          <c:idx val="4"/>
          <c:order val="3"/>
          <c:tx>
            <c:strRef>
              <c:f>'Plot Patterns'!$Q$1</c:f>
              <c:strCache>
                <c:ptCount val="1"/>
                <c:pt idx="0">
                  <c:v>Volume 3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Patterns'!$Q$2:$Q$24</c:f>
              <c:numCache>
                <c:formatCode>_(* #,##0.00_);_(* \(#,##0.00\);_(* "-"??_);_(@_)</c:formatCode>
                <c:ptCount val="23"/>
                <c:pt idx="0">
                  <c:v>9.3912705479452061</c:v>
                </c:pt>
                <c:pt idx="1">
                  <c:v>3.1906215396278101</c:v>
                </c:pt>
                <c:pt idx="2">
                  <c:v>1.600359859825065</c:v>
                </c:pt>
                <c:pt idx="3">
                  <c:v>1.1665153118085689</c:v>
                </c:pt>
                <c:pt idx="4">
                  <c:v>1.0221778544925719</c:v>
                </c:pt>
                <c:pt idx="5">
                  <c:v>1.0066516510689689</c:v>
                </c:pt>
                <c:pt idx="6">
                  <c:v>1.005092323961138</c:v>
                </c:pt>
                <c:pt idx="7">
                  <c:v>1.005839362301947</c:v>
                </c:pt>
                <c:pt idx="8">
                  <c:v>1.003477835268761</c:v>
                </c:pt>
                <c:pt idx="9">
                  <c:v>1.00412618613712</c:v>
                </c:pt>
                <c:pt idx="10">
                  <c:v>1.001803156461198</c:v>
                </c:pt>
                <c:pt idx="11">
                  <c:v>1.0066938952389359</c:v>
                </c:pt>
                <c:pt idx="12">
                  <c:v>1.0007765861849169</c:v>
                </c:pt>
                <c:pt idx="13">
                  <c:v>1</c:v>
                </c:pt>
                <c:pt idx="14">
                  <c:v>1</c:v>
                </c:pt>
                <c:pt idx="15">
                  <c:v>1.0002409659225029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1.00017736278984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BB9-4947-B392-5D35D5A9F22B}"/>
            </c:ext>
          </c:extLst>
        </c:ser>
        <c:ser>
          <c:idx val="5"/>
          <c:order val="4"/>
          <c:tx>
            <c:strRef>
              <c:f>'Plot Patterns'!$R$1</c:f>
              <c:strCache>
                <c:ptCount val="1"/>
                <c:pt idx="0">
                  <c:v>Simple All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Patterns'!$R$2:$R$24</c:f>
              <c:numCache>
                <c:formatCode>_(* #,##0.00_);_(* \(#,##0.00\);_(* "-"??_);_(@_)</c:formatCode>
                <c:ptCount val="23"/>
                <c:pt idx="0">
                  <c:v>12.952256249426309</c:v>
                </c:pt>
                <c:pt idx="1">
                  <c:v>1.7726255351172659</c:v>
                </c:pt>
                <c:pt idx="2">
                  <c:v>1.239972605201981</c:v>
                </c:pt>
                <c:pt idx="3">
                  <c:v>1.051492485941149</c:v>
                </c:pt>
                <c:pt idx="4">
                  <c:v>1.0148977451421379</c:v>
                </c:pt>
                <c:pt idx="5">
                  <c:v>1.016948183479325</c:v>
                </c:pt>
                <c:pt idx="6">
                  <c:v>1.0068928185295341</c:v>
                </c:pt>
                <c:pt idx="7">
                  <c:v>1.0044208890015429</c:v>
                </c:pt>
                <c:pt idx="8">
                  <c:v>1.0045184948908661</c:v>
                </c:pt>
                <c:pt idx="9">
                  <c:v>1.003727435115384</c:v>
                </c:pt>
                <c:pt idx="10">
                  <c:v>1.0024035414786809</c:v>
                </c:pt>
                <c:pt idx="11">
                  <c:v>1.00887665256352</c:v>
                </c:pt>
                <c:pt idx="12">
                  <c:v>1.000490337422423</c:v>
                </c:pt>
                <c:pt idx="13">
                  <c:v>1.000202155707604</c:v>
                </c:pt>
                <c:pt idx="14">
                  <c:v>1</c:v>
                </c:pt>
                <c:pt idx="15">
                  <c:v>1.000103173722759</c:v>
                </c:pt>
                <c:pt idx="16">
                  <c:v>1</c:v>
                </c:pt>
                <c:pt idx="17">
                  <c:v>1</c:v>
                </c:pt>
                <c:pt idx="18">
                  <c:v>1.000104532872494</c:v>
                </c:pt>
                <c:pt idx="19">
                  <c:v>1.0001260924142401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BB9-4947-B392-5D35D5A9F22B}"/>
            </c:ext>
          </c:extLst>
        </c:ser>
        <c:ser>
          <c:idx val="6"/>
          <c:order val="5"/>
          <c:tx>
            <c:strRef>
              <c:f>'Plot Patterns'!$S$1</c:f>
              <c:strCache>
                <c:ptCount val="1"/>
                <c:pt idx="0">
                  <c:v>Simple 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Patterns'!$S$2:$S$24</c:f>
              <c:numCache>
                <c:formatCode>_(* #,##0.00_);_(* \(#,##0.00\);_(* "-"??_);_(@_)</c:formatCode>
                <c:ptCount val="23"/>
                <c:pt idx="0">
                  <c:v>17.286678043380359</c:v>
                </c:pt>
                <c:pt idx="1">
                  <c:v>1.863369363038117</c:v>
                </c:pt>
                <c:pt idx="2">
                  <c:v>1.3354323039759619</c:v>
                </c:pt>
                <c:pt idx="3">
                  <c:v>1.0647241951687569</c:v>
                </c:pt>
                <c:pt idx="4">
                  <c:v>1.0123425976147009</c:v>
                </c:pt>
                <c:pt idx="5">
                  <c:v>1.011492358887899</c:v>
                </c:pt>
                <c:pt idx="6">
                  <c:v>1.0058581606530099</c:v>
                </c:pt>
                <c:pt idx="7">
                  <c:v>1.004325483105436</c:v>
                </c:pt>
                <c:pt idx="8">
                  <c:v>1.003718721065977</c:v>
                </c:pt>
                <c:pt idx="9">
                  <c:v>1.0034231876919999</c:v>
                </c:pt>
                <c:pt idx="10">
                  <c:v>1.002240351005639</c:v>
                </c:pt>
                <c:pt idx="11">
                  <c:v>1.00887665256352</c:v>
                </c:pt>
                <c:pt idx="12">
                  <c:v>1.000490337422423</c:v>
                </c:pt>
                <c:pt idx="13">
                  <c:v>1.000202155707604</c:v>
                </c:pt>
                <c:pt idx="14">
                  <c:v>1</c:v>
                </c:pt>
                <c:pt idx="15">
                  <c:v>1.000103173722759</c:v>
                </c:pt>
                <c:pt idx="16">
                  <c:v>1</c:v>
                </c:pt>
                <c:pt idx="17">
                  <c:v>1</c:v>
                </c:pt>
                <c:pt idx="18">
                  <c:v>1.000104532872494</c:v>
                </c:pt>
                <c:pt idx="19">
                  <c:v>1.0001260924142401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BB9-4947-B392-5D35D5A9F22B}"/>
            </c:ext>
          </c:extLst>
        </c:ser>
        <c:ser>
          <c:idx val="7"/>
          <c:order val="6"/>
          <c:tx>
            <c:strRef>
              <c:f>'Plot Patterns'!$T$1</c:f>
              <c:strCache>
                <c:ptCount val="1"/>
                <c:pt idx="0">
                  <c:v>Simple 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Patterns'!$T$2:$T$24</c:f>
              <c:numCache>
                <c:formatCode>_(* #,##0.00_);_(* \(#,##0.00\);_(* "-"??_);_(@_)</c:formatCode>
                <c:ptCount val="23"/>
                <c:pt idx="0">
                  <c:v>30.05272842796429</c:v>
                </c:pt>
                <c:pt idx="1">
                  <c:v>2.435678306588025</c:v>
                </c:pt>
                <c:pt idx="2">
                  <c:v>1.595186694239874</c:v>
                </c:pt>
                <c:pt idx="3">
                  <c:v>1.109285141416126</c:v>
                </c:pt>
                <c:pt idx="4">
                  <c:v>1.0169837790444489</c:v>
                </c:pt>
                <c:pt idx="5">
                  <c:v>1.014820735985271</c:v>
                </c:pt>
                <c:pt idx="6">
                  <c:v>1.00400761997815</c:v>
                </c:pt>
                <c:pt idx="7">
                  <c:v>1.0045089038504891</c:v>
                </c:pt>
                <c:pt idx="8">
                  <c:v>1.004018723263433</c:v>
                </c:pt>
                <c:pt idx="9">
                  <c:v>1.003312388404709</c:v>
                </c:pt>
                <c:pt idx="10">
                  <c:v>1.0021573242512181</c:v>
                </c:pt>
                <c:pt idx="11">
                  <c:v>1.0095229499510141</c:v>
                </c:pt>
                <c:pt idx="12">
                  <c:v>1.0003885284678189</c:v>
                </c:pt>
                <c:pt idx="13">
                  <c:v>1</c:v>
                </c:pt>
                <c:pt idx="14">
                  <c:v>1</c:v>
                </c:pt>
                <c:pt idx="15">
                  <c:v>1.0001375649636779</c:v>
                </c:pt>
                <c:pt idx="16">
                  <c:v>1</c:v>
                </c:pt>
                <c:pt idx="17">
                  <c:v>1</c:v>
                </c:pt>
                <c:pt idx="18">
                  <c:v>1.000104532872494</c:v>
                </c:pt>
                <c:pt idx="19">
                  <c:v>1.0001260924142401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BB9-4947-B392-5D35D5A9F22B}"/>
            </c:ext>
          </c:extLst>
        </c:ser>
        <c:ser>
          <c:idx val="8"/>
          <c:order val="7"/>
          <c:tx>
            <c:strRef>
              <c:f>'Plot Patterns'!$U$1</c:f>
              <c:strCache>
                <c:ptCount val="1"/>
                <c:pt idx="0">
                  <c:v>Simple 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Patterns'!$U$2:$U$24</c:f>
              <c:numCache>
                <c:formatCode>_(* #,##0.00_);_(* \(#,##0.00\);_(* "-"??_);_(@_)</c:formatCode>
                <c:ptCount val="23"/>
                <c:pt idx="0">
                  <c:v>49.297144406949648</c:v>
                </c:pt>
                <c:pt idx="1">
                  <c:v>3.3497733359889619</c:v>
                </c:pt>
                <c:pt idx="2">
                  <c:v>1.8072818132551911</c:v>
                </c:pt>
                <c:pt idx="3">
                  <c:v>1.1820216434205899</c:v>
                </c:pt>
                <c:pt idx="4">
                  <c:v>1.0281729407599189</c:v>
                </c:pt>
                <c:pt idx="5">
                  <c:v>1.0075553636986161</c:v>
                </c:pt>
                <c:pt idx="6">
                  <c:v>1.004920438253891</c:v>
                </c:pt>
                <c:pt idx="7">
                  <c:v>1.005237896453294</c:v>
                </c:pt>
                <c:pt idx="8">
                  <c:v>1.0031979512403459</c:v>
                </c:pt>
                <c:pt idx="9">
                  <c:v>1.004156901603698</c:v>
                </c:pt>
                <c:pt idx="10">
                  <c:v>1.001821425824525</c:v>
                </c:pt>
                <c:pt idx="11">
                  <c:v>1.006384488285534</c:v>
                </c:pt>
                <c:pt idx="12">
                  <c:v>1.0007770569356389</c:v>
                </c:pt>
                <c:pt idx="13">
                  <c:v>1</c:v>
                </c:pt>
                <c:pt idx="14">
                  <c:v>1</c:v>
                </c:pt>
                <c:pt idx="15">
                  <c:v>1.0002751299273569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1.000168123218987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BB9-4947-B392-5D35D5A9F22B}"/>
            </c:ext>
          </c:extLst>
        </c:ser>
        <c:ser>
          <c:idx val="9"/>
          <c:order val="8"/>
          <c:tx>
            <c:strRef>
              <c:f>'Plot Patterns'!$V$1</c:f>
              <c:strCache>
                <c:ptCount val="1"/>
                <c:pt idx="0">
                  <c:v>Selected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Patterns'!$V$2:$V$24</c:f>
              <c:numCache>
                <c:formatCode>_(* #,##0.00_);_(* \(#,##0.00\);_(* "-"??_);_(@_)</c:formatCode>
                <c:ptCount val="23"/>
                <c:pt idx="0">
                  <c:v>7.1771169535660766</c:v>
                </c:pt>
                <c:pt idx="1">
                  <c:v>2.4882985420442609</c:v>
                </c:pt>
                <c:pt idx="2">
                  <c:v>1.5288054101430131</c:v>
                </c:pt>
                <c:pt idx="3">
                  <c:v>1.1238267225672871</c:v>
                </c:pt>
                <c:pt idx="4">
                  <c:v>1.0181644758662309</c:v>
                </c:pt>
                <c:pt idx="5">
                  <c:v>1.008712548865482</c:v>
                </c:pt>
                <c:pt idx="6">
                  <c:v>1.004742658860527</c:v>
                </c:pt>
                <c:pt idx="7">
                  <c:v>1.005439487220795</c:v>
                </c:pt>
                <c:pt idx="8">
                  <c:v>1.0037205408942991</c:v>
                </c:pt>
                <c:pt idx="9">
                  <c:v>1.0038090071915311</c:v>
                </c:pt>
                <c:pt idx="10">
                  <c:v>1.0020194626158681</c:v>
                </c:pt>
                <c:pt idx="11">
                  <c:v>1.0088410066367819</c:v>
                </c:pt>
                <c:pt idx="12">
                  <c:v>1.0005633146842781</c:v>
                </c:pt>
                <c:pt idx="13">
                  <c:v>1</c:v>
                </c:pt>
                <c:pt idx="14">
                  <c:v>1</c:v>
                </c:pt>
                <c:pt idx="15">
                  <c:v>1.000172209523553</c:v>
                </c:pt>
                <c:pt idx="16">
                  <c:v>1</c:v>
                </c:pt>
                <c:pt idx="17">
                  <c:v>1</c:v>
                </c:pt>
                <c:pt idx="18">
                  <c:v>1.000054314764018</c:v>
                </c:pt>
                <c:pt idx="19">
                  <c:v>1.000154214156084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BB9-4947-B392-5D35D5A9F2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6587632"/>
        <c:axId val="1346584272"/>
      </c:lineChart>
      <c:catAx>
        <c:axId val="134658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4272"/>
        <c:crosses val="autoZero"/>
        <c:auto val="1"/>
        <c:lblAlgn val="ctr"/>
        <c:lblOffset val="100"/>
        <c:noMultiLvlLbl val="0"/>
      </c:catAx>
      <c:valAx>
        <c:axId val="134658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763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368300</xdr:colOff>
      <xdr:row>25</xdr:row>
      <xdr:rowOff>20638</xdr:rowOff>
    </xdr:from>
    <xdr:to>
      <xdr:col>9</xdr:col>
      <xdr:colOff>714375</xdr:colOff>
      <xdr:row>50</xdr:row>
      <xdr:rowOff>114301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590550</xdr:colOff>
      <xdr:row>24</xdr:row>
      <xdr:rowOff>76200</xdr:rowOff>
    </xdr:from>
    <xdr:to>
      <xdr:col>25</xdr:col>
      <xdr:colOff>73025</xdr:colOff>
      <xdr:row>49</xdr:row>
      <xdr:rowOff>169863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ocument"/>
      <sheetName val="Completion Factors"/>
      <sheetName val="EOB Information"/>
      <sheetName val="PT"/>
      <sheetName val="Sch H"/>
      <sheetName val="Summary"/>
      <sheetName val="Premium"/>
      <sheetName val="PL"/>
      <sheetName val="Plan Code Table"/>
      <sheetName val="CL_By_LOB"/>
      <sheetName val="For Data for State Pages - IBNR"/>
    </sheetNames>
    <sheetDataSet>
      <sheetData sheetId="0"/>
      <sheetData sheetId="1"/>
      <sheetData sheetId="2"/>
      <sheetData sheetId="3">
        <row r="3">
          <cell r="A3" t="str">
            <v>Sum of check_amount_total</v>
          </cell>
        </row>
      </sheetData>
      <sheetData sheetId="4"/>
      <sheetData sheetId="5">
        <row r="35">
          <cell r="L35">
            <v>7.4999999999999997E-2</v>
          </cell>
        </row>
      </sheetData>
      <sheetData sheetId="6">
        <row r="3">
          <cell r="A3" t="str">
            <v>12011</v>
          </cell>
          <cell r="B3">
            <v>40544</v>
          </cell>
          <cell r="C3">
            <v>239001.43583333306</v>
          </cell>
          <cell r="D3">
            <v>2868017.2299999967</v>
          </cell>
        </row>
        <row r="4">
          <cell r="B4">
            <v>40575</v>
          </cell>
          <cell r="C4">
            <v>236615.85833333302</v>
          </cell>
          <cell r="D4">
            <v>2839390.2999999961</v>
          </cell>
        </row>
        <row r="5">
          <cell r="B5">
            <v>40603</v>
          </cell>
          <cell r="C5">
            <v>232587.45583333311</v>
          </cell>
          <cell r="D5">
            <v>2791049.4699999974</v>
          </cell>
        </row>
        <row r="6">
          <cell r="B6">
            <v>40634</v>
          </cell>
          <cell r="C6">
            <v>228685.56916666645</v>
          </cell>
          <cell r="D6">
            <v>2744226.8299999973</v>
          </cell>
        </row>
        <row r="7">
          <cell r="B7">
            <v>40664</v>
          </cell>
          <cell r="C7">
            <v>225384.14583333305</v>
          </cell>
          <cell r="D7">
            <v>2704609.7499999967</v>
          </cell>
        </row>
        <row r="8">
          <cell r="B8">
            <v>40695</v>
          </cell>
          <cell r="C8">
            <v>223090.91666666648</v>
          </cell>
          <cell r="D8">
            <v>2677090.9999999977</v>
          </cell>
        </row>
        <row r="9">
          <cell r="B9">
            <v>40725</v>
          </cell>
          <cell r="C9">
            <v>219511.23916666649</v>
          </cell>
          <cell r="D9">
            <v>2634134.8699999978</v>
          </cell>
        </row>
        <row r="10">
          <cell r="B10">
            <v>40756</v>
          </cell>
          <cell r="C10">
            <v>218117.28416666653</v>
          </cell>
          <cell r="D10">
            <v>2617407.4099999983</v>
          </cell>
        </row>
        <row r="11">
          <cell r="B11">
            <v>40787</v>
          </cell>
          <cell r="C11">
            <v>215231.70583333328</v>
          </cell>
          <cell r="D11">
            <v>2582780.4699999993</v>
          </cell>
        </row>
        <row r="12">
          <cell r="B12">
            <v>40817</v>
          </cell>
          <cell r="C12">
            <v>211321.81416666662</v>
          </cell>
          <cell r="D12">
            <v>2535861.7699999996</v>
          </cell>
        </row>
        <row r="13">
          <cell r="B13">
            <v>40848</v>
          </cell>
          <cell r="C13">
            <v>209076.63583333328</v>
          </cell>
          <cell r="D13">
            <v>2508919.6299999994</v>
          </cell>
        </row>
        <row r="14">
          <cell r="B14">
            <v>40878</v>
          </cell>
          <cell r="C14">
            <v>205837.50749999998</v>
          </cell>
          <cell r="D14">
            <v>2470050.09</v>
          </cell>
        </row>
        <row r="15">
          <cell r="B15">
            <v>40909</v>
          </cell>
          <cell r="C15">
            <v>201327.21999999997</v>
          </cell>
          <cell r="D15">
            <v>2415926.6399999997</v>
          </cell>
        </row>
        <row r="16">
          <cell r="B16">
            <v>40940</v>
          </cell>
          <cell r="C16">
            <v>198133.85583333333</v>
          </cell>
          <cell r="D16">
            <v>2377606.27</v>
          </cell>
        </row>
        <row r="17">
          <cell r="B17">
            <v>40969</v>
          </cell>
          <cell r="C17">
            <v>196248.42999999996</v>
          </cell>
          <cell r="D17">
            <v>2354981.1599999997</v>
          </cell>
        </row>
        <row r="18">
          <cell r="B18">
            <v>41000</v>
          </cell>
          <cell r="C18">
            <v>193768.19666666663</v>
          </cell>
          <cell r="D18">
            <v>2325218.3599999994</v>
          </cell>
        </row>
        <row r="19">
          <cell r="B19">
            <v>41030</v>
          </cell>
          <cell r="C19">
            <v>191067.02749999994</v>
          </cell>
          <cell r="D19">
            <v>2292804.3299999991</v>
          </cell>
        </row>
        <row r="20">
          <cell r="B20">
            <v>41061</v>
          </cell>
          <cell r="C20">
            <v>187171.18666666653</v>
          </cell>
          <cell r="D20">
            <v>2246054.2399999984</v>
          </cell>
        </row>
        <row r="21">
          <cell r="B21">
            <v>41091</v>
          </cell>
          <cell r="C21">
            <v>184963.87249999985</v>
          </cell>
          <cell r="D21">
            <v>2219566.4699999983</v>
          </cell>
        </row>
        <row r="22">
          <cell r="B22">
            <v>41122</v>
          </cell>
          <cell r="C22">
            <v>181178.08749999991</v>
          </cell>
          <cell r="D22">
            <v>2174137.0499999989</v>
          </cell>
        </row>
        <row r="23">
          <cell r="B23">
            <v>41153</v>
          </cell>
          <cell r="C23">
            <v>178549.99749999994</v>
          </cell>
          <cell r="D23">
            <v>2142599.9699999993</v>
          </cell>
        </row>
        <row r="24">
          <cell r="B24">
            <v>41183</v>
          </cell>
          <cell r="C24">
            <v>175892.38916666654</v>
          </cell>
          <cell r="D24">
            <v>2110708.6699999985</v>
          </cell>
        </row>
        <row r="25">
          <cell r="B25">
            <v>41214</v>
          </cell>
          <cell r="C25">
            <v>172373.60833333319</v>
          </cell>
          <cell r="D25">
            <v>2068483.2999999982</v>
          </cell>
        </row>
        <row r="26">
          <cell r="B26">
            <v>41244</v>
          </cell>
          <cell r="C26">
            <v>169703.28833333313</v>
          </cell>
          <cell r="D26">
            <v>2036439.4599999974</v>
          </cell>
        </row>
        <row r="27">
          <cell r="B27">
            <v>41275</v>
          </cell>
          <cell r="C27">
            <v>165767.65999999989</v>
          </cell>
          <cell r="D27">
            <v>1989211.9199999988</v>
          </cell>
        </row>
        <row r="28">
          <cell r="B28">
            <v>41306</v>
          </cell>
          <cell r="C28">
            <v>161791.14166666658</v>
          </cell>
          <cell r="D28">
            <v>1941493.699999999</v>
          </cell>
        </row>
        <row r="29">
          <cell r="B29">
            <v>41334</v>
          </cell>
          <cell r="C29">
            <v>156673.16666666663</v>
          </cell>
          <cell r="D29">
            <v>1880077.9999999995</v>
          </cell>
        </row>
        <row r="30">
          <cell r="B30">
            <v>41365</v>
          </cell>
          <cell r="C30">
            <v>154137.9283333334</v>
          </cell>
          <cell r="D30">
            <v>1849655.1400000008</v>
          </cell>
        </row>
        <row r="31">
          <cell r="B31">
            <v>41395</v>
          </cell>
          <cell r="C31">
            <v>153979.75750000009</v>
          </cell>
          <cell r="D31">
            <v>1847757.090000001</v>
          </cell>
        </row>
        <row r="32">
          <cell r="B32">
            <v>41426</v>
          </cell>
          <cell r="C32">
            <v>151967.3024999999</v>
          </cell>
          <cell r="D32">
            <v>1823607.629999999</v>
          </cell>
        </row>
        <row r="33">
          <cell r="B33">
            <v>41456</v>
          </cell>
          <cell r="C33">
            <v>148807.21666666659</v>
          </cell>
          <cell r="D33">
            <v>1785686.5999999992</v>
          </cell>
        </row>
        <row r="34">
          <cell r="B34">
            <v>41487</v>
          </cell>
          <cell r="C34">
            <v>147759.57999999993</v>
          </cell>
          <cell r="D34">
            <v>1773114.9599999993</v>
          </cell>
        </row>
        <row r="35">
          <cell r="B35">
            <v>41518</v>
          </cell>
          <cell r="C35">
            <v>145157.59083333326</v>
          </cell>
          <cell r="D35">
            <v>1741891.0899999992</v>
          </cell>
        </row>
        <row r="36">
          <cell r="B36">
            <v>41548</v>
          </cell>
          <cell r="C36">
            <v>143189.56583333336</v>
          </cell>
          <cell r="D36">
            <v>1718274.7900000003</v>
          </cell>
        </row>
        <row r="37">
          <cell r="B37">
            <v>41579</v>
          </cell>
          <cell r="C37">
            <v>142648.47</v>
          </cell>
          <cell r="D37">
            <v>1711781.6400000001</v>
          </cell>
        </row>
        <row r="38">
          <cell r="B38">
            <v>41609</v>
          </cell>
          <cell r="C38">
            <v>139920.47166666671</v>
          </cell>
          <cell r="D38">
            <v>1679045.6600000006</v>
          </cell>
        </row>
        <row r="39">
          <cell r="B39">
            <v>41640</v>
          </cell>
          <cell r="C39">
            <v>135447.18749999997</v>
          </cell>
          <cell r="D39">
            <v>1625366.2499999998</v>
          </cell>
        </row>
        <row r="40">
          <cell r="B40">
            <v>41671</v>
          </cell>
          <cell r="C40">
            <v>133174.27916666665</v>
          </cell>
          <cell r="D40">
            <v>1598091.3499999996</v>
          </cell>
        </row>
        <row r="41">
          <cell r="B41">
            <v>41699</v>
          </cell>
          <cell r="C41">
            <v>132402.76583333328</v>
          </cell>
          <cell r="D41">
            <v>1588833.1899999995</v>
          </cell>
        </row>
        <row r="42">
          <cell r="B42">
            <v>41730</v>
          </cell>
          <cell r="C42">
            <v>129883.85083333339</v>
          </cell>
          <cell r="D42">
            <v>1558606.2100000007</v>
          </cell>
        </row>
        <row r="43">
          <cell r="B43">
            <v>41760</v>
          </cell>
          <cell r="C43">
            <v>128420.23416666671</v>
          </cell>
          <cell r="D43">
            <v>1541042.8100000005</v>
          </cell>
        </row>
        <row r="44">
          <cell r="B44">
            <v>41791</v>
          </cell>
          <cell r="C44">
            <v>126276.81500000005</v>
          </cell>
          <cell r="D44">
            <v>1515321.7800000005</v>
          </cell>
        </row>
        <row r="45">
          <cell r="B45">
            <v>41821</v>
          </cell>
          <cell r="C45">
            <v>124663.56000000006</v>
          </cell>
          <cell r="D45">
            <v>1495962.7200000007</v>
          </cell>
        </row>
        <row r="46">
          <cell r="B46">
            <v>41852</v>
          </cell>
          <cell r="C46">
            <v>122114.67666666671</v>
          </cell>
          <cell r="D46">
            <v>1465376.1200000006</v>
          </cell>
        </row>
        <row r="47">
          <cell r="B47">
            <v>41883</v>
          </cell>
          <cell r="C47">
            <v>120884.55750000004</v>
          </cell>
          <cell r="D47">
            <v>1450614.6900000004</v>
          </cell>
        </row>
        <row r="48">
          <cell r="B48">
            <v>41913</v>
          </cell>
          <cell r="C48">
            <v>118765.08583333337</v>
          </cell>
          <cell r="D48">
            <v>1425181.0300000005</v>
          </cell>
        </row>
        <row r="49">
          <cell r="B49">
            <v>41944</v>
          </cell>
          <cell r="C49">
            <v>115915.4116666667</v>
          </cell>
          <cell r="D49">
            <v>1390984.9400000004</v>
          </cell>
        </row>
        <row r="50">
          <cell r="B50">
            <v>41974</v>
          </cell>
          <cell r="C50">
            <v>113700.29750000003</v>
          </cell>
          <cell r="D50">
            <v>1364403.5700000003</v>
          </cell>
        </row>
        <row r="51">
          <cell r="B51">
            <v>42005</v>
          </cell>
          <cell r="C51">
            <v>111201.6391666667</v>
          </cell>
          <cell r="D51">
            <v>1334419.6700000004</v>
          </cell>
        </row>
        <row r="52">
          <cell r="B52">
            <v>42036</v>
          </cell>
          <cell r="C52">
            <v>109433.18166666671</v>
          </cell>
          <cell r="D52">
            <v>1313198.1800000006</v>
          </cell>
        </row>
        <row r="53">
          <cell r="B53">
            <v>42064</v>
          </cell>
          <cell r="C53">
            <v>108428.83166666671</v>
          </cell>
          <cell r="D53">
            <v>1301145.9800000004</v>
          </cell>
        </row>
        <row r="54">
          <cell r="B54">
            <v>42095</v>
          </cell>
          <cell r="C54">
            <v>107715.11000000003</v>
          </cell>
          <cell r="D54">
            <v>1292581.3200000003</v>
          </cell>
        </row>
        <row r="55">
          <cell r="B55">
            <v>42125</v>
          </cell>
          <cell r="C55">
            <v>104431.34166666667</v>
          </cell>
          <cell r="D55">
            <v>1253176.1000000001</v>
          </cell>
        </row>
        <row r="56">
          <cell r="B56">
            <v>42156</v>
          </cell>
          <cell r="C56">
            <v>103275.92250000003</v>
          </cell>
          <cell r="D56">
            <v>1239311.0700000003</v>
          </cell>
        </row>
        <row r="57">
          <cell r="B57">
            <v>42186</v>
          </cell>
          <cell r="C57">
            <v>101631.84083333336</v>
          </cell>
          <cell r="D57">
            <v>1219582.0900000003</v>
          </cell>
        </row>
        <row r="58">
          <cell r="B58">
            <v>42217</v>
          </cell>
          <cell r="C58">
            <v>100162.05833333335</v>
          </cell>
          <cell r="D58">
            <v>1201944.7000000002</v>
          </cell>
        </row>
        <row r="59">
          <cell r="B59">
            <v>42248</v>
          </cell>
          <cell r="C59">
            <v>99390.884166666699</v>
          </cell>
          <cell r="D59">
            <v>1192690.6100000003</v>
          </cell>
        </row>
        <row r="60">
          <cell r="B60">
            <v>42278</v>
          </cell>
          <cell r="C60">
            <v>96091.857500000027</v>
          </cell>
          <cell r="D60">
            <v>1153102.2900000003</v>
          </cell>
        </row>
        <row r="61">
          <cell r="B61">
            <v>42309</v>
          </cell>
          <cell r="C61">
            <v>95106.160000000033</v>
          </cell>
          <cell r="D61">
            <v>1141273.9200000004</v>
          </cell>
        </row>
        <row r="62">
          <cell r="B62">
            <v>42339</v>
          </cell>
          <cell r="C62">
            <v>94396.430000000037</v>
          </cell>
          <cell r="D62">
            <v>1132757.1600000004</v>
          </cell>
        </row>
        <row r="63">
          <cell r="B63">
            <v>42370</v>
          </cell>
          <cell r="C63">
            <v>92046.573333333363</v>
          </cell>
          <cell r="D63">
            <v>1104558.8800000004</v>
          </cell>
        </row>
        <row r="64">
          <cell r="B64">
            <v>42401</v>
          </cell>
          <cell r="C64">
            <v>90425.478333333376</v>
          </cell>
          <cell r="D64">
            <v>1085105.7400000005</v>
          </cell>
        </row>
        <row r="65">
          <cell r="B65">
            <v>42430</v>
          </cell>
          <cell r="C65">
            <v>89494.425833333386</v>
          </cell>
          <cell r="D65">
            <v>1073933.1100000006</v>
          </cell>
        </row>
        <row r="66">
          <cell r="B66">
            <v>42461</v>
          </cell>
          <cell r="C66">
            <v>88530.059166666702</v>
          </cell>
          <cell r="D66">
            <v>1062360.7100000004</v>
          </cell>
        </row>
        <row r="67">
          <cell r="B67">
            <v>42491</v>
          </cell>
          <cell r="C67">
            <v>87826.451666666704</v>
          </cell>
          <cell r="D67">
            <v>1053917.4200000004</v>
          </cell>
        </row>
        <row r="68">
          <cell r="B68">
            <v>42522</v>
          </cell>
          <cell r="C68">
            <v>86112.279166666689</v>
          </cell>
          <cell r="D68">
            <v>1033347.3500000003</v>
          </cell>
        </row>
        <row r="69">
          <cell r="B69">
            <v>42552</v>
          </cell>
          <cell r="C69">
            <v>85881.531666666691</v>
          </cell>
          <cell r="D69">
            <v>1030578.3800000004</v>
          </cell>
        </row>
        <row r="70">
          <cell r="B70">
            <v>42583</v>
          </cell>
          <cell r="C70">
            <v>84728.291666666701</v>
          </cell>
          <cell r="D70">
            <v>1016739.5000000003</v>
          </cell>
        </row>
        <row r="71">
          <cell r="B71">
            <v>42614</v>
          </cell>
          <cell r="C71">
            <v>83629.612500000032</v>
          </cell>
          <cell r="D71">
            <v>1003555.3500000003</v>
          </cell>
        </row>
        <row r="72">
          <cell r="B72">
            <v>42644</v>
          </cell>
          <cell r="C72">
            <v>81844.873333333351</v>
          </cell>
          <cell r="D72">
            <v>982138.48000000021</v>
          </cell>
        </row>
        <row r="73">
          <cell r="B73">
            <v>42675</v>
          </cell>
          <cell r="C73">
            <v>80919.865000000034</v>
          </cell>
          <cell r="D73">
            <v>971038.38000000035</v>
          </cell>
        </row>
        <row r="74">
          <cell r="B74">
            <v>42705</v>
          </cell>
          <cell r="C74">
            <v>79556.088333333348</v>
          </cell>
          <cell r="D74">
            <v>954673.06000000017</v>
          </cell>
        </row>
        <row r="75">
          <cell r="B75">
            <v>42736</v>
          </cell>
          <cell r="C75">
            <v>77526.185000000012</v>
          </cell>
          <cell r="D75">
            <v>930314.2200000002</v>
          </cell>
        </row>
        <row r="76">
          <cell r="B76">
            <v>42767</v>
          </cell>
          <cell r="C76">
            <v>74644.128333333341</v>
          </cell>
          <cell r="D76">
            <v>895729.54</v>
          </cell>
        </row>
        <row r="77">
          <cell r="B77">
            <v>42795</v>
          </cell>
          <cell r="C77">
            <v>73297.404166666689</v>
          </cell>
          <cell r="D77">
            <v>879568.85000000021</v>
          </cell>
        </row>
        <row r="78">
          <cell r="B78">
            <v>42826</v>
          </cell>
          <cell r="C78">
            <v>72173.711666666684</v>
          </cell>
          <cell r="D78">
            <v>866084.54000000027</v>
          </cell>
        </row>
        <row r="79">
          <cell r="B79">
            <v>42856</v>
          </cell>
          <cell r="C79">
            <v>71003.762500000026</v>
          </cell>
          <cell r="D79">
            <v>852045.15000000026</v>
          </cell>
        </row>
        <row r="80">
          <cell r="B80">
            <v>42887</v>
          </cell>
          <cell r="C80">
            <v>69660.776666666687</v>
          </cell>
          <cell r="D80">
            <v>835929.3200000003</v>
          </cell>
        </row>
        <row r="81">
          <cell r="B81">
            <v>42917</v>
          </cell>
          <cell r="C81">
            <v>68669.168333333364</v>
          </cell>
          <cell r="D81">
            <v>824030.02000000037</v>
          </cell>
        </row>
        <row r="82">
          <cell r="B82">
            <v>42948</v>
          </cell>
          <cell r="C82">
            <v>67542.391666666677</v>
          </cell>
          <cell r="D82">
            <v>810508.70000000019</v>
          </cell>
        </row>
        <row r="83">
          <cell r="B83">
            <v>42979</v>
          </cell>
          <cell r="C83">
            <v>66718.824166666673</v>
          </cell>
          <cell r="D83">
            <v>800625.89000000013</v>
          </cell>
        </row>
        <row r="84">
          <cell r="B84">
            <v>43009</v>
          </cell>
          <cell r="C84">
            <v>65275.405833333345</v>
          </cell>
          <cell r="D84">
            <v>783304.87000000011</v>
          </cell>
        </row>
        <row r="85">
          <cell r="B85">
            <v>43040</v>
          </cell>
          <cell r="C85">
            <v>63174.834999999999</v>
          </cell>
          <cell r="D85">
            <v>758098.02</v>
          </cell>
        </row>
        <row r="86">
          <cell r="B86">
            <v>43070</v>
          </cell>
          <cell r="C86">
            <v>62815.583333333336</v>
          </cell>
          <cell r="D86">
            <v>753787</v>
          </cell>
        </row>
        <row r="87">
          <cell r="B87">
            <v>43101</v>
          </cell>
          <cell r="C87">
            <v>61292.520000000011</v>
          </cell>
          <cell r="D87">
            <v>735510.24000000011</v>
          </cell>
        </row>
        <row r="88">
          <cell r="B88">
            <v>43132</v>
          </cell>
          <cell r="C88">
            <v>60071.082500000019</v>
          </cell>
          <cell r="D88">
            <v>720852.99000000022</v>
          </cell>
        </row>
        <row r="89">
          <cell r="B89">
            <v>43160</v>
          </cell>
          <cell r="C89">
            <v>59314.613333333342</v>
          </cell>
          <cell r="D89">
            <v>711775.3600000001</v>
          </cell>
        </row>
        <row r="90">
          <cell r="B90">
            <v>43191</v>
          </cell>
          <cell r="C90">
            <v>58783.493333333347</v>
          </cell>
          <cell r="D90">
            <v>705401.92000000016</v>
          </cell>
        </row>
        <row r="91">
          <cell r="B91">
            <v>43221</v>
          </cell>
          <cell r="C91">
            <v>57304.296666666683</v>
          </cell>
          <cell r="D91">
            <v>687651.56000000017</v>
          </cell>
        </row>
        <row r="92">
          <cell r="B92">
            <v>43252</v>
          </cell>
          <cell r="C92">
            <v>55938.153333333343</v>
          </cell>
          <cell r="D92">
            <v>671257.84000000008</v>
          </cell>
        </row>
        <row r="93">
          <cell r="B93">
            <v>43282</v>
          </cell>
          <cell r="C93">
            <v>55576.937500000007</v>
          </cell>
          <cell r="D93">
            <v>666923.25000000012</v>
          </cell>
        </row>
        <row r="94">
          <cell r="B94">
            <v>43313</v>
          </cell>
          <cell r="C94">
            <v>54999.390000000007</v>
          </cell>
          <cell r="D94">
            <v>659992.68000000005</v>
          </cell>
        </row>
        <row r="95">
          <cell r="B95">
            <v>43344</v>
          </cell>
          <cell r="C95">
            <v>55312.865833333322</v>
          </cell>
          <cell r="D95">
            <v>663754.3899999999</v>
          </cell>
        </row>
        <row r="96">
          <cell r="B96">
            <v>43374</v>
          </cell>
          <cell r="C96">
            <v>54707.169166666667</v>
          </cell>
          <cell r="D96">
            <v>656486.03</v>
          </cell>
        </row>
        <row r="97">
          <cell r="B97">
            <v>43405</v>
          </cell>
          <cell r="C97">
            <v>54359.607499999991</v>
          </cell>
          <cell r="D97">
            <v>652315.28999999992</v>
          </cell>
        </row>
        <row r="98">
          <cell r="B98">
            <v>43435</v>
          </cell>
          <cell r="C98">
            <v>53883.80083333332</v>
          </cell>
          <cell r="D98">
            <v>646605.60999999987</v>
          </cell>
        </row>
        <row r="99">
          <cell r="B99">
            <v>43466</v>
          </cell>
          <cell r="C99">
            <v>52803.717499999999</v>
          </cell>
          <cell r="D99">
            <v>633644.61</v>
          </cell>
        </row>
        <row r="100">
          <cell r="B100">
            <v>43497</v>
          </cell>
          <cell r="C100">
            <v>51256.2425</v>
          </cell>
          <cell r="D100">
            <v>615074.91</v>
          </cell>
        </row>
        <row r="101">
          <cell r="B101">
            <v>43525</v>
          </cell>
          <cell r="C101">
            <v>49140.509166666663</v>
          </cell>
          <cell r="D101">
            <v>589686.11</v>
          </cell>
        </row>
        <row r="102">
          <cell r="B102">
            <v>43556</v>
          </cell>
          <cell r="C102">
            <v>48238.895833333336</v>
          </cell>
          <cell r="D102">
            <v>578866.75</v>
          </cell>
        </row>
        <row r="103">
          <cell r="B103">
            <v>43586</v>
          </cell>
          <cell r="C103">
            <v>47716.72583333333</v>
          </cell>
          <cell r="D103">
            <v>572600.71</v>
          </cell>
        </row>
        <row r="104">
          <cell r="B104">
            <v>43617</v>
          </cell>
          <cell r="C104">
            <v>47813.347499999996</v>
          </cell>
          <cell r="D104">
            <v>573760.16999999993</v>
          </cell>
        </row>
        <row r="105">
          <cell r="B105">
            <v>43647</v>
          </cell>
          <cell r="C105">
            <v>46336.039166666662</v>
          </cell>
          <cell r="D105">
            <v>556032.47</v>
          </cell>
        </row>
        <row r="106">
          <cell r="B106">
            <v>43678</v>
          </cell>
          <cell r="C106">
            <v>45265.915000000001</v>
          </cell>
          <cell r="D106">
            <v>543190.98</v>
          </cell>
        </row>
        <row r="107">
          <cell r="B107">
            <v>43709</v>
          </cell>
          <cell r="C107">
            <v>43667.750833333332</v>
          </cell>
          <cell r="D107">
            <v>524013.01</v>
          </cell>
        </row>
        <row r="108">
          <cell r="B108">
            <v>43739</v>
          </cell>
          <cell r="C108">
            <v>42612.30333333333</v>
          </cell>
          <cell r="D108">
            <v>511347.63999999996</v>
          </cell>
        </row>
        <row r="109">
          <cell r="B109">
            <v>43770</v>
          </cell>
          <cell r="C109">
            <v>42633.246666666666</v>
          </cell>
          <cell r="D109">
            <v>511598.95999999996</v>
          </cell>
        </row>
        <row r="110">
          <cell r="B110">
            <v>43800</v>
          </cell>
          <cell r="C110">
            <v>41987.374166666668</v>
          </cell>
          <cell r="D110">
            <v>503848.49</v>
          </cell>
        </row>
        <row r="111">
          <cell r="B111">
            <v>43831</v>
          </cell>
          <cell r="C111">
            <v>41244.566666666666</v>
          </cell>
          <cell r="D111">
            <v>494934.8</v>
          </cell>
        </row>
        <row r="112">
          <cell r="B112">
            <v>43862</v>
          </cell>
          <cell r="C112">
            <v>39397.486666666664</v>
          </cell>
          <cell r="D112">
            <v>472769.83999999997</v>
          </cell>
        </row>
        <row r="113">
          <cell r="B113">
            <v>43891</v>
          </cell>
          <cell r="C113">
            <v>38954.154166666667</v>
          </cell>
          <cell r="D113">
            <v>467449.85</v>
          </cell>
        </row>
        <row r="114">
          <cell r="B114">
            <v>43922</v>
          </cell>
          <cell r="C114">
            <v>37377.395833333336</v>
          </cell>
          <cell r="D114">
            <v>448528.75</v>
          </cell>
        </row>
        <row r="115">
          <cell r="B115">
            <v>43952</v>
          </cell>
          <cell r="C115">
            <v>36380.389999999992</v>
          </cell>
          <cell r="D115">
            <v>436564.67999999993</v>
          </cell>
        </row>
        <row r="116">
          <cell r="B116">
            <v>43983</v>
          </cell>
          <cell r="C116">
            <v>35460.923333333332</v>
          </cell>
          <cell r="D116">
            <v>425531.07999999996</v>
          </cell>
        </row>
        <row r="117">
          <cell r="B117">
            <v>44013</v>
          </cell>
          <cell r="C117">
            <v>34982.279166666667</v>
          </cell>
          <cell r="D117">
            <v>419787.35</v>
          </cell>
        </row>
        <row r="118">
          <cell r="B118">
            <v>44044</v>
          </cell>
          <cell r="C118">
            <v>33337.6875</v>
          </cell>
          <cell r="D118">
            <v>400052.25</v>
          </cell>
        </row>
        <row r="119">
          <cell r="B119">
            <v>44075</v>
          </cell>
          <cell r="C119">
            <v>32514.344166666666</v>
          </cell>
          <cell r="D119">
            <v>390172.13</v>
          </cell>
        </row>
        <row r="120">
          <cell r="B120">
            <v>44105</v>
          </cell>
          <cell r="C120">
            <v>31974.190000000002</v>
          </cell>
          <cell r="D120">
            <v>383690.28</v>
          </cell>
        </row>
        <row r="121">
          <cell r="B121">
            <v>44136</v>
          </cell>
          <cell r="C121">
            <v>31105.973333333339</v>
          </cell>
          <cell r="D121">
            <v>373271.68000000005</v>
          </cell>
        </row>
        <row r="122">
          <cell r="B122">
            <v>44166</v>
          </cell>
          <cell r="C122">
            <v>30820.583333333339</v>
          </cell>
          <cell r="D122">
            <v>369847.00000000006</v>
          </cell>
        </row>
        <row r="123">
          <cell r="B123">
            <v>44197</v>
          </cell>
          <cell r="C123">
            <v>29931.854166666668</v>
          </cell>
          <cell r="D123">
            <v>359182.25</v>
          </cell>
        </row>
        <row r="124">
          <cell r="B124">
            <v>44228</v>
          </cell>
          <cell r="C124">
            <v>29026.825833333325</v>
          </cell>
          <cell r="D124">
            <v>348321.90999999992</v>
          </cell>
        </row>
        <row r="125">
          <cell r="B125">
            <v>44256</v>
          </cell>
          <cell r="C125">
            <v>28621.484999999997</v>
          </cell>
          <cell r="D125">
            <v>343457.81999999995</v>
          </cell>
        </row>
        <row r="126">
          <cell r="B126">
            <v>44287</v>
          </cell>
          <cell r="C126">
            <v>28386.134999999998</v>
          </cell>
          <cell r="D126">
            <v>340633.62</v>
          </cell>
        </row>
        <row r="127">
          <cell r="B127">
            <v>44317</v>
          </cell>
          <cell r="C127">
            <v>27895.538333333334</v>
          </cell>
          <cell r="D127">
            <v>334746.46000000002</v>
          </cell>
        </row>
        <row r="128">
          <cell r="B128">
            <v>44348</v>
          </cell>
          <cell r="C128">
            <v>27222.636666666669</v>
          </cell>
          <cell r="D128">
            <v>326671.64</v>
          </cell>
        </row>
        <row r="129">
          <cell r="B129">
            <v>44378</v>
          </cell>
          <cell r="C129">
            <v>26531.900833333333</v>
          </cell>
          <cell r="D129">
            <v>318382.81</v>
          </cell>
        </row>
        <row r="130">
          <cell r="B130">
            <v>44409</v>
          </cell>
          <cell r="C130">
            <v>25665.890833333335</v>
          </cell>
          <cell r="D130">
            <v>307990.69</v>
          </cell>
        </row>
        <row r="131">
          <cell r="B131">
            <v>44440</v>
          </cell>
          <cell r="C131">
            <v>25665.890833333335</v>
          </cell>
          <cell r="D131">
            <v>307990.69</v>
          </cell>
        </row>
        <row r="132">
          <cell r="B132">
            <v>44470</v>
          </cell>
          <cell r="C132">
            <v>24066.094166666666</v>
          </cell>
          <cell r="D132">
            <v>288793.13</v>
          </cell>
        </row>
        <row r="133">
          <cell r="B133">
            <v>44501</v>
          </cell>
          <cell r="C133">
            <v>23106.041666666668</v>
          </cell>
          <cell r="D133">
            <v>277272.5</v>
          </cell>
        </row>
        <row r="134">
          <cell r="B134">
            <v>44531</v>
          </cell>
          <cell r="C134">
            <v>22846.781666666666</v>
          </cell>
          <cell r="D134">
            <v>274161.38</v>
          </cell>
        </row>
        <row r="135">
          <cell r="B135">
            <v>44562</v>
          </cell>
          <cell r="C135">
            <v>22346.273333333334</v>
          </cell>
          <cell r="D135">
            <v>268155.28000000003</v>
          </cell>
        </row>
        <row r="136">
          <cell r="B136">
            <v>44593</v>
          </cell>
          <cell r="C136">
            <v>21676.713333333337</v>
          </cell>
          <cell r="D136">
            <v>260120.56000000003</v>
          </cell>
        </row>
        <row r="137">
          <cell r="B137">
            <v>44621</v>
          </cell>
          <cell r="C137">
            <v>21980.803333333333</v>
          </cell>
          <cell r="D137">
            <v>263769.64</v>
          </cell>
        </row>
        <row r="138">
          <cell r="B138">
            <v>44652</v>
          </cell>
          <cell r="C138">
            <v>21687.915000000001</v>
          </cell>
          <cell r="D138">
            <v>260254.98</v>
          </cell>
        </row>
        <row r="139">
          <cell r="B139">
            <v>44682</v>
          </cell>
          <cell r="C139">
            <v>20617.48166666667</v>
          </cell>
          <cell r="D139">
            <v>247409.78000000003</v>
          </cell>
        </row>
        <row r="140">
          <cell r="B140">
            <v>44713</v>
          </cell>
          <cell r="C140">
            <v>20047.02</v>
          </cell>
          <cell r="D140">
            <v>240564.24</v>
          </cell>
        </row>
        <row r="141">
          <cell r="B141">
            <v>44743</v>
          </cell>
          <cell r="C141">
            <v>19695.693333333333</v>
          </cell>
          <cell r="D141">
            <v>236348.31999999998</v>
          </cell>
        </row>
        <row r="142">
          <cell r="B142">
            <v>44774</v>
          </cell>
          <cell r="C142">
            <v>19467.213333333333</v>
          </cell>
          <cell r="D142">
            <v>233606.56</v>
          </cell>
        </row>
        <row r="143">
          <cell r="B143">
            <v>44805</v>
          </cell>
          <cell r="C143">
            <v>19276.708333333332</v>
          </cell>
          <cell r="D143">
            <v>231320.5</v>
          </cell>
        </row>
        <row r="144">
          <cell r="B144">
            <v>44835</v>
          </cell>
          <cell r="C144">
            <v>18974.55</v>
          </cell>
          <cell r="D144">
            <v>227694.59999999998</v>
          </cell>
        </row>
        <row r="145">
          <cell r="B145">
            <v>44866</v>
          </cell>
          <cell r="C145">
            <v>18635.426666666666</v>
          </cell>
          <cell r="D145">
            <v>223625.12</v>
          </cell>
        </row>
        <row r="146">
          <cell r="B146">
            <v>44896</v>
          </cell>
          <cell r="C146">
            <v>18405.906666666666</v>
          </cell>
          <cell r="D146">
            <v>220870.87999999998</v>
          </cell>
        </row>
        <row r="147">
          <cell r="B147">
            <v>44927</v>
          </cell>
          <cell r="C147">
            <v>17768.024166666666</v>
          </cell>
          <cell r="D147">
            <v>213216.28999999998</v>
          </cell>
        </row>
        <row r="148">
          <cell r="B148">
            <v>44958</v>
          </cell>
          <cell r="C148">
            <v>17002.068333333333</v>
          </cell>
          <cell r="D148">
            <v>204024.82</v>
          </cell>
        </row>
        <row r="149">
          <cell r="B149">
            <v>44986</v>
          </cell>
          <cell r="C149">
            <v>15698.959166666667</v>
          </cell>
          <cell r="D149">
            <v>188387.51</v>
          </cell>
        </row>
        <row r="150">
          <cell r="B150">
            <v>45017</v>
          </cell>
          <cell r="C150">
            <v>15156.199166666667</v>
          </cell>
          <cell r="D150">
            <v>181874.39</v>
          </cell>
        </row>
        <row r="151">
          <cell r="B151">
            <v>45047</v>
          </cell>
          <cell r="C151">
            <v>15001.129166666668</v>
          </cell>
          <cell r="D151">
            <v>180013.55000000002</v>
          </cell>
        </row>
        <row r="152">
          <cell r="B152">
            <v>45078</v>
          </cell>
          <cell r="C152">
            <v>15001.129166666668</v>
          </cell>
          <cell r="D152">
            <v>180013.55000000002</v>
          </cell>
        </row>
        <row r="153">
          <cell r="B153">
            <v>45108</v>
          </cell>
          <cell r="C153">
            <v>14638.657500000001</v>
          </cell>
          <cell r="D153">
            <v>175663.89</v>
          </cell>
        </row>
        <row r="154">
          <cell r="B154">
            <v>45139</v>
          </cell>
          <cell r="C154">
            <v>13948.457499999999</v>
          </cell>
          <cell r="D154">
            <v>167381.49</v>
          </cell>
        </row>
        <row r="155">
          <cell r="B155">
            <v>45170</v>
          </cell>
          <cell r="C155">
            <v>13651.490833333335</v>
          </cell>
          <cell r="D155">
            <v>163817.89000000001</v>
          </cell>
        </row>
        <row r="156">
          <cell r="B156">
            <v>45200</v>
          </cell>
          <cell r="C156">
            <v>12926.258333333337</v>
          </cell>
          <cell r="D156">
            <v>155115.10000000003</v>
          </cell>
        </row>
        <row r="157">
          <cell r="B157">
            <v>45231</v>
          </cell>
          <cell r="C157">
            <v>12565.323333333334</v>
          </cell>
          <cell r="D157">
            <v>150783.88</v>
          </cell>
        </row>
        <row r="158">
          <cell r="B158">
            <v>45261</v>
          </cell>
          <cell r="C158">
            <v>12122.973333333335</v>
          </cell>
          <cell r="D158">
            <v>145475.68000000002</v>
          </cell>
        </row>
        <row r="159">
          <cell r="B159">
            <v>45292</v>
          </cell>
          <cell r="C159">
            <v>11200.785000000002</v>
          </cell>
          <cell r="D159">
            <v>134409.42000000001</v>
          </cell>
        </row>
        <row r="160">
          <cell r="B160">
            <v>45323</v>
          </cell>
          <cell r="C160">
            <v>11200.785000000002</v>
          </cell>
          <cell r="D160">
            <v>134409.42000000001</v>
          </cell>
        </row>
        <row r="161">
          <cell r="B161">
            <v>45352</v>
          </cell>
          <cell r="C161">
            <v>11021.963333333333</v>
          </cell>
          <cell r="D161">
            <v>132263.56</v>
          </cell>
        </row>
        <row r="162">
          <cell r="B162">
            <v>45383</v>
          </cell>
          <cell r="C162">
            <v>0</v>
          </cell>
        </row>
        <row r="163">
          <cell r="B163">
            <v>45413</v>
          </cell>
          <cell r="C163">
            <v>0</v>
          </cell>
        </row>
        <row r="164">
          <cell r="B164">
            <v>45444</v>
          </cell>
          <cell r="C164">
            <v>0</v>
          </cell>
        </row>
        <row r="165">
          <cell r="B165">
            <v>45474</v>
          </cell>
          <cell r="C165">
            <v>0</v>
          </cell>
        </row>
        <row r="166">
          <cell r="B166">
            <v>45505</v>
          </cell>
          <cell r="C166">
            <v>0</v>
          </cell>
        </row>
        <row r="167">
          <cell r="B167">
            <v>45536</v>
          </cell>
          <cell r="C167">
            <v>0</v>
          </cell>
        </row>
        <row r="168">
          <cell r="B168">
            <v>45566</v>
          </cell>
          <cell r="C168">
            <v>0</v>
          </cell>
        </row>
        <row r="169">
          <cell r="B169">
            <v>45597</v>
          </cell>
          <cell r="C169">
            <v>0</v>
          </cell>
        </row>
        <row r="170">
          <cell r="B170">
            <v>45627</v>
          </cell>
          <cell r="C170">
            <v>0</v>
          </cell>
        </row>
        <row r="171">
          <cell r="B171">
            <v>45658</v>
          </cell>
          <cell r="C171">
            <v>0</v>
          </cell>
        </row>
        <row r="172">
          <cell r="B172">
            <v>45689</v>
          </cell>
          <cell r="C172">
            <v>0</v>
          </cell>
        </row>
        <row r="173">
          <cell r="B173">
            <v>45717</v>
          </cell>
          <cell r="C173">
            <v>0</v>
          </cell>
        </row>
        <row r="174">
          <cell r="B174">
            <v>45748</v>
          </cell>
          <cell r="C174">
            <v>0</v>
          </cell>
        </row>
        <row r="175">
          <cell r="B175">
            <v>45778</v>
          </cell>
          <cell r="C175">
            <v>0</v>
          </cell>
        </row>
        <row r="176">
          <cell r="B176">
            <v>45809</v>
          </cell>
          <cell r="C176">
            <v>0</v>
          </cell>
        </row>
        <row r="177">
          <cell r="B177">
            <v>45839</v>
          </cell>
          <cell r="C177">
            <v>0</v>
          </cell>
        </row>
        <row r="178">
          <cell r="B178">
            <v>45870</v>
          </cell>
          <cell r="C178">
            <v>0</v>
          </cell>
        </row>
        <row r="179">
          <cell r="B179">
            <v>45901</v>
          </cell>
          <cell r="C179">
            <v>0</v>
          </cell>
        </row>
        <row r="180">
          <cell r="B180">
            <v>45931</v>
          </cell>
          <cell r="C180">
            <v>0</v>
          </cell>
        </row>
        <row r="181">
          <cell r="B181">
            <v>45962</v>
          </cell>
          <cell r="C181">
            <v>0</v>
          </cell>
        </row>
        <row r="182">
          <cell r="B182">
            <v>45992</v>
          </cell>
          <cell r="C182">
            <v>0</v>
          </cell>
        </row>
        <row r="183">
          <cell r="B183">
            <v>46023</v>
          </cell>
          <cell r="C183">
            <v>0</v>
          </cell>
        </row>
        <row r="184">
          <cell r="B184">
            <v>46054</v>
          </cell>
          <cell r="C184">
            <v>0</v>
          </cell>
        </row>
        <row r="185">
          <cell r="B185">
            <v>46082</v>
          </cell>
          <cell r="C185">
            <v>0</v>
          </cell>
        </row>
        <row r="186">
          <cell r="B186">
            <v>46113</v>
          </cell>
          <cell r="C186">
            <v>0</v>
          </cell>
        </row>
        <row r="187">
          <cell r="B187">
            <v>46143</v>
          </cell>
          <cell r="C187">
            <v>0</v>
          </cell>
        </row>
        <row r="188">
          <cell r="B188">
            <v>46174</v>
          </cell>
          <cell r="C188">
            <v>0</v>
          </cell>
        </row>
        <row r="189">
          <cell r="B189">
            <v>46204</v>
          </cell>
          <cell r="C189">
            <v>0</v>
          </cell>
        </row>
        <row r="190">
          <cell r="B190">
            <v>46235</v>
          </cell>
          <cell r="C190">
            <v>0</v>
          </cell>
        </row>
        <row r="191">
          <cell r="B191">
            <v>46266</v>
          </cell>
          <cell r="C191">
            <v>0</v>
          </cell>
        </row>
        <row r="192">
          <cell r="B192">
            <v>46296</v>
          </cell>
          <cell r="C192">
            <v>0</v>
          </cell>
        </row>
        <row r="193">
          <cell r="B193">
            <v>46327</v>
          </cell>
          <cell r="C193">
            <v>0</v>
          </cell>
        </row>
        <row r="194">
          <cell r="B194">
            <v>46357</v>
          </cell>
          <cell r="C194">
            <v>0</v>
          </cell>
        </row>
        <row r="195">
          <cell r="B195">
            <v>46388</v>
          </cell>
          <cell r="C195">
            <v>0</v>
          </cell>
        </row>
        <row r="196">
          <cell r="B196">
            <v>46419</v>
          </cell>
          <cell r="C196">
            <v>0</v>
          </cell>
        </row>
        <row r="197">
          <cell r="B197">
            <v>46447</v>
          </cell>
          <cell r="C197">
            <v>0</v>
          </cell>
        </row>
        <row r="198">
          <cell r="B198">
            <v>46478</v>
          </cell>
          <cell r="C198">
            <v>0</v>
          </cell>
        </row>
        <row r="199">
          <cell r="B199">
            <v>46508</v>
          </cell>
          <cell r="C199">
            <v>0</v>
          </cell>
        </row>
        <row r="200">
          <cell r="B200">
            <v>46539</v>
          </cell>
          <cell r="C200">
            <v>0</v>
          </cell>
        </row>
      </sheetData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0"/>
  <sheetViews>
    <sheetView workbookViewId="0">
      <selection activeCell="H5" sqref="H5"/>
    </sheetView>
  </sheetViews>
  <sheetFormatPr defaultRowHeight="14.5" x14ac:dyDescent="0.35"/>
  <cols>
    <col min="1" max="1" width="13.453125" bestFit="1" customWidth="1"/>
    <col min="2" max="2" width="22" bestFit="1" customWidth="1"/>
    <col min="3" max="3" width="12.7265625" bestFit="1" customWidth="1"/>
    <col min="4" max="4" width="12.7265625" customWidth="1"/>
    <col min="5" max="5" width="12.7265625" bestFit="1" customWidth="1"/>
    <col min="6" max="7" width="12.7265625" customWidth="1"/>
    <col min="8" max="8" width="11.26953125" customWidth="1"/>
    <col min="9" max="10" width="13.7265625" bestFit="1" customWidth="1"/>
    <col min="11" max="11" width="11.453125" bestFit="1" customWidth="1"/>
    <col min="12" max="12" width="13.54296875" bestFit="1" customWidth="1"/>
    <col min="13" max="14" width="11.453125" bestFit="1" customWidth="1"/>
    <col min="15" max="19" width="12.7265625" bestFit="1" customWidth="1"/>
    <col min="20" max="27" width="11.453125" bestFit="1" customWidth="1"/>
  </cols>
  <sheetData>
    <row r="1" spans="1:10" ht="15.5" customHeight="1" x14ac:dyDescent="0.3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</row>
    <row r="2" spans="1:10" ht="15.5" customHeight="1" x14ac:dyDescent="0.35">
      <c r="A2" s="1"/>
      <c r="B2" s="2"/>
      <c r="C2" s="1"/>
      <c r="D2" s="1"/>
      <c r="E2" s="1"/>
      <c r="F2" s="1"/>
      <c r="G2" s="1"/>
      <c r="H2" s="1"/>
      <c r="I2" s="2" t="s">
        <v>1</v>
      </c>
      <c r="J2" s="2" t="s">
        <v>1</v>
      </c>
    </row>
    <row r="3" spans="1:10" ht="15.5" customHeight="1" x14ac:dyDescent="0.35">
      <c r="A3" s="3"/>
      <c r="B3" s="3" t="s">
        <v>1</v>
      </c>
      <c r="C3" s="3"/>
      <c r="D3" s="3"/>
      <c r="E3" s="3" t="s">
        <v>2</v>
      </c>
      <c r="F3" s="3" t="s">
        <v>3</v>
      </c>
      <c r="G3" s="3" t="s">
        <v>4</v>
      </c>
      <c r="H3" s="3"/>
      <c r="I3" s="3" t="s">
        <v>5</v>
      </c>
      <c r="J3" s="3" t="s">
        <v>6</v>
      </c>
    </row>
    <row r="4" spans="1:10" ht="15.5" customHeight="1" x14ac:dyDescent="0.35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11</v>
      </c>
      <c r="G4" s="3" t="s">
        <v>11</v>
      </c>
      <c r="H4" s="3" t="s">
        <v>5</v>
      </c>
      <c r="I4" s="3" t="s">
        <v>6</v>
      </c>
      <c r="J4" s="3" t="s">
        <v>12</v>
      </c>
    </row>
    <row r="5" spans="1:10" ht="15.5" customHeight="1" x14ac:dyDescent="0.35">
      <c r="A5" s="3" t="s">
        <v>13</v>
      </c>
      <c r="B5" s="3" t="s">
        <v>14</v>
      </c>
      <c r="C5" s="3" t="s">
        <v>14</v>
      </c>
      <c r="D5" s="3" t="s">
        <v>14</v>
      </c>
      <c r="E5" s="3" t="s">
        <v>15</v>
      </c>
      <c r="F5" s="3" t="s">
        <v>15</v>
      </c>
      <c r="G5" s="3" t="s">
        <v>15</v>
      </c>
      <c r="H5" s="3"/>
      <c r="I5" s="3" t="s">
        <v>12</v>
      </c>
      <c r="J5" s="3" t="s">
        <v>16</v>
      </c>
    </row>
    <row r="6" spans="1:10" ht="15.5" customHeight="1" x14ac:dyDescent="0.35">
      <c r="A6" s="3" t="s">
        <v>17</v>
      </c>
      <c r="B6" s="3" t="s">
        <v>18</v>
      </c>
      <c r="C6" s="3" t="s">
        <v>18</v>
      </c>
      <c r="D6" s="3" t="s">
        <v>18</v>
      </c>
      <c r="E6" s="3" t="s">
        <v>18</v>
      </c>
      <c r="F6" s="3" t="s">
        <v>18</v>
      </c>
      <c r="G6" s="3" t="s">
        <v>18</v>
      </c>
      <c r="H6" s="3" t="s">
        <v>18</v>
      </c>
      <c r="I6" s="3" t="s">
        <v>18</v>
      </c>
      <c r="J6" s="3" t="s">
        <v>18</v>
      </c>
    </row>
    <row r="7" spans="1:10" ht="15.5" customHeight="1" x14ac:dyDescent="0.35">
      <c r="A7" s="3">
        <v>0</v>
      </c>
      <c r="B7" s="4">
        <f t="shared" ref="B7:B29" si="0">+E7/E8</f>
        <v>0.10648186471624956</v>
      </c>
      <c r="C7" s="4">
        <f t="shared" ref="C7:C29" si="1">+F7/F8</f>
        <v>0.20149252122704039</v>
      </c>
      <c r="D7" s="4">
        <f t="shared" ref="D7:D29" si="2">+G7/G8</f>
        <v>0.22301907710422922</v>
      </c>
      <c r="E7" s="5">
        <v>1.6891075284207621E-2</v>
      </c>
      <c r="F7" s="5">
        <v>6.7744793956939303E-2</v>
      </c>
      <c r="G7" s="5">
        <v>0.1065082679382596</v>
      </c>
      <c r="H7" s="4">
        <f t="shared" ref="H7:H29" si="3">+I7/I8</f>
        <v>0.12544347244019485</v>
      </c>
      <c r="I7" s="5">
        <v>2.7040129087100719E-2</v>
      </c>
      <c r="J7" s="5">
        <f t="shared" ref="J7:J30" si="4">I7</f>
        <v>2.7040129087100719E-2</v>
      </c>
    </row>
    <row r="8" spans="1:10" ht="15.5" customHeight="1" x14ac:dyDescent="0.35">
      <c r="A8" s="3">
        <f t="shared" ref="A8:A29" si="5">1+A7</f>
        <v>1</v>
      </c>
      <c r="B8" s="4">
        <f t="shared" si="0"/>
        <v>0.31341855735000507</v>
      </c>
      <c r="C8" s="4">
        <f t="shared" si="1"/>
        <v>0.55991808124223585</v>
      </c>
      <c r="D8" s="4">
        <f t="shared" si="2"/>
        <v>0.67969428894580641</v>
      </c>
      <c r="E8" s="5">
        <v>0.1586286578397042</v>
      </c>
      <c r="F8" s="5">
        <v>0.3362149301839592</v>
      </c>
      <c r="G8" s="5">
        <v>0.47757469594622332</v>
      </c>
      <c r="H8" s="4">
        <f t="shared" si="3"/>
        <v>0.39243724038340194</v>
      </c>
      <c r="I8" s="5">
        <v>0.2155562865177548</v>
      </c>
      <c r="J8" s="5">
        <f t="shared" si="4"/>
        <v>0.2155562865177548</v>
      </c>
    </row>
    <row r="9" spans="1:10" ht="15.5" customHeight="1" x14ac:dyDescent="0.35">
      <c r="A9" s="3">
        <f t="shared" si="5"/>
        <v>2</v>
      </c>
      <c r="B9" s="4">
        <f t="shared" si="0"/>
        <v>0.62485946136471449</v>
      </c>
      <c r="C9" s="4">
        <f t="shared" si="1"/>
        <v>0.68622359986894654</v>
      </c>
      <c r="D9" s="4">
        <f t="shared" si="2"/>
        <v>0.78201447056090778</v>
      </c>
      <c r="E9" s="5">
        <v>0.50612401250561001</v>
      </c>
      <c r="F9" s="5">
        <v>0.60047164299111722</v>
      </c>
      <c r="G9" s="5">
        <v>0.70263161499699089</v>
      </c>
      <c r="H9" s="4">
        <f t="shared" si="3"/>
        <v>0.65292559721970367</v>
      </c>
      <c r="I9" s="5">
        <v>0.54927581874533971</v>
      </c>
      <c r="J9" s="5">
        <f t="shared" si="4"/>
        <v>0.54927581874533971</v>
      </c>
    </row>
    <row r="10" spans="1:10" ht="15.5" customHeight="1" x14ac:dyDescent="0.35">
      <c r="A10" s="3">
        <f t="shared" si="5"/>
        <v>3</v>
      </c>
      <c r="B10" s="4">
        <f t="shared" si="0"/>
        <v>0.8572540710585248</v>
      </c>
      <c r="C10" s="4">
        <f t="shared" si="1"/>
        <v>0.92495118724894732</v>
      </c>
      <c r="D10" s="4">
        <f t="shared" si="2"/>
        <v>0.94578364913385649</v>
      </c>
      <c r="E10" s="5">
        <v>0.80998055370757738</v>
      </c>
      <c r="F10" s="5">
        <v>0.87503787847837633</v>
      </c>
      <c r="G10" s="5">
        <v>0.89848927538773193</v>
      </c>
      <c r="H10" s="4">
        <f t="shared" si="3"/>
        <v>0.88979576117237713</v>
      </c>
      <c r="I10" s="5">
        <v>0.8412533083160979</v>
      </c>
      <c r="J10" s="5">
        <f t="shared" si="4"/>
        <v>0.8412533083160979</v>
      </c>
    </row>
    <row r="11" spans="1:10" ht="15.5" customHeight="1" x14ac:dyDescent="0.35">
      <c r="A11" s="3">
        <f t="shared" si="5"/>
        <v>4</v>
      </c>
      <c r="B11" s="4">
        <f t="shared" si="0"/>
        <v>0.97830333107384537</v>
      </c>
      <c r="C11" s="4">
        <f t="shared" si="1"/>
        <v>0.98604636204762464</v>
      </c>
      <c r="D11" s="4">
        <f t="shared" si="2"/>
        <v>0.98840115717787957</v>
      </c>
      <c r="E11" s="5">
        <v>0.94485471816707178</v>
      </c>
      <c r="F11" s="5">
        <v>0.94603681852766031</v>
      </c>
      <c r="G11" s="5">
        <v>0.94999451112372635</v>
      </c>
      <c r="H11" s="4">
        <f t="shared" si="3"/>
        <v>0.98217242626334389</v>
      </c>
      <c r="I11" s="5">
        <v>0.94544539884937118</v>
      </c>
      <c r="J11" s="5">
        <f t="shared" si="4"/>
        <v>0.94544539884937118</v>
      </c>
    </row>
    <row r="12" spans="1:10" ht="15.5" customHeight="1" x14ac:dyDescent="0.35">
      <c r="A12" s="3">
        <f t="shared" si="5"/>
        <v>5</v>
      </c>
      <c r="B12" s="4">
        <f t="shared" si="0"/>
        <v>0.99339230103888931</v>
      </c>
      <c r="C12" s="4">
        <f t="shared" si="1"/>
        <v>0.98934138337569755</v>
      </c>
      <c r="D12" s="4">
        <f t="shared" si="2"/>
        <v>0.99049388589306242</v>
      </c>
      <c r="E12" s="5">
        <v>0.96580956862320155</v>
      </c>
      <c r="F12" s="5">
        <v>0.95942427753916104</v>
      </c>
      <c r="G12" s="5">
        <v>0.96114265369355356</v>
      </c>
      <c r="H12" s="4">
        <f t="shared" si="3"/>
        <v>0.99136012450687261</v>
      </c>
      <c r="I12" s="5">
        <v>0.9626063342526322</v>
      </c>
      <c r="J12" s="5">
        <f t="shared" si="4"/>
        <v>0.9626063342526322</v>
      </c>
    </row>
    <row r="13" spans="1:10" ht="15.5" customHeight="1" x14ac:dyDescent="0.35">
      <c r="A13" s="3">
        <f t="shared" si="5"/>
        <v>6</v>
      </c>
      <c r="B13" s="4">
        <f t="shared" si="0"/>
        <v>0.99493347641829621</v>
      </c>
      <c r="C13" s="4">
        <f t="shared" si="1"/>
        <v>0.99562622022733283</v>
      </c>
      <c r="D13" s="4">
        <f t="shared" si="2"/>
        <v>0.99442354274690614</v>
      </c>
      <c r="E13" s="5">
        <v>0.97223379687275435</v>
      </c>
      <c r="F13" s="5">
        <v>0.96976058381945229</v>
      </c>
      <c r="G13" s="5">
        <v>0.97036707382292942</v>
      </c>
      <c r="H13" s="4">
        <f t="shared" si="3"/>
        <v>0.99528028944227609</v>
      </c>
      <c r="I13" s="5">
        <v>0.97099561547470625</v>
      </c>
      <c r="J13" s="5">
        <f t="shared" si="4"/>
        <v>0.97099561547470625</v>
      </c>
    </row>
    <row r="14" spans="1:10" ht="15.5" customHeight="1" x14ac:dyDescent="0.35">
      <c r="A14" s="3">
        <f t="shared" si="5"/>
        <v>7</v>
      </c>
      <c r="B14" s="4">
        <f t="shared" si="0"/>
        <v>0.99419453789461687</v>
      </c>
      <c r="C14" s="4">
        <f t="shared" si="1"/>
        <v>0.99498565819817408</v>
      </c>
      <c r="D14" s="4">
        <f t="shared" si="2"/>
        <v>0.99549394453024198</v>
      </c>
      <c r="E14" s="5">
        <v>0.97718472633239817</v>
      </c>
      <c r="F14" s="5">
        <v>0.97402073601278338</v>
      </c>
      <c r="G14" s="5">
        <v>0.97580862892935405</v>
      </c>
      <c r="H14" s="4">
        <f t="shared" si="3"/>
        <v>0.99459073946961574</v>
      </c>
      <c r="I14" s="5">
        <v>0.97560016587771647</v>
      </c>
      <c r="J14" s="5">
        <f t="shared" si="4"/>
        <v>0.97560016587771647</v>
      </c>
    </row>
    <row r="15" spans="1:10" ht="15.5" customHeight="1" x14ac:dyDescent="0.35">
      <c r="A15" s="3">
        <f t="shared" si="5"/>
        <v>8</v>
      </c>
      <c r="B15" s="4">
        <f t="shared" si="0"/>
        <v>0.99653421814959164</v>
      </c>
      <c r="C15" s="4">
        <f t="shared" si="1"/>
        <v>0.99605239879689433</v>
      </c>
      <c r="D15" s="4">
        <f t="shared" si="2"/>
        <v>0.99631271241751629</v>
      </c>
      <c r="E15" s="5">
        <v>0.98289086198538167</v>
      </c>
      <c r="F15" s="5">
        <v>0.97892942273825712</v>
      </c>
      <c r="G15" s="5">
        <v>0.9802255797646493</v>
      </c>
      <c r="H15" s="4">
        <f t="shared" si="3"/>
        <v>0.99629282201224845</v>
      </c>
      <c r="I15" s="5">
        <v>0.98090614275975829</v>
      </c>
      <c r="J15" s="5">
        <f t="shared" si="4"/>
        <v>0.98090614275975829</v>
      </c>
    </row>
    <row r="16" spans="1:10" ht="15.5" customHeight="1" x14ac:dyDescent="0.35">
      <c r="A16" s="3">
        <f t="shared" si="5"/>
        <v>9</v>
      </c>
      <c r="B16" s="4">
        <f t="shared" si="0"/>
        <v>0.99589076931357201</v>
      </c>
      <c r="C16" s="4">
        <f t="shared" si="1"/>
        <v>0.9965203221913177</v>
      </c>
      <c r="D16" s="4">
        <f t="shared" si="2"/>
        <v>0.99650990550531315</v>
      </c>
      <c r="E16" s="5">
        <v>0.98630919449053789</v>
      </c>
      <c r="F16" s="5">
        <v>0.9828091613660892</v>
      </c>
      <c r="G16" s="5">
        <v>0.98385332993108943</v>
      </c>
      <c r="H16" s="4">
        <f t="shared" si="3"/>
        <v>0.99620610525561526</v>
      </c>
      <c r="I16" s="5">
        <v>0.98455606734030954</v>
      </c>
      <c r="J16" s="5">
        <f t="shared" si="4"/>
        <v>0.98455606734030954</v>
      </c>
    </row>
    <row r="17" spans="1:10" ht="15.5" customHeight="1" x14ac:dyDescent="0.35">
      <c r="A17" s="3">
        <f t="shared" si="5"/>
        <v>10</v>
      </c>
      <c r="B17" s="4">
        <f t="shared" si="0"/>
        <v>0.99820008905984292</v>
      </c>
      <c r="C17" s="4">
        <f t="shared" si="1"/>
        <v>0.99776921874053504</v>
      </c>
      <c r="D17" s="4">
        <f t="shared" si="2"/>
        <v>0.99776942073831942</v>
      </c>
      <c r="E17" s="5">
        <v>0.99037888981575928</v>
      </c>
      <c r="F17" s="5">
        <v>0.98624096215611734</v>
      </c>
      <c r="G17" s="5">
        <v>0.98729909707439811</v>
      </c>
      <c r="H17" s="4">
        <f t="shared" si="3"/>
        <v>0.99798420290041512</v>
      </c>
      <c r="I17" s="5">
        <v>0.98830559474204738</v>
      </c>
      <c r="J17" s="5">
        <f t="shared" si="4"/>
        <v>0.98830559474204738</v>
      </c>
    </row>
    <row r="18" spans="1:10" ht="15.5" customHeight="1" x14ac:dyDescent="0.35">
      <c r="A18" s="3">
        <f t="shared" si="5"/>
        <v>11</v>
      </c>
      <c r="B18" s="4">
        <f t="shared" si="0"/>
        <v>0.99335061504734079</v>
      </c>
      <c r="C18" s="4">
        <f t="shared" si="1"/>
        <v>0.98913130843121222</v>
      </c>
      <c r="D18" s="4">
        <f t="shared" si="2"/>
        <v>0.99056294362279995</v>
      </c>
      <c r="E18" s="5">
        <v>0.99216469790996509</v>
      </c>
      <c r="F18" s="5">
        <v>0.98844596889953207</v>
      </c>
      <c r="G18" s="5">
        <v>0.989506269237863</v>
      </c>
      <c r="H18" s="4">
        <f t="shared" si="3"/>
        <v>0.9912370007240755</v>
      </c>
      <c r="I18" s="5">
        <v>0.9903018423235167</v>
      </c>
      <c r="J18" s="5">
        <f t="shared" si="4"/>
        <v>0.9903018423235167</v>
      </c>
    </row>
    <row r="19" spans="1:10" ht="15.5" customHeight="1" x14ac:dyDescent="0.35">
      <c r="A19" s="3">
        <f t="shared" si="5"/>
        <v>12</v>
      </c>
      <c r="B19" s="4">
        <f t="shared" si="0"/>
        <v>0.99922401643320058</v>
      </c>
      <c r="C19" s="4">
        <f t="shared" si="1"/>
        <v>0.99965007930371508</v>
      </c>
      <c r="D19" s="4">
        <f t="shared" si="2"/>
        <v>0.99949539424670997</v>
      </c>
      <c r="E19" s="5">
        <v>0.99880614445754468</v>
      </c>
      <c r="F19" s="5">
        <v>0.99930712987665193</v>
      </c>
      <c r="G19" s="5">
        <v>0.99893325871743965</v>
      </c>
      <c r="H19" s="4">
        <f t="shared" si="3"/>
        <v>0.99943699445524825</v>
      </c>
      <c r="I19" s="5">
        <v>0.99905657436125195</v>
      </c>
      <c r="J19" s="5">
        <f t="shared" si="4"/>
        <v>0.99905657436125195</v>
      </c>
    </row>
    <row r="20" spans="1:10" ht="15.5" customHeight="1" x14ac:dyDescent="0.35">
      <c r="A20" s="3">
        <f t="shared" si="5"/>
        <v>13</v>
      </c>
      <c r="B20" s="4">
        <f t="shared" si="0"/>
        <v>1</v>
      </c>
      <c r="C20" s="4">
        <f t="shared" si="1"/>
        <v>1</v>
      </c>
      <c r="D20" s="4">
        <f t="shared" si="2"/>
        <v>0.99974997825435874</v>
      </c>
      <c r="E20" s="5">
        <v>0.99958180351074077</v>
      </c>
      <c r="F20" s="5">
        <v>0.9996569305258276</v>
      </c>
      <c r="G20" s="5">
        <v>0.99943758067070032</v>
      </c>
      <c r="H20" s="4">
        <f t="shared" si="3"/>
        <v>1</v>
      </c>
      <c r="I20" s="5">
        <v>0.99961936560672981</v>
      </c>
      <c r="J20" s="5">
        <f t="shared" si="4"/>
        <v>0.99961936560672981</v>
      </c>
    </row>
    <row r="21" spans="1:10" ht="15.5" customHeight="1" x14ac:dyDescent="0.35">
      <c r="A21" s="3">
        <f t="shared" si="5"/>
        <v>14</v>
      </c>
      <c r="B21" s="4">
        <f t="shared" si="0"/>
        <v>1</v>
      </c>
      <c r="C21" s="4">
        <f t="shared" si="1"/>
        <v>1</v>
      </c>
      <c r="D21" s="4">
        <f t="shared" si="2"/>
        <v>1</v>
      </c>
      <c r="E21" s="5">
        <v>0.99958180351074077</v>
      </c>
      <c r="F21" s="5">
        <v>0.9996569305258276</v>
      </c>
      <c r="G21" s="5">
        <v>0.99968752429061924</v>
      </c>
      <c r="H21" s="4">
        <f t="shared" si="3"/>
        <v>1</v>
      </c>
      <c r="I21" s="5">
        <v>0.99961936560672981</v>
      </c>
      <c r="J21" s="5">
        <f t="shared" si="4"/>
        <v>0.99961936560672981</v>
      </c>
    </row>
    <row r="22" spans="1:10" ht="15.5" customHeight="1" x14ac:dyDescent="0.35">
      <c r="A22" s="3">
        <f t="shared" si="5"/>
        <v>15</v>
      </c>
      <c r="B22" s="4">
        <f t="shared" si="0"/>
        <v>0.99975909212808478</v>
      </c>
      <c r="C22" s="4">
        <f t="shared" si="1"/>
        <v>0.99989655757683893</v>
      </c>
      <c r="D22" s="4">
        <f t="shared" si="2"/>
        <v>0.99992715867524007</v>
      </c>
      <c r="E22" s="5">
        <v>0.99958180351074077</v>
      </c>
      <c r="F22" s="5">
        <v>0.9996569305258276</v>
      </c>
      <c r="G22" s="5">
        <v>0.99968752429061924</v>
      </c>
      <c r="H22" s="4">
        <f t="shared" si="3"/>
        <v>0.99982782226963651</v>
      </c>
      <c r="I22" s="5">
        <v>0.99961936560672981</v>
      </c>
      <c r="J22" s="5">
        <f t="shared" si="4"/>
        <v>0.99961936560672981</v>
      </c>
    </row>
    <row r="23" spans="1:10" ht="15.5" customHeight="1" x14ac:dyDescent="0.35">
      <c r="A23" s="3">
        <f t="shared" si="5"/>
        <v>16</v>
      </c>
      <c r="B23" s="4">
        <f t="shared" si="0"/>
        <v>1</v>
      </c>
      <c r="C23" s="4">
        <f t="shared" si="1"/>
        <v>1</v>
      </c>
      <c r="D23" s="4">
        <f t="shared" si="2"/>
        <v>1</v>
      </c>
      <c r="E23" s="5">
        <v>0.99982266866214076</v>
      </c>
      <c r="F23" s="5">
        <v>0.99976034815882153</v>
      </c>
      <c r="G23" s="5">
        <v>0.99976034815882153</v>
      </c>
      <c r="H23" s="4">
        <f t="shared" si="3"/>
        <v>1</v>
      </c>
      <c r="I23" s="5">
        <v>0.99979150743931744</v>
      </c>
      <c r="J23" s="5">
        <f t="shared" si="4"/>
        <v>0.99979150743931744</v>
      </c>
    </row>
    <row r="24" spans="1:10" ht="15.5" customHeight="1" x14ac:dyDescent="0.35">
      <c r="A24" s="3">
        <f t="shared" si="5"/>
        <v>17</v>
      </c>
      <c r="B24" s="4">
        <f t="shared" si="0"/>
        <v>1</v>
      </c>
      <c r="C24" s="4">
        <f t="shared" si="1"/>
        <v>1</v>
      </c>
      <c r="D24" s="4">
        <f t="shared" si="2"/>
        <v>1</v>
      </c>
      <c r="E24" s="5">
        <v>0.99982266866214076</v>
      </c>
      <c r="F24" s="5">
        <v>0.99976034815882153</v>
      </c>
      <c r="G24" s="5">
        <v>0.99976034815882153</v>
      </c>
      <c r="H24" s="4">
        <f t="shared" si="3"/>
        <v>1</v>
      </c>
      <c r="I24" s="5">
        <v>0.99979150743931744</v>
      </c>
      <c r="J24" s="5">
        <f t="shared" si="4"/>
        <v>0.99979150743931744</v>
      </c>
    </row>
    <row r="25" spans="1:10" ht="15.5" customHeight="1" x14ac:dyDescent="0.35">
      <c r="A25" s="3">
        <f t="shared" si="5"/>
        <v>18</v>
      </c>
      <c r="B25" s="4">
        <f t="shared" si="0"/>
        <v>1</v>
      </c>
      <c r="C25" s="4">
        <f t="shared" si="1"/>
        <v>0.99989138227105612</v>
      </c>
      <c r="D25" s="4">
        <f t="shared" si="2"/>
        <v>0.99989138227105612</v>
      </c>
      <c r="E25" s="5">
        <v>0.99982266866214076</v>
      </c>
      <c r="F25" s="5">
        <v>0.99976034815882153</v>
      </c>
      <c r="G25" s="5">
        <v>0.99976034815882153</v>
      </c>
      <c r="H25" s="4">
        <f t="shared" si="3"/>
        <v>0.9999456894428973</v>
      </c>
      <c r="I25" s="5">
        <v>0.99979150743931744</v>
      </c>
      <c r="J25" s="5">
        <f t="shared" si="4"/>
        <v>0.99979150743931744</v>
      </c>
    </row>
    <row r="26" spans="1:10" ht="15.5" customHeight="1" x14ac:dyDescent="0.35">
      <c r="A26" s="3">
        <f t="shared" si="5"/>
        <v>19</v>
      </c>
      <c r="B26" s="4">
        <f t="shared" si="0"/>
        <v>0.99982266866214076</v>
      </c>
      <c r="C26" s="4">
        <f t="shared" si="1"/>
        <v>0.99986895165359169</v>
      </c>
      <c r="D26" s="4">
        <f t="shared" si="2"/>
        <v>0.99986895165359169</v>
      </c>
      <c r="E26" s="5">
        <v>0.99982266866214076</v>
      </c>
      <c r="F26" s="5">
        <v>0.99986895165359169</v>
      </c>
      <c r="G26" s="5">
        <v>0.99986895165359169</v>
      </c>
      <c r="H26" s="4">
        <f t="shared" si="3"/>
        <v>0.99984580962225478</v>
      </c>
      <c r="I26" s="5">
        <v>0.99984580962225478</v>
      </c>
      <c r="J26" s="5">
        <f t="shared" si="4"/>
        <v>0.99984580962225478</v>
      </c>
    </row>
    <row r="27" spans="1:10" ht="15.5" customHeight="1" x14ac:dyDescent="0.35">
      <c r="A27" s="3">
        <f t="shared" si="5"/>
        <v>20</v>
      </c>
      <c r="B27" s="4">
        <f t="shared" si="0"/>
        <v>1</v>
      </c>
      <c r="C27" s="4">
        <f t="shared" si="1"/>
        <v>1</v>
      </c>
      <c r="D27" s="4">
        <f t="shared" si="2"/>
        <v>1</v>
      </c>
      <c r="E27" s="5">
        <v>1</v>
      </c>
      <c r="F27" s="5">
        <v>1</v>
      </c>
      <c r="G27" s="5">
        <v>1</v>
      </c>
      <c r="H27" s="4">
        <f t="shared" si="3"/>
        <v>1</v>
      </c>
      <c r="I27" s="5">
        <v>1</v>
      </c>
      <c r="J27" s="5">
        <f t="shared" si="4"/>
        <v>1</v>
      </c>
    </row>
    <row r="28" spans="1:10" ht="15.5" customHeight="1" x14ac:dyDescent="0.35">
      <c r="A28" s="3">
        <f t="shared" si="5"/>
        <v>21</v>
      </c>
      <c r="B28" s="4">
        <f t="shared" si="0"/>
        <v>1</v>
      </c>
      <c r="C28" s="4">
        <f t="shared" si="1"/>
        <v>1</v>
      </c>
      <c r="D28" s="4">
        <f t="shared" si="2"/>
        <v>1</v>
      </c>
      <c r="E28" s="5">
        <v>1</v>
      </c>
      <c r="F28" s="5">
        <v>1</v>
      </c>
      <c r="G28" s="5">
        <v>1</v>
      </c>
      <c r="H28" s="4">
        <f t="shared" si="3"/>
        <v>1</v>
      </c>
      <c r="I28" s="5">
        <v>1</v>
      </c>
      <c r="J28" s="5">
        <f t="shared" si="4"/>
        <v>1</v>
      </c>
    </row>
    <row r="29" spans="1:10" ht="15.5" customHeight="1" x14ac:dyDescent="0.35">
      <c r="A29" s="3">
        <f t="shared" si="5"/>
        <v>22</v>
      </c>
      <c r="B29" s="4">
        <f t="shared" si="0"/>
        <v>1</v>
      </c>
      <c r="C29" s="4">
        <f t="shared" si="1"/>
        <v>1</v>
      </c>
      <c r="D29" s="4">
        <f t="shared" si="2"/>
        <v>1</v>
      </c>
      <c r="E29" s="5">
        <v>1</v>
      </c>
      <c r="F29" s="5">
        <v>1</v>
      </c>
      <c r="G29" s="5">
        <v>1</v>
      </c>
      <c r="H29" s="4">
        <f t="shared" si="3"/>
        <v>1</v>
      </c>
      <c r="I29" s="5">
        <v>1</v>
      </c>
      <c r="J29" s="5">
        <f t="shared" si="4"/>
        <v>1</v>
      </c>
    </row>
    <row r="30" spans="1:10" ht="15.5" customHeight="1" x14ac:dyDescent="0.35">
      <c r="A30" s="3">
        <v>23</v>
      </c>
      <c r="B30" s="4">
        <v>1</v>
      </c>
      <c r="C30" s="4">
        <v>1</v>
      </c>
      <c r="D30" s="4">
        <v>1</v>
      </c>
      <c r="E30" s="5">
        <v>1</v>
      </c>
      <c r="F30" s="5">
        <v>1</v>
      </c>
      <c r="G30" s="5">
        <v>1</v>
      </c>
      <c r="H30" s="4">
        <v>1</v>
      </c>
      <c r="I30" s="5">
        <v>1</v>
      </c>
      <c r="J30" s="5">
        <f t="shared" si="4"/>
        <v>1</v>
      </c>
    </row>
    <row r="34" spans="1:24" ht="15.5" customHeight="1" x14ac:dyDescent="0.35">
      <c r="A34" s="1"/>
      <c r="B34" s="1"/>
      <c r="C34" s="1"/>
      <c r="D34" s="1"/>
      <c r="E34" s="2" t="s">
        <v>19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4" ht="15.5" customHeight="1" x14ac:dyDescent="0.35">
      <c r="A35" s="3" t="s">
        <v>20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4" ht="15.5" customHeight="1" x14ac:dyDescent="0.35">
      <c r="A36" s="3" t="s">
        <v>21</v>
      </c>
      <c r="B36" s="6" t="s">
        <v>22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5.5" customHeight="1" x14ac:dyDescent="0.35">
      <c r="A37" s="2" t="s">
        <v>23</v>
      </c>
      <c r="B37" s="3" t="s">
        <v>24</v>
      </c>
      <c r="C37" s="3" t="s">
        <v>24</v>
      </c>
      <c r="D37" s="3" t="s">
        <v>24</v>
      </c>
      <c r="E37" s="3" t="s">
        <v>24</v>
      </c>
      <c r="F37" s="3" t="s">
        <v>24</v>
      </c>
      <c r="G37" s="3" t="s">
        <v>24</v>
      </c>
      <c r="H37" s="3" t="s">
        <v>24</v>
      </c>
      <c r="I37" s="3" t="s">
        <v>24</v>
      </c>
      <c r="J37" s="3" t="s">
        <v>24</v>
      </c>
      <c r="K37" s="3" t="s">
        <v>24</v>
      </c>
      <c r="L37" s="3" t="s">
        <v>24</v>
      </c>
      <c r="M37" s="3" t="s">
        <v>24</v>
      </c>
      <c r="N37" s="3" t="s">
        <v>24</v>
      </c>
      <c r="O37" s="3" t="s">
        <v>24</v>
      </c>
      <c r="P37" s="3" t="s">
        <v>24</v>
      </c>
      <c r="Q37" s="3" t="s">
        <v>24</v>
      </c>
      <c r="R37" s="3" t="s">
        <v>24</v>
      </c>
      <c r="S37" s="3" t="s">
        <v>24</v>
      </c>
      <c r="T37" s="3" t="s">
        <v>24</v>
      </c>
      <c r="U37" s="3" t="s">
        <v>24</v>
      </c>
      <c r="V37" s="3" t="s">
        <v>24</v>
      </c>
      <c r="W37" s="3" t="s">
        <v>24</v>
      </c>
      <c r="X37" s="3" t="s">
        <v>24</v>
      </c>
    </row>
    <row r="38" spans="1:24" ht="15.5" customHeight="1" x14ac:dyDescent="0.35">
      <c r="A38" s="1">
        <v>0</v>
      </c>
      <c r="B38" s="4">
        <v>9.9434537444933913</v>
      </c>
      <c r="C38" s="4">
        <v>1.2017280682012179</v>
      </c>
      <c r="D38" s="4">
        <v>1.078772427671818</v>
      </c>
      <c r="E38" s="4">
        <v>1.053816015534313</v>
      </c>
      <c r="F38" s="4">
        <v>1.0152499328175359</v>
      </c>
      <c r="G38" s="4">
        <v>1.023645437894924</v>
      </c>
      <c r="H38" s="4">
        <v>1.00635068566103</v>
      </c>
      <c r="I38" s="4">
        <v>1.003721911505947</v>
      </c>
      <c r="J38" s="4">
        <v>1.0052516973794849</v>
      </c>
      <c r="K38" s="4">
        <v>1.009844966465365</v>
      </c>
      <c r="L38" s="4">
        <v>1.004361827155194</v>
      </c>
      <c r="M38" s="4">
        <v>1.004201084024307</v>
      </c>
      <c r="N38" s="4">
        <v>1.0010057478489569</v>
      </c>
      <c r="O38" s="4">
        <v>1</v>
      </c>
      <c r="P38" s="4">
        <v>1</v>
      </c>
      <c r="Q38" s="4">
        <v>1</v>
      </c>
      <c r="R38" s="4">
        <v>1</v>
      </c>
      <c r="S38" s="4">
        <v>1</v>
      </c>
      <c r="T38" s="4">
        <v>1.0005226643624689</v>
      </c>
      <c r="U38" s="4">
        <v>1</v>
      </c>
      <c r="V38" s="4">
        <v>1</v>
      </c>
      <c r="W38" s="4">
        <v>1</v>
      </c>
      <c r="X38" s="4">
        <v>1</v>
      </c>
    </row>
    <row r="39" spans="1:24" ht="15.5" customHeight="1" x14ac:dyDescent="0.35">
      <c r="A39" s="1">
        <f t="shared" ref="A39:A60" si="6">1+A38</f>
        <v>1</v>
      </c>
      <c r="B39" s="4">
        <v>4.1630855163065377</v>
      </c>
      <c r="C39" s="4">
        <v>1.3395893678626289</v>
      </c>
      <c r="D39" s="4">
        <v>1.022842840737306</v>
      </c>
      <c r="E39" s="4">
        <v>1.0145405991183829</v>
      </c>
      <c r="F39" s="4">
        <v>1.018718467879594</v>
      </c>
      <c r="G39" s="4">
        <v>1.0214214365102809</v>
      </c>
      <c r="H39" s="4">
        <v>1.003842692990101</v>
      </c>
      <c r="I39" s="4">
        <v>1.007941952806567</v>
      </c>
      <c r="J39" s="4">
        <v>1.0025281209701991</v>
      </c>
      <c r="K39" s="4">
        <v>1.0012608728460171</v>
      </c>
      <c r="L39" s="4">
        <v>1.0017436254506551</v>
      </c>
      <c r="M39" s="4">
        <v>1.001171804212964</v>
      </c>
      <c r="N39" s="4">
        <v>1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 s="4">
        <v>1</v>
      </c>
      <c r="V39" s="4">
        <v>1</v>
      </c>
      <c r="W39" s="4">
        <v>1</v>
      </c>
      <c r="X39" s="4"/>
    </row>
    <row r="40" spans="1:24" ht="15.5" customHeight="1" x14ac:dyDescent="0.35">
      <c r="A40" s="1">
        <f t="shared" si="6"/>
        <v>2</v>
      </c>
      <c r="B40" s="4">
        <v>15.4283014354067</v>
      </c>
      <c r="C40" s="4">
        <v>1.247175466698093</v>
      </c>
      <c r="D40" s="4">
        <v>1.100988527766505</v>
      </c>
      <c r="E40" s="4">
        <v>1.0182357969719931</v>
      </c>
      <c r="F40" s="4">
        <v>1.018316669280303</v>
      </c>
      <c r="G40" s="4">
        <v>1.0203810249040191</v>
      </c>
      <c r="H40" s="4">
        <v>1.014955102459038</v>
      </c>
      <c r="I40" s="4">
        <v>1.0065199838556791</v>
      </c>
      <c r="J40" s="4">
        <v>1.015372952221586</v>
      </c>
      <c r="K40" s="4">
        <v>1.004527511009055</v>
      </c>
      <c r="L40" s="4">
        <v>1.001843815698739</v>
      </c>
      <c r="M40" s="4">
        <v>1.011553762211713</v>
      </c>
      <c r="N40" s="4">
        <v>1</v>
      </c>
      <c r="O40" s="4">
        <v>1.002021557076036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1.00050436965696</v>
      </c>
      <c r="V40" s="4">
        <v>1</v>
      </c>
    </row>
    <row r="41" spans="1:24" ht="15.5" customHeight="1" x14ac:dyDescent="0.35">
      <c r="A41" s="1">
        <f t="shared" si="6"/>
        <v>3</v>
      </c>
      <c r="B41" s="4">
        <v>6.525058637083994</v>
      </c>
      <c r="C41" s="4">
        <v>1.4387168132995509</v>
      </c>
      <c r="D41" s="4">
        <v>1.212915153944041</v>
      </c>
      <c r="E41" s="4">
        <v>1.0281260090634781</v>
      </c>
      <c r="F41" s="4">
        <v>1.0257269497257471</v>
      </c>
      <c r="G41" s="4">
        <v>1.0171571726352071</v>
      </c>
      <c r="H41" s="4">
        <v>1.0064876036167609</v>
      </c>
      <c r="I41" s="4">
        <v>1.0006445785912761</v>
      </c>
      <c r="J41" s="4">
        <v>1.0056686377207129</v>
      </c>
      <c r="K41" s="4">
        <v>1.007302069714012</v>
      </c>
      <c r="L41" s="4">
        <v>1.000635889124337</v>
      </c>
      <c r="M41" s="4">
        <v>1.00711743229479</v>
      </c>
      <c r="N41" s="4">
        <v>1</v>
      </c>
      <c r="O41" s="4">
        <v>1</v>
      </c>
      <c r="P41" s="4">
        <v>1</v>
      </c>
      <c r="Q41" s="4">
        <v>1</v>
      </c>
      <c r="R41" s="4">
        <v>1</v>
      </c>
      <c r="S41" s="4">
        <v>1</v>
      </c>
      <c r="T41" s="4">
        <v>1</v>
      </c>
      <c r="U41" s="4">
        <v>1</v>
      </c>
      <c r="V41" s="4"/>
    </row>
    <row r="42" spans="1:24" ht="15.5" customHeight="1" x14ac:dyDescent="0.35">
      <c r="A42" s="1">
        <f t="shared" si="6"/>
        <v>4</v>
      </c>
      <c r="B42" s="4">
        <v>5.2256881683339076</v>
      </c>
      <c r="C42" s="4">
        <v>2.511282721873727</v>
      </c>
      <c r="D42" s="4">
        <v>1.0569549549075941</v>
      </c>
      <c r="E42" s="4">
        <v>1.0550905351534039</v>
      </c>
      <c r="F42" s="4">
        <v>1.0181668659934651</v>
      </c>
      <c r="G42" s="4">
        <v>1.070632631191736</v>
      </c>
      <c r="H42" s="4">
        <v>1.0152439024390241</v>
      </c>
      <c r="I42" s="4">
        <v>1.002768726172981</v>
      </c>
      <c r="J42" s="4">
        <v>1.002654886052291</v>
      </c>
      <c r="K42" s="4">
        <v>1.001376885273682</v>
      </c>
      <c r="L42" s="4">
        <v>1.0038076703403629</v>
      </c>
      <c r="M42" s="4">
        <v>1.0245796893768571</v>
      </c>
      <c r="N42" s="4">
        <v>1.0020567929907791</v>
      </c>
      <c r="O42" s="4">
        <v>0.99999999999999989</v>
      </c>
      <c r="P42" s="4">
        <v>0.99999999999999989</v>
      </c>
      <c r="Q42" s="4">
        <v>0.99999999999999989</v>
      </c>
      <c r="R42" s="4">
        <v>0.99999999999999989</v>
      </c>
      <c r="S42" s="4">
        <v>0.99999999999999989</v>
      </c>
      <c r="T42" s="4">
        <v>0.99999999999999989</v>
      </c>
      <c r="U42" s="4"/>
      <c r="V42" s="4"/>
    </row>
    <row r="43" spans="1:24" ht="15.5" customHeight="1" x14ac:dyDescent="0.35">
      <c r="A43" s="1">
        <f t="shared" si="6"/>
        <v>5</v>
      </c>
      <c r="B43" s="4">
        <v>23.433066666666669</v>
      </c>
      <c r="C43" s="4">
        <v>1.476198243444528</v>
      </c>
      <c r="D43" s="4">
        <v>1.287186021113943</v>
      </c>
      <c r="E43" s="4">
        <v>1.0312884813418</v>
      </c>
      <c r="F43" s="4">
        <v>1.02371309669491</v>
      </c>
      <c r="G43" s="4">
        <v>1.013921292836899</v>
      </c>
      <c r="H43" s="4">
        <v>1.006061122221442</v>
      </c>
      <c r="I43" s="4">
        <v>1.004788789659675</v>
      </c>
      <c r="J43" s="4">
        <v>1.0056884115679541</v>
      </c>
      <c r="K43" s="4">
        <v>1.0019873263611809</v>
      </c>
      <c r="L43" s="4">
        <v>1.005909265946261</v>
      </c>
      <c r="M43" s="4">
        <v>1.0007583589355309</v>
      </c>
      <c r="N43" s="4">
        <v>1</v>
      </c>
      <c r="O43" s="4">
        <v>1</v>
      </c>
      <c r="P43" s="4">
        <v>1</v>
      </c>
      <c r="Q43" s="4">
        <v>1</v>
      </c>
      <c r="R43" s="4">
        <v>1</v>
      </c>
      <c r="S43" s="4">
        <v>1</v>
      </c>
      <c r="U43" s="4"/>
      <c r="V43" s="4"/>
    </row>
    <row r="44" spans="1:24" ht="15.5" customHeight="1" x14ac:dyDescent="0.35">
      <c r="A44" s="1">
        <f t="shared" si="6"/>
        <v>6</v>
      </c>
      <c r="B44" s="4">
        <v>2.688765641569459</v>
      </c>
      <c r="C44" s="4">
        <v>2.6501148094305438</v>
      </c>
      <c r="D44" s="4">
        <v>1.0851429491581219</v>
      </c>
      <c r="E44" s="4">
        <v>1.0301721595997531</v>
      </c>
      <c r="F44" s="4">
        <v>1.0150540039326419</v>
      </c>
      <c r="G44" s="4">
        <v>1.0085250731582429</v>
      </c>
      <c r="H44" s="4">
        <v>1.0081052667718129</v>
      </c>
      <c r="I44" s="4">
        <v>1.0023220131751029</v>
      </c>
      <c r="J44" s="4">
        <v>1.0039897584188411</v>
      </c>
      <c r="K44" s="4">
        <v>1.0016664756629181</v>
      </c>
      <c r="L44" s="4">
        <v>1</v>
      </c>
      <c r="M44" s="4">
        <v>1.03583360613799</v>
      </c>
      <c r="N44" s="4">
        <v>1</v>
      </c>
      <c r="O44" s="4">
        <v>1</v>
      </c>
      <c r="P44" s="4">
        <v>1</v>
      </c>
      <c r="Q44" s="4">
        <v>1</v>
      </c>
      <c r="R44" s="4">
        <v>1</v>
      </c>
      <c r="T44" s="4"/>
      <c r="U44" s="4"/>
      <c r="V44" s="4"/>
    </row>
    <row r="45" spans="1:24" ht="15.5" customHeight="1" x14ac:dyDescent="0.35">
      <c r="A45" s="1">
        <f t="shared" si="6"/>
        <v>7</v>
      </c>
      <c r="B45" s="4">
        <v>5.7140601851851862</v>
      </c>
      <c r="C45" s="4">
        <v>2.004650646512784</v>
      </c>
      <c r="D45" s="4">
        <v>1.1447562741137189</v>
      </c>
      <c r="E45" s="4">
        <v>1.0218897800147719</v>
      </c>
      <c r="F45" s="4">
        <v>1.012265182222603</v>
      </c>
      <c r="G45" s="4">
        <v>1.008874107810853</v>
      </c>
      <c r="H45" s="4">
        <v>1.0043980253542779</v>
      </c>
      <c r="I45" s="4">
        <v>1.0075786359263721</v>
      </c>
      <c r="J45" s="4">
        <v>1.000501442147617</v>
      </c>
      <c r="K45" s="4">
        <v>1.004343653854892</v>
      </c>
      <c r="L45" s="4">
        <v>1.0054892556968491</v>
      </c>
      <c r="M45" s="4">
        <v>1.002150628711489</v>
      </c>
      <c r="N45" s="4">
        <v>1</v>
      </c>
      <c r="O45" s="4">
        <v>1</v>
      </c>
      <c r="P45" s="4">
        <v>1</v>
      </c>
      <c r="Q45" s="4">
        <v>1.0008253897820709</v>
      </c>
      <c r="R45" s="4"/>
      <c r="S45" s="4"/>
      <c r="T45" s="4"/>
      <c r="U45" s="4"/>
      <c r="V45" s="4"/>
    </row>
    <row r="46" spans="1:24" ht="15.5" customHeight="1" x14ac:dyDescent="0.35">
      <c r="A46" s="1">
        <f t="shared" si="6"/>
        <v>8</v>
      </c>
      <c r="B46" s="4">
        <v>7.8406435452793843</v>
      </c>
      <c r="C46" s="4">
        <v>1.493701364413581</v>
      </c>
      <c r="D46" s="4">
        <v>1.0246779121170191</v>
      </c>
      <c r="E46" s="4">
        <v>1.017982406142276</v>
      </c>
      <c r="F46" s="4">
        <v>1.008990096698742</v>
      </c>
      <c r="G46" s="4">
        <v>1.002813682625979</v>
      </c>
      <c r="H46" s="4">
        <v>1.003896927817985</v>
      </c>
      <c r="I46" s="4">
        <v>1.004658160864927</v>
      </c>
      <c r="J46" s="4">
        <v>1.002009177303715</v>
      </c>
      <c r="K46" s="4">
        <v>1.0074036256171619</v>
      </c>
      <c r="L46" s="4">
        <v>1.0019904123368819</v>
      </c>
      <c r="M46" s="4">
        <v>1</v>
      </c>
      <c r="N46" s="4">
        <v>1</v>
      </c>
      <c r="O46" s="4">
        <v>1</v>
      </c>
      <c r="P46" s="4">
        <v>1</v>
      </c>
      <c r="Q46" s="4"/>
      <c r="R46" s="4"/>
      <c r="S46" s="4"/>
      <c r="T46" s="4"/>
      <c r="U46" s="4"/>
      <c r="V46" s="4"/>
    </row>
    <row r="47" spans="1:24" ht="15.5" customHeight="1" x14ac:dyDescent="0.35">
      <c r="A47" s="1">
        <f t="shared" si="6"/>
        <v>9</v>
      </c>
      <c r="B47" s="4">
        <v>6.0100306513409967</v>
      </c>
      <c r="C47" s="4">
        <v>1.2741719143857839</v>
      </c>
      <c r="D47" s="4">
        <v>1.094812149363908</v>
      </c>
      <c r="E47" s="4">
        <v>1.0372454116166381</v>
      </c>
      <c r="F47" s="4">
        <v>1.0114553139218629</v>
      </c>
      <c r="G47" s="4">
        <v>1.015463767086918</v>
      </c>
      <c r="H47" s="4">
        <v>1.019088971336086</v>
      </c>
      <c r="I47" s="4">
        <v>1.002736048363233</v>
      </c>
      <c r="J47" s="4">
        <v>1.009864876380506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Q47" s="4"/>
      <c r="R47" s="4"/>
      <c r="S47" s="4"/>
      <c r="T47" s="4"/>
      <c r="U47" s="4"/>
      <c r="V47" s="4"/>
    </row>
    <row r="48" spans="1:24" ht="15.5" customHeight="1" x14ac:dyDescent="0.35">
      <c r="A48" s="1">
        <f t="shared" si="6"/>
        <v>10</v>
      </c>
      <c r="B48" s="4">
        <v>3.4896030245746692</v>
      </c>
      <c r="C48" s="4">
        <v>1.3423672806067171</v>
      </c>
      <c r="D48" s="4">
        <v>1.078624783596515</v>
      </c>
      <c r="E48" s="4">
        <v>1.0213256072279591</v>
      </c>
      <c r="F48" s="4">
        <v>1.0047621786307861</v>
      </c>
      <c r="G48" s="4">
        <v>1.008020874690968</v>
      </c>
      <c r="H48" s="4">
        <v>1.004701894465617</v>
      </c>
      <c r="I48" s="4">
        <v>1.0113397337430521</v>
      </c>
      <c r="J48" s="4">
        <v>1.002313708222883</v>
      </c>
      <c r="K48" s="4">
        <v>1</v>
      </c>
      <c r="L48" s="4">
        <v>1</v>
      </c>
      <c r="M48" s="4">
        <v>1.0072802354392629</v>
      </c>
      <c r="N48" s="4">
        <v>1.002331170806916</v>
      </c>
      <c r="R48" s="4"/>
      <c r="S48" s="4"/>
      <c r="T48" s="4"/>
      <c r="U48" s="4"/>
      <c r="V48" s="4"/>
    </row>
    <row r="49" spans="1:22" ht="15.5" customHeight="1" x14ac:dyDescent="0.35">
      <c r="A49" s="1">
        <f t="shared" si="6"/>
        <v>11</v>
      </c>
      <c r="B49" s="4">
        <v>4.3244889918887601</v>
      </c>
      <c r="C49" s="4">
        <v>1.383907542107065</v>
      </c>
      <c r="D49" s="4">
        <v>1.044725923028816</v>
      </c>
      <c r="E49" s="4">
        <v>1.012417088137233</v>
      </c>
      <c r="F49" s="4">
        <v>1.0042103027939939</v>
      </c>
      <c r="G49" s="4">
        <v>1.0052863853702021</v>
      </c>
      <c r="H49" s="4">
        <v>1.007434553264948</v>
      </c>
      <c r="I49" s="4">
        <v>0.99999999999999989</v>
      </c>
      <c r="J49" s="4">
        <v>1.0023399012561669</v>
      </c>
      <c r="K49" s="4">
        <v>1</v>
      </c>
      <c r="L49" s="4">
        <v>1.0021548666766029</v>
      </c>
      <c r="M49" s="4">
        <v>1.0118732294173409</v>
      </c>
      <c r="T49" s="4"/>
      <c r="U49" s="4"/>
      <c r="V49" s="4"/>
    </row>
    <row r="50" spans="1:22" ht="15.5" customHeight="1" x14ac:dyDescent="0.35">
      <c r="A50" s="1">
        <f t="shared" si="6"/>
        <v>12</v>
      </c>
      <c r="B50" s="4">
        <v>5.230440967283073</v>
      </c>
      <c r="C50" s="4">
        <v>1.3244492793037801</v>
      </c>
      <c r="D50" s="4">
        <v>1.0308825462012321</v>
      </c>
      <c r="E50" s="4">
        <v>1.0123496184963821</v>
      </c>
      <c r="F50" s="4">
        <v>1.0045254228417371</v>
      </c>
      <c r="G50" s="4">
        <v>1.057195932618769</v>
      </c>
      <c r="H50" s="4">
        <v>0.99999999999999989</v>
      </c>
      <c r="I50" s="4">
        <v>0.99999999999999989</v>
      </c>
      <c r="J50" s="4">
        <v>0.99999999999999989</v>
      </c>
      <c r="K50" s="4">
        <v>1.0081605867707559</v>
      </c>
      <c r="L50" s="4">
        <v>1.0033094107969709</v>
      </c>
      <c r="U50" s="4"/>
      <c r="V50" s="4"/>
    </row>
    <row r="51" spans="1:22" ht="15.5" customHeight="1" x14ac:dyDescent="0.35">
      <c r="A51" s="1">
        <f t="shared" si="6"/>
        <v>13</v>
      </c>
      <c r="B51" s="4">
        <v>2.714016341923319</v>
      </c>
      <c r="C51" s="4">
        <v>1.378184344603983</v>
      </c>
      <c r="D51" s="4">
        <v>1.042849941186355</v>
      </c>
      <c r="E51" s="4">
        <v>1.0196593619078309</v>
      </c>
      <c r="F51" s="4">
        <v>1.0137484066860869</v>
      </c>
      <c r="G51" s="4">
        <v>1.0112236839684949</v>
      </c>
      <c r="H51" s="4">
        <v>1.0018498518422829</v>
      </c>
      <c r="I51" s="4">
        <v>1.0007693484203579</v>
      </c>
      <c r="J51" s="4">
        <v>1.005242615089839</v>
      </c>
      <c r="K51" s="4">
        <v>1.0043101180403371</v>
      </c>
      <c r="U51" s="4"/>
      <c r="V51" s="4"/>
    </row>
    <row r="52" spans="1:22" ht="15.5" customHeight="1" x14ac:dyDescent="0.35">
      <c r="A52" s="1">
        <f t="shared" si="6"/>
        <v>14</v>
      </c>
      <c r="B52" s="4">
        <v>7.2305732484076426</v>
      </c>
      <c r="C52" s="4">
        <v>1.179820648343904</v>
      </c>
      <c r="D52" s="4">
        <v>1.162172138895468</v>
      </c>
      <c r="E52" s="4">
        <v>1.0603147452919139</v>
      </c>
      <c r="F52" s="4">
        <v>1.003635445300848</v>
      </c>
      <c r="G52" s="4">
        <v>0.99783870822850873</v>
      </c>
      <c r="H52" s="4">
        <v>1.0039931347123929</v>
      </c>
      <c r="I52" s="4">
        <v>1.0063975922433439</v>
      </c>
      <c r="J52" s="4">
        <v>1.004351238631201</v>
      </c>
      <c r="V52" s="4"/>
    </row>
    <row r="53" spans="1:22" ht="15.5" customHeight="1" x14ac:dyDescent="0.35">
      <c r="A53" s="1">
        <f t="shared" si="6"/>
        <v>15</v>
      </c>
      <c r="B53" s="4">
        <v>4.2379610244988868</v>
      </c>
      <c r="C53" s="4">
        <v>1.137633421963802</v>
      </c>
      <c r="D53" s="4">
        <v>1.149272233448875</v>
      </c>
      <c r="E53" s="4">
        <v>1.043209566397026</v>
      </c>
      <c r="F53" s="4">
        <v>1</v>
      </c>
      <c r="G53" s="4">
        <v>1.0025189038192941</v>
      </c>
      <c r="H53" s="4">
        <v>1.004996324818763</v>
      </c>
      <c r="I53" s="4">
        <v>1.0085467486961801</v>
      </c>
    </row>
    <row r="54" spans="1:22" ht="15.5" customHeight="1" x14ac:dyDescent="0.35">
      <c r="A54" s="1">
        <f t="shared" si="6"/>
        <v>16</v>
      </c>
      <c r="B54" s="4">
        <v>3.3862853787769138</v>
      </c>
      <c r="C54" s="4">
        <v>2.2085011772907799</v>
      </c>
      <c r="D54" s="4">
        <v>1.993699360858455</v>
      </c>
      <c r="E54" s="4">
        <v>1.006121606546049</v>
      </c>
      <c r="F54" s="4">
        <v>1.0023102930076671</v>
      </c>
      <c r="G54" s="4">
        <v>1.0059293264314459</v>
      </c>
      <c r="H54" s="4">
        <v>1.0057718552305159</v>
      </c>
    </row>
    <row r="55" spans="1:22" ht="15.5" customHeight="1" x14ac:dyDescent="0.35">
      <c r="A55" s="1">
        <f t="shared" si="6"/>
        <v>17</v>
      </c>
      <c r="B55" s="4">
        <v>27.435516129032258</v>
      </c>
      <c r="C55" s="4">
        <v>1.3368602741207829</v>
      </c>
      <c r="D55" s="4">
        <v>1.006303131366346</v>
      </c>
      <c r="E55" s="4">
        <v>1.005101816371319</v>
      </c>
      <c r="F55" s="4">
        <v>1.0258943801693621</v>
      </c>
      <c r="G55" s="4">
        <v>1.01421786084511</v>
      </c>
    </row>
    <row r="56" spans="1:22" ht="15.5" customHeight="1" x14ac:dyDescent="0.35">
      <c r="A56" s="1">
        <f t="shared" si="6"/>
        <v>18</v>
      </c>
      <c r="B56" s="4">
        <v>3.6883755813953489</v>
      </c>
      <c r="C56" s="4">
        <v>1.019388380149703</v>
      </c>
      <c r="D56" s="4">
        <v>1.056198185064309</v>
      </c>
      <c r="E56" s="4">
        <v>1.1439998008913039</v>
      </c>
      <c r="F56" s="4">
        <v>1.0563141491027279</v>
      </c>
    </row>
    <row r="57" spans="1:22" ht="15.5" customHeight="1" x14ac:dyDescent="0.35">
      <c r="A57" s="1">
        <f t="shared" si="6"/>
        <v>19</v>
      </c>
      <c r="B57" s="4">
        <v>1.3010456365092069</v>
      </c>
      <c r="C57" s="4">
        <v>1.5055722871177091</v>
      </c>
      <c r="D57" s="4">
        <v>2.2381740269210209</v>
      </c>
      <c r="E57" s="4">
        <v>1.396963312999147</v>
      </c>
    </row>
    <row r="58" spans="1:22" ht="15.5" customHeight="1" x14ac:dyDescent="0.35">
      <c r="A58" s="1">
        <f t="shared" si="6"/>
        <v>20</v>
      </c>
      <c r="B58" s="4">
        <v>20.707023255813951</v>
      </c>
      <c r="C58" s="4">
        <v>4.173162234586175</v>
      </c>
      <c r="D58" s="4">
        <v>2.1274732277802419</v>
      </c>
    </row>
    <row r="59" spans="1:22" ht="15.5" customHeight="1" x14ac:dyDescent="0.35">
      <c r="A59" s="1">
        <f t="shared" si="6"/>
        <v>21</v>
      </c>
      <c r="B59" s="4">
        <v>121.4743076923077</v>
      </c>
      <c r="C59" s="4">
        <v>4.3705854862630016</v>
      </c>
    </row>
    <row r="60" spans="1:22" ht="15.5" customHeight="1" x14ac:dyDescent="0.35">
      <c r="A60" s="1">
        <f t="shared" si="6"/>
        <v>22</v>
      </c>
      <c r="B60" s="4">
        <v>5.7101022727272728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4"/>
  <sheetViews>
    <sheetView workbookViewId="0">
      <selection activeCell="N2" sqref="N2"/>
    </sheetView>
  </sheetViews>
  <sheetFormatPr defaultRowHeight="14.5" x14ac:dyDescent="0.35"/>
  <cols>
    <col min="1" max="1" width="19.08984375" bestFit="1" customWidth="1"/>
    <col min="2" max="10" width="11.81640625" bestFit="1" customWidth="1"/>
    <col min="11" max="11" width="8.7265625" customWidth="1"/>
    <col min="12" max="12" width="4.7265625" customWidth="1"/>
    <col min="13" max="13" width="11.6328125" customWidth="1"/>
    <col min="14" max="14" width="10.08984375" bestFit="1" customWidth="1"/>
    <col min="15" max="15" width="9.81640625" bestFit="1" customWidth="1"/>
    <col min="16" max="17" width="8.81640625" bestFit="1" customWidth="1"/>
    <col min="18" max="18" width="9.54296875" bestFit="1" customWidth="1"/>
    <col min="19" max="19" width="9.26953125" bestFit="1" customWidth="1"/>
    <col min="20" max="21" width="8.26953125" bestFit="1" customWidth="1"/>
    <col min="22" max="22" width="8.54296875" bestFit="1" customWidth="1"/>
    <col min="23" max="23" width="9.54296875" bestFit="1" customWidth="1"/>
    <col min="24" max="24" width="9.26953125" bestFit="1" customWidth="1"/>
    <col min="25" max="26" width="8.26953125" bestFit="1" customWidth="1"/>
    <col min="27" max="27" width="8.54296875" bestFit="1" customWidth="1"/>
  </cols>
  <sheetData>
    <row r="1" spans="1:27" ht="43.5" customHeight="1" x14ac:dyDescent="0.35">
      <c r="A1" s="33" t="s">
        <v>25</v>
      </c>
      <c r="B1" s="31" t="s">
        <v>26</v>
      </c>
      <c r="C1" s="31" t="s">
        <v>27</v>
      </c>
      <c r="D1" s="31" t="s">
        <v>28</v>
      </c>
      <c r="E1" s="31" t="s">
        <v>29</v>
      </c>
      <c r="F1" s="31" t="s">
        <v>30</v>
      </c>
      <c r="G1" s="31" t="s">
        <v>31</v>
      </c>
      <c r="H1" s="31" t="s">
        <v>32</v>
      </c>
      <c r="I1" s="31" t="s">
        <v>33</v>
      </c>
      <c r="J1" s="31" t="s">
        <v>5</v>
      </c>
      <c r="M1" s="33" t="s">
        <v>34</v>
      </c>
      <c r="N1" s="31" t="s">
        <v>26</v>
      </c>
      <c r="O1" s="31" t="s">
        <v>27</v>
      </c>
      <c r="P1" s="31" t="s">
        <v>28</v>
      </c>
      <c r="Q1" s="31" t="s">
        <v>29</v>
      </c>
      <c r="R1" s="31" t="s">
        <v>30</v>
      </c>
      <c r="S1" s="31" t="s">
        <v>31</v>
      </c>
      <c r="T1" s="31" t="s">
        <v>32</v>
      </c>
      <c r="U1" s="31" t="s">
        <v>33</v>
      </c>
      <c r="V1" s="31" t="s">
        <v>5</v>
      </c>
      <c r="W1" s="31"/>
      <c r="X1" s="31"/>
      <c r="Y1" s="31"/>
      <c r="Z1" s="31"/>
      <c r="AA1" s="31"/>
    </row>
    <row r="2" spans="1:27" x14ac:dyDescent="0.35">
      <c r="A2" s="31">
        <v>1</v>
      </c>
      <c r="B2" s="32">
        <v>9.689354742964755E-2</v>
      </c>
      <c r="C2" s="32">
        <v>0.1065082679382596</v>
      </c>
      <c r="D2" s="32">
        <v>6.7744793956939303E-2</v>
      </c>
      <c r="E2" s="32">
        <v>1.6891075284207621E-2</v>
      </c>
      <c r="F2" s="32">
        <v>3.1354449118728207E-2</v>
      </c>
      <c r="G2" s="32">
        <v>2.070510343234561E-2</v>
      </c>
      <c r="H2" s="32">
        <v>7.2725817009956012E-3</v>
      </c>
      <c r="I2" s="32">
        <v>2.6638121978042281E-3</v>
      </c>
      <c r="J2" s="32">
        <v>2.7040129087100719E-2</v>
      </c>
      <c r="M2" s="31">
        <v>1</v>
      </c>
      <c r="N2" s="17">
        <v>5.1677223328674904</v>
      </c>
      <c r="O2" s="17">
        <v>4.4839213442383876</v>
      </c>
      <c r="P2" s="17">
        <v>4.962963359186948</v>
      </c>
      <c r="Q2" s="17">
        <v>9.3912705479452061</v>
      </c>
      <c r="R2" s="17">
        <v>12.952256249426309</v>
      </c>
      <c r="S2" s="17">
        <v>17.286678043380359</v>
      </c>
      <c r="T2" s="17">
        <v>30.05272842796429</v>
      </c>
      <c r="U2" s="17">
        <v>49.297144406949648</v>
      </c>
      <c r="V2" s="17">
        <v>7.1771169535660766</v>
      </c>
    </row>
    <row r="3" spans="1:27" x14ac:dyDescent="0.35">
      <c r="A3">
        <f t="shared" ref="A3:A24" si="0">+A2+1</f>
        <v>2</v>
      </c>
      <c r="B3" s="32">
        <v>0.50071894896294511</v>
      </c>
      <c r="C3" s="32">
        <v>0.47757469594622332</v>
      </c>
      <c r="D3" s="32">
        <v>0.3362149301839592</v>
      </c>
      <c r="E3" s="32">
        <v>0.1586286578397042</v>
      </c>
      <c r="F3" s="32">
        <v>0.40611085954536691</v>
      </c>
      <c r="G3" s="32">
        <v>0.35792245688984831</v>
      </c>
      <c r="H3" s="32">
        <v>0.2185609228302034</v>
      </c>
      <c r="I3" s="32">
        <v>0.1313183345881489</v>
      </c>
      <c r="J3" s="32">
        <v>0.2155562865177548</v>
      </c>
      <c r="M3">
        <f t="shared" ref="M3:M24" si="1">+M2+1</f>
        <v>2</v>
      </c>
      <c r="N3" s="17">
        <v>1.500211293916657</v>
      </c>
      <c r="O3" s="17">
        <v>1.4712496724828781</v>
      </c>
      <c r="P3" s="17">
        <v>1.785975544460713</v>
      </c>
      <c r="Q3" s="17">
        <v>3.1906215396278101</v>
      </c>
      <c r="R3" s="17">
        <v>1.7726255351172659</v>
      </c>
      <c r="S3" s="17">
        <v>1.863369363038117</v>
      </c>
      <c r="T3" s="17">
        <v>2.435678306588025</v>
      </c>
      <c r="U3" s="17">
        <v>3.3497733359889619</v>
      </c>
      <c r="V3" s="17">
        <v>2.4882985420442609</v>
      </c>
    </row>
    <row r="4" spans="1:27" x14ac:dyDescent="0.35">
      <c r="A4">
        <f t="shared" si="0"/>
        <v>3</v>
      </c>
      <c r="B4" s="32">
        <v>0.75118422231228843</v>
      </c>
      <c r="C4" s="32">
        <v>0.70263161499699089</v>
      </c>
      <c r="D4" s="32">
        <v>0.60047164299111722</v>
      </c>
      <c r="E4" s="32">
        <v>0.50612401250561001</v>
      </c>
      <c r="F4" s="32">
        <v>0.71988247971853869</v>
      </c>
      <c r="G4" s="32">
        <v>0.6669417405118746</v>
      </c>
      <c r="H4" s="32">
        <v>0.53234409840538588</v>
      </c>
      <c r="I4" s="32">
        <v>0.43988665572985841</v>
      </c>
      <c r="J4" s="32">
        <v>0.54927581874533971</v>
      </c>
      <c r="M4">
        <f t="shared" si="1"/>
        <v>3</v>
      </c>
      <c r="N4" s="17">
        <v>1.1931326297880891</v>
      </c>
      <c r="O4" s="17">
        <v>1.2787487158424831</v>
      </c>
      <c r="P4" s="17">
        <v>1.45725096046096</v>
      </c>
      <c r="Q4" s="17">
        <v>1.600359859825065</v>
      </c>
      <c r="R4" s="17">
        <v>1.239972605201981</v>
      </c>
      <c r="S4" s="17">
        <v>1.3354323039759619</v>
      </c>
      <c r="T4" s="17">
        <v>1.595186694239874</v>
      </c>
      <c r="U4" s="17">
        <v>1.8072818132551911</v>
      </c>
      <c r="V4" s="17">
        <v>1.5288054101430131</v>
      </c>
    </row>
    <row r="5" spans="1:27" x14ac:dyDescent="0.35">
      <c r="A5">
        <f t="shared" si="0"/>
        <v>4</v>
      </c>
      <c r="B5" s="32">
        <v>0.89626240662278089</v>
      </c>
      <c r="C5" s="32">
        <v>0.89848927538773193</v>
      </c>
      <c r="D5" s="32">
        <v>0.87503787847837633</v>
      </c>
      <c r="E5" s="32">
        <v>0.80998055370757738</v>
      </c>
      <c r="F5" s="32">
        <v>0.89263455381585877</v>
      </c>
      <c r="G5" s="32">
        <v>0.89065554514951073</v>
      </c>
      <c r="H5" s="32">
        <v>0.84918822253339399</v>
      </c>
      <c r="I5" s="32">
        <v>0.79499915279422029</v>
      </c>
      <c r="J5" s="32">
        <v>0.8412533083160979</v>
      </c>
      <c r="M5">
        <f t="shared" si="1"/>
        <v>4</v>
      </c>
      <c r="N5" s="17">
        <v>1.046525898857634</v>
      </c>
      <c r="O5" s="17">
        <v>1.0573242632348261</v>
      </c>
      <c r="P5" s="17">
        <v>1.0811381333260059</v>
      </c>
      <c r="Q5" s="17">
        <v>1.1665153118085689</v>
      </c>
      <c r="R5" s="17">
        <v>1.051492485941149</v>
      </c>
      <c r="S5" s="17">
        <v>1.0647241951687569</v>
      </c>
      <c r="T5" s="17">
        <v>1.109285141416126</v>
      </c>
      <c r="U5" s="17">
        <v>1.1820216434205899</v>
      </c>
      <c r="V5" s="17">
        <v>1.1238267225672871</v>
      </c>
    </row>
    <row r="6" spans="1:27" x14ac:dyDescent="0.35">
      <c r="A6">
        <f t="shared" si="0"/>
        <v>5</v>
      </c>
      <c r="B6" s="32">
        <v>0.93796182070321199</v>
      </c>
      <c r="C6" s="32">
        <v>0.94999451112372635</v>
      </c>
      <c r="D6" s="32">
        <v>0.94603681852766031</v>
      </c>
      <c r="E6" s="32">
        <v>0.94485471816707178</v>
      </c>
      <c r="F6" s="32">
        <v>0.93859852602880545</v>
      </c>
      <c r="G6" s="32">
        <v>0.94830250848190312</v>
      </c>
      <c r="H6" s="32">
        <v>0.94199187752186497</v>
      </c>
      <c r="I6" s="32">
        <v>0.9397062051038011</v>
      </c>
      <c r="J6" s="32">
        <v>0.94544539884937118</v>
      </c>
      <c r="M6">
        <f t="shared" si="1"/>
        <v>5</v>
      </c>
      <c r="N6" s="17">
        <v>1.0146184624861789</v>
      </c>
      <c r="O6" s="17">
        <v>1.0117349547174119</v>
      </c>
      <c r="P6" s="17">
        <v>1.0141510972398899</v>
      </c>
      <c r="Q6" s="17">
        <v>1.0221778544925719</v>
      </c>
      <c r="R6" s="17">
        <v>1.0148977451421379</v>
      </c>
      <c r="S6" s="17">
        <v>1.0123425976147009</v>
      </c>
      <c r="T6" s="17">
        <v>1.0169837790444489</v>
      </c>
      <c r="U6" s="17">
        <v>1.0281729407599189</v>
      </c>
      <c r="V6" s="17">
        <v>1.0181644758662309</v>
      </c>
    </row>
    <row r="7" spans="1:27" x14ac:dyDescent="0.35">
      <c r="A7">
        <f t="shared" si="0"/>
        <v>6</v>
      </c>
      <c r="B7" s="32">
        <v>0.95167338039263027</v>
      </c>
      <c r="C7" s="32">
        <v>0.96114265369355356</v>
      </c>
      <c r="D7" s="32">
        <v>0.95942427753916104</v>
      </c>
      <c r="E7" s="32">
        <v>0.96580956862320155</v>
      </c>
      <c r="F7" s="32">
        <v>0.95258152766036863</v>
      </c>
      <c r="G7" s="32">
        <v>0.96000702476110722</v>
      </c>
      <c r="H7" s="32">
        <v>0.95799045943136185</v>
      </c>
      <c r="I7" s="32">
        <v>0.96618049235191894</v>
      </c>
      <c r="J7" s="32">
        <v>0.9626063342526322</v>
      </c>
      <c r="M7">
        <f t="shared" si="1"/>
        <v>6</v>
      </c>
      <c r="N7" s="17">
        <v>1.016531139769467</v>
      </c>
      <c r="O7" s="17">
        <v>1.0095973475882349</v>
      </c>
      <c r="P7" s="17">
        <v>1.0107734466619951</v>
      </c>
      <c r="Q7" s="17">
        <v>1.0066516510689689</v>
      </c>
      <c r="R7" s="17">
        <v>1.016948183479325</v>
      </c>
      <c r="S7" s="17">
        <v>1.011492358887899</v>
      </c>
      <c r="T7" s="17">
        <v>1.014820735985271</v>
      </c>
      <c r="U7" s="17">
        <v>1.0075553636986161</v>
      </c>
      <c r="V7" s="17">
        <v>1.008712548865482</v>
      </c>
    </row>
    <row r="8" spans="1:27" x14ac:dyDescent="0.35">
      <c r="A8">
        <f t="shared" si="0"/>
        <v>7</v>
      </c>
      <c r="B8" s="32">
        <v>0.96740562605878222</v>
      </c>
      <c r="C8" s="32">
        <v>0.97036707382292942</v>
      </c>
      <c r="D8" s="32">
        <v>0.96976058381945229</v>
      </c>
      <c r="E8" s="32">
        <v>0.97223379687275435</v>
      </c>
      <c r="F8" s="32">
        <v>0.96872605417017255</v>
      </c>
      <c r="G8" s="32">
        <v>0.97103977002456576</v>
      </c>
      <c r="H8" s="32">
        <v>0.97218858310700229</v>
      </c>
      <c r="I8" s="32">
        <v>0.97348033737014583</v>
      </c>
      <c r="J8" s="32">
        <v>0.97099561547470625</v>
      </c>
      <c r="M8">
        <f t="shared" si="1"/>
        <v>7</v>
      </c>
      <c r="N8" s="17">
        <v>1.0068997815188889</v>
      </c>
      <c r="O8" s="17">
        <v>1.0056077285114251</v>
      </c>
      <c r="P8" s="17">
        <v>1.0043929937599161</v>
      </c>
      <c r="Q8" s="17">
        <v>1.005092323961138</v>
      </c>
      <c r="R8" s="17">
        <v>1.0068928185295341</v>
      </c>
      <c r="S8" s="17">
        <v>1.0058581606530099</v>
      </c>
      <c r="T8" s="17">
        <v>1.00400761997815</v>
      </c>
      <c r="U8" s="17">
        <v>1.004920438253891</v>
      </c>
      <c r="V8" s="17">
        <v>1.004742658860527</v>
      </c>
    </row>
    <row r="9" spans="1:27" x14ac:dyDescent="0.35">
      <c r="A9">
        <f t="shared" si="0"/>
        <v>8</v>
      </c>
      <c r="B9" s="32">
        <v>0.97408051351873215</v>
      </c>
      <c r="C9" s="32">
        <v>0.97580862892935405</v>
      </c>
      <c r="D9" s="32">
        <v>0.97402073601278338</v>
      </c>
      <c r="E9" s="32">
        <v>0.97718472633239817</v>
      </c>
      <c r="F9" s="32">
        <v>0.97540330706639911</v>
      </c>
      <c r="G9" s="32">
        <v>0.97672827699783171</v>
      </c>
      <c r="H9" s="32">
        <v>0.97608474549519164</v>
      </c>
      <c r="I9" s="32">
        <v>0.97827028726155241</v>
      </c>
      <c r="J9" s="32">
        <v>0.97560016587771647</v>
      </c>
      <c r="M9">
        <f t="shared" si="1"/>
        <v>8</v>
      </c>
      <c r="N9" s="17">
        <v>1.004659422134776</v>
      </c>
      <c r="O9" s="17">
        <v>1.00452645191316</v>
      </c>
      <c r="P9" s="17">
        <v>1.005039612139643</v>
      </c>
      <c r="Q9" s="17">
        <v>1.005839362301947</v>
      </c>
      <c r="R9" s="17">
        <v>1.0044208890015429</v>
      </c>
      <c r="S9" s="17">
        <v>1.004325483105436</v>
      </c>
      <c r="T9" s="17">
        <v>1.0045089038504891</v>
      </c>
      <c r="U9" s="17">
        <v>1.005237896453294</v>
      </c>
      <c r="V9" s="17">
        <v>1.005439487220795</v>
      </c>
    </row>
    <row r="10" spans="1:27" x14ac:dyDescent="0.35">
      <c r="A10">
        <f t="shared" si="0"/>
        <v>9</v>
      </c>
      <c r="B10" s="32">
        <v>0.97861916582447583</v>
      </c>
      <c r="C10" s="32">
        <v>0.9802255797646493</v>
      </c>
      <c r="D10" s="32">
        <v>0.97892942273825712</v>
      </c>
      <c r="E10" s="32">
        <v>0.98289086198538167</v>
      </c>
      <c r="F10" s="32">
        <v>0.979715456818678</v>
      </c>
      <c r="G10" s="32">
        <v>0.98095309865858704</v>
      </c>
      <c r="H10" s="32">
        <v>0.98048581776255861</v>
      </c>
      <c r="I10" s="32">
        <v>0.98339436572956285</v>
      </c>
      <c r="J10" s="32">
        <v>0.98090614275975829</v>
      </c>
      <c r="M10">
        <f t="shared" si="1"/>
        <v>9</v>
      </c>
      <c r="N10" s="17">
        <v>1.0047469877505339</v>
      </c>
      <c r="O10" s="17">
        <v>1.0037009339904299</v>
      </c>
      <c r="P10" s="17">
        <v>1.003963246519836</v>
      </c>
      <c r="Q10" s="17">
        <v>1.003477835268761</v>
      </c>
      <c r="R10" s="17">
        <v>1.0045184948908661</v>
      </c>
      <c r="S10" s="17">
        <v>1.003718721065977</v>
      </c>
      <c r="T10" s="17">
        <v>1.004018723263433</v>
      </c>
      <c r="U10" s="17">
        <v>1.0031979512403459</v>
      </c>
      <c r="V10" s="17">
        <v>1.0037205408942991</v>
      </c>
    </row>
    <row r="11" spans="1:27" x14ac:dyDescent="0.35">
      <c r="A11">
        <f t="shared" si="0"/>
        <v>10</v>
      </c>
      <c r="B11" s="32">
        <v>0.98326465901708227</v>
      </c>
      <c r="C11" s="32">
        <v>0.98385332993108943</v>
      </c>
      <c r="D11" s="32">
        <v>0.9828091613660892</v>
      </c>
      <c r="E11" s="32">
        <v>0.98630919449053789</v>
      </c>
      <c r="F11" s="32">
        <v>0.98414229610481596</v>
      </c>
      <c r="G11" s="32">
        <v>0.98460098961130416</v>
      </c>
      <c r="H11" s="32">
        <v>0.9844261189278668</v>
      </c>
      <c r="I11" s="32">
        <v>0.9865392129611974</v>
      </c>
      <c r="J11" s="32">
        <v>0.98455606734030954</v>
      </c>
      <c r="M11">
        <f t="shared" si="1"/>
        <v>10</v>
      </c>
      <c r="N11" s="17">
        <v>1.003883545006808</v>
      </c>
      <c r="O11" s="17">
        <v>1.003502317915161</v>
      </c>
      <c r="P11" s="17">
        <v>1.003491828245942</v>
      </c>
      <c r="Q11" s="17">
        <v>1.00412618613712</v>
      </c>
      <c r="R11" s="17">
        <v>1.003727435115384</v>
      </c>
      <c r="S11" s="17">
        <v>1.0034231876919999</v>
      </c>
      <c r="T11" s="17">
        <v>1.003312388404709</v>
      </c>
      <c r="U11" s="17">
        <v>1.004156901603698</v>
      </c>
      <c r="V11" s="17">
        <v>1.0038090071915311</v>
      </c>
    </row>
    <row r="12" spans="1:27" x14ac:dyDescent="0.35">
      <c r="A12">
        <f t="shared" si="0"/>
        <v>11</v>
      </c>
      <c r="B12" s="32">
        <v>0.98708321157397916</v>
      </c>
      <c r="C12" s="32">
        <v>0.98729909707439811</v>
      </c>
      <c r="D12" s="32">
        <v>0.98624096215611734</v>
      </c>
      <c r="E12" s="32">
        <v>0.99037888981575928</v>
      </c>
      <c r="F12" s="32">
        <v>0.98781062265785158</v>
      </c>
      <c r="G12" s="32">
        <v>0.98797146360047217</v>
      </c>
      <c r="H12" s="32">
        <v>0.98768692058949636</v>
      </c>
      <c r="I12" s="32">
        <v>0.99064015939766636</v>
      </c>
      <c r="J12" s="32">
        <v>0.98830559474204738</v>
      </c>
      <c r="M12">
        <f t="shared" si="1"/>
        <v>11</v>
      </c>
      <c r="N12" s="17">
        <v>1.0024547653485261</v>
      </c>
      <c r="O12" s="17">
        <v>1.0022355658685449</v>
      </c>
      <c r="P12" s="17">
        <v>1.002235768770539</v>
      </c>
      <c r="Q12" s="17">
        <v>1.001803156461198</v>
      </c>
      <c r="R12" s="17">
        <v>1.0024035414786809</v>
      </c>
      <c r="S12" s="17">
        <v>1.002240351005639</v>
      </c>
      <c r="T12" s="17">
        <v>1.0021573242512181</v>
      </c>
      <c r="U12" s="17">
        <v>1.001821425824525</v>
      </c>
      <c r="V12" s="17">
        <v>1.0020194626158681</v>
      </c>
    </row>
    <row r="13" spans="1:27" x14ac:dyDescent="0.35">
      <c r="A13">
        <f t="shared" si="0"/>
        <v>12</v>
      </c>
      <c r="B13" s="32">
        <v>0.989506269237863</v>
      </c>
      <c r="C13" s="32">
        <v>0.989506269237863</v>
      </c>
      <c r="D13" s="32">
        <v>0.98844596889953207</v>
      </c>
      <c r="E13" s="32">
        <v>0.99216469790996509</v>
      </c>
      <c r="F13" s="32">
        <v>0.9901848664624916</v>
      </c>
      <c r="G13" s="32">
        <v>0.9901848664624916</v>
      </c>
      <c r="H13" s="32">
        <v>0.98981768153589444</v>
      </c>
      <c r="I13" s="32">
        <v>0.99244453696680435</v>
      </c>
      <c r="J13" s="32">
        <v>0.9903018423235167</v>
      </c>
      <c r="M13">
        <f t="shared" si="1"/>
        <v>12</v>
      </c>
      <c r="N13" s="17">
        <v>1.00952696286284</v>
      </c>
      <c r="O13" s="17">
        <v>1.00952696286284</v>
      </c>
      <c r="P13" s="17">
        <v>1.010988118034627</v>
      </c>
      <c r="Q13" s="17">
        <v>1.0066938952389359</v>
      </c>
      <c r="R13" s="17">
        <v>1.00887665256352</v>
      </c>
      <c r="S13" s="17">
        <v>1.00887665256352</v>
      </c>
      <c r="T13" s="17">
        <v>1.0095229499510141</v>
      </c>
      <c r="U13" s="17">
        <v>1.006384488285534</v>
      </c>
      <c r="V13" s="17">
        <v>1.0088410066367819</v>
      </c>
    </row>
    <row r="14" spans="1:27" x14ac:dyDescent="0.35">
      <c r="A14">
        <f t="shared" si="0"/>
        <v>13</v>
      </c>
      <c r="B14" s="32">
        <v>0.99893325871743965</v>
      </c>
      <c r="C14" s="32">
        <v>0.99893325871743965</v>
      </c>
      <c r="D14" s="32">
        <v>0.99930712987665193</v>
      </c>
      <c r="E14" s="32">
        <v>0.99880614445754468</v>
      </c>
      <c r="F14" s="32">
        <v>0.99897439349573491</v>
      </c>
      <c r="G14" s="32">
        <v>0.99897439349573491</v>
      </c>
      <c r="H14" s="32">
        <v>0.99924366577778934</v>
      </c>
      <c r="I14" s="32">
        <v>0.99878078748711152</v>
      </c>
      <c r="J14" s="32">
        <v>0.99905657436125195</v>
      </c>
      <c r="M14">
        <f t="shared" si="1"/>
        <v>13</v>
      </c>
      <c r="N14" s="17">
        <v>1.0005048605088069</v>
      </c>
      <c r="O14" s="17">
        <v>1.0005048605088069</v>
      </c>
      <c r="P14" s="17">
        <v>1.0003500431836401</v>
      </c>
      <c r="Q14" s="17">
        <v>1.0007765861849169</v>
      </c>
      <c r="R14" s="17">
        <v>1.000490337422423</v>
      </c>
      <c r="S14" s="17">
        <v>1.000490337422423</v>
      </c>
      <c r="T14" s="17">
        <v>1.0003885284678189</v>
      </c>
      <c r="U14" s="17">
        <v>1.0007770569356389</v>
      </c>
      <c r="V14" s="17">
        <v>1.0005633146842781</v>
      </c>
    </row>
    <row r="15" spans="1:27" x14ac:dyDescent="0.35">
      <c r="A15">
        <f t="shared" si="0"/>
        <v>14</v>
      </c>
      <c r="B15" s="32">
        <v>0.99943758067070032</v>
      </c>
      <c r="C15" s="32">
        <v>0.99943758067070032</v>
      </c>
      <c r="D15" s="32">
        <v>0.9996569305258276</v>
      </c>
      <c r="E15" s="32">
        <v>0.99958180351074077</v>
      </c>
      <c r="F15" s="32">
        <v>0.99946422802490809</v>
      </c>
      <c r="G15" s="32">
        <v>0.99946422802490809</v>
      </c>
      <c r="H15" s="32">
        <v>0.99963190038823224</v>
      </c>
      <c r="I15" s="32">
        <v>0.99955689702521111</v>
      </c>
      <c r="J15" s="32">
        <v>0.99961936560672981</v>
      </c>
      <c r="M15">
        <f t="shared" si="1"/>
        <v>14</v>
      </c>
      <c r="N15" s="17">
        <v>1.000250084272148</v>
      </c>
      <c r="O15" s="17">
        <v>1.000250084272148</v>
      </c>
      <c r="P15" s="17">
        <v>1</v>
      </c>
      <c r="Q15" s="17">
        <v>1</v>
      </c>
      <c r="R15" s="17">
        <v>1.000202155707604</v>
      </c>
      <c r="S15" s="17">
        <v>1.000202155707604</v>
      </c>
      <c r="T15" s="17">
        <v>1</v>
      </c>
      <c r="U15" s="17">
        <v>1</v>
      </c>
      <c r="V15" s="17">
        <v>1</v>
      </c>
    </row>
    <row r="16" spans="1:27" x14ac:dyDescent="0.35">
      <c r="A16">
        <f t="shared" si="0"/>
        <v>15</v>
      </c>
      <c r="B16" s="32">
        <v>0.99968752429061924</v>
      </c>
      <c r="C16" s="32">
        <v>0.99968752429061924</v>
      </c>
      <c r="D16" s="32">
        <v>0.9996569305258276</v>
      </c>
      <c r="E16" s="32">
        <v>0.99958180351074077</v>
      </c>
      <c r="F16" s="32">
        <v>0.99966627542314901</v>
      </c>
      <c r="G16" s="32">
        <v>0.99966627542314901</v>
      </c>
      <c r="H16" s="32">
        <v>0.99963190038823224</v>
      </c>
      <c r="I16" s="32">
        <v>0.99955689702521111</v>
      </c>
      <c r="J16" s="32">
        <v>0.99961936560672981</v>
      </c>
      <c r="M16">
        <f t="shared" si="1"/>
        <v>15</v>
      </c>
      <c r="N16" s="17">
        <v>1</v>
      </c>
      <c r="O16" s="17">
        <v>1</v>
      </c>
      <c r="P16" s="17">
        <v>1</v>
      </c>
      <c r="Q16" s="17">
        <v>1</v>
      </c>
      <c r="R16" s="17">
        <v>1</v>
      </c>
      <c r="S16" s="17">
        <v>1</v>
      </c>
      <c r="T16" s="17">
        <v>1</v>
      </c>
      <c r="U16" s="17">
        <v>1</v>
      </c>
      <c r="V16" s="17">
        <v>1</v>
      </c>
    </row>
    <row r="17" spans="1:22" x14ac:dyDescent="0.35">
      <c r="A17">
        <f t="shared" si="0"/>
        <v>16</v>
      </c>
      <c r="B17" s="32">
        <v>0.99968752429061924</v>
      </c>
      <c r="C17" s="32">
        <v>0.99968752429061924</v>
      </c>
      <c r="D17" s="32">
        <v>0.9996569305258276</v>
      </c>
      <c r="E17" s="32">
        <v>0.99958180351074077</v>
      </c>
      <c r="F17" s="32">
        <v>0.99966627542314901</v>
      </c>
      <c r="G17" s="32">
        <v>0.99966627542314901</v>
      </c>
      <c r="H17" s="32">
        <v>0.99963190038823224</v>
      </c>
      <c r="I17" s="32">
        <v>0.99955689702521111</v>
      </c>
      <c r="J17" s="32">
        <v>0.99961936560672981</v>
      </c>
      <c r="M17">
        <f t="shared" si="1"/>
        <v>16</v>
      </c>
      <c r="N17" s="17">
        <v>1.0000728466310049</v>
      </c>
      <c r="O17" s="17">
        <v>1.0000728466310049</v>
      </c>
      <c r="P17" s="17">
        <v>1.0001034531246029</v>
      </c>
      <c r="Q17" s="17">
        <v>1.0002409659225029</v>
      </c>
      <c r="R17" s="17">
        <v>1.000103173722759</v>
      </c>
      <c r="S17" s="17">
        <v>1.000103173722759</v>
      </c>
      <c r="T17" s="17">
        <v>1.0001375649636779</v>
      </c>
      <c r="U17" s="17">
        <v>1.0002751299273569</v>
      </c>
      <c r="V17" s="17">
        <v>1.000172209523553</v>
      </c>
    </row>
    <row r="18" spans="1:22" x14ac:dyDescent="0.35">
      <c r="A18">
        <f t="shared" si="0"/>
        <v>17</v>
      </c>
      <c r="B18" s="32">
        <v>0.99976034815882153</v>
      </c>
      <c r="C18" s="32">
        <v>0.99976034815882153</v>
      </c>
      <c r="D18" s="32">
        <v>0.99976034815882153</v>
      </c>
      <c r="E18" s="32">
        <v>0.99982266866214076</v>
      </c>
      <c r="F18" s="32">
        <v>0.99976941471430081</v>
      </c>
      <c r="G18" s="32">
        <v>0.99976941471430081</v>
      </c>
      <c r="H18" s="32">
        <v>0.99976941471430081</v>
      </c>
      <c r="I18" s="32">
        <v>0.99983190504167874</v>
      </c>
      <c r="J18" s="32">
        <v>0.99979150743931744</v>
      </c>
      <c r="M18">
        <f t="shared" si="1"/>
        <v>17</v>
      </c>
      <c r="N18" s="17">
        <v>1</v>
      </c>
      <c r="O18" s="17">
        <v>1</v>
      </c>
      <c r="P18" s="17">
        <v>1</v>
      </c>
      <c r="Q18" s="17">
        <v>1</v>
      </c>
      <c r="R18" s="17">
        <v>1</v>
      </c>
      <c r="S18" s="17">
        <v>1</v>
      </c>
      <c r="T18" s="17">
        <v>1</v>
      </c>
      <c r="U18" s="17">
        <v>1</v>
      </c>
      <c r="V18" s="17">
        <v>1</v>
      </c>
    </row>
    <row r="19" spans="1:22" x14ac:dyDescent="0.35">
      <c r="A19">
        <f t="shared" si="0"/>
        <v>18</v>
      </c>
      <c r="B19" s="32">
        <v>0.99976034815882153</v>
      </c>
      <c r="C19" s="32">
        <v>0.99976034815882153</v>
      </c>
      <c r="D19" s="32">
        <v>0.99976034815882153</v>
      </c>
      <c r="E19" s="32">
        <v>0.99982266866214076</v>
      </c>
      <c r="F19" s="32">
        <v>0.99976941471430081</v>
      </c>
      <c r="G19" s="32">
        <v>0.99976941471430081</v>
      </c>
      <c r="H19" s="32">
        <v>0.99976941471430081</v>
      </c>
      <c r="I19" s="32">
        <v>0.99983190504167874</v>
      </c>
      <c r="J19" s="32">
        <v>0.99979150743931744</v>
      </c>
      <c r="M19">
        <f t="shared" si="1"/>
        <v>18</v>
      </c>
      <c r="N19" s="17">
        <v>1</v>
      </c>
      <c r="O19" s="17">
        <v>1</v>
      </c>
      <c r="P19" s="17">
        <v>1</v>
      </c>
      <c r="Q19" s="17">
        <v>1</v>
      </c>
      <c r="R19" s="17">
        <v>1</v>
      </c>
      <c r="S19" s="17">
        <v>1</v>
      </c>
      <c r="T19" s="17">
        <v>1</v>
      </c>
      <c r="U19" s="17">
        <v>1</v>
      </c>
      <c r="V19" s="17">
        <v>1</v>
      </c>
    </row>
    <row r="20" spans="1:22" x14ac:dyDescent="0.35">
      <c r="A20">
        <f t="shared" si="0"/>
        <v>19</v>
      </c>
      <c r="B20" s="32">
        <v>0.99976034815882153</v>
      </c>
      <c r="C20" s="32">
        <v>0.99976034815882153</v>
      </c>
      <c r="D20" s="32">
        <v>0.99976034815882153</v>
      </c>
      <c r="E20" s="32">
        <v>0.99982266866214076</v>
      </c>
      <c r="F20" s="32">
        <v>0.99976941471430081</v>
      </c>
      <c r="G20" s="32">
        <v>0.99976941471430081</v>
      </c>
      <c r="H20" s="32">
        <v>0.99976941471430081</v>
      </c>
      <c r="I20" s="32">
        <v>0.99983190504167874</v>
      </c>
      <c r="J20" s="32">
        <v>0.99979150743931744</v>
      </c>
      <c r="M20">
        <f t="shared" si="1"/>
        <v>19</v>
      </c>
      <c r="N20" s="17">
        <v>1.000108629528037</v>
      </c>
      <c r="O20" s="17">
        <v>1.000108629528037</v>
      </c>
      <c r="P20" s="17">
        <v>1.000108629528037</v>
      </c>
      <c r="Q20" s="17">
        <v>1</v>
      </c>
      <c r="R20" s="17">
        <v>1.000104532872494</v>
      </c>
      <c r="S20" s="17">
        <v>1.000104532872494</v>
      </c>
      <c r="T20" s="17">
        <v>1.000104532872494</v>
      </c>
      <c r="U20" s="17">
        <v>1</v>
      </c>
      <c r="V20" s="17">
        <v>1.000054314764018</v>
      </c>
    </row>
    <row r="21" spans="1:22" x14ac:dyDescent="0.35">
      <c r="A21">
        <f t="shared" si="0"/>
        <v>20</v>
      </c>
      <c r="B21" s="32">
        <v>0.99986895165359169</v>
      </c>
      <c r="C21" s="32">
        <v>0.99986895165359169</v>
      </c>
      <c r="D21" s="32">
        <v>0.99986895165359169</v>
      </c>
      <c r="E21" s="32">
        <v>0.99982266866214076</v>
      </c>
      <c r="F21" s="32">
        <v>0.99987392348305226</v>
      </c>
      <c r="G21" s="32">
        <v>0.99987392348305226</v>
      </c>
      <c r="H21" s="32">
        <v>0.99987392348305226</v>
      </c>
      <c r="I21" s="32">
        <v>0.99983190504167874</v>
      </c>
      <c r="J21" s="32">
        <v>0.99984580962225478</v>
      </c>
      <c r="M21">
        <f t="shared" si="1"/>
        <v>20</v>
      </c>
      <c r="N21" s="17">
        <v>1.0001310655223281</v>
      </c>
      <c r="O21" s="17">
        <v>1.0001310655223281</v>
      </c>
      <c r="P21" s="17">
        <v>1.0001310655223281</v>
      </c>
      <c r="Q21" s="17">
        <v>1.00017736278984</v>
      </c>
      <c r="R21" s="17">
        <v>1.0001260924142401</v>
      </c>
      <c r="S21" s="17">
        <v>1.0001260924142401</v>
      </c>
      <c r="T21" s="17">
        <v>1.0001260924142401</v>
      </c>
      <c r="U21" s="17">
        <v>1.000168123218987</v>
      </c>
      <c r="V21" s="17">
        <v>1.000154214156084</v>
      </c>
    </row>
    <row r="22" spans="1:22" x14ac:dyDescent="0.35">
      <c r="A22">
        <f t="shared" si="0"/>
        <v>21</v>
      </c>
      <c r="B22" s="32">
        <v>1</v>
      </c>
      <c r="C22" s="32">
        <v>1</v>
      </c>
      <c r="D22" s="32">
        <v>1</v>
      </c>
      <c r="E22" s="32">
        <v>1</v>
      </c>
      <c r="F22" s="32">
        <v>1</v>
      </c>
      <c r="G22" s="32">
        <v>1</v>
      </c>
      <c r="H22" s="32">
        <v>1</v>
      </c>
      <c r="I22" s="32">
        <v>1</v>
      </c>
      <c r="J22" s="32">
        <v>1</v>
      </c>
      <c r="M22">
        <f t="shared" si="1"/>
        <v>21</v>
      </c>
      <c r="N22" s="17">
        <v>1</v>
      </c>
      <c r="O22" s="17">
        <v>1</v>
      </c>
      <c r="P22" s="17">
        <v>1</v>
      </c>
      <c r="Q22" s="17">
        <v>1</v>
      </c>
      <c r="R22" s="17">
        <v>1</v>
      </c>
      <c r="S22" s="17">
        <v>1</v>
      </c>
      <c r="T22" s="17">
        <v>1</v>
      </c>
      <c r="U22" s="17">
        <v>1</v>
      </c>
      <c r="V22" s="17">
        <v>1</v>
      </c>
    </row>
    <row r="23" spans="1:22" x14ac:dyDescent="0.35">
      <c r="A23">
        <f t="shared" si="0"/>
        <v>22</v>
      </c>
      <c r="B23" s="32">
        <v>1</v>
      </c>
      <c r="C23" s="32">
        <v>1</v>
      </c>
      <c r="D23" s="32">
        <v>1</v>
      </c>
      <c r="E23" s="32">
        <v>1</v>
      </c>
      <c r="F23" s="32">
        <v>1</v>
      </c>
      <c r="G23" s="32">
        <v>1</v>
      </c>
      <c r="H23" s="32">
        <v>1</v>
      </c>
      <c r="I23" s="32">
        <v>1</v>
      </c>
      <c r="J23" s="32">
        <v>1</v>
      </c>
      <c r="M23">
        <f t="shared" si="1"/>
        <v>22</v>
      </c>
      <c r="N23" s="17">
        <v>1</v>
      </c>
      <c r="O23" s="17">
        <v>1</v>
      </c>
      <c r="P23" s="17">
        <v>1</v>
      </c>
      <c r="Q23" s="17">
        <v>1</v>
      </c>
      <c r="R23" s="17">
        <v>1</v>
      </c>
      <c r="S23" s="17">
        <v>1</v>
      </c>
      <c r="T23" s="17">
        <v>1</v>
      </c>
      <c r="U23" s="17">
        <v>1</v>
      </c>
      <c r="V23" s="17">
        <v>1</v>
      </c>
    </row>
    <row r="24" spans="1:22" x14ac:dyDescent="0.35">
      <c r="A24">
        <f t="shared" si="0"/>
        <v>23</v>
      </c>
      <c r="B24" s="32">
        <v>1</v>
      </c>
      <c r="C24" s="32">
        <v>1</v>
      </c>
      <c r="D24" s="32">
        <v>1</v>
      </c>
      <c r="E24" s="32">
        <v>1</v>
      </c>
      <c r="F24" s="32">
        <v>1</v>
      </c>
      <c r="G24" s="32">
        <v>1</v>
      </c>
      <c r="H24" s="32">
        <v>1</v>
      </c>
      <c r="I24" s="32">
        <v>1</v>
      </c>
      <c r="J24" s="32">
        <v>1</v>
      </c>
      <c r="M24">
        <f t="shared" si="1"/>
        <v>23</v>
      </c>
      <c r="N24" s="17">
        <v>1</v>
      </c>
      <c r="O24" s="17">
        <v>1</v>
      </c>
      <c r="P24" s="17">
        <v>1</v>
      </c>
      <c r="Q24" s="17">
        <v>1</v>
      </c>
      <c r="R24" s="17">
        <v>1</v>
      </c>
      <c r="S24" s="17">
        <v>1</v>
      </c>
      <c r="T24" s="17">
        <v>1</v>
      </c>
      <c r="U24" s="17">
        <v>1</v>
      </c>
      <c r="V24" s="17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AR54"/>
  <sheetViews>
    <sheetView tabSelected="1" zoomScale="80" zoomScaleNormal="80" workbookViewId="0">
      <pane ySplit="7" topLeftCell="A8" activePane="bottomLeft" state="frozen"/>
      <selection activeCell="E7" sqref="E7"/>
      <selection pane="bottomLeft" activeCell="H3" sqref="H3"/>
    </sheetView>
  </sheetViews>
  <sheetFormatPr defaultRowHeight="14.5" x14ac:dyDescent="0.35"/>
  <cols>
    <col min="1" max="1" width="10.7265625" bestFit="1" customWidth="1"/>
    <col min="2" max="2" width="13.26953125" bestFit="1" customWidth="1"/>
    <col min="3" max="3" width="12.1796875" bestFit="1" customWidth="1"/>
    <col min="4" max="5" width="14.26953125" bestFit="1" customWidth="1"/>
    <col min="6" max="6" width="15" bestFit="1" customWidth="1"/>
    <col min="7" max="7" width="14.26953125" bestFit="1" customWidth="1"/>
    <col min="8" max="8" width="13.54296875" bestFit="1" customWidth="1"/>
    <col min="9" max="9" width="14.453125" bestFit="1" customWidth="1"/>
    <col min="10" max="10" width="16.54296875" bestFit="1" customWidth="1"/>
    <col min="11" max="12" width="12.26953125" bestFit="1" customWidth="1"/>
    <col min="13" max="13" width="12.1796875" bestFit="1" customWidth="1"/>
    <col min="14" max="14" width="10.54296875" bestFit="1" customWidth="1"/>
    <col min="15" max="15" width="13.54296875" bestFit="1" customWidth="1"/>
    <col min="16" max="16" width="27.26953125" bestFit="1" customWidth="1"/>
    <col min="17" max="17" width="7.26953125" customWidth="1"/>
    <col min="18" max="18" width="10.1796875" customWidth="1"/>
    <col min="19" max="40" width="11.54296875" bestFit="1" customWidth="1"/>
    <col min="41" max="42" width="10.54296875" bestFit="1" customWidth="1"/>
    <col min="43" max="44" width="11.54296875" bestFit="1" customWidth="1"/>
    <col min="46" max="46" width="10.26953125" bestFit="1" customWidth="1"/>
  </cols>
  <sheetData>
    <row r="4" spans="1:44" s="7" customFormat="1" x14ac:dyDescent="0.35">
      <c r="D4" s="7" t="s">
        <v>35</v>
      </c>
      <c r="E4" s="7" t="s">
        <v>36</v>
      </c>
      <c r="F4" s="7" t="s">
        <v>37</v>
      </c>
      <c r="G4" s="7" t="s">
        <v>38</v>
      </c>
      <c r="H4" s="8">
        <v>45473</v>
      </c>
      <c r="J4" s="36" t="s">
        <v>39</v>
      </c>
      <c r="K4" s="37"/>
      <c r="L4" s="37"/>
      <c r="M4" s="38"/>
    </row>
    <row r="5" spans="1:44" s="7" customFormat="1" x14ac:dyDescent="0.35">
      <c r="A5" s="7" t="s">
        <v>40</v>
      </c>
      <c r="B5" s="7" t="s">
        <v>41</v>
      </c>
      <c r="C5" s="7" t="s">
        <v>42</v>
      </c>
      <c r="D5" s="7" t="s">
        <v>43</v>
      </c>
      <c r="E5" s="7" t="s">
        <v>43</v>
      </c>
      <c r="F5" s="7" t="s">
        <v>44</v>
      </c>
      <c r="G5" s="7" t="s">
        <v>45</v>
      </c>
      <c r="H5" s="9" t="s">
        <v>43</v>
      </c>
      <c r="L5" s="7" t="s">
        <v>45</v>
      </c>
      <c r="M5" s="7" t="s">
        <v>46</v>
      </c>
    </row>
    <row r="6" spans="1:44" s="7" customFormat="1" x14ac:dyDescent="0.35">
      <c r="A6" s="7" t="s">
        <v>21</v>
      </c>
      <c r="B6" s="7" t="s">
        <v>47</v>
      </c>
      <c r="C6" s="7" t="s">
        <v>48</v>
      </c>
      <c r="D6" s="7" t="s">
        <v>49</v>
      </c>
      <c r="E6" s="7" t="s">
        <v>49</v>
      </c>
      <c r="F6" s="7" t="s">
        <v>49</v>
      </c>
      <c r="G6" s="7" t="s">
        <v>50</v>
      </c>
      <c r="H6" s="9" t="s">
        <v>49</v>
      </c>
      <c r="I6" s="7" t="s">
        <v>51</v>
      </c>
      <c r="J6" s="7" t="s">
        <v>45</v>
      </c>
      <c r="K6" s="7" t="s">
        <v>47</v>
      </c>
      <c r="L6" s="7" t="s">
        <v>52</v>
      </c>
      <c r="M6" s="7" t="s">
        <v>53</v>
      </c>
      <c r="S6" s="7" t="s">
        <v>54</v>
      </c>
      <c r="AR6" s="7" t="s">
        <v>55</v>
      </c>
    </row>
    <row r="7" spans="1:44" s="7" customFormat="1" x14ac:dyDescent="0.35">
      <c r="A7" s="7" t="s">
        <v>56</v>
      </c>
      <c r="B7" s="7" t="s">
        <v>57</v>
      </c>
      <c r="C7" s="7" t="s">
        <v>56</v>
      </c>
      <c r="D7" s="7" t="s">
        <v>17</v>
      </c>
      <c r="E7" s="7" t="s">
        <v>17</v>
      </c>
      <c r="F7" s="7" t="s">
        <v>17</v>
      </c>
      <c r="G7" s="7" t="s">
        <v>56</v>
      </c>
      <c r="H7" s="9" t="s">
        <v>17</v>
      </c>
      <c r="I7" s="7" t="s">
        <v>58</v>
      </c>
      <c r="J7" s="7" t="s">
        <v>58</v>
      </c>
      <c r="K7" s="7" t="s">
        <v>57</v>
      </c>
      <c r="L7" s="7" t="s">
        <v>58</v>
      </c>
      <c r="M7" s="7" t="s">
        <v>59</v>
      </c>
      <c r="R7" s="10" t="s">
        <v>60</v>
      </c>
      <c r="S7" s="11">
        <f>R8</f>
        <v>44743</v>
      </c>
      <c r="T7" s="11">
        <f>R9</f>
        <v>44774</v>
      </c>
      <c r="U7" s="11">
        <f>R10</f>
        <v>44805</v>
      </c>
      <c r="V7" s="11">
        <f>R11</f>
        <v>44835</v>
      </c>
      <c r="W7" s="11">
        <f>R12</f>
        <v>44866</v>
      </c>
      <c r="X7" s="11">
        <f>R13</f>
        <v>44896</v>
      </c>
      <c r="Y7" s="11">
        <f>R14</f>
        <v>44927</v>
      </c>
      <c r="Z7" s="11">
        <f>R15</f>
        <v>44958</v>
      </c>
      <c r="AA7" s="11">
        <f>R16</f>
        <v>44986</v>
      </c>
      <c r="AB7" s="11">
        <f>R17</f>
        <v>45017</v>
      </c>
      <c r="AC7" s="11">
        <f>R18</f>
        <v>45047</v>
      </c>
      <c r="AD7" s="11">
        <f>R19</f>
        <v>45078</v>
      </c>
      <c r="AE7" s="11">
        <f>R20</f>
        <v>45108</v>
      </c>
      <c r="AF7" s="11">
        <f>R21</f>
        <v>45139</v>
      </c>
      <c r="AG7" s="11">
        <f>R22</f>
        <v>45170</v>
      </c>
      <c r="AH7" s="11">
        <f>R23</f>
        <v>45200</v>
      </c>
      <c r="AI7" s="11">
        <f>R24</f>
        <v>45231</v>
      </c>
      <c r="AJ7" s="11">
        <f>R25</f>
        <v>45261</v>
      </c>
      <c r="AK7" s="11">
        <f>R26</f>
        <v>45292</v>
      </c>
      <c r="AL7" s="11">
        <f>R27</f>
        <v>45323</v>
      </c>
      <c r="AM7" s="11">
        <f>R28</f>
        <v>45352</v>
      </c>
      <c r="AN7" s="11">
        <f>R29</f>
        <v>45383</v>
      </c>
      <c r="AO7" s="11">
        <f>R30</f>
        <v>45413</v>
      </c>
      <c r="AP7" s="11">
        <f>R31</f>
        <v>45444</v>
      </c>
      <c r="AQ7" s="11" t="s">
        <v>36</v>
      </c>
      <c r="AR7" s="7" t="s">
        <v>36</v>
      </c>
    </row>
    <row r="8" spans="1:44" x14ac:dyDescent="0.35">
      <c r="A8" s="12">
        <f t="shared" ref="A8:A30" si="0">DATE(YEAR(A9),MONTH(A9)-1,1)</f>
        <v>44743</v>
      </c>
      <c r="B8" s="13">
        <v>49790.260000000009</v>
      </c>
      <c r="C8" s="13">
        <f>+'Completion Factors'!J30</f>
        <v>1</v>
      </c>
      <c r="D8" s="13">
        <f t="shared" ref="D8:D31" si="1">MAX((1/C8-1)*B8,0)</f>
        <v>0</v>
      </c>
      <c r="E8" s="13">
        <f t="shared" ref="E8:E31" si="2">D8</f>
        <v>0</v>
      </c>
      <c r="F8" s="13"/>
      <c r="G8" s="13">
        <f t="shared" ref="G8:G31" si="3">B8+D8+F8</f>
        <v>49790.260000000009</v>
      </c>
      <c r="H8" s="14">
        <f t="shared" ref="H8:H31" si="4">G8-B8</f>
        <v>0</v>
      </c>
      <c r="I8" s="13">
        <v>214440.73120000001</v>
      </c>
      <c r="J8" s="13">
        <f t="shared" ref="J8:J28" si="5">100*$G8/$I8</f>
        <v>23.218658004650568</v>
      </c>
      <c r="K8" s="13">
        <f t="shared" ref="K8:K31" si="6">100*(B8/I8)</f>
        <v>23.218658004650568</v>
      </c>
      <c r="L8" s="13">
        <f t="shared" ref="L8:L31" si="7">J8-K8</f>
        <v>0</v>
      </c>
      <c r="M8" s="13"/>
      <c r="N8" s="13"/>
      <c r="O8" s="13"/>
      <c r="P8" s="15"/>
      <c r="R8" s="16">
        <f t="shared" ref="R8:R31" si="8">A8</f>
        <v>44743</v>
      </c>
      <c r="S8" s="17">
        <v>3405</v>
      </c>
      <c r="T8" s="17">
        <v>33857.46</v>
      </c>
      <c r="U8" s="17">
        <v>40687.46</v>
      </c>
      <c r="V8" s="17">
        <v>43892.51</v>
      </c>
      <c r="W8" s="17">
        <v>46254.63</v>
      </c>
      <c r="X8" s="17">
        <v>46960.01</v>
      </c>
      <c r="Y8" s="17">
        <v>48070.400000000001</v>
      </c>
      <c r="Z8" s="17">
        <v>48375.68</v>
      </c>
      <c r="AA8" s="17">
        <v>48555.73</v>
      </c>
      <c r="AB8" s="17">
        <v>48810.73</v>
      </c>
      <c r="AC8" s="17">
        <v>49291.27</v>
      </c>
      <c r="AD8" s="17">
        <v>49506.27</v>
      </c>
      <c r="AE8" s="17">
        <v>49714.250000000007</v>
      </c>
      <c r="AF8" s="17">
        <v>49764.250000000007</v>
      </c>
      <c r="AG8" s="17">
        <v>49764.250000000007</v>
      </c>
      <c r="AH8" s="17">
        <v>49764.250000000007</v>
      </c>
      <c r="AI8" s="17">
        <v>49764.250000000007</v>
      </c>
      <c r="AJ8" s="17">
        <v>49764.250000000007</v>
      </c>
      <c r="AK8" s="17">
        <v>49764.250000000007</v>
      </c>
      <c r="AL8" s="17">
        <v>49790.260000000009</v>
      </c>
      <c r="AM8" s="17">
        <v>49790.260000000009</v>
      </c>
      <c r="AN8" s="17">
        <v>49790.260000000009</v>
      </c>
      <c r="AO8" s="17">
        <v>49790.260000000009</v>
      </c>
      <c r="AP8" s="17">
        <v>49790.260000000009</v>
      </c>
      <c r="AQ8" s="13"/>
      <c r="AR8" s="13"/>
    </row>
    <row r="9" spans="1:44" x14ac:dyDescent="0.35">
      <c r="A9" s="12">
        <f t="shared" si="0"/>
        <v>44774</v>
      </c>
      <c r="B9" s="13">
        <v>51767.18</v>
      </c>
      <c r="C9" s="13">
        <f>+'Completion Factors'!J29</f>
        <v>1</v>
      </c>
      <c r="D9" s="13">
        <f t="shared" si="1"/>
        <v>0</v>
      </c>
      <c r="E9" s="13">
        <f t="shared" si="2"/>
        <v>0</v>
      </c>
      <c r="F9" s="13"/>
      <c r="G9" s="13">
        <f t="shared" si="3"/>
        <v>51767.18</v>
      </c>
      <c r="H9" s="14">
        <f t="shared" si="4"/>
        <v>0</v>
      </c>
      <c r="I9" s="13">
        <v>210056.03959999999</v>
      </c>
      <c r="J9" s="13">
        <f t="shared" si="5"/>
        <v>24.644461591572348</v>
      </c>
      <c r="K9" s="13">
        <f t="shared" si="6"/>
        <v>24.644461591572348</v>
      </c>
      <c r="L9" s="13">
        <f t="shared" si="7"/>
        <v>0</v>
      </c>
      <c r="M9" s="13"/>
      <c r="N9" s="13"/>
      <c r="O9" s="13"/>
      <c r="P9" s="13"/>
      <c r="R9" s="16">
        <f t="shared" si="8"/>
        <v>44774</v>
      </c>
      <c r="S9" s="17">
        <v>8439.56</v>
      </c>
      <c r="T9" s="17">
        <v>35134.61</v>
      </c>
      <c r="U9" s="17">
        <v>47065.95</v>
      </c>
      <c r="V9" s="17">
        <v>48141.07</v>
      </c>
      <c r="W9" s="17">
        <v>48841.07</v>
      </c>
      <c r="X9" s="17">
        <v>49755.3</v>
      </c>
      <c r="Y9" s="17">
        <v>50821.13</v>
      </c>
      <c r="Z9" s="17">
        <v>51016.420000000013</v>
      </c>
      <c r="AA9" s="17">
        <v>51421.59</v>
      </c>
      <c r="AB9" s="17">
        <v>51551.59</v>
      </c>
      <c r="AC9" s="17">
        <v>51616.59</v>
      </c>
      <c r="AD9" s="17">
        <v>51706.59</v>
      </c>
      <c r="AE9" s="17">
        <v>51767.18</v>
      </c>
      <c r="AF9" s="17">
        <v>51767.18</v>
      </c>
      <c r="AG9" s="17">
        <v>51767.18</v>
      </c>
      <c r="AH9" s="17">
        <v>51767.18</v>
      </c>
      <c r="AI9" s="17">
        <v>51767.18</v>
      </c>
      <c r="AJ9" s="17">
        <v>51767.18</v>
      </c>
      <c r="AK9" s="17">
        <v>51767.18</v>
      </c>
      <c r="AL9" s="17">
        <v>51767.18</v>
      </c>
      <c r="AM9" s="17">
        <v>51767.18</v>
      </c>
      <c r="AN9" s="17">
        <v>51767.18</v>
      </c>
      <c r="AO9" s="17">
        <v>51767.18</v>
      </c>
      <c r="AP9" s="17"/>
      <c r="AQ9" s="13"/>
      <c r="AR9" s="13"/>
    </row>
    <row r="10" spans="1:44" x14ac:dyDescent="0.35">
      <c r="A10" s="12">
        <f t="shared" si="0"/>
        <v>44805</v>
      </c>
      <c r="B10" s="13">
        <v>49591.820000000007</v>
      </c>
      <c r="C10" s="13">
        <f>+'Completion Factors'!J28</f>
        <v>1</v>
      </c>
      <c r="D10" s="13">
        <f t="shared" si="1"/>
        <v>0</v>
      </c>
      <c r="E10" s="13">
        <f t="shared" si="2"/>
        <v>0</v>
      </c>
      <c r="F10" s="13"/>
      <c r="G10" s="13">
        <f t="shared" si="3"/>
        <v>49591.820000000007</v>
      </c>
      <c r="H10" s="14">
        <f t="shared" si="4"/>
        <v>0</v>
      </c>
      <c r="I10" s="13">
        <v>196084.93840000001</v>
      </c>
      <c r="J10" s="13">
        <f t="shared" si="5"/>
        <v>25.290988897289015</v>
      </c>
      <c r="K10" s="13">
        <f t="shared" si="6"/>
        <v>25.290988897289012</v>
      </c>
      <c r="L10" s="13">
        <f t="shared" si="7"/>
        <v>0</v>
      </c>
      <c r="M10" s="13"/>
      <c r="N10" s="13"/>
      <c r="O10" s="13"/>
      <c r="P10" s="13"/>
      <c r="R10" s="16">
        <f t="shared" si="8"/>
        <v>44805</v>
      </c>
      <c r="S10" s="17">
        <v>2090</v>
      </c>
      <c r="T10" s="17">
        <v>32245.15</v>
      </c>
      <c r="U10" s="17">
        <v>40215.360000000001</v>
      </c>
      <c r="V10" s="17">
        <v>44276.65</v>
      </c>
      <c r="W10" s="17">
        <v>45084.07</v>
      </c>
      <c r="X10" s="17">
        <v>45909.86</v>
      </c>
      <c r="Y10" s="17">
        <v>46845.55</v>
      </c>
      <c r="Z10" s="17">
        <v>47546.13</v>
      </c>
      <c r="AA10" s="17">
        <v>47856.13</v>
      </c>
      <c r="AB10" s="17">
        <v>48591.820000000007</v>
      </c>
      <c r="AC10" s="17">
        <v>48811.820000000007</v>
      </c>
      <c r="AD10" s="17">
        <v>48901.820000000007</v>
      </c>
      <c r="AE10" s="17">
        <v>49466.820000000007</v>
      </c>
      <c r="AF10" s="17">
        <v>49466.820000000007</v>
      </c>
      <c r="AG10" s="17">
        <v>49566.820000000007</v>
      </c>
      <c r="AH10" s="17">
        <v>49566.820000000007</v>
      </c>
      <c r="AI10" s="17">
        <v>49566.820000000007</v>
      </c>
      <c r="AJ10" s="17">
        <v>49566.820000000007</v>
      </c>
      <c r="AK10" s="17">
        <v>49566.820000000007</v>
      </c>
      <c r="AL10" s="17">
        <v>49566.820000000007</v>
      </c>
      <c r="AM10" s="17">
        <v>49591.820000000007</v>
      </c>
      <c r="AN10" s="17">
        <v>49591.820000000007</v>
      </c>
      <c r="AO10" s="17"/>
      <c r="AP10" s="17"/>
      <c r="AQ10" s="13"/>
      <c r="AR10" s="13"/>
    </row>
    <row r="11" spans="1:44" x14ac:dyDescent="0.35">
      <c r="A11" s="12">
        <f t="shared" si="0"/>
        <v>44835</v>
      </c>
      <c r="B11" s="13">
        <v>39620.030000000013</v>
      </c>
      <c r="C11" s="13">
        <f>+'Completion Factors'!J27</f>
        <v>1</v>
      </c>
      <c r="D11" s="13">
        <f t="shared" si="1"/>
        <v>0</v>
      </c>
      <c r="E11" s="13">
        <f t="shared" si="2"/>
        <v>0</v>
      </c>
      <c r="F11" s="13"/>
      <c r="G11" s="13">
        <f t="shared" si="3"/>
        <v>39620.030000000013</v>
      </c>
      <c r="H11" s="14">
        <f t="shared" si="4"/>
        <v>0</v>
      </c>
      <c r="I11" s="13">
        <v>191816.40530000001</v>
      </c>
      <c r="J11" s="13">
        <f t="shared" si="5"/>
        <v>20.655183240471253</v>
      </c>
      <c r="K11" s="13">
        <f t="shared" si="6"/>
        <v>20.655183240471253</v>
      </c>
      <c r="L11" s="13">
        <f t="shared" si="7"/>
        <v>0</v>
      </c>
      <c r="M11" s="13"/>
      <c r="N11" s="13"/>
      <c r="O11" s="13"/>
      <c r="P11" s="13"/>
      <c r="R11" s="16">
        <f t="shared" si="8"/>
        <v>44835</v>
      </c>
      <c r="S11" s="17">
        <v>3155</v>
      </c>
      <c r="T11" s="17">
        <v>20586.560000000001</v>
      </c>
      <c r="U11" s="17">
        <v>29618.23</v>
      </c>
      <c r="V11" s="17">
        <v>35924.400000000001</v>
      </c>
      <c r="W11" s="17">
        <v>36934.81</v>
      </c>
      <c r="X11" s="17">
        <v>37885.030000000013</v>
      </c>
      <c r="Y11" s="17">
        <v>38535.030000000013</v>
      </c>
      <c r="Z11" s="17">
        <v>38785.030000000013</v>
      </c>
      <c r="AA11" s="17">
        <v>38810.030000000013</v>
      </c>
      <c r="AB11" s="17">
        <v>39030.030000000013</v>
      </c>
      <c r="AC11" s="17">
        <v>39315.030000000013</v>
      </c>
      <c r="AD11" s="17">
        <v>39340.030000000013</v>
      </c>
      <c r="AE11" s="17">
        <v>39620.030000000013</v>
      </c>
      <c r="AF11" s="17">
        <v>39620.030000000013</v>
      </c>
      <c r="AG11" s="17">
        <v>39620.030000000013</v>
      </c>
      <c r="AH11" s="17">
        <v>39620.030000000013</v>
      </c>
      <c r="AI11" s="17">
        <v>39620.030000000013</v>
      </c>
      <c r="AJ11" s="17">
        <v>39620.030000000013</v>
      </c>
      <c r="AK11" s="17">
        <v>39620.030000000013</v>
      </c>
      <c r="AL11" s="17">
        <v>39620.030000000013</v>
      </c>
      <c r="AM11" s="17">
        <v>39620.030000000013</v>
      </c>
      <c r="AN11" s="17"/>
      <c r="AO11" s="17"/>
      <c r="AP11" s="17"/>
      <c r="AQ11" s="13"/>
      <c r="AR11" s="13"/>
    </row>
    <row r="12" spans="1:44" x14ac:dyDescent="0.35">
      <c r="A12" s="12">
        <f t="shared" si="0"/>
        <v>44866</v>
      </c>
      <c r="B12" s="13">
        <v>48719.38</v>
      </c>
      <c r="C12" s="13">
        <f>++'Completion Factors'!J26</f>
        <v>0.99984580962225478</v>
      </c>
      <c r="D12" s="13">
        <f t="shared" si="1"/>
        <v>7.5132180716448174</v>
      </c>
      <c r="E12" s="13">
        <f t="shared" si="2"/>
        <v>7.5132180716448174</v>
      </c>
      <c r="F12" s="13"/>
      <c r="G12" s="13">
        <f t="shared" si="3"/>
        <v>48726.893218071644</v>
      </c>
      <c r="H12" s="14">
        <f t="shared" si="4"/>
        <v>7.5132180716464063</v>
      </c>
      <c r="I12" s="13">
        <v>186908.87419999999</v>
      </c>
      <c r="J12" s="13">
        <f t="shared" si="5"/>
        <v>26.069866092035799</v>
      </c>
      <c r="K12" s="13">
        <f t="shared" si="6"/>
        <v>26.065846369535301</v>
      </c>
      <c r="L12" s="13">
        <f t="shared" si="7"/>
        <v>4.0197225004980908E-3</v>
      </c>
      <c r="M12" s="13"/>
      <c r="N12" s="13"/>
      <c r="O12" s="13"/>
      <c r="P12" s="13"/>
      <c r="R12" s="16">
        <f t="shared" si="8"/>
        <v>44866</v>
      </c>
      <c r="S12" s="17">
        <v>2899</v>
      </c>
      <c r="T12" s="17">
        <v>15149.27</v>
      </c>
      <c r="U12" s="17">
        <v>38044.1</v>
      </c>
      <c r="V12" s="17">
        <v>40210.9</v>
      </c>
      <c r="W12" s="17">
        <v>42426.14</v>
      </c>
      <c r="X12" s="17">
        <v>43196.89</v>
      </c>
      <c r="Y12" s="17">
        <v>46248</v>
      </c>
      <c r="Z12" s="17">
        <v>46953</v>
      </c>
      <c r="AA12" s="17">
        <v>47083</v>
      </c>
      <c r="AB12" s="17">
        <v>47208</v>
      </c>
      <c r="AC12" s="17">
        <v>47273</v>
      </c>
      <c r="AD12" s="17">
        <v>47453</v>
      </c>
      <c r="AE12" s="17">
        <v>48619.38</v>
      </c>
      <c r="AF12" s="17">
        <v>48719.38</v>
      </c>
      <c r="AG12" s="17">
        <v>48719.38</v>
      </c>
      <c r="AH12" s="17">
        <v>48719.38</v>
      </c>
      <c r="AI12" s="17">
        <v>48719.38</v>
      </c>
      <c r="AJ12" s="17">
        <v>48719.38</v>
      </c>
      <c r="AK12" s="17">
        <v>48719.38</v>
      </c>
      <c r="AL12" s="17">
        <v>48719.38</v>
      </c>
      <c r="AM12" s="17"/>
      <c r="AN12" s="17"/>
      <c r="AO12" s="17"/>
      <c r="AP12" s="17"/>
      <c r="AQ12" s="13"/>
      <c r="AR12" s="13"/>
    </row>
    <row r="13" spans="1:44" x14ac:dyDescent="0.35">
      <c r="A13" s="12">
        <f t="shared" si="0"/>
        <v>44896</v>
      </c>
      <c r="B13" s="13">
        <v>32990.920000000013</v>
      </c>
      <c r="C13" s="13">
        <f>++'Completion Factors'!J25</f>
        <v>0.99979150743931744</v>
      </c>
      <c r="D13" s="13">
        <f t="shared" si="1"/>
        <v>6.8797957763103241</v>
      </c>
      <c r="E13" s="13">
        <f t="shared" si="2"/>
        <v>6.8797957763103241</v>
      </c>
      <c r="F13" s="13"/>
      <c r="G13" s="13">
        <f t="shared" si="3"/>
        <v>32997.799795776322</v>
      </c>
      <c r="H13" s="14">
        <f t="shared" si="4"/>
        <v>6.879795776309038</v>
      </c>
      <c r="I13" s="13">
        <v>172213.4724</v>
      </c>
      <c r="J13" s="13">
        <f t="shared" si="5"/>
        <v>19.160986266586843</v>
      </c>
      <c r="K13" s="13">
        <f t="shared" si="6"/>
        <v>19.156991343494919</v>
      </c>
      <c r="L13" s="13">
        <f t="shared" si="7"/>
        <v>3.9949230919233969E-3</v>
      </c>
      <c r="M13" s="13"/>
      <c r="N13" s="13"/>
      <c r="O13" s="13"/>
      <c r="P13" s="13"/>
      <c r="R13" s="16">
        <f t="shared" si="8"/>
        <v>44896</v>
      </c>
      <c r="S13" s="17">
        <v>675</v>
      </c>
      <c r="T13" s="17">
        <v>15817.32</v>
      </c>
      <c r="U13" s="17">
        <v>23349.5</v>
      </c>
      <c r="V13" s="17">
        <v>30055.15</v>
      </c>
      <c r="W13" s="17">
        <v>30995.53</v>
      </c>
      <c r="X13" s="17">
        <v>31730.53</v>
      </c>
      <c r="Y13" s="17">
        <v>32172.26</v>
      </c>
      <c r="Z13" s="17">
        <v>32367.26</v>
      </c>
      <c r="AA13" s="17">
        <v>32522.26</v>
      </c>
      <c r="AB13" s="17">
        <v>32707.26</v>
      </c>
      <c r="AC13" s="17">
        <v>32772.26</v>
      </c>
      <c r="AD13" s="17">
        <v>32965.920000000013</v>
      </c>
      <c r="AE13" s="17">
        <v>32990.920000000013</v>
      </c>
      <c r="AF13" s="17">
        <v>32990.920000000013</v>
      </c>
      <c r="AG13" s="17">
        <v>32990.920000000013</v>
      </c>
      <c r="AH13" s="17">
        <v>32990.920000000013</v>
      </c>
      <c r="AI13" s="17">
        <v>32990.920000000013</v>
      </c>
      <c r="AJ13" s="17">
        <v>32990.920000000013</v>
      </c>
      <c r="AK13" s="17">
        <v>32990.920000000013</v>
      </c>
      <c r="AL13" s="17"/>
      <c r="AM13" s="17"/>
      <c r="AN13" s="17"/>
      <c r="AO13" s="17"/>
      <c r="AP13" s="17"/>
      <c r="AQ13" s="13"/>
      <c r="AR13" s="13"/>
    </row>
    <row r="14" spans="1:44" x14ac:dyDescent="0.35">
      <c r="A14" s="12">
        <f t="shared" si="0"/>
        <v>44927</v>
      </c>
      <c r="B14" s="13">
        <v>40469.47</v>
      </c>
      <c r="C14" s="13">
        <f>++'Completion Factors'!J24</f>
        <v>0.99979150743931744</v>
      </c>
      <c r="D14" s="13">
        <f t="shared" si="1"/>
        <v>8.4393429699904488</v>
      </c>
      <c r="E14" s="13">
        <f t="shared" si="2"/>
        <v>8.4393429699904488</v>
      </c>
      <c r="F14" s="13"/>
      <c r="G14" s="13">
        <f t="shared" si="3"/>
        <v>40477.909342969993</v>
      </c>
      <c r="H14" s="14">
        <f t="shared" si="4"/>
        <v>8.4393429699921398</v>
      </c>
      <c r="I14" s="13">
        <v>160471.8328</v>
      </c>
      <c r="J14" s="13">
        <f t="shared" si="5"/>
        <v>25.224307990187043</v>
      </c>
      <c r="K14" s="13">
        <f t="shared" si="6"/>
        <v>25.219048909622721</v>
      </c>
      <c r="L14" s="13">
        <f t="shared" si="7"/>
        <v>5.2590805643220051E-3</v>
      </c>
      <c r="M14" s="13"/>
      <c r="N14" s="13"/>
      <c r="O14" s="13"/>
      <c r="P14" s="13"/>
      <c r="R14" s="16">
        <f t="shared" si="8"/>
        <v>44927</v>
      </c>
      <c r="S14" s="17">
        <v>4715</v>
      </c>
      <c r="T14" s="17">
        <v>12677.53</v>
      </c>
      <c r="U14" s="17">
        <v>33596.910000000003</v>
      </c>
      <c r="V14" s="17">
        <v>36457.449999999997</v>
      </c>
      <c r="W14" s="17">
        <v>37557.449999999997</v>
      </c>
      <c r="X14" s="17">
        <v>38122.839999999997</v>
      </c>
      <c r="Y14" s="17">
        <v>38447.839999999997</v>
      </c>
      <c r="Z14" s="17">
        <v>38759.47</v>
      </c>
      <c r="AA14" s="17">
        <v>38849.47</v>
      </c>
      <c r="AB14" s="17">
        <v>39004.47</v>
      </c>
      <c r="AC14" s="17">
        <v>39069.47</v>
      </c>
      <c r="AD14" s="17">
        <v>39069.47</v>
      </c>
      <c r="AE14" s="17">
        <v>40469.47</v>
      </c>
      <c r="AF14" s="17">
        <v>40469.47</v>
      </c>
      <c r="AG14" s="17">
        <v>40469.47</v>
      </c>
      <c r="AH14" s="17">
        <v>40469.47</v>
      </c>
      <c r="AI14" s="17">
        <v>40469.47</v>
      </c>
      <c r="AJ14" s="17">
        <v>40469.47</v>
      </c>
      <c r="AK14" s="17"/>
      <c r="AL14" s="17"/>
      <c r="AM14" s="17"/>
      <c r="AN14" s="17"/>
      <c r="AO14" s="17"/>
      <c r="AP14" s="17"/>
      <c r="AQ14" s="13"/>
      <c r="AR14" s="13"/>
    </row>
    <row r="15" spans="1:44" x14ac:dyDescent="0.35">
      <c r="A15" s="12">
        <f t="shared" si="0"/>
        <v>44958</v>
      </c>
      <c r="B15" s="13">
        <v>30313.72</v>
      </c>
      <c r="C15" s="13">
        <f>++'Completion Factors'!J23</f>
        <v>0.99979150743931744</v>
      </c>
      <c r="D15" s="13">
        <f t="shared" si="1"/>
        <v>6.3215030929799392</v>
      </c>
      <c r="E15" s="13">
        <f t="shared" si="2"/>
        <v>6.3215030929799392</v>
      </c>
      <c r="F15" s="13"/>
      <c r="G15" s="13">
        <f t="shared" si="3"/>
        <v>30320.04150309298</v>
      </c>
      <c r="H15" s="14">
        <f t="shared" si="4"/>
        <v>6.3215030929786735</v>
      </c>
      <c r="I15" s="13">
        <v>156240.35630000001</v>
      </c>
      <c r="J15" s="13">
        <f t="shared" si="5"/>
        <v>19.406024295589102</v>
      </c>
      <c r="K15" s="13">
        <f t="shared" si="6"/>
        <v>19.401978283891047</v>
      </c>
      <c r="L15" s="13">
        <f t="shared" si="7"/>
        <v>4.0460116980547411E-3</v>
      </c>
      <c r="M15" s="13"/>
      <c r="N15" s="13"/>
      <c r="O15" s="13"/>
      <c r="P15" s="13"/>
      <c r="R15" s="16">
        <f t="shared" si="8"/>
        <v>44958</v>
      </c>
      <c r="S15" s="17">
        <v>2160</v>
      </c>
      <c r="T15" s="17">
        <v>12342.37</v>
      </c>
      <c r="U15" s="17">
        <v>24742.14</v>
      </c>
      <c r="V15" s="17">
        <v>28323.72</v>
      </c>
      <c r="W15" s="17">
        <v>28943.72</v>
      </c>
      <c r="X15" s="17">
        <v>29298.720000000001</v>
      </c>
      <c r="Y15" s="17">
        <v>29558.720000000001</v>
      </c>
      <c r="Z15" s="17">
        <v>29688.720000000001</v>
      </c>
      <c r="AA15" s="17">
        <v>29913.72</v>
      </c>
      <c r="AB15" s="17">
        <v>29928.720000000001</v>
      </c>
      <c r="AC15" s="17">
        <v>30058.720000000001</v>
      </c>
      <c r="AD15" s="17">
        <v>30223.72</v>
      </c>
      <c r="AE15" s="17">
        <v>30288.720000000001</v>
      </c>
      <c r="AF15" s="17">
        <v>30288.720000000001</v>
      </c>
      <c r="AG15" s="17">
        <v>30288.720000000001</v>
      </c>
      <c r="AH15" s="17">
        <v>30288.720000000001</v>
      </c>
      <c r="AI15" s="17">
        <v>30313.72</v>
      </c>
      <c r="AJ15" s="17"/>
      <c r="AK15" s="17"/>
      <c r="AL15" s="17"/>
      <c r="AM15" s="17"/>
      <c r="AN15" s="17"/>
      <c r="AO15" s="17"/>
      <c r="AP15" s="17"/>
      <c r="AQ15" s="13"/>
      <c r="AR15" s="13"/>
    </row>
    <row r="16" spans="1:44" x14ac:dyDescent="0.35">
      <c r="A16" s="12">
        <f t="shared" si="0"/>
        <v>44986</v>
      </c>
      <c r="B16" s="13">
        <v>32721.55</v>
      </c>
      <c r="C16" s="13">
        <f>++'Completion Factors'!J22</f>
        <v>0.99961936560672981</v>
      </c>
      <c r="D16" s="13">
        <f t="shared" si="1"/>
        <v>12.459689917621972</v>
      </c>
      <c r="E16" s="13">
        <f t="shared" si="2"/>
        <v>12.459689917621972</v>
      </c>
      <c r="F16" s="13"/>
      <c r="G16" s="13">
        <f t="shared" si="3"/>
        <v>32734.009689917621</v>
      </c>
      <c r="H16" s="14">
        <f t="shared" si="4"/>
        <v>12.45968991762129</v>
      </c>
      <c r="I16" s="13">
        <v>158393.6072</v>
      </c>
      <c r="J16" s="13">
        <f t="shared" si="5"/>
        <v>20.666244218167929</v>
      </c>
      <c r="K16" s="13">
        <f t="shared" si="6"/>
        <v>20.658377934838771</v>
      </c>
      <c r="L16" s="13">
        <f t="shared" si="7"/>
        <v>7.8662833291573975E-3</v>
      </c>
      <c r="M16" s="13"/>
      <c r="N16" s="13"/>
      <c r="O16" s="13"/>
      <c r="P16" s="13"/>
      <c r="R16" s="16">
        <f t="shared" si="8"/>
        <v>44986</v>
      </c>
      <c r="S16" s="17">
        <v>2595</v>
      </c>
      <c r="T16" s="17">
        <v>20346.47</v>
      </c>
      <c r="U16" s="17">
        <v>30391.55</v>
      </c>
      <c r="V16" s="17">
        <v>31141.55</v>
      </c>
      <c r="W16" s="17">
        <v>31701.55</v>
      </c>
      <c r="X16" s="17">
        <v>31986.55</v>
      </c>
      <c r="Y16" s="17">
        <v>32076.55</v>
      </c>
      <c r="Z16" s="17">
        <v>32201.55</v>
      </c>
      <c r="AA16" s="17">
        <v>32351.55</v>
      </c>
      <c r="AB16" s="17">
        <v>32416.55</v>
      </c>
      <c r="AC16" s="17">
        <v>32656.55</v>
      </c>
      <c r="AD16" s="17">
        <v>32721.55</v>
      </c>
      <c r="AE16" s="17">
        <v>32721.55</v>
      </c>
      <c r="AF16" s="17">
        <v>32721.55</v>
      </c>
      <c r="AG16" s="17">
        <v>32721.55</v>
      </c>
      <c r="AH16" s="17">
        <v>32721.55</v>
      </c>
      <c r="AI16" s="17"/>
      <c r="AJ16" s="17"/>
      <c r="AK16" s="17"/>
      <c r="AL16" s="17"/>
      <c r="AM16" s="17"/>
      <c r="AN16" s="17"/>
      <c r="AO16" s="17"/>
      <c r="AP16" s="17"/>
      <c r="AQ16" s="13"/>
      <c r="AR16" s="13"/>
    </row>
    <row r="17" spans="1:44" x14ac:dyDescent="0.35">
      <c r="A17" s="12">
        <f t="shared" si="0"/>
        <v>45017</v>
      </c>
      <c r="B17" s="13">
        <v>24056.89</v>
      </c>
      <c r="C17" s="13">
        <f>++'Completion Factors'!J21</f>
        <v>0.99961936560672981</v>
      </c>
      <c r="D17" s="13">
        <f t="shared" si="1"/>
        <v>9.1603664796545647</v>
      </c>
      <c r="E17" s="13">
        <f t="shared" si="2"/>
        <v>9.1603664796545647</v>
      </c>
      <c r="F17" s="13"/>
      <c r="G17" s="13">
        <f t="shared" si="3"/>
        <v>24066.050366479652</v>
      </c>
      <c r="H17" s="14">
        <f t="shared" si="4"/>
        <v>9.1603664796530211</v>
      </c>
      <c r="I17" s="13">
        <v>150005.36910000001</v>
      </c>
      <c r="J17" s="13">
        <f t="shared" si="5"/>
        <v>16.043459318070269</v>
      </c>
      <c r="K17" s="13">
        <f t="shared" si="6"/>
        <v>16.037352625666781</v>
      </c>
      <c r="L17" s="13">
        <f t="shared" si="7"/>
        <v>6.1066924034882675E-3</v>
      </c>
      <c r="M17" s="13"/>
      <c r="N17" s="13"/>
      <c r="O17" s="13"/>
      <c r="P17" s="13"/>
      <c r="R17" s="16">
        <f t="shared" si="8"/>
        <v>45017</v>
      </c>
      <c r="S17" s="17">
        <v>2610</v>
      </c>
      <c r="T17" s="17">
        <v>15686.18</v>
      </c>
      <c r="U17" s="17">
        <v>19986.89</v>
      </c>
      <c r="V17" s="17">
        <v>21881.89</v>
      </c>
      <c r="W17" s="17">
        <v>22696.89</v>
      </c>
      <c r="X17" s="17">
        <v>22956.89</v>
      </c>
      <c r="Y17" s="17">
        <v>23311.89</v>
      </c>
      <c r="Z17" s="17">
        <v>23756.89</v>
      </c>
      <c r="AA17" s="17">
        <v>23821.89</v>
      </c>
      <c r="AB17" s="17">
        <v>24056.89</v>
      </c>
      <c r="AC17" s="17">
        <v>24056.89</v>
      </c>
      <c r="AD17" s="17">
        <v>24056.89</v>
      </c>
      <c r="AE17" s="17">
        <v>24056.89</v>
      </c>
      <c r="AF17" s="17">
        <v>24056.89</v>
      </c>
      <c r="AG17" s="17">
        <v>24056.89</v>
      </c>
      <c r="AH17" s="17"/>
      <c r="AI17" s="17"/>
      <c r="AJ17" s="17"/>
      <c r="AK17" s="17"/>
      <c r="AL17" s="17"/>
      <c r="AM17" s="17"/>
      <c r="AN17" s="17"/>
      <c r="AO17" s="17"/>
      <c r="AP17" s="17"/>
      <c r="AQ17" s="13"/>
      <c r="AR17" s="13"/>
    </row>
    <row r="18" spans="1:44" x14ac:dyDescent="0.35">
      <c r="A18" s="12">
        <f t="shared" si="0"/>
        <v>45047</v>
      </c>
      <c r="B18" s="13">
        <v>28429.55</v>
      </c>
      <c r="C18" s="13">
        <f>++'Completion Factors'!J20</f>
        <v>0.99961936560672981</v>
      </c>
      <c r="D18" s="13">
        <f t="shared" si="1"/>
        <v>10.825385029056685</v>
      </c>
      <c r="E18" s="13">
        <f t="shared" si="2"/>
        <v>10.825385029056685</v>
      </c>
      <c r="F18" s="13"/>
      <c r="G18" s="13">
        <f t="shared" si="3"/>
        <v>28440.375385029056</v>
      </c>
      <c r="H18" s="14">
        <f t="shared" si="4"/>
        <v>10.825385029056633</v>
      </c>
      <c r="I18" s="13">
        <v>147637.07399999999</v>
      </c>
      <c r="J18" s="13">
        <f t="shared" si="5"/>
        <v>19.263708372484444</v>
      </c>
      <c r="K18" s="13">
        <f t="shared" si="6"/>
        <v>19.256375942535954</v>
      </c>
      <c r="L18" s="13">
        <f t="shared" si="7"/>
        <v>7.3324299484909261E-3</v>
      </c>
      <c r="M18" s="13"/>
      <c r="N18" s="13"/>
      <c r="O18" s="13"/>
      <c r="P18" s="13"/>
      <c r="R18" s="16">
        <f t="shared" si="8"/>
        <v>45047</v>
      </c>
      <c r="S18" s="17">
        <v>5290</v>
      </c>
      <c r="T18" s="17">
        <v>18460</v>
      </c>
      <c r="U18" s="17">
        <v>24780.1</v>
      </c>
      <c r="V18" s="17">
        <v>26728.43</v>
      </c>
      <c r="W18" s="17">
        <v>27298.43</v>
      </c>
      <c r="X18" s="17">
        <v>27428.43</v>
      </c>
      <c r="Y18" s="17">
        <v>27648.43</v>
      </c>
      <c r="Z18" s="17">
        <v>27778.43</v>
      </c>
      <c r="AA18" s="17">
        <v>28093.43</v>
      </c>
      <c r="AB18" s="17">
        <v>28158.43</v>
      </c>
      <c r="AC18" s="17">
        <v>28158.43</v>
      </c>
      <c r="AD18" s="17">
        <v>28158.43</v>
      </c>
      <c r="AE18" s="17">
        <v>28363.43</v>
      </c>
      <c r="AF18" s="17">
        <v>28429.55</v>
      </c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3"/>
      <c r="AR18" s="13"/>
    </row>
    <row r="19" spans="1:44" x14ac:dyDescent="0.35">
      <c r="A19" s="12">
        <f t="shared" si="0"/>
        <v>45078</v>
      </c>
      <c r="B19" s="13">
        <v>28235.26</v>
      </c>
      <c r="C19" s="13">
        <f>++'Completion Factors'!J19</f>
        <v>0.99905657436125195</v>
      </c>
      <c r="D19" s="13">
        <f t="shared" si="1"/>
        <v>26.663022780014639</v>
      </c>
      <c r="E19" s="13">
        <f t="shared" si="2"/>
        <v>26.663022780014639</v>
      </c>
      <c r="F19" s="13"/>
      <c r="G19" s="13">
        <f t="shared" si="3"/>
        <v>28261.923022780014</v>
      </c>
      <c r="H19" s="14">
        <f t="shared" si="4"/>
        <v>26.663022780016036</v>
      </c>
      <c r="I19" s="13">
        <v>140628.12</v>
      </c>
      <c r="J19" s="13">
        <f t="shared" si="5"/>
        <v>20.096921599165242</v>
      </c>
      <c r="K19" s="13">
        <f t="shared" si="6"/>
        <v>20.07796164806868</v>
      </c>
      <c r="L19" s="13">
        <f t="shared" si="7"/>
        <v>1.8959951096562122E-2</v>
      </c>
      <c r="M19" s="13">
        <f t="shared" ref="M19:M31" si="9">SUM(G8:G19)/SUM(I8:I19)*100</f>
        <v>21.909683387332759</v>
      </c>
      <c r="N19" s="18"/>
      <c r="O19" s="13"/>
      <c r="P19" s="13"/>
      <c r="R19" s="16">
        <f t="shared" si="8"/>
        <v>45078</v>
      </c>
      <c r="S19" s="17">
        <v>4315</v>
      </c>
      <c r="T19" s="17">
        <v>18660.169999999998</v>
      </c>
      <c r="U19" s="17">
        <v>25823.95</v>
      </c>
      <c r="V19" s="17">
        <v>26978.95</v>
      </c>
      <c r="W19" s="17">
        <v>27313.95</v>
      </c>
      <c r="X19" s="17">
        <v>27428.95</v>
      </c>
      <c r="Y19" s="17">
        <v>27573.95</v>
      </c>
      <c r="Z19" s="17">
        <v>27778.95</v>
      </c>
      <c r="AA19" s="17">
        <v>27778.95</v>
      </c>
      <c r="AB19" s="17">
        <v>27843.95</v>
      </c>
      <c r="AC19" s="17">
        <v>27843.95</v>
      </c>
      <c r="AD19" s="17">
        <v>27903.95</v>
      </c>
      <c r="AE19" s="17">
        <v>28235.26</v>
      </c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3"/>
      <c r="AR19" s="13"/>
    </row>
    <row r="20" spans="1:44" x14ac:dyDescent="0.35">
      <c r="A20" s="12">
        <f t="shared" si="0"/>
        <v>45108</v>
      </c>
      <c r="B20" s="13">
        <v>27297.3</v>
      </c>
      <c r="C20" s="13">
        <f>++'Completion Factors'!J18</f>
        <v>0.9903018423235167</v>
      </c>
      <c r="D20" s="13">
        <f t="shared" si="1"/>
        <v>267.32609011524261</v>
      </c>
      <c r="E20" s="13">
        <f t="shared" si="2"/>
        <v>267.32609011524261</v>
      </c>
      <c r="F20" s="13"/>
      <c r="G20" s="13">
        <f t="shared" si="3"/>
        <v>27564.626090115242</v>
      </c>
      <c r="H20" s="14">
        <f t="shared" si="4"/>
        <v>267.32609011524255</v>
      </c>
      <c r="I20" s="13">
        <v>151955.14629999999</v>
      </c>
      <c r="J20" s="13">
        <f t="shared" si="5"/>
        <v>18.139975355421868</v>
      </c>
      <c r="K20" s="13">
        <f t="shared" si="6"/>
        <v>17.964051014177464</v>
      </c>
      <c r="L20" s="13">
        <f t="shared" si="7"/>
        <v>0.17592434124440359</v>
      </c>
      <c r="M20" s="13">
        <f t="shared" si="9"/>
        <v>21.487650521547195</v>
      </c>
      <c r="N20" s="18">
        <f t="shared" ref="N20:N31" si="10">J20/J8</f>
        <v>0.78126717538061552</v>
      </c>
      <c r="O20" s="18">
        <f t="shared" ref="O20:O31" si="11">I20/I8</f>
        <v>0.70861139788913374</v>
      </c>
      <c r="P20" s="13"/>
      <c r="R20" s="16">
        <f t="shared" si="8"/>
        <v>45108</v>
      </c>
      <c r="S20" s="17">
        <v>3515</v>
      </c>
      <c r="T20" s="17">
        <v>18385</v>
      </c>
      <c r="U20" s="17">
        <v>24350</v>
      </c>
      <c r="V20" s="17">
        <v>25101.99</v>
      </c>
      <c r="W20" s="17">
        <v>25411.99</v>
      </c>
      <c r="X20" s="17">
        <v>25526.99</v>
      </c>
      <c r="Y20" s="17">
        <v>26987.03</v>
      </c>
      <c r="Z20" s="17">
        <v>26987.03</v>
      </c>
      <c r="AA20" s="17">
        <v>26987.03</v>
      </c>
      <c r="AB20" s="17">
        <v>26987.03</v>
      </c>
      <c r="AC20" s="17">
        <v>27207.26</v>
      </c>
      <c r="AD20" s="17">
        <v>27297.3</v>
      </c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3"/>
      <c r="AR20" s="13"/>
    </row>
    <row r="21" spans="1:44" x14ac:dyDescent="0.35">
      <c r="A21" s="12">
        <f t="shared" si="0"/>
        <v>45139</v>
      </c>
      <c r="B21" s="13">
        <v>32831.42</v>
      </c>
      <c r="C21" s="13">
        <f>++'Completion Factors'!J17</f>
        <v>0.98830559474204738</v>
      </c>
      <c r="D21" s="13">
        <f t="shared" si="1"/>
        <v>388.48705574135738</v>
      </c>
      <c r="E21" s="13">
        <f t="shared" si="2"/>
        <v>388.48705574135738</v>
      </c>
      <c r="F21" s="13"/>
      <c r="G21" s="13">
        <f t="shared" si="3"/>
        <v>33219.907055741358</v>
      </c>
      <c r="H21" s="14">
        <f t="shared" si="4"/>
        <v>388.48705574135965</v>
      </c>
      <c r="I21" s="13">
        <v>160297.97260000001</v>
      </c>
      <c r="J21" s="13">
        <f t="shared" si="5"/>
        <v>20.723847293213588</v>
      </c>
      <c r="K21" s="13">
        <f t="shared" si="6"/>
        <v>20.481494224462821</v>
      </c>
      <c r="L21" s="13">
        <f t="shared" si="7"/>
        <v>0.24235306875076645</v>
      </c>
      <c r="M21" s="13">
        <f t="shared" si="9"/>
        <v>21.089433869676444</v>
      </c>
      <c r="N21" s="18">
        <f t="shared" si="10"/>
        <v>0.84091296603130128</v>
      </c>
      <c r="O21" s="18">
        <f t="shared" si="11"/>
        <v>0.76312003646859206</v>
      </c>
      <c r="P21" s="13"/>
      <c r="R21" s="16">
        <f t="shared" si="8"/>
        <v>45139</v>
      </c>
      <c r="S21" s="17">
        <v>7955</v>
      </c>
      <c r="T21" s="17">
        <v>21590</v>
      </c>
      <c r="U21" s="17">
        <v>29755</v>
      </c>
      <c r="V21" s="17">
        <v>31030</v>
      </c>
      <c r="W21" s="17">
        <v>31640.03</v>
      </c>
      <c r="X21" s="17">
        <v>32075.03</v>
      </c>
      <c r="Y21" s="17">
        <v>32435.03</v>
      </c>
      <c r="Z21" s="17">
        <v>32495.03</v>
      </c>
      <c r="AA21" s="17">
        <v>32520.03</v>
      </c>
      <c r="AB21" s="17">
        <v>32690.52</v>
      </c>
      <c r="AC21" s="17">
        <v>32831.42</v>
      </c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3"/>
      <c r="AR21" s="13"/>
    </row>
    <row r="22" spans="1:44" x14ac:dyDescent="0.35">
      <c r="A22" s="12">
        <f t="shared" si="0"/>
        <v>45170</v>
      </c>
      <c r="B22" s="13">
        <v>41933</v>
      </c>
      <c r="C22" s="13">
        <f>++'Completion Factors'!J16</f>
        <v>0.98455606734030954</v>
      </c>
      <c r="D22" s="13">
        <f t="shared" si="1"/>
        <v>657.7689678641259</v>
      </c>
      <c r="E22" s="13">
        <f t="shared" si="2"/>
        <v>657.7689678641259</v>
      </c>
      <c r="F22" s="13"/>
      <c r="G22" s="13">
        <f t="shared" si="3"/>
        <v>42590.768967864125</v>
      </c>
      <c r="H22" s="14">
        <f t="shared" si="4"/>
        <v>657.76896786412544</v>
      </c>
      <c r="I22" s="13">
        <v>161260.24119999999</v>
      </c>
      <c r="J22" s="13">
        <f t="shared" si="5"/>
        <v>26.411202569790106</v>
      </c>
      <c r="K22" s="13">
        <f t="shared" si="6"/>
        <v>26.00330973584083</v>
      </c>
      <c r="L22" s="13">
        <f t="shared" si="7"/>
        <v>0.40789283394927622</v>
      </c>
      <c r="M22" s="13">
        <f t="shared" si="9"/>
        <v>21.107148567300072</v>
      </c>
      <c r="N22" s="18">
        <f t="shared" si="10"/>
        <v>1.0442929960963752</v>
      </c>
      <c r="O22" s="18">
        <f t="shared" si="11"/>
        <v>0.82239993808723855</v>
      </c>
      <c r="P22" s="13"/>
      <c r="R22" s="16">
        <f t="shared" si="8"/>
        <v>45170</v>
      </c>
      <c r="S22" s="17">
        <v>3925</v>
      </c>
      <c r="T22" s="17">
        <v>28380</v>
      </c>
      <c r="U22" s="17">
        <v>33483.31</v>
      </c>
      <c r="V22" s="17">
        <v>38913.370000000003</v>
      </c>
      <c r="W22" s="17">
        <v>41260.42</v>
      </c>
      <c r="X22" s="17">
        <v>41410.42</v>
      </c>
      <c r="Y22" s="17">
        <v>41320.92</v>
      </c>
      <c r="Z22" s="17">
        <v>41485.919999999998</v>
      </c>
      <c r="AA22" s="17">
        <v>41751.33</v>
      </c>
      <c r="AB22" s="17">
        <v>41933</v>
      </c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3"/>
      <c r="AR22" s="13"/>
    </row>
    <row r="23" spans="1:44" x14ac:dyDescent="0.35">
      <c r="A23" s="12">
        <f t="shared" si="0"/>
        <v>45200</v>
      </c>
      <c r="B23" s="13">
        <v>52745.23</v>
      </c>
      <c r="C23" s="13">
        <f>++'Completion Factors'!J15</f>
        <v>0.98090614275975829</v>
      </c>
      <c r="D23" s="13">
        <f t="shared" si="1"/>
        <v>1026.713818806591</v>
      </c>
      <c r="E23" s="13">
        <f t="shared" si="2"/>
        <v>1026.713818806591</v>
      </c>
      <c r="F23" s="13"/>
      <c r="G23" s="13">
        <f t="shared" si="3"/>
        <v>53771.943818806598</v>
      </c>
      <c r="H23" s="14">
        <f t="shared" si="4"/>
        <v>1026.7138188065946</v>
      </c>
      <c r="I23" s="13">
        <v>171480.12650000001</v>
      </c>
      <c r="J23" s="13">
        <f t="shared" si="5"/>
        <v>31.357536827339928</v>
      </c>
      <c r="K23" s="13">
        <f t="shared" si="6"/>
        <v>30.758800495753075</v>
      </c>
      <c r="L23" s="13">
        <f t="shared" si="7"/>
        <v>0.5987363315868528</v>
      </c>
      <c r="M23" s="13">
        <f t="shared" si="9"/>
        <v>22.069046741872224</v>
      </c>
      <c r="N23" s="18">
        <f t="shared" si="10"/>
        <v>1.5181437251013465</v>
      </c>
      <c r="O23" s="18">
        <f t="shared" si="11"/>
        <v>0.89398050303260479</v>
      </c>
      <c r="P23" s="13"/>
      <c r="R23" s="16">
        <f t="shared" si="8"/>
        <v>45200</v>
      </c>
      <c r="S23" s="17">
        <v>8980</v>
      </c>
      <c r="T23" s="17">
        <v>38056.89</v>
      </c>
      <c r="U23" s="17">
        <v>43294.79</v>
      </c>
      <c r="V23" s="17">
        <v>49757.5</v>
      </c>
      <c r="W23" s="17">
        <v>51907.5</v>
      </c>
      <c r="X23" s="17">
        <v>51907.5</v>
      </c>
      <c r="Y23" s="17">
        <v>52038.25</v>
      </c>
      <c r="Z23" s="17">
        <v>52298.25</v>
      </c>
      <c r="AA23" s="17">
        <v>52745.23</v>
      </c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3"/>
      <c r="AR23" s="13"/>
    </row>
    <row r="24" spans="1:44" x14ac:dyDescent="0.35">
      <c r="A24" s="12">
        <f t="shared" si="0"/>
        <v>45231</v>
      </c>
      <c r="B24" s="13">
        <v>74619.27</v>
      </c>
      <c r="C24" s="13">
        <f>++'Completion Factors'!J14</f>
        <v>0.97560016587771647</v>
      </c>
      <c r="D24" s="13">
        <f t="shared" si="1"/>
        <v>1866.2336006143094</v>
      </c>
      <c r="E24" s="13">
        <f t="shared" si="2"/>
        <v>1866.2336006143094</v>
      </c>
      <c r="F24" s="19">
        <v>0</v>
      </c>
      <c r="G24" s="13">
        <f t="shared" si="3"/>
        <v>76485.50360061432</v>
      </c>
      <c r="H24" s="14">
        <f t="shared" si="4"/>
        <v>1866.2336006143159</v>
      </c>
      <c r="I24" s="13">
        <v>180826.7985</v>
      </c>
      <c r="J24" s="13">
        <f t="shared" si="5"/>
        <v>42.297659547743592</v>
      </c>
      <c r="K24" s="13">
        <f t="shared" si="6"/>
        <v>41.265603671017828</v>
      </c>
      <c r="L24" s="13">
        <f t="shared" si="7"/>
        <v>1.0320558767257637</v>
      </c>
      <c r="M24" s="13">
        <f t="shared" si="9"/>
        <v>23.591528299040533</v>
      </c>
      <c r="N24" s="18">
        <f t="shared" si="10"/>
        <v>1.6224732186355686</v>
      </c>
      <c r="O24" s="18">
        <f t="shared" si="11"/>
        <v>0.96745967399337107</v>
      </c>
      <c r="P24" s="13"/>
      <c r="R24" s="16">
        <f t="shared" si="8"/>
        <v>45231</v>
      </c>
      <c r="S24" s="17">
        <v>4905.13</v>
      </c>
      <c r="T24" s="17">
        <v>16610.169999999998</v>
      </c>
      <c r="U24" s="17">
        <v>36683.58</v>
      </c>
      <c r="V24" s="17">
        <v>73136.03</v>
      </c>
      <c r="W24" s="17">
        <v>73583.740000000005</v>
      </c>
      <c r="X24" s="17">
        <v>73753.740000000005</v>
      </c>
      <c r="Y24" s="17">
        <v>74191.05</v>
      </c>
      <c r="Z24" s="17">
        <v>74619.27</v>
      </c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3"/>
      <c r="AR24" s="13"/>
    </row>
    <row r="25" spans="1:44" x14ac:dyDescent="0.35">
      <c r="A25" s="12">
        <f t="shared" si="0"/>
        <v>45261</v>
      </c>
      <c r="B25" s="13">
        <v>35896.730000000003</v>
      </c>
      <c r="C25" s="13">
        <f>++'Completion Factors'!J13</f>
        <v>0.97099561547470625</v>
      </c>
      <c r="D25" s="13">
        <f t="shared" si="1"/>
        <v>1072.2628851538518</v>
      </c>
      <c r="E25" s="13">
        <f t="shared" si="2"/>
        <v>1072.2628851538518</v>
      </c>
      <c r="F25" s="19">
        <v>0</v>
      </c>
      <c r="G25" s="13">
        <f t="shared" si="3"/>
        <v>36968.992885153857</v>
      </c>
      <c r="H25" s="14">
        <f t="shared" si="4"/>
        <v>1072.2628851538539</v>
      </c>
      <c r="I25" s="13">
        <v>193503.087</v>
      </c>
      <c r="J25" s="13">
        <f t="shared" si="5"/>
        <v>19.10511788639003</v>
      </c>
      <c r="K25" s="13">
        <f t="shared" si="6"/>
        <v>18.550985700812102</v>
      </c>
      <c r="L25" s="13">
        <f t="shared" si="7"/>
        <v>0.55413218557792732</v>
      </c>
      <c r="M25" s="13">
        <f t="shared" si="9"/>
        <v>23.537130176735101</v>
      </c>
      <c r="N25" s="18">
        <f t="shared" si="10"/>
        <v>0.99708426385680171</v>
      </c>
      <c r="O25" s="18">
        <f t="shared" si="11"/>
        <v>1.1236233977708239</v>
      </c>
      <c r="P25" s="13"/>
      <c r="R25" s="16">
        <f t="shared" si="8"/>
        <v>45261</v>
      </c>
      <c r="S25" s="17">
        <v>930</v>
      </c>
      <c r="T25" s="17">
        <v>25515.03</v>
      </c>
      <c r="U25" s="17">
        <v>34110.03</v>
      </c>
      <c r="V25" s="17">
        <v>34325.03</v>
      </c>
      <c r="W25" s="17">
        <v>34500.15</v>
      </c>
      <c r="X25" s="17">
        <v>35393.51</v>
      </c>
      <c r="Y25" s="17">
        <v>35896.730000000003</v>
      </c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3"/>
      <c r="AR25" s="13"/>
    </row>
    <row r="26" spans="1:44" x14ac:dyDescent="0.35">
      <c r="A26" s="12">
        <f t="shared" si="0"/>
        <v>45292</v>
      </c>
      <c r="B26" s="13">
        <v>41270.31</v>
      </c>
      <c r="C26" s="13">
        <f>++'Completion Factors'!J12</f>
        <v>0.9626063342526322</v>
      </c>
      <c r="D26" s="13">
        <f t="shared" si="1"/>
        <v>1603.1976131015481</v>
      </c>
      <c r="E26" s="13">
        <f t="shared" si="2"/>
        <v>1603.1976131015481</v>
      </c>
      <c r="F26" s="19">
        <v>0</v>
      </c>
      <c r="G26" s="13">
        <f t="shared" si="3"/>
        <v>42873.507613101545</v>
      </c>
      <c r="H26" s="14">
        <f t="shared" si="4"/>
        <v>1603.1976131015472</v>
      </c>
      <c r="I26" s="13">
        <v>190226.5803</v>
      </c>
      <c r="J26" s="13">
        <f t="shared" si="5"/>
        <v>22.538126662155818</v>
      </c>
      <c r="K26" s="13">
        <f t="shared" si="6"/>
        <v>21.695343487179326</v>
      </c>
      <c r="L26" s="13">
        <f t="shared" si="7"/>
        <v>0.84278317497649269</v>
      </c>
      <c r="M26" s="13">
        <f t="shared" si="9"/>
        <v>23.302331589964808</v>
      </c>
      <c r="N26" s="18">
        <f t="shared" si="10"/>
        <v>0.89350822511855532</v>
      </c>
      <c r="O26" s="18">
        <f t="shared" si="11"/>
        <v>1.1854203755314745</v>
      </c>
      <c r="P26" s="13"/>
      <c r="R26" s="16">
        <f t="shared" si="8"/>
        <v>45292</v>
      </c>
      <c r="S26" s="17">
        <v>8600</v>
      </c>
      <c r="T26" s="17">
        <v>31720.03</v>
      </c>
      <c r="U26" s="17">
        <v>32335.03</v>
      </c>
      <c r="V26" s="17">
        <v>34152.199999999997</v>
      </c>
      <c r="W26" s="17">
        <v>39070.11</v>
      </c>
      <c r="X26" s="17">
        <v>41270.31</v>
      </c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3"/>
      <c r="AR26" s="13"/>
    </row>
    <row r="27" spans="1:44" x14ac:dyDescent="0.35">
      <c r="A27" s="12">
        <f t="shared" si="0"/>
        <v>45323</v>
      </c>
      <c r="B27" s="13">
        <v>38247.71</v>
      </c>
      <c r="C27" s="13">
        <f>++'Completion Factors'!J11</f>
        <v>0.94544539884937118</v>
      </c>
      <c r="D27" s="13">
        <f t="shared" si="1"/>
        <v>2206.9900245052149</v>
      </c>
      <c r="E27" s="13">
        <f t="shared" si="2"/>
        <v>2206.9900245052149</v>
      </c>
      <c r="F27" s="19">
        <v>0</v>
      </c>
      <c r="G27" s="13">
        <f t="shared" si="3"/>
        <v>40454.700024505211</v>
      </c>
      <c r="H27" s="14">
        <f t="shared" si="4"/>
        <v>2206.9900245052122</v>
      </c>
      <c r="I27" s="13">
        <v>197897.40340000001</v>
      </c>
      <c r="J27" s="13">
        <f t="shared" si="5"/>
        <v>20.44225913502067</v>
      </c>
      <c r="K27" s="13">
        <f t="shared" si="6"/>
        <v>19.327039841291821</v>
      </c>
      <c r="L27" s="13">
        <f t="shared" si="7"/>
        <v>1.115219293728849</v>
      </c>
      <c r="M27" s="13">
        <f t="shared" si="9"/>
        <v>23.323667492184509</v>
      </c>
      <c r="N27" s="18">
        <f t="shared" si="10"/>
        <v>1.0533975853914137</v>
      </c>
      <c r="O27" s="18">
        <f t="shared" si="11"/>
        <v>1.2666215572371937</v>
      </c>
      <c r="P27" s="13"/>
      <c r="R27" s="16">
        <f t="shared" si="8"/>
        <v>45323</v>
      </c>
      <c r="S27" s="17">
        <v>6245</v>
      </c>
      <c r="T27" s="17">
        <v>8125.03</v>
      </c>
      <c r="U27" s="17">
        <v>12232.82</v>
      </c>
      <c r="V27" s="17">
        <v>27379.18</v>
      </c>
      <c r="W27" s="17">
        <v>38247.71</v>
      </c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3"/>
      <c r="AR27" s="13"/>
    </row>
    <row r="28" spans="1:44" x14ac:dyDescent="0.35">
      <c r="A28" s="12">
        <f t="shared" si="0"/>
        <v>45352</v>
      </c>
      <c r="B28" s="13">
        <v>39526.239999999998</v>
      </c>
      <c r="C28" s="13">
        <f>++'Completion Factors'!J10</f>
        <v>0.8412533083160979</v>
      </c>
      <c r="D28" s="13">
        <f t="shared" si="1"/>
        <v>7458.7044980110068</v>
      </c>
      <c r="E28" s="13">
        <f t="shared" si="2"/>
        <v>7458.7044980110068</v>
      </c>
      <c r="F28" s="19">
        <v>0</v>
      </c>
      <c r="G28" s="13">
        <f t="shared" si="3"/>
        <v>46984.944498011006</v>
      </c>
      <c r="H28" s="14">
        <f t="shared" si="4"/>
        <v>7458.7044980110077</v>
      </c>
      <c r="I28" s="13">
        <v>203071.66149999999</v>
      </c>
      <c r="J28" s="13">
        <f t="shared" si="5"/>
        <v>23.137125166039482</v>
      </c>
      <c r="K28" s="13">
        <f t="shared" si="6"/>
        <v>19.464183090854359</v>
      </c>
      <c r="L28" s="13">
        <f t="shared" si="7"/>
        <v>3.6729420751851229</v>
      </c>
      <c r="M28" s="13">
        <f t="shared" si="9"/>
        <v>23.510625392489526</v>
      </c>
      <c r="N28" s="18">
        <f t="shared" si="10"/>
        <v>1.119561199499393</v>
      </c>
      <c r="O28" s="18">
        <f t="shared" si="11"/>
        <v>1.282069807549657</v>
      </c>
      <c r="P28" s="20"/>
      <c r="R28" s="16">
        <f t="shared" si="8"/>
        <v>45352</v>
      </c>
      <c r="S28" s="17">
        <v>215</v>
      </c>
      <c r="T28" s="17">
        <v>4452.01</v>
      </c>
      <c r="U28" s="17">
        <v>18578.96</v>
      </c>
      <c r="V28" s="17">
        <v>39526.239999999998</v>
      </c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3"/>
      <c r="AR28" s="13"/>
    </row>
    <row r="29" spans="1:44" x14ac:dyDescent="0.35">
      <c r="A29" s="12">
        <f t="shared" si="0"/>
        <v>45383</v>
      </c>
      <c r="B29" s="13">
        <v>34509.4</v>
      </c>
      <c r="C29" s="13">
        <f>++'Completion Factors'!J9</f>
        <v>0.54927581874533971</v>
      </c>
      <c r="D29" s="13">
        <f t="shared" si="1"/>
        <v>28317.687634818249</v>
      </c>
      <c r="E29" s="13">
        <f t="shared" si="2"/>
        <v>28317.687634818249</v>
      </c>
      <c r="F29" s="13">
        <f>ROUND(+I29*J29/100,0)-D29-B29</f>
        <v>-3401.0876348182501</v>
      </c>
      <c r="G29" s="13">
        <f t="shared" si="3"/>
        <v>59426</v>
      </c>
      <c r="H29" s="14">
        <f t="shared" si="4"/>
        <v>24916.6</v>
      </c>
      <c r="I29" s="13">
        <v>198087.8535</v>
      </c>
      <c r="J29" s="19">
        <v>30</v>
      </c>
      <c r="K29" s="13">
        <f t="shared" si="6"/>
        <v>17.421260006737366</v>
      </c>
      <c r="L29" s="13">
        <f t="shared" si="7"/>
        <v>12.578739993262634</v>
      </c>
      <c r="M29" s="13">
        <f t="shared" si="9"/>
        <v>24.657832093873502</v>
      </c>
      <c r="N29" s="18">
        <f t="shared" si="10"/>
        <v>1.8699209070334368</v>
      </c>
      <c r="O29" s="18">
        <f t="shared" si="11"/>
        <v>1.3205384226476997</v>
      </c>
      <c r="P29" s="13"/>
      <c r="R29" s="16">
        <f t="shared" si="8"/>
        <v>45383</v>
      </c>
      <c r="S29" s="17">
        <v>65</v>
      </c>
      <c r="T29" s="17">
        <v>7895.83</v>
      </c>
      <c r="U29" s="17">
        <v>34509.4</v>
      </c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3"/>
      <c r="AR29" s="13"/>
    </row>
    <row r="30" spans="1:44" x14ac:dyDescent="0.35">
      <c r="A30" s="12">
        <f t="shared" si="0"/>
        <v>45413</v>
      </c>
      <c r="B30" s="13">
        <v>15074.67</v>
      </c>
      <c r="C30" s="13">
        <f>++'Completion Factors'!J8</f>
        <v>0.2155562865177548</v>
      </c>
      <c r="D30" s="13">
        <f t="shared" si="1"/>
        <v>54859.128932643704</v>
      </c>
      <c r="E30" s="13">
        <f t="shared" si="2"/>
        <v>54859.128932643704</v>
      </c>
      <c r="F30" s="13">
        <f>ROUND(+I30*J30/100,0)-D30-B30</f>
        <v>-8757.7989326437037</v>
      </c>
      <c r="G30" s="13">
        <f t="shared" si="3"/>
        <v>61176.000000000007</v>
      </c>
      <c r="H30" s="14">
        <f t="shared" si="4"/>
        <v>46101.330000000009</v>
      </c>
      <c r="I30" s="13">
        <v>203918.7383</v>
      </c>
      <c r="J30" s="19">
        <v>30</v>
      </c>
      <c r="K30" s="13">
        <f t="shared" si="6"/>
        <v>7.3924888539779676</v>
      </c>
      <c r="L30" s="13">
        <f t="shared" si="7"/>
        <v>22.607511146022034</v>
      </c>
      <c r="M30" s="13">
        <f t="shared" si="9"/>
        <v>25.533653735281419</v>
      </c>
      <c r="N30" s="18">
        <f t="shared" si="10"/>
        <v>1.5573325457340743</v>
      </c>
      <c r="O30" s="18">
        <f t="shared" si="11"/>
        <v>1.3812163352681996</v>
      </c>
      <c r="P30" s="13"/>
      <c r="R30" s="16">
        <f t="shared" si="8"/>
        <v>45413</v>
      </c>
      <c r="S30" s="17">
        <v>2640</v>
      </c>
      <c r="T30" s="17">
        <v>15074.67</v>
      </c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3"/>
      <c r="AR30" s="13"/>
    </row>
    <row r="31" spans="1:44" x14ac:dyDescent="0.35">
      <c r="A31" s="12">
        <f>DATE(YEAR(H4),MONTH(H4),1)</f>
        <v>45444</v>
      </c>
      <c r="B31" s="13">
        <v>2230</v>
      </c>
      <c r="C31" s="13">
        <f>+'Completion Factors'!J7</f>
        <v>2.7040129087100719E-2</v>
      </c>
      <c r="D31" s="13">
        <f t="shared" si="1"/>
        <v>80240.02049497627</v>
      </c>
      <c r="E31" s="13">
        <f t="shared" si="2"/>
        <v>80240.02049497627</v>
      </c>
      <c r="F31" s="13">
        <f>ROUND(+I31*J31/100,0)-D31-B31</f>
        <v>-23037.02049497627</v>
      </c>
      <c r="G31" s="13">
        <f t="shared" si="3"/>
        <v>59433</v>
      </c>
      <c r="H31" s="14">
        <f t="shared" si="4"/>
        <v>57203</v>
      </c>
      <c r="I31" s="13">
        <v>198109.25940000001</v>
      </c>
      <c r="J31" s="19">
        <v>30</v>
      </c>
      <c r="K31" s="13">
        <f t="shared" si="6"/>
        <v>1.1256414802386567</v>
      </c>
      <c r="L31" s="13">
        <f t="shared" si="7"/>
        <v>28.874358519761344</v>
      </c>
      <c r="M31" s="13">
        <f t="shared" si="9"/>
        <v>26.279776132731946</v>
      </c>
      <c r="N31" s="18">
        <f t="shared" si="10"/>
        <v>1.4927659369107604</v>
      </c>
      <c r="O31" s="18">
        <f t="shared" si="11"/>
        <v>1.4087457003620614</v>
      </c>
      <c r="P31" s="13"/>
      <c r="R31" s="16">
        <f t="shared" si="8"/>
        <v>45444</v>
      </c>
      <c r="S31" s="17">
        <v>2230</v>
      </c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3"/>
      <c r="AR31" s="13"/>
    </row>
    <row r="32" spans="1:44" x14ac:dyDescent="0.35">
      <c r="H32" s="21" t="s">
        <v>61</v>
      </c>
      <c r="R32" t="s">
        <v>36</v>
      </c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3:14" x14ac:dyDescent="0.35">
      <c r="C33" s="17"/>
      <c r="D33" s="13"/>
      <c r="E33" s="13"/>
      <c r="F33" s="13"/>
      <c r="G33" s="13"/>
      <c r="H33" s="14">
        <f>SUM(H8:H31)</f>
        <v>144856.87687803054</v>
      </c>
      <c r="I33" s="13"/>
      <c r="J33" s="22">
        <f>SUM(G20:G31)/SUM(I20:I31)</f>
        <v>0.26279776132731947</v>
      </c>
      <c r="K33" s="13"/>
      <c r="L33" s="13"/>
      <c r="M33" s="16"/>
    </row>
    <row r="34" spans="3:14" x14ac:dyDescent="0.35">
      <c r="C34" s="17"/>
      <c r="D34" s="13"/>
      <c r="G34" t="str">
        <f>IF(ABS(+B33+E33+F33-G33)&gt;0.005,B33+E33+F33,"  ")</f>
        <v xml:space="preserve">  </v>
      </c>
      <c r="H34" s="21"/>
      <c r="J34" s="23"/>
      <c r="M34" s="16"/>
    </row>
    <row r="35" spans="3:14" x14ac:dyDescent="0.35">
      <c r="C35" s="17"/>
      <c r="D35" s="13"/>
      <c r="H35" s="24">
        <v>7.4999999999999997E-2</v>
      </c>
      <c r="I35" t="s">
        <v>62</v>
      </c>
      <c r="J35" s="23" t="s">
        <v>63</v>
      </c>
      <c r="K35" t="s">
        <v>64</v>
      </c>
    </row>
    <row r="36" spans="3:14" x14ac:dyDescent="0.35">
      <c r="C36" s="17"/>
      <c r="D36" s="13"/>
      <c r="F36" s="23"/>
      <c r="H36" s="25">
        <f>H33*(1+H35)</f>
        <v>155721.14264388283</v>
      </c>
      <c r="I36" s="26"/>
      <c r="J36" s="27" t="e">
        <f>(H36-I36)/I36</f>
        <v>#DIV/0!</v>
      </c>
      <c r="K36" s="27" t="e">
        <f>(VLOOKUP(DATE(YEAR(H4),MONTH(H4),DAY(1)),[1]Premium!$B$3:$D$200,3,FALSE)-VLOOKUP(DATE(YEAR(H4),MONTH(H4)-3,DAY(1)),[1]Premium!$B$3:$D$200,3,FALSE))/VLOOKUP(DATE(YEAR(H4),MONTH(H4),DAY(1)),[1]Premium!$B$3:$D$200,3,FALSE)</f>
        <v>#DIV/0!</v>
      </c>
    </row>
    <row r="37" spans="3:14" x14ac:dyDescent="0.35">
      <c r="C37" s="17"/>
      <c r="D37" s="13"/>
      <c r="M37" s="16"/>
    </row>
    <row r="38" spans="3:14" x14ac:dyDescent="0.35">
      <c r="C38" s="17"/>
      <c r="D38" s="13"/>
    </row>
    <row r="39" spans="3:14" x14ac:dyDescent="0.35">
      <c r="C39" s="17"/>
      <c r="D39" s="13"/>
      <c r="F39" s="10"/>
      <c r="H39" s="28"/>
      <c r="I39" s="28"/>
      <c r="J39" s="28"/>
      <c r="K39" s="28"/>
      <c r="L39" s="29"/>
      <c r="M39" s="30"/>
      <c r="N39" s="30"/>
    </row>
    <row r="40" spans="3:14" x14ac:dyDescent="0.35">
      <c r="C40" s="17"/>
      <c r="D40" s="13"/>
      <c r="H40" s="28"/>
      <c r="I40" s="28"/>
      <c r="J40" s="28"/>
      <c r="K40" s="28"/>
      <c r="L40" s="29"/>
    </row>
    <row r="41" spans="3:14" x14ac:dyDescent="0.35">
      <c r="C41" s="17"/>
      <c r="D41" s="13"/>
    </row>
    <row r="42" spans="3:14" x14ac:dyDescent="0.35">
      <c r="C42" s="17"/>
      <c r="D42" s="13"/>
      <c r="H42" s="17"/>
      <c r="I42" s="17"/>
      <c r="J42" s="17"/>
      <c r="K42" s="17"/>
      <c r="L42" s="29"/>
      <c r="M42" s="23"/>
    </row>
    <row r="43" spans="3:14" x14ac:dyDescent="0.35">
      <c r="C43" s="17"/>
      <c r="D43" s="13"/>
      <c r="H43" s="17"/>
      <c r="I43" s="17"/>
      <c r="J43" s="17"/>
      <c r="K43" s="17"/>
      <c r="L43" s="29"/>
      <c r="M43" s="23"/>
      <c r="N43" s="23"/>
    </row>
    <row r="44" spans="3:14" x14ac:dyDescent="0.35">
      <c r="C44" s="17"/>
      <c r="D44" s="13"/>
    </row>
    <row r="45" spans="3:14" x14ac:dyDescent="0.35">
      <c r="C45" s="17"/>
      <c r="D45" s="13"/>
      <c r="H45" s="30"/>
      <c r="I45" s="27"/>
    </row>
    <row r="46" spans="3:14" x14ac:dyDescent="0.35">
      <c r="C46" s="17"/>
      <c r="D46" s="13"/>
      <c r="H46" s="30"/>
      <c r="I46" s="27"/>
    </row>
    <row r="47" spans="3:14" x14ac:dyDescent="0.35">
      <c r="C47" s="17"/>
      <c r="D47" s="13"/>
      <c r="H47" s="30"/>
    </row>
    <row r="48" spans="3:14" x14ac:dyDescent="0.35">
      <c r="C48" s="17"/>
      <c r="D48" s="13"/>
    </row>
    <row r="50" spans="8:9" x14ac:dyDescent="0.35">
      <c r="H50" s="23"/>
    </row>
    <row r="51" spans="8:9" x14ac:dyDescent="0.35">
      <c r="H51" s="23"/>
    </row>
    <row r="52" spans="8:9" x14ac:dyDescent="0.35">
      <c r="H52" s="23"/>
      <c r="I52" s="23"/>
    </row>
    <row r="53" spans="8:9" x14ac:dyDescent="0.35">
      <c r="H53" s="23"/>
    </row>
    <row r="54" spans="8:9" x14ac:dyDescent="0.35">
      <c r="H54" s="23"/>
    </row>
  </sheetData>
  <mergeCells count="1">
    <mergeCell ref="J4:M4"/>
  </mergeCells>
  <pageMargins left="0.7" right="0.7" top="0.75" bottom="0.75" header="0.3" footer="0.3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Completion Factors</vt:lpstr>
      <vt:lpstr>Plot Patterns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Oranias</dc:creator>
  <cp:lastModifiedBy>Julia Oranias</cp:lastModifiedBy>
  <dcterms:created xsi:type="dcterms:W3CDTF">2024-08-08T17:42:33Z</dcterms:created>
  <dcterms:modified xsi:type="dcterms:W3CDTF">2024-10-10T16:59:16Z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{4F02265C-593B-4D68-BEB0-50E2EFD0B011}</vt:lpwstr>
  </property>
</Properties>
</file>