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name="Completion Factors" sheetId="1" state="visible" r:id="rId1"/>
    <sheet name="Plot Patterns" sheetId="2" state="visible" r:id="rId2"/>
    <sheet name="Summary" sheetId="3" state="visible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1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rial"/>
      <family val="2"/>
      <b val="1"/>
      <sz val="12"/>
    </font>
    <font>
      <name val="Arial"/>
      <family val="2"/>
      <sz val="12"/>
    </font>
    <font>
      <name val="Aptos Narrow"/>
      <family val="2"/>
      <color rgb="FF0070C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sz val="11"/>
      <scheme val="minor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  <font>
      <name val="Aptos Narrow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1" fillId="0" borderId="0"/>
    <xf numFmtId="43" fontId="1" fillId="0" borderId="0"/>
    <xf numFmtId="9" fontId="1" fillId="0" borderId="0"/>
  </cellStyleXfs>
  <cellXfs count="43">
    <xf numFmtId="0" fontId="0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64" fontId="3" fillId="0" borderId="0" pivotButton="0" quotePrefix="0" xfId="0"/>
    <xf numFmtId="2" fontId="3" fillId="0" borderId="0" pivotButton="0" quotePrefix="0" xfId="0"/>
    <xf numFmtId="14" fontId="3" fillId="0" borderId="0" pivotButton="0" quotePrefix="0" xfId="0"/>
    <xf numFmtId="0" fontId="0" fillId="0" borderId="0" applyAlignment="1" pivotButton="0" quotePrefix="0" xfId="0">
      <alignment horizontal="center"/>
    </xf>
    <xf numFmtId="14" fontId="4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center"/>
    </xf>
    <xf numFmtId="165" fontId="0" fillId="0" borderId="0" pivotButton="0" quotePrefix="0" xfId="0"/>
    <xf numFmtId="43" fontId="1" fillId="0" borderId="0" pivotButton="0" quotePrefix="0" xfId="1"/>
    <xf numFmtId="43" fontId="1" fillId="0" borderId="0" pivotButton="0" quotePrefix="0" xfId="1"/>
    <xf numFmtId="43" fontId="1" fillId="0" borderId="5" pivotButton="0" quotePrefix="0" xfId="1"/>
    <xf numFmtId="0" fontId="0" fillId="0" borderId="0" applyAlignment="1" pivotButton="0" quotePrefix="0" xfId="0">
      <alignment horizontal="left"/>
    </xf>
    <xf numFmtId="14" fontId="0" fillId="0" borderId="0" pivotButton="0" quotePrefix="0" xfId="0"/>
    <xf numFmtId="43" fontId="0" fillId="0" borderId="0" pivotButton="0" quotePrefix="0" xfId="1"/>
    <xf numFmtId="9" fontId="1" fillId="0" borderId="0" pivotButton="0" quotePrefix="0" xfId="2"/>
    <xf numFmtId="43" fontId="4" fillId="2" borderId="0" pivotButton="0" quotePrefix="0" xfId="1"/>
    <xf numFmtId="166" fontId="1" fillId="0" borderId="0" pivotButton="0" quotePrefix="0" xfId="1"/>
    <xf numFmtId="43" fontId="0" fillId="0" borderId="0" pivotButton="0" quotePrefix="0" xfId="1"/>
    <xf numFmtId="0" fontId="0" fillId="0" borderId="5" pivotButton="0" quotePrefix="0" xfId="0"/>
    <xf numFmtId="167" fontId="1" fillId="0" borderId="0" pivotButton="0" quotePrefix="0" xfId="2"/>
    <xf numFmtId="43" fontId="0" fillId="0" borderId="0" pivotButton="0" quotePrefix="0" xfId="0"/>
    <xf numFmtId="10" fontId="4" fillId="0" borderId="5" pivotButton="0" quotePrefix="0" xfId="2"/>
    <xf numFmtId="43" fontId="1" fillId="0" borderId="6" pivotButton="0" quotePrefix="0" xfId="1"/>
    <xf numFmtId="43" fontId="5" fillId="0" borderId="6" pivotButton="0" quotePrefix="0" xfId="1"/>
    <xf numFmtId="10" fontId="0" fillId="0" borderId="0" pivotButton="0" quotePrefix="0" xfId="2"/>
    <xf numFmtId="168" fontId="6" fillId="0" borderId="0" pivotButton="0" quotePrefix="0" xfId="1"/>
    <xf numFmtId="168" fontId="0" fillId="0" borderId="0" pivotButton="0" quotePrefix="0" xfId="1"/>
    <xf numFmtId="168" fontId="0" fillId="0" borderId="0" pivotButton="0" quotePrefix="0" xfId="0"/>
    <xf numFmtId="0" fontId="9" fillId="0" borderId="0" pivotButton="0" quotePrefix="0" xfId="0"/>
    <xf numFmtId="9" fontId="0" fillId="0" borderId="0" pivotButton="0" quotePrefix="0" xfId="2"/>
    <xf numFmtId="0" fontId="9" fillId="0" borderId="0" applyAlignment="1" pivotButton="0" quotePrefix="0" xfId="0">
      <alignment horizontal="center" wrapText="1"/>
    </xf>
    <xf numFmtId="3" fontId="2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Patterns'!$B$1</f>
              <strCache>
                <ptCount val="1"/>
                <pt idx="0">
                  <v>Volume All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Patterns'!$B$2:$B$24</f>
              <numCache>
                <formatCode>0%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Patterns'!$C$1</f>
              <strCache>
                <ptCount val="1"/>
                <pt idx="0">
                  <v>Volume 12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Patterns'!$C$2:$C$24</f>
              <numCache>
                <formatCode>0%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Patterns'!$D$1</f>
              <strCache>
                <ptCount val="1"/>
                <pt idx="0">
                  <v>Volume 6</v>
                </pt>
              </strCache>
            </strRef>
          </tx>
          <spPr>
            <a:ln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Patterns'!$D$2:$D$24</f>
              <numCache>
                <formatCode>0%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Patterns'!$E$1</f>
              <strCache>
                <ptCount val="1"/>
                <pt idx="0">
                  <v>Volume 3</v>
                </pt>
              </strCache>
            </strRef>
          </tx>
          <spPr>
            <a:ln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Patterns'!$E$2:$E$24</f>
              <numCache>
                <formatCode>0%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Patterns'!$F$1</f>
              <strCache>
                <ptCount val="1"/>
                <pt idx="0">
                  <v>Simple All</v>
                </pt>
              </strCache>
            </strRef>
          </tx>
          <spPr>
            <a:ln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Patterns'!$F$2:$F$24</f>
              <numCache>
                <formatCode>0%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Patterns'!$G$1</f>
              <strCache>
                <ptCount val="1"/>
                <pt idx="0">
                  <v>Simple 12</v>
                </pt>
              </strCache>
            </strRef>
          </tx>
          <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Patterns'!$G$2:$G$24</f>
              <numCache>
                <formatCode>0%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Patterns'!$H$1</f>
              <strCache>
                <ptCount val="1"/>
                <pt idx="0">
                  <v>Simple 6</v>
                </pt>
              </strCache>
            </strRef>
          </tx>
          <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Patterns'!$H$2:$H$24</f>
              <numCache>
                <formatCode>0%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Patterns'!$I$1</f>
              <strCache>
                <ptCount val="1"/>
                <pt idx="0">
                  <v>Simple 3</v>
                </pt>
              </strCache>
            </strRef>
          </tx>
          <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Patterns'!$I$2:$I$24</f>
              <numCache>
                <formatCode>0%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Patterns'!$J$1</f>
              <strCache>
                <ptCount val="1"/>
                <pt idx="0">
                  <v>Selected</v>
                </pt>
              </strCache>
            </strRef>
          </tx>
          <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Patterns'!$J$2:$J$24</f>
              <numCache>
                <formatCode>0%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Patterns'!$N$1</f>
              <strCache>
                <ptCount val="1"/>
                <pt idx="0">
                  <v>Volume All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Patterns'!$N$2:$N$24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Patterns'!$O$1</f>
              <strCache>
                <ptCount val="1"/>
                <pt idx="0">
                  <v>Volume 12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Patterns'!$O$2:$O$24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Patterns'!$P$1</f>
              <strCache>
                <ptCount val="1"/>
                <pt idx="0">
                  <v>Volume 6</v>
                </pt>
              </strCache>
            </strRef>
          </tx>
          <spPr>
            <a:ln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Patterns'!$P$2:$P$24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Patterns'!$Q$1</f>
              <strCache>
                <ptCount val="1"/>
                <pt idx="0">
                  <v>Volume 3</v>
                </pt>
              </strCache>
            </strRef>
          </tx>
          <spPr>
            <a:ln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Patterns'!$Q$2:$Q$24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Patterns'!$R$1</f>
              <strCache>
                <ptCount val="1"/>
                <pt idx="0">
                  <v>Simple All</v>
                </pt>
              </strCache>
            </strRef>
          </tx>
          <spPr>
            <a:ln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Patterns'!$R$2:$R$24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Patterns'!$S$1</f>
              <strCache>
                <ptCount val="1"/>
                <pt idx="0">
                  <v>Simple 12</v>
                </pt>
              </strCache>
            </strRef>
          </tx>
          <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Patterns'!$S$2:$S$24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Patterns'!$T$1</f>
              <strCache>
                <ptCount val="1"/>
                <pt idx="0">
                  <v>Simple 6</v>
                </pt>
              </strCache>
            </strRef>
          </tx>
          <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Patterns'!$T$2:$T$24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Patterns'!$U$1</f>
              <strCache>
                <ptCount val="1"/>
                <pt idx="0">
                  <v>Simple 3</v>
                </pt>
              </strCache>
            </strRef>
          </tx>
          <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Patterns'!$U$2:$U$24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Patterns'!$V$1</f>
              <strCache>
                <ptCount val="1"/>
                <pt idx="0">
                  <v>Selected</v>
                </pt>
              </strCache>
            </strRef>
          </tx>
          <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Patterns'!$V$2:$V$24</f>
              <numCache>
                <formatCode>_(* #,##0.00_);_(* \(#,##0.00\);_(* "-"??_);_(@_)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.00_);_(* \(#,##0.00\);_(* &quot;-&quot;??_);_(@_)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omments/comment1.xml><?xml version="1.0" encoding="utf-8"?>
<comments xmlns="http://schemas.openxmlformats.org/spreadsheetml/2006/main">
  <authors>
    <author>Kevin Krebs</author>
  </authors>
  <commentList>
    <comment ref="C8" authorId="0" shapeId="0">
      <text>
        <t>Kevin Krebs:
These are December 2017 factors. One policy had 57K in claims that skews the numbers. I spoke to Wendy, and she does not expect more claims on this policy.
Teng:
Changed back to normal completion factors starting 3Q19.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368300</colOff>
      <row>25</row>
      <rowOff>20638</rowOff>
    </from>
    <to>
      <col>9</col>
      <colOff>714375</colOff>
      <row>50</row>
      <rowOff>114301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11</col>
      <colOff>590550</colOff>
      <row>24</row>
      <rowOff>76200</rowOff>
    </from>
    <to>
      <col>25</col>
      <colOff>73025</colOff>
      <row>49</row>
      <rowOff>169863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H5" sqref="H5"/>
    </sheetView>
  </sheetViews>
  <sheetFormatPr baseColWidth="8" defaultRowHeight="14.4"/>
  <cols>
    <col width="13.44140625" bestFit="1" customWidth="1" min="1" max="1"/>
    <col width="22" bestFit="1" customWidth="1" min="2" max="2"/>
    <col width="12.77734375" bestFit="1" customWidth="1" min="3" max="3"/>
    <col width="12.77734375" customWidth="1" min="4" max="4"/>
    <col width="12.77734375" bestFit="1" customWidth="1" min="5" max="5"/>
    <col width="12.77734375" customWidth="1" min="6" max="7"/>
    <col width="11.21875" customWidth="1" min="8" max="8"/>
    <col width="13.77734375" bestFit="1" customWidth="1" min="9" max="10"/>
    <col width="11.44140625" bestFit="1" customWidth="1" min="11" max="11"/>
    <col width="13.5546875" bestFit="1" customWidth="1" min="12" max="12"/>
    <col width="11.44140625" bestFit="1" customWidth="1" min="13" max="14"/>
    <col width="12.77734375" bestFit="1" customWidth="1" min="15" max="19"/>
    <col width="11.44140625" bestFit="1" customWidth="1" min="20" max="27"/>
  </cols>
  <sheetData>
    <row r="1" ht="15.6" customHeight="1">
      <c r="A1" s="36" t="inlineStr">
        <is>
          <t>Paid Percentages</t>
        </is>
      </c>
    </row>
    <row r="2" ht="15.6" customHeight="1">
      <c r="A2" s="1" t="n"/>
      <c r="B2" s="2" t="n"/>
      <c r="C2" s="1" t="n"/>
      <c r="D2" s="1" t="n"/>
      <c r="E2" s="1" t="n"/>
      <c r="F2" s="1" t="n"/>
      <c r="G2" s="1" t="n"/>
      <c r="H2" s="1" t="n"/>
      <c r="I2" s="2" t="inlineStr">
        <is>
          <t> </t>
        </is>
      </c>
      <c r="J2" s="2" t="inlineStr">
        <is>
          <t> </t>
        </is>
      </c>
    </row>
    <row r="3" ht="15.6" customHeight="1">
      <c r="A3" s="3" t="n"/>
      <c r="B3" s="3" t="inlineStr">
        <is>
          <t> </t>
        </is>
      </c>
      <c r="C3" s="3" t="n"/>
      <c r="D3" s="3" t="n"/>
      <c r="E3" s="3" t="inlineStr">
        <is>
          <t>3 month</t>
        </is>
      </c>
      <c r="F3" s="3" t="inlineStr">
        <is>
          <t>6 month</t>
        </is>
      </c>
      <c r="G3" s="3" t="inlineStr">
        <is>
          <t>12 month</t>
        </is>
      </c>
      <c r="H3" s="3" t="n"/>
      <c r="I3" s="3" t="inlineStr">
        <is>
          <t>Selected</t>
        </is>
      </c>
      <c r="J3" s="3" t="inlineStr">
        <is>
          <t xml:space="preserve">  Cumulative</t>
        </is>
      </c>
    </row>
    <row r="4" ht="15.6" customHeight="1">
      <c r="A4" s="3" t="inlineStr">
        <is>
          <t>MONTH</t>
        </is>
      </c>
      <c r="B4" s="3" t="inlineStr">
        <is>
          <t>3-month</t>
        </is>
      </c>
      <c r="C4" s="3" t="inlineStr">
        <is>
          <t>6-month</t>
        </is>
      </c>
      <c r="D4" s="3" t="inlineStr">
        <is>
          <t>12-month</t>
        </is>
      </c>
      <c r="E4" s="3" t="inlineStr">
        <is>
          <t>Cumulat</t>
        </is>
      </c>
      <c r="F4" s="3" t="inlineStr">
        <is>
          <t>Cumulat</t>
        </is>
      </c>
      <c r="G4" s="3" t="inlineStr">
        <is>
          <t>Cumulat</t>
        </is>
      </c>
      <c r="H4" s="3" t="inlineStr">
        <is>
          <t>Selected</t>
        </is>
      </c>
      <c r="I4" s="3" t="inlineStr">
        <is>
          <t xml:space="preserve">  Cumulative</t>
        </is>
      </c>
      <c r="J4" s="3" t="inlineStr">
        <is>
          <t xml:space="preserve">    Pd Pct</t>
        </is>
      </c>
    </row>
    <row r="5" ht="15.6" customHeight="1">
      <c r="A5" s="3" t="inlineStr">
        <is>
          <t>OF LAG</t>
        </is>
      </c>
      <c r="B5" s="3" t="inlineStr">
        <is>
          <t>average</t>
        </is>
      </c>
      <c r="C5" s="3" t="inlineStr">
        <is>
          <t>average</t>
        </is>
      </c>
      <c r="D5" s="3" t="inlineStr">
        <is>
          <t>average</t>
        </is>
      </c>
      <c r="E5" s="3" t="inlineStr">
        <is>
          <t>Pd Pct</t>
        </is>
      </c>
      <c r="F5" s="3" t="inlineStr">
        <is>
          <t>Pd Pct</t>
        </is>
      </c>
      <c r="G5" s="3" t="inlineStr">
        <is>
          <t>Pd Pct</t>
        </is>
      </c>
      <c r="H5" s="3" t="n"/>
      <c r="I5" s="3" t="inlineStr">
        <is>
          <t xml:space="preserve">    Pd Pct</t>
        </is>
      </c>
      <c r="J5" s="3" t="inlineStr">
        <is>
          <t>used</t>
        </is>
      </c>
    </row>
    <row r="6" ht="15.6" customHeight="1">
      <c r="A6" s="3" t="inlineStr">
        <is>
          <t>---------</t>
        </is>
      </c>
      <c r="B6" s="3" t="inlineStr">
        <is>
          <t>----------</t>
        </is>
      </c>
      <c r="C6" s="3" t="inlineStr">
        <is>
          <t>----------</t>
        </is>
      </c>
      <c r="D6" s="3" t="inlineStr">
        <is>
          <t>----------</t>
        </is>
      </c>
      <c r="E6" s="3" t="inlineStr">
        <is>
          <t>----------</t>
        </is>
      </c>
      <c r="F6" s="3" t="inlineStr">
        <is>
          <t>----------</t>
        </is>
      </c>
      <c r="G6" s="3" t="inlineStr">
        <is>
          <t>----------</t>
        </is>
      </c>
      <c r="H6" s="3" t="inlineStr">
        <is>
          <t>----------</t>
        </is>
      </c>
      <c r="I6" s="3" t="inlineStr">
        <is>
          <t>----------</t>
        </is>
      </c>
      <c r="J6" s="3" t="inlineStr">
        <is>
          <t>----------</t>
        </is>
      </c>
    </row>
    <row r="7" ht="15.6" customHeight="1">
      <c r="A7" s="3" t="n">
        <v>0</v>
      </c>
      <c r="B7" s="4">
        <f>+E7/E8</f>
        <v/>
      </c>
      <c r="C7" s="4">
        <f>+F7/F8</f>
        <v/>
      </c>
      <c r="D7" s="4">
        <f>+G7/G8</f>
        <v/>
      </c>
      <c r="E7" s="5" t="n">
        <v>0.04985897136066489</v>
      </c>
      <c r="F7" s="5" t="n">
        <v>0.0428209622607318</v>
      </c>
      <c r="G7" s="5" t="n">
        <v>0.05147922097276409</v>
      </c>
      <c r="H7" s="4">
        <f>+I7/I8</f>
        <v/>
      </c>
      <c r="I7" s="5" t="n">
        <v>0.04607273759421504</v>
      </c>
      <c r="J7" s="5">
        <f>I7</f>
        <v/>
      </c>
    </row>
    <row r="8" ht="15.6" customHeight="1">
      <c r="A8" s="3">
        <f>1+A7</f>
        <v/>
      </c>
      <c r="B8" s="4">
        <f>+E8/E9</f>
        <v/>
      </c>
      <c r="C8" s="4">
        <f>+F8/F9</f>
        <v/>
      </c>
      <c r="D8" s="4">
        <f>+G8/G9</f>
        <v/>
      </c>
      <c r="E8" s="5" t="n">
        <v>0.2050391988921099</v>
      </c>
      <c r="F8" s="5" t="n">
        <v>0.1666232770619706</v>
      </c>
      <c r="G8" s="5" t="n">
        <v>0.2900297899814417</v>
      </c>
      <c r="H8" s="4">
        <f>+I8/I9</f>
        <v/>
      </c>
      <c r="I8" s="5" t="n">
        <v>0.1838458572276507</v>
      </c>
      <c r="J8" s="5">
        <f>I8</f>
        <v/>
      </c>
    </row>
    <row r="9" ht="15.6" customHeight="1">
      <c r="A9" s="3">
        <f>1+A8</f>
        <v/>
      </c>
      <c r="B9" s="4">
        <f>+E9/E10</f>
        <v/>
      </c>
      <c r="C9" s="4">
        <f>+F9/F10</f>
        <v/>
      </c>
      <c r="D9" s="4">
        <f>+G9/G10</f>
        <v/>
      </c>
      <c r="E9" s="5" t="n">
        <v>0.3420799270838235</v>
      </c>
      <c r="F9" s="5" t="n">
        <v>0.3745569333597516</v>
      </c>
      <c r="G9" s="5" t="n">
        <v>0.450052762761799</v>
      </c>
      <c r="H9" s="4">
        <f>+I9/I10</f>
        <v/>
      </c>
      <c r="I9" s="5" t="n">
        <v>0.3575825233804943</v>
      </c>
      <c r="J9" s="5">
        <f>I9</f>
        <v/>
      </c>
    </row>
    <row r="10" ht="15.6" customHeight="1">
      <c r="A10" s="3">
        <f>1+A9</f>
        <v/>
      </c>
      <c r="B10" s="4">
        <f>+E10/E11</f>
        <v/>
      </c>
      <c r="C10" s="4">
        <f>+F10/F11</f>
        <v/>
      </c>
      <c r="D10" s="4">
        <f>+G10/G11</f>
        <v/>
      </c>
      <c r="E10" s="5" t="n">
        <v>0.3548302575979314</v>
      </c>
      <c r="F10" s="5" t="n">
        <v>0.423923585803308</v>
      </c>
      <c r="G10" s="5" t="n">
        <v>0.6341743786566755</v>
      </c>
      <c r="H10" s="4">
        <f>+I10/I11</f>
        <v/>
      </c>
      <c r="I10" s="5" t="n">
        <v>0.3863118401970436</v>
      </c>
      <c r="J10" s="5">
        <f>I10</f>
        <v/>
      </c>
    </row>
    <row r="11" ht="15.6" customHeight="1">
      <c r="A11" s="3">
        <f>1+A10</f>
        <v/>
      </c>
      <c r="B11" s="4">
        <f>+E11/E12</f>
        <v/>
      </c>
      <c r="C11" s="4">
        <f>+F11/F12</f>
        <v/>
      </c>
      <c r="D11" s="4">
        <f>+G11/G12</f>
        <v/>
      </c>
      <c r="E11" s="5" t="n">
        <v>0.7578854034816929</v>
      </c>
      <c r="F11" s="5" t="n">
        <v>0.7642671796376644</v>
      </c>
      <c r="G11" s="5" t="n">
        <v>0.8162523470057659</v>
      </c>
      <c r="H11" s="4">
        <f>+I11/I12</f>
        <v/>
      </c>
      <c r="I11" s="5" t="n">
        <v>0.7610629134439245</v>
      </c>
      <c r="J11" s="5">
        <f>I11</f>
        <v/>
      </c>
    </row>
    <row r="12" ht="15.6" customHeight="1">
      <c r="A12" s="3">
        <f>1+A11</f>
        <v/>
      </c>
      <c r="B12" s="4">
        <f>+E12/E13</f>
        <v/>
      </c>
      <c r="C12" s="4">
        <f>+F12/F13</f>
        <v/>
      </c>
      <c r="D12" s="4">
        <f>+G12/G13</f>
        <v/>
      </c>
      <c r="E12" s="5" t="n">
        <v>0.8155939314672291</v>
      </c>
      <c r="F12" s="5" t="n">
        <v>0.8453718522946269</v>
      </c>
      <c r="G12" s="5" t="n">
        <v>0.8695379652236888</v>
      </c>
      <c r="H12" s="4">
        <f>+I12/I13</f>
        <v/>
      </c>
      <c r="I12" s="5" t="n">
        <v>0.8302159614668665</v>
      </c>
      <c r="J12" s="5">
        <f>I12</f>
        <v/>
      </c>
    </row>
    <row r="13" ht="15.6" customHeight="1">
      <c r="A13" s="3">
        <f>1+A12</f>
        <v/>
      </c>
      <c r="B13" s="4">
        <f>+E13/E14</f>
        <v/>
      </c>
      <c r="C13" s="4">
        <f>+F13/F14</f>
        <v/>
      </c>
      <c r="D13" s="4">
        <f>+G13/G14</f>
        <v/>
      </c>
      <c r="E13" s="5" t="n">
        <v>0.8249383525973321</v>
      </c>
      <c r="F13" s="5" t="n">
        <v>0.8879517322477428</v>
      </c>
      <c r="G13" s="5" t="n">
        <v>0.8891759373459028</v>
      </c>
      <c r="H13" s="4">
        <f>+I13/I14</f>
        <v/>
      </c>
      <c r="I13" s="5" t="n">
        <v>0.8552859820572234</v>
      </c>
      <c r="J13" s="5">
        <f>I13</f>
        <v/>
      </c>
    </row>
    <row r="14" ht="15.6" customHeight="1">
      <c r="A14" s="3">
        <f>1+A13</f>
        <v/>
      </c>
      <c r="B14" s="4">
        <f>+E14/E15</f>
        <v/>
      </c>
      <c r="C14" s="4">
        <f>+F14/F15</f>
        <v/>
      </c>
      <c r="D14" s="4">
        <f>+G14/G15</f>
        <v/>
      </c>
      <c r="E14" s="5" t="n">
        <v>0.9457019468506149</v>
      </c>
      <c r="F14" s="5" t="n">
        <v>0.9576523685625762</v>
      </c>
      <c r="G14" s="5" t="n">
        <v>0.9449254754534332</v>
      </c>
      <c r="H14" s="4">
        <f>+I14/I15</f>
        <v/>
      </c>
      <c r="I14" s="5" t="n">
        <v>0.9516396416808254</v>
      </c>
      <c r="J14" s="5">
        <f>I14</f>
        <v/>
      </c>
    </row>
    <row r="15" ht="15.6" customHeight="1">
      <c r="A15" s="3">
        <f>1+A14</f>
        <v/>
      </c>
      <c r="B15" s="4">
        <f>+E15/E16</f>
        <v/>
      </c>
      <c r="C15" s="4">
        <f>+F15/F16</f>
        <v/>
      </c>
      <c r="D15" s="4">
        <f>+G15/G16</f>
        <v/>
      </c>
      <c r="E15" s="5" t="n">
        <v>0.9981891830638662</v>
      </c>
      <c r="F15" s="5" t="n">
        <v>0.9985435405439717</v>
      </c>
      <c r="G15" s="5" t="n">
        <v>0.9667676251593349</v>
      </c>
      <c r="H15" s="4">
        <f>+I15/I16</f>
        <v/>
      </c>
      <c r="I15" s="5" t="n">
        <v>0.9983663303602455</v>
      </c>
      <c r="J15" s="5">
        <f>I15</f>
        <v/>
      </c>
    </row>
    <row r="16" ht="15.6" customHeight="1">
      <c r="A16" s="3">
        <f>1+A15</f>
        <v/>
      </c>
      <c r="B16" s="4">
        <f>+E16/E17</f>
        <v/>
      </c>
      <c r="C16" s="4">
        <f>+F16/F17</f>
        <v/>
      </c>
      <c r="D16" s="4">
        <f>+G16/G17</f>
        <v/>
      </c>
      <c r="E16" s="5" t="n">
        <v>0.9988596839827008</v>
      </c>
      <c r="F16" s="5" t="n">
        <v>0.9988276355365551</v>
      </c>
      <c r="G16" s="5" t="n">
        <v>0.9679092459146619</v>
      </c>
      <c r="H16" s="4">
        <f>+I16/I17</f>
        <v/>
      </c>
      <c r="I16" s="5" t="n">
        <v>0.9988436595025548</v>
      </c>
      <c r="J16" s="5">
        <f>I16</f>
        <v/>
      </c>
    </row>
    <row r="17" ht="15.6" customHeight="1">
      <c r="A17" s="3">
        <f>1+A16</f>
        <v/>
      </c>
      <c r="B17" s="4">
        <f>+E17/E18</f>
        <v/>
      </c>
      <c r="C17" s="4">
        <f>+F17/F18</f>
        <v/>
      </c>
      <c r="D17" s="4">
        <f>+G17/G18</f>
        <v/>
      </c>
      <c r="E17" s="5" t="n">
        <v>0.9988596839827008</v>
      </c>
      <c r="F17" s="5" t="n">
        <v>0.9994193184782395</v>
      </c>
      <c r="G17" s="5" t="n">
        <v>0.9994206810161385</v>
      </c>
      <c r="H17" s="4">
        <f>+I17/I18</f>
        <v/>
      </c>
      <c r="I17" s="5" t="n">
        <v>0.9991394228653449</v>
      </c>
      <c r="J17" s="5">
        <f>I17</f>
        <v/>
      </c>
    </row>
    <row r="18" ht="15.6" customHeight="1">
      <c r="A18" s="3">
        <f>1+A17</f>
        <v/>
      </c>
      <c r="B18" s="4">
        <f>+E18/E19</f>
        <v/>
      </c>
      <c r="C18" s="4">
        <f>+F18/F19</f>
        <v/>
      </c>
      <c r="D18" s="4">
        <f>+G18/G19</f>
        <v/>
      </c>
      <c r="E18" s="5" t="n">
        <v>0.9988596839827008</v>
      </c>
      <c r="F18" s="5" t="n">
        <v>0.9994193184782395</v>
      </c>
      <c r="G18" s="5" t="n">
        <v>0.9994206810161385</v>
      </c>
      <c r="H18" s="4">
        <f>+I18/I19</f>
        <v/>
      </c>
      <c r="I18" s="5" t="n">
        <v>0.9991394228653449</v>
      </c>
      <c r="J18" s="5">
        <f>I18</f>
        <v/>
      </c>
    </row>
    <row r="19" ht="15.6" customHeight="1">
      <c r="A19" s="3">
        <f>1+A18</f>
        <v/>
      </c>
      <c r="B19" s="4">
        <f>+E19/E20</f>
        <v/>
      </c>
      <c r="C19" s="4">
        <f>+F19/F20</f>
        <v/>
      </c>
      <c r="D19" s="4">
        <f>+G19/G20</f>
        <v/>
      </c>
      <c r="E19" s="5" t="n">
        <v>0.999970639196856</v>
      </c>
      <c r="F19" s="5" t="n">
        <v>0.9999760089915346</v>
      </c>
      <c r="G19" s="5" t="n">
        <v>0.9999790667708641</v>
      </c>
      <c r="H19" s="4">
        <f>+I19/I20</f>
        <v/>
      </c>
      <c r="I19" s="5" t="n">
        <v>0.9999733240869865</v>
      </c>
      <c r="J19" s="5">
        <f>I19</f>
        <v/>
      </c>
    </row>
    <row r="20" ht="15.6" customHeight="1">
      <c r="A20" s="3">
        <f>1+A19</f>
        <v/>
      </c>
      <c r="B20" s="4">
        <f>+E20/E21</f>
        <v/>
      </c>
      <c r="C20" s="4">
        <f>+F20/F21</f>
        <v/>
      </c>
      <c r="D20" s="4">
        <f>+G20/G21</f>
        <v/>
      </c>
      <c r="E20" s="5" t="n">
        <v>0.999970639196856</v>
      </c>
      <c r="F20" s="5" t="n">
        <v>0.9999760089915346</v>
      </c>
      <c r="G20" s="5" t="n">
        <v>0.9999790667708641</v>
      </c>
      <c r="H20" s="4">
        <f>+I20/I21</f>
        <v/>
      </c>
      <c r="I20" s="5" t="n">
        <v>0.9999733240869865</v>
      </c>
      <c r="J20" s="5">
        <f>I20</f>
        <v/>
      </c>
    </row>
    <row r="21" ht="15.6" customHeight="1">
      <c r="A21" s="3">
        <f>1+A20</f>
        <v/>
      </c>
      <c r="B21" s="4">
        <f>+E21/E22</f>
        <v/>
      </c>
      <c r="C21" s="4">
        <f>+F21/F22</f>
        <v/>
      </c>
      <c r="D21" s="4">
        <f>+G21/G22</f>
        <v/>
      </c>
      <c r="E21" s="5" t="n">
        <v>0.999970639196856</v>
      </c>
      <c r="F21" s="5" t="n">
        <v>0.9999760089915346</v>
      </c>
      <c r="G21" s="5" t="n">
        <v>0.9999790667708641</v>
      </c>
      <c r="H21" s="4">
        <f>+I21/I22</f>
        <v/>
      </c>
      <c r="I21" s="5" t="n">
        <v>0.9999733240869865</v>
      </c>
      <c r="J21" s="5">
        <f>I21</f>
        <v/>
      </c>
    </row>
    <row r="22" ht="15.6" customHeight="1">
      <c r="A22" s="3">
        <f>1+A21</f>
        <v/>
      </c>
      <c r="B22" s="4">
        <f>+E22/E23</f>
        <v/>
      </c>
      <c r="C22" s="4">
        <f>+F22/F23</f>
        <v/>
      </c>
      <c r="D22" s="4">
        <f>+G22/G23</f>
        <v/>
      </c>
      <c r="E22" s="5" t="n">
        <v>0.999970639196856</v>
      </c>
      <c r="F22" s="5" t="n">
        <v>0.9999760089915346</v>
      </c>
      <c r="G22" s="5" t="n">
        <v>0.9999790667708641</v>
      </c>
      <c r="H22" s="4">
        <f>+I22/I23</f>
        <v/>
      </c>
      <c r="I22" s="5" t="n">
        <v>0.9999733240869865</v>
      </c>
      <c r="J22" s="5">
        <f>I22</f>
        <v/>
      </c>
    </row>
    <row r="23" ht="15.6" customHeight="1">
      <c r="A23" s="3">
        <f>1+A22</f>
        <v/>
      </c>
      <c r="B23" s="4">
        <f>+E23/E24</f>
        <v/>
      </c>
      <c r="C23" s="4">
        <f>+F23/F24</f>
        <v/>
      </c>
      <c r="D23" s="4">
        <f>+G23/G24</f>
        <v/>
      </c>
      <c r="E23" s="5" t="n">
        <v>0.9999852259134122</v>
      </c>
      <c r="F23" s="5" t="n">
        <v>0.9999852259134122</v>
      </c>
      <c r="G23" s="5" t="n">
        <v>0.9999852259134122</v>
      </c>
      <c r="H23" s="4">
        <f>+I23/I24</f>
        <v/>
      </c>
      <c r="I23" s="5" t="n">
        <v>0.9999852259134122</v>
      </c>
      <c r="J23" s="5">
        <f>I23</f>
        <v/>
      </c>
    </row>
    <row r="24" ht="15.6" customHeight="1">
      <c r="A24" s="3">
        <f>1+A23</f>
        <v/>
      </c>
      <c r="B24" s="4">
        <f>+E24/E25</f>
        <v/>
      </c>
      <c r="C24" s="4">
        <f>+F24/F25</f>
        <v/>
      </c>
      <c r="D24" s="4">
        <f>+G24/G25</f>
        <v/>
      </c>
      <c r="E24" s="5" t="n">
        <v>0.9999852259134122</v>
      </c>
      <c r="F24" s="5" t="n">
        <v>0.9999852259134122</v>
      </c>
      <c r="G24" s="5" t="n">
        <v>0.9999852259134122</v>
      </c>
      <c r="H24" s="4">
        <f>+I24/I25</f>
        <v/>
      </c>
      <c r="I24" s="5" t="n">
        <v>0.9999852259134122</v>
      </c>
      <c r="J24" s="5">
        <f>I24</f>
        <v/>
      </c>
    </row>
    <row r="25" ht="15.6" customHeight="1">
      <c r="A25" s="3">
        <f>1+A24</f>
        <v/>
      </c>
      <c r="B25" s="4">
        <f>+E25/E26</f>
        <v/>
      </c>
      <c r="C25" s="4">
        <f>+F25/F26</f>
        <v/>
      </c>
      <c r="D25" s="4">
        <f>+G25/G26</f>
        <v/>
      </c>
      <c r="E25" s="5" t="n">
        <v>0.9999852259134122</v>
      </c>
      <c r="F25" s="5" t="n">
        <v>0.9999852259134122</v>
      </c>
      <c r="G25" s="5" t="n">
        <v>0.9999852259134122</v>
      </c>
      <c r="H25" s="4">
        <f>+I25/I26</f>
        <v/>
      </c>
      <c r="I25" s="5" t="n">
        <v>0.9999852259134122</v>
      </c>
      <c r="J25" s="5">
        <f>I25</f>
        <v/>
      </c>
    </row>
    <row r="26" ht="15.6" customHeight="1">
      <c r="A26" s="3">
        <f>1+A25</f>
        <v/>
      </c>
      <c r="B26" s="4">
        <f>+E26/E27</f>
        <v/>
      </c>
      <c r="C26" s="4">
        <f>+F26/F27</f>
        <v/>
      </c>
      <c r="D26" s="4">
        <f>+G26/G27</f>
        <v/>
      </c>
      <c r="E26" s="5" t="n">
        <v>0.9999852259134122</v>
      </c>
      <c r="F26" s="5" t="n">
        <v>0.9999852259134122</v>
      </c>
      <c r="G26" s="5" t="n">
        <v>0.9999852259134122</v>
      </c>
      <c r="H26" s="4">
        <f>+I26/I27</f>
        <v/>
      </c>
      <c r="I26" s="5" t="n">
        <v>0.9999852259134122</v>
      </c>
      <c r="J26" s="5">
        <f>I26</f>
        <v/>
      </c>
    </row>
    <row r="27" ht="15.6" customHeight="1">
      <c r="A27" s="3">
        <f>1+A26</f>
        <v/>
      </c>
      <c r="B27" s="4">
        <f>+E27/E28</f>
        <v/>
      </c>
      <c r="C27" s="4">
        <f>+F27/F28</f>
        <v/>
      </c>
      <c r="D27" s="4">
        <f>+G27/G28</f>
        <v/>
      </c>
      <c r="E27" s="5" t="n">
        <v>0.9999852259134122</v>
      </c>
      <c r="F27" s="5" t="n">
        <v>0.9999852259134122</v>
      </c>
      <c r="G27" s="5" t="n">
        <v>0.9999852259134122</v>
      </c>
      <c r="H27" s="4">
        <f>+I27/I28</f>
        <v/>
      </c>
      <c r="I27" s="5" t="n">
        <v>0.9999852259134122</v>
      </c>
      <c r="J27" s="5">
        <f>I27</f>
        <v/>
      </c>
    </row>
    <row r="28" ht="15.6" customHeight="1">
      <c r="A28" s="3">
        <f>1+A27</f>
        <v/>
      </c>
      <c r="B28" s="4">
        <f>+E28/E29</f>
        <v/>
      </c>
      <c r="C28" s="4">
        <f>+F28/F29</f>
        <v/>
      </c>
      <c r="D28" s="4">
        <f>+G28/G29</f>
        <v/>
      </c>
      <c r="E28" s="5" t="n">
        <v>1</v>
      </c>
      <c r="F28" s="5" t="n">
        <v>1</v>
      </c>
      <c r="G28" s="5" t="n">
        <v>1</v>
      </c>
      <c r="H28" s="4">
        <f>+I28/I29</f>
        <v/>
      </c>
      <c r="I28" s="5" t="n">
        <v>1</v>
      </c>
      <c r="J28" s="5">
        <f>I28</f>
        <v/>
      </c>
    </row>
    <row r="29" ht="15.6" customHeight="1">
      <c r="A29" s="3">
        <f>1+A28</f>
        <v/>
      </c>
      <c r="B29" s="4">
        <f>+E29/E30</f>
        <v/>
      </c>
      <c r="C29" s="4">
        <f>+F29/F30</f>
        <v/>
      </c>
      <c r="D29" s="4">
        <f>+G29/G30</f>
        <v/>
      </c>
      <c r="E29" s="5" t="n">
        <v>1</v>
      </c>
      <c r="F29" s="5" t="n">
        <v>1</v>
      </c>
      <c r="G29" s="5" t="n">
        <v>1</v>
      </c>
      <c r="H29" s="4">
        <f>+I29/I30</f>
        <v/>
      </c>
      <c r="I29" s="5" t="n">
        <v>1</v>
      </c>
      <c r="J29" s="5">
        <f>I29</f>
        <v/>
      </c>
    </row>
    <row r="30" ht="15.6" customHeight="1">
      <c r="A30" s="3" t="n">
        <v>23</v>
      </c>
      <c r="B30" s="4" t="n">
        <v>1</v>
      </c>
      <c r="C30" s="4" t="n">
        <v>1</v>
      </c>
      <c r="D30" s="4" t="n">
        <v>1</v>
      </c>
      <c r="E30" s="5" t="n">
        <v>1</v>
      </c>
      <c r="F30" s="5" t="n">
        <v>1</v>
      </c>
      <c r="G30" s="5" t="n">
        <v>1</v>
      </c>
      <c r="H30" s="4" t="n">
        <v>1</v>
      </c>
      <c r="I30" s="5" t="n">
        <v>1</v>
      </c>
      <c r="J30" s="5">
        <f>I30</f>
        <v/>
      </c>
    </row>
    <row r="34" ht="15.6" customHeight="1">
      <c r="A34" s="1" t="n"/>
      <c r="B34" s="1" t="n"/>
      <c r="C34" s="1" t="n"/>
      <c r="D34" s="1" t="n"/>
      <c r="E34" s="2" t="inlineStr">
        <is>
          <t>LINK RATIOS</t>
        </is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</row>
    <row r="35" ht="15.6" customHeight="1">
      <c r="A35" s="3" t="inlineStr">
        <is>
          <t>Accident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</row>
    <row r="36" ht="15.6" customHeight="1">
      <c r="A36" s="3" t="inlineStr">
        <is>
          <t>Month</t>
        </is>
      </c>
      <c r="B36" s="6" t="inlineStr">
        <is>
          <t>Month of Lag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5.6" customHeight="1">
      <c r="A37" s="2" t="inlineStr">
        <is>
          <t xml:space="preserve">      ------</t>
        </is>
      </c>
      <c r="B37" s="3" t="inlineStr">
        <is>
          <t>---</t>
        </is>
      </c>
      <c r="C37" s="3" t="inlineStr">
        <is>
          <t>---</t>
        </is>
      </c>
      <c r="D37" s="3" t="inlineStr">
        <is>
          <t>---</t>
        </is>
      </c>
      <c r="E37" s="3" t="inlineStr">
        <is>
          <t>---</t>
        </is>
      </c>
      <c r="F37" s="3" t="inlineStr">
        <is>
          <t>---</t>
        </is>
      </c>
      <c r="G37" s="3" t="inlineStr">
        <is>
          <t>---</t>
        </is>
      </c>
      <c r="H37" s="3" t="inlineStr">
        <is>
          <t>---</t>
        </is>
      </c>
      <c r="I37" s="3" t="inlineStr">
        <is>
          <t>---</t>
        </is>
      </c>
      <c r="J37" s="3" t="inlineStr">
        <is>
          <t>---</t>
        </is>
      </c>
      <c r="K37" s="3" t="inlineStr">
        <is>
          <t>---</t>
        </is>
      </c>
      <c r="L37" s="3" t="inlineStr">
        <is>
          <t>---</t>
        </is>
      </c>
      <c r="M37" s="3" t="inlineStr">
        <is>
          <t>---</t>
        </is>
      </c>
      <c r="N37" s="3" t="inlineStr">
        <is>
          <t>---</t>
        </is>
      </c>
      <c r="O37" s="3" t="inlineStr">
        <is>
          <t>---</t>
        </is>
      </c>
      <c r="P37" s="3" t="inlineStr">
        <is>
          <t>---</t>
        </is>
      </c>
      <c r="Q37" s="3" t="inlineStr">
        <is>
          <t>---</t>
        </is>
      </c>
      <c r="R37" s="3" t="inlineStr">
        <is>
          <t>---</t>
        </is>
      </c>
      <c r="S37" s="3" t="inlineStr">
        <is>
          <t>---</t>
        </is>
      </c>
      <c r="T37" s="3" t="inlineStr">
        <is>
          <t>---</t>
        </is>
      </c>
      <c r="U37" s="3" t="inlineStr">
        <is>
          <t>---</t>
        </is>
      </c>
      <c r="V37" s="3" t="inlineStr">
        <is>
          <t>---</t>
        </is>
      </c>
      <c r="W37" s="3" t="inlineStr">
        <is>
          <t>---</t>
        </is>
      </c>
      <c r="X37" s="3" t="inlineStr">
        <is>
          <t>---</t>
        </is>
      </c>
    </row>
    <row r="38" ht="15.6" customHeight="1">
      <c r="A38" s="1" t="n">
        <v>0</v>
      </c>
      <c r="B38" s="4" t="n">
        <v>5.411401913497272</v>
      </c>
      <c r="C38" s="4" t="n">
        <v>1.402819888073877</v>
      </c>
      <c r="D38" s="4" t="n">
        <v>1.036082309799043</v>
      </c>
      <c r="E38" s="4" t="n">
        <v>1.402706837781373</v>
      </c>
      <c r="F38" s="4" t="n">
        <v>1.218227296284832</v>
      </c>
      <c r="G38" s="4" t="n">
        <v>1.037262885333739</v>
      </c>
      <c r="H38" s="4" t="n">
        <v>1.110990781874565</v>
      </c>
      <c r="I38" s="4" t="n">
        <v>1.001809471086273</v>
      </c>
      <c r="J38" s="4" t="n">
        <v>1.049558306813057</v>
      </c>
      <c r="K38" s="4" t="n">
        <v>1.001322171699639</v>
      </c>
      <c r="L38" s="4" t="n">
        <v>1</v>
      </c>
      <c r="M38" s="4" t="n">
        <v>1</v>
      </c>
      <c r="N38" s="4" t="n">
        <v>1</v>
      </c>
      <c r="O38" s="4" t="n">
        <v>1</v>
      </c>
      <c r="P38" s="4" t="n">
        <v>1</v>
      </c>
      <c r="Q38" s="4" t="n">
        <v>1</v>
      </c>
      <c r="R38" s="4" t="n">
        <v>1</v>
      </c>
      <c r="S38" s="4" t="n">
        <v>1</v>
      </c>
      <c r="T38" s="4" t="n">
        <v>1</v>
      </c>
      <c r="U38" s="4" t="n">
        <v>1</v>
      </c>
      <c r="V38" s="4" t="n">
        <v>1</v>
      </c>
      <c r="W38" s="4" t="n">
        <v>1</v>
      </c>
      <c r="X38" s="4" t="n">
        <v>1</v>
      </c>
    </row>
    <row r="39" ht="15.6" customHeight="1">
      <c r="A39" s="1">
        <f>1+A38</f>
        <v/>
      </c>
      <c r="B39" s="4" t="n">
        <v>176.5277583798883</v>
      </c>
      <c r="C39" s="4" t="n">
        <v>1.129604777130221</v>
      </c>
      <c r="D39" s="4" t="n">
        <v>1.047496018651708</v>
      </c>
      <c r="E39" s="4" t="n">
        <v>1.067240530535726</v>
      </c>
      <c r="F39" s="4" t="n">
        <v>1.001659486522448</v>
      </c>
      <c r="G39" s="4" t="n">
        <v>1.121655642601367</v>
      </c>
      <c r="H39" s="4" t="n">
        <v>1.001863908212628</v>
      </c>
      <c r="I39" s="4" t="n">
        <v>1.002080298115765</v>
      </c>
      <c r="J39" s="4" t="n">
        <v>1</v>
      </c>
      <c r="K39" s="4" t="n">
        <v>1</v>
      </c>
      <c r="L39" s="4" t="n">
        <v>1</v>
      </c>
      <c r="M39" s="4" t="n">
        <v>1</v>
      </c>
      <c r="N39" s="4" t="n">
        <v>1</v>
      </c>
      <c r="O39" s="4" t="n">
        <v>1</v>
      </c>
      <c r="P39" s="4" t="n">
        <v>1</v>
      </c>
      <c r="Q39" s="4" t="n">
        <v>1</v>
      </c>
      <c r="R39" s="4" t="n">
        <v>1</v>
      </c>
      <c r="S39" s="4" t="n">
        <v>1</v>
      </c>
      <c r="T39" s="4" t="n">
        <v>1</v>
      </c>
      <c r="U39" s="4" t="n">
        <v>1</v>
      </c>
      <c r="V39" s="4" t="n">
        <v>1</v>
      </c>
      <c r="W39" s="4" t="n">
        <v>1</v>
      </c>
      <c r="X39" s="4" t="n">
        <v/>
      </c>
    </row>
    <row r="40" ht="15.6" customHeight="1">
      <c r="A40" s="1">
        <f>1+A39</f>
        <v/>
      </c>
      <c r="B40" s="4" t="n">
        <v>10.7442808632322</v>
      </c>
      <c r="C40" s="4" t="n">
        <v>1.202134173917293</v>
      </c>
      <c r="D40" s="4" t="n">
        <v>1.031737493275955</v>
      </c>
      <c r="E40" s="4" t="n">
        <v>1.016545738627791</v>
      </c>
      <c r="F40" s="4" t="n">
        <v>1</v>
      </c>
      <c r="G40" s="4" t="n">
        <v>1.002947882266118</v>
      </c>
      <c r="H40" s="4" t="n">
        <v>1</v>
      </c>
      <c r="I40" s="4" t="n">
        <v>1</v>
      </c>
      <c r="J40" s="4" t="n">
        <v>1</v>
      </c>
      <c r="K40" s="4" t="n">
        <v>1</v>
      </c>
      <c r="L40" s="4" t="n">
        <v>1</v>
      </c>
      <c r="M40" s="4" t="n">
        <v>1</v>
      </c>
      <c r="N40" s="4" t="n">
        <v>1</v>
      </c>
      <c r="O40" s="4" t="n">
        <v>1</v>
      </c>
      <c r="P40" s="4" t="n">
        <v>1</v>
      </c>
      <c r="Q40" s="4" t="n">
        <v>1</v>
      </c>
      <c r="R40" s="4" t="n">
        <v>1</v>
      </c>
      <c r="S40" s="4" t="n">
        <v>1</v>
      </c>
      <c r="T40" s="4" t="n">
        <v>1</v>
      </c>
      <c r="U40" s="4" t="n">
        <v>1</v>
      </c>
      <c r="V40" s="4" t="n">
        <v>1.000072349976568</v>
      </c>
      <c r="W40" t="n">
        <v/>
      </c>
      <c r="X40" t="n">
        <v/>
      </c>
    </row>
    <row r="41" ht="15.6" customHeight="1">
      <c r="A41" s="1">
        <f>1+A40</f>
        <v/>
      </c>
      <c r="B41" s="4" t="n">
        <v>10.60096703945669</v>
      </c>
      <c r="C41" s="4" t="n">
        <v>1.54924063061432</v>
      </c>
      <c r="D41" s="4" t="n">
        <v>1.026463023122277</v>
      </c>
      <c r="E41" s="4" t="n">
        <v>0.9999999999999999</v>
      </c>
      <c r="F41" s="4" t="n">
        <v>1.004039537106268</v>
      </c>
      <c r="G41" s="4" t="n">
        <v>1.025955094034744</v>
      </c>
      <c r="H41" s="4" t="n">
        <v>1</v>
      </c>
      <c r="I41" s="4" t="n">
        <v>1</v>
      </c>
      <c r="J41" s="4" t="n">
        <v>1.007688906931813</v>
      </c>
      <c r="K41" s="4" t="n">
        <v>1</v>
      </c>
      <c r="L41" s="4" t="n">
        <v>1</v>
      </c>
      <c r="M41" s="4" t="n">
        <v>1.006024039206877</v>
      </c>
      <c r="N41" s="4" t="n">
        <v>1</v>
      </c>
      <c r="O41" s="4" t="n">
        <v>1</v>
      </c>
      <c r="P41" s="4" t="n">
        <v>1</v>
      </c>
      <c r="Q41" s="4" t="n">
        <v>1</v>
      </c>
      <c r="R41" s="4" t="n">
        <v>1</v>
      </c>
      <c r="S41" s="4" t="n">
        <v>1</v>
      </c>
      <c r="T41" s="4" t="n">
        <v>1</v>
      </c>
      <c r="U41" s="4" t="n">
        <v>1</v>
      </c>
      <c r="V41" s="4" t="n">
        <v/>
      </c>
      <c r="W41" t="n">
        <v/>
      </c>
      <c r="X41" t="n">
        <v/>
      </c>
    </row>
    <row r="42" ht="15.6" customHeight="1">
      <c r="A42" s="1">
        <f>1+A41</f>
        <v/>
      </c>
      <c r="B42" s="4" t="n">
        <v>7.136550461457983</v>
      </c>
      <c r="C42" s="4" t="n">
        <v>1.257807121110183</v>
      </c>
      <c r="D42" s="4" t="n">
        <v>1.017085318364688</v>
      </c>
      <c r="E42" s="4" t="n">
        <v>1.023894982401572</v>
      </c>
      <c r="F42" s="4" t="n">
        <v>1.943602267980662</v>
      </c>
      <c r="G42" s="4" t="n">
        <v>1</v>
      </c>
      <c r="H42" s="4" t="n">
        <v>1</v>
      </c>
      <c r="I42" s="4" t="n">
        <v>1</v>
      </c>
      <c r="J42" s="4" t="n">
        <v>1</v>
      </c>
      <c r="K42" s="4" t="n">
        <v>1.382521246895871</v>
      </c>
      <c r="L42" s="4" t="n">
        <v>1</v>
      </c>
      <c r="M42" s="4" t="n">
        <v>1</v>
      </c>
      <c r="N42" s="4" t="n">
        <v>1</v>
      </c>
      <c r="O42" s="4" t="n">
        <v>1</v>
      </c>
      <c r="P42" s="4" t="n">
        <v>1</v>
      </c>
      <c r="Q42" s="4" t="n">
        <v>1</v>
      </c>
      <c r="R42" s="4" t="n">
        <v>1</v>
      </c>
      <c r="S42" s="4" t="n">
        <v>1</v>
      </c>
      <c r="T42" s="4" t="n">
        <v>1</v>
      </c>
      <c r="U42" s="4" t="n">
        <v/>
      </c>
      <c r="V42" s="4" t="n">
        <v/>
      </c>
      <c r="W42" t="n">
        <v/>
      </c>
      <c r="X42" t="n">
        <v/>
      </c>
    </row>
    <row r="43" ht="15.6" customHeight="1">
      <c r="A43" s="1">
        <f>1+A42</f>
        <v/>
      </c>
      <c r="B43" s="4" t="n">
        <v>26.0697822675559</v>
      </c>
      <c r="C43" s="4" t="n">
        <v>1.153155949324229</v>
      </c>
      <c r="D43" s="4" t="n">
        <v>1.291732119699528</v>
      </c>
      <c r="E43" s="4" t="n">
        <v>2.42891509666274</v>
      </c>
      <c r="F43" s="4" t="n">
        <v>1.006661114005289</v>
      </c>
      <c r="G43" s="4" t="n">
        <v>1</v>
      </c>
      <c r="H43" s="4" t="n">
        <v>1</v>
      </c>
      <c r="I43" s="4" t="n">
        <v>1</v>
      </c>
      <c r="J43" s="4" t="n">
        <v>1.005134762996239</v>
      </c>
      <c r="K43" s="4" t="n">
        <v>1</v>
      </c>
      <c r="L43" s="4" t="n">
        <v>1</v>
      </c>
      <c r="M43" s="4" t="n">
        <v>1</v>
      </c>
      <c r="N43" s="4" t="n">
        <v>1</v>
      </c>
      <c r="O43" s="4" t="n">
        <v>1</v>
      </c>
      <c r="P43" s="4" t="n">
        <v>1</v>
      </c>
      <c r="Q43" s="4" t="n">
        <v>1</v>
      </c>
      <c r="R43" s="4" t="n">
        <v>1</v>
      </c>
      <c r="S43" s="4" t="n">
        <v>1</v>
      </c>
      <c r="T43" t="n">
        <v/>
      </c>
      <c r="U43" s="4" t="n">
        <v/>
      </c>
      <c r="V43" s="4" t="n">
        <v/>
      </c>
      <c r="W43" t="n">
        <v/>
      </c>
      <c r="X43" t="n">
        <v/>
      </c>
    </row>
    <row r="44" ht="15.6" customHeight="1">
      <c r="A44" s="1">
        <f>1+A43</f>
        <v/>
      </c>
      <c r="B44" s="4" t="n">
        <v>8.922680532021076</v>
      </c>
      <c r="C44" s="4" t="n">
        <v>6.783487427093793</v>
      </c>
      <c r="D44" s="4" t="n">
        <v>1.007828394295201</v>
      </c>
      <c r="E44" s="4" t="n">
        <v>1.004096695094164</v>
      </c>
      <c r="F44" s="4" t="n">
        <v>1.012938760877359</v>
      </c>
      <c r="G44" s="4" t="n">
        <v>0.9999999999999999</v>
      </c>
      <c r="H44" s="4" t="n">
        <v>0.9999999999999999</v>
      </c>
      <c r="I44" s="4" t="n">
        <v>1.011223848433151</v>
      </c>
      <c r="J44" s="4" t="n">
        <v>1</v>
      </c>
      <c r="K44" s="4" t="n">
        <v>1.055496359438821</v>
      </c>
      <c r="L44" s="4" t="n">
        <v>1</v>
      </c>
      <c r="M44" s="4" t="n">
        <v>1</v>
      </c>
      <c r="N44" s="4" t="n">
        <v>1</v>
      </c>
      <c r="O44" s="4" t="n">
        <v>1</v>
      </c>
      <c r="P44" s="4" t="n">
        <v>1</v>
      </c>
      <c r="Q44" s="4" t="n">
        <v>1.000030846022265</v>
      </c>
      <c r="R44" s="4" t="n">
        <v>1</v>
      </c>
      <c r="S44" t="n">
        <v/>
      </c>
      <c r="T44" s="4" t="n">
        <v/>
      </c>
      <c r="U44" s="4" t="n">
        <v/>
      </c>
      <c r="V44" s="4" t="n">
        <v/>
      </c>
      <c r="W44" t="n">
        <v/>
      </c>
      <c r="X44" t="n">
        <v/>
      </c>
    </row>
    <row r="45" ht="15.6" customHeight="1">
      <c r="A45" s="1">
        <f>1+A44</f>
        <v/>
      </c>
      <c r="B45" s="4" t="n">
        <v>5.015630569150925</v>
      </c>
      <c r="C45" s="4" t="n">
        <v>1.478408119898848</v>
      </c>
      <c r="D45" s="4" t="n">
        <v>1.017827079904147</v>
      </c>
      <c r="E45" s="4" t="n">
        <v>1.010226013559431</v>
      </c>
      <c r="F45" s="4" t="n">
        <v>1</v>
      </c>
      <c r="G45" s="4" t="n">
        <v>1.00329169403094</v>
      </c>
      <c r="H45" s="4" t="n">
        <v>1.401991947205671</v>
      </c>
      <c r="I45" s="4" t="n">
        <v>0.9999999999999999</v>
      </c>
      <c r="J45" s="4" t="n">
        <v>0.9999999999999999</v>
      </c>
      <c r="K45" s="4" t="n">
        <v>0.9999999999999999</v>
      </c>
      <c r="L45" s="4" t="n">
        <v>0.9999999999999999</v>
      </c>
      <c r="M45" s="4" t="n">
        <v>0.9999999999999999</v>
      </c>
      <c r="N45" s="4" t="n">
        <v>0.9999999999999999</v>
      </c>
      <c r="O45" s="4" t="n">
        <v>0.9999999999999999</v>
      </c>
      <c r="P45" s="4" t="n">
        <v>0.9999999999999999</v>
      </c>
      <c r="Q45" s="4" t="n">
        <v>0.9999999999999999</v>
      </c>
      <c r="R45" s="4" t="n">
        <v/>
      </c>
      <c r="S45" s="4" t="n">
        <v/>
      </c>
      <c r="T45" s="4" t="n">
        <v/>
      </c>
      <c r="U45" s="4" t="n">
        <v/>
      </c>
      <c r="V45" s="4" t="n">
        <v/>
      </c>
      <c r="W45" t="n">
        <v/>
      </c>
      <c r="X45" t="n">
        <v/>
      </c>
    </row>
    <row r="46" ht="15.6" customHeight="1">
      <c r="A46" s="1">
        <f>1+A45</f>
        <v/>
      </c>
      <c r="B46" s="4" t="n">
        <v>8.348055463964041</v>
      </c>
      <c r="C46" s="4" t="n">
        <v>1.146877598536504</v>
      </c>
      <c r="D46" s="4" t="n">
        <v>1.063439152863725</v>
      </c>
      <c r="E46" s="4" t="n">
        <v>1</v>
      </c>
      <c r="F46" s="4" t="n">
        <v>1.002594201737536</v>
      </c>
      <c r="G46" s="4" t="n">
        <v>1.001089737595947</v>
      </c>
      <c r="H46" s="4" t="n">
        <v>1</v>
      </c>
      <c r="I46" s="4" t="n">
        <v>1</v>
      </c>
      <c r="J46" s="4" t="n">
        <v>1</v>
      </c>
      <c r="K46" s="4" t="n">
        <v>1</v>
      </c>
      <c r="L46" s="4" t="n">
        <v>1</v>
      </c>
      <c r="M46" s="4" t="n">
        <v>1</v>
      </c>
      <c r="N46" s="4" t="n">
        <v>1</v>
      </c>
      <c r="O46" s="4" t="n">
        <v>1</v>
      </c>
      <c r="P46" s="4" t="n">
        <v>1</v>
      </c>
      <c r="Q46" s="4" t="n">
        <v/>
      </c>
      <c r="R46" s="4" t="n">
        <v/>
      </c>
      <c r="S46" s="4" t="n">
        <v/>
      </c>
      <c r="T46" s="4" t="n">
        <v/>
      </c>
      <c r="U46" s="4" t="n">
        <v/>
      </c>
      <c r="V46" s="4" t="n">
        <v/>
      </c>
      <c r="W46" t="n">
        <v/>
      </c>
      <c r="X46" t="n">
        <v/>
      </c>
    </row>
    <row r="47" ht="15.6" customHeight="1">
      <c r="A47" s="1">
        <f>1+A46</f>
        <v/>
      </c>
      <c r="B47" s="4" t="n">
        <v>5.510312584041871</v>
      </c>
      <c r="C47" s="4" t="n">
        <v>1.072023892207251</v>
      </c>
      <c r="D47" s="4" t="n">
        <v>1.295779161085284</v>
      </c>
      <c r="E47" s="4" t="n">
        <v>1.005455309568886</v>
      </c>
      <c r="F47" s="4" t="n">
        <v>1.030211679322626</v>
      </c>
      <c r="G47" s="4" t="n">
        <v>1</v>
      </c>
      <c r="H47" s="4" t="n">
        <v>1</v>
      </c>
      <c r="I47" s="4" t="n">
        <v>1</v>
      </c>
      <c r="J47" s="4" t="n">
        <v>1</v>
      </c>
      <c r="K47" s="4" t="n">
        <v>1.001325455396991</v>
      </c>
      <c r="L47" s="4" t="n">
        <v>0.9999999999999999</v>
      </c>
      <c r="M47" s="4" t="n">
        <v>0.9999999999999999</v>
      </c>
      <c r="N47" s="4" t="n">
        <v>0.9999999999999999</v>
      </c>
      <c r="O47" s="4" t="n">
        <v>0.9999999999999999</v>
      </c>
      <c r="P47" t="n">
        <v/>
      </c>
      <c r="Q47" s="4" t="n">
        <v/>
      </c>
      <c r="R47" s="4" t="n">
        <v/>
      </c>
      <c r="S47" s="4" t="n">
        <v/>
      </c>
      <c r="T47" s="4" t="n">
        <v/>
      </c>
      <c r="U47" s="4" t="n">
        <v/>
      </c>
      <c r="V47" s="4" t="n">
        <v/>
      </c>
      <c r="W47" t="n">
        <v/>
      </c>
      <c r="X47" t="n">
        <v/>
      </c>
    </row>
    <row r="48" ht="15.6" customHeight="1">
      <c r="A48" s="1">
        <f>1+A47</f>
        <v/>
      </c>
      <c r="B48" s="4" t="n">
        <v>11.21717803448361</v>
      </c>
      <c r="C48" s="4" t="n">
        <v>1.193636057530425</v>
      </c>
      <c r="D48" s="4" t="n">
        <v>1.021796273806187</v>
      </c>
      <c r="E48" s="4" t="n">
        <v>1.016139672796504</v>
      </c>
      <c r="F48" s="4" t="n">
        <v>1.282577745002391</v>
      </c>
      <c r="G48" s="4" t="n">
        <v>1</v>
      </c>
      <c r="H48" s="4" t="n">
        <v>1</v>
      </c>
      <c r="I48" s="4" t="n">
        <v>1</v>
      </c>
      <c r="J48" s="4" t="n">
        <v>1</v>
      </c>
      <c r="K48" s="4" t="n">
        <v>1.004423707551115</v>
      </c>
      <c r="L48" s="4" t="n">
        <v>1</v>
      </c>
      <c r="M48" s="4" t="n">
        <v>1.006950074499321</v>
      </c>
      <c r="N48" s="4" t="n">
        <v>0.9999999999999999</v>
      </c>
      <c r="O48" t="n">
        <v/>
      </c>
      <c r="P48" t="n">
        <v/>
      </c>
      <c r="Q48" t="n">
        <v/>
      </c>
      <c r="R48" s="4" t="n">
        <v/>
      </c>
      <c r="S48" s="4" t="n">
        <v/>
      </c>
      <c r="T48" s="4" t="n">
        <v/>
      </c>
      <c r="U48" s="4" t="n">
        <v/>
      </c>
      <c r="V48" s="4" t="n">
        <v/>
      </c>
      <c r="W48" t="n">
        <v/>
      </c>
      <c r="X48" t="n">
        <v/>
      </c>
    </row>
    <row r="49" ht="15.6" customHeight="1">
      <c r="A49" s="1">
        <f>1+A48</f>
        <v/>
      </c>
      <c r="B49" s="4" t="n">
        <v>22.62367013283645</v>
      </c>
      <c r="C49" s="4" t="n">
        <v>1.464644384813624</v>
      </c>
      <c r="D49" s="4" t="n">
        <v>2.871306193341829</v>
      </c>
      <c r="E49" s="4" t="n">
        <v>1.002369089634664</v>
      </c>
      <c r="F49" s="4" t="n">
        <v>1</v>
      </c>
      <c r="G49" s="4" t="n">
        <v>1</v>
      </c>
      <c r="H49" s="4" t="n">
        <v>1.001861169839469</v>
      </c>
      <c r="I49" s="4" t="n">
        <v>1.004300481350688</v>
      </c>
      <c r="J49" s="4" t="n">
        <v>1</v>
      </c>
      <c r="K49" s="4" t="n">
        <v>1</v>
      </c>
      <c r="L49" s="4" t="n">
        <v>1</v>
      </c>
      <c r="M49" s="4" t="n">
        <v>1.000044474358496</v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s="4" t="n">
        <v/>
      </c>
      <c r="U49" s="4" t="n">
        <v/>
      </c>
      <c r="V49" s="4" t="n">
        <v/>
      </c>
      <c r="W49" t="n">
        <v/>
      </c>
      <c r="X49" t="n">
        <v/>
      </c>
    </row>
    <row r="50" ht="15.6" customHeight="1">
      <c r="A50" s="1">
        <f>1+A49</f>
        <v/>
      </c>
      <c r="B50" s="4" t="n">
        <v>4.614351381509918</v>
      </c>
      <c r="C50" s="4" t="n">
        <v>1.751690521350107</v>
      </c>
      <c r="D50" s="4" t="n">
        <v>1.010021171489061</v>
      </c>
      <c r="E50" s="4" t="n">
        <v>1</v>
      </c>
      <c r="F50" s="4" t="n">
        <v>1</v>
      </c>
      <c r="G50" s="4" t="n">
        <v>1</v>
      </c>
      <c r="H50" s="4" t="n">
        <v>1.167366061046215</v>
      </c>
      <c r="I50" s="4" t="n">
        <v>1.142248742412314</v>
      </c>
      <c r="J50" s="4" t="n">
        <v>1.000370242876267</v>
      </c>
      <c r="K50" s="4" t="n">
        <v>1</v>
      </c>
      <c r="L50" s="4" t="n">
        <v>1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s="4" t="n">
        <v/>
      </c>
      <c r="V50" s="4" t="n">
        <v/>
      </c>
      <c r="W50" t="n">
        <v/>
      </c>
      <c r="X50" t="n">
        <v/>
      </c>
    </row>
    <row r="51" ht="15.6" customHeight="1">
      <c r="A51" s="1">
        <f>1+A50</f>
        <v/>
      </c>
      <c r="B51" s="4" t="n">
        <v/>
      </c>
      <c r="C51" s="4" t="n">
        <v>1.03903778828732</v>
      </c>
      <c r="D51" s="4" t="n">
        <v>1</v>
      </c>
      <c r="E51" s="4" t="n">
        <v>1</v>
      </c>
      <c r="F51" s="4" t="n">
        <v>1</v>
      </c>
      <c r="G51" s="4" t="n">
        <v>1.03316911334135</v>
      </c>
      <c r="H51" s="4" t="n">
        <v>1</v>
      </c>
      <c r="I51" s="4" t="n">
        <v>1</v>
      </c>
      <c r="J51" s="4" t="n">
        <v>1.003270141586939</v>
      </c>
      <c r="K51" s="4" t="n">
        <v>1</v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s="4" t="n">
        <v/>
      </c>
      <c r="V51" s="4" t="n">
        <v/>
      </c>
      <c r="W51" t="n">
        <v/>
      </c>
      <c r="X51" t="n">
        <v/>
      </c>
    </row>
    <row r="52" ht="15.6" customHeight="1">
      <c r="A52" s="1">
        <f>1+A51</f>
        <v/>
      </c>
      <c r="B52" s="4" t="n">
        <v>6.243458042697104</v>
      </c>
      <c r="C52" s="4" t="n">
        <v>1.034250350398473</v>
      </c>
      <c r="D52" s="4" t="n">
        <v>1.233431141872137</v>
      </c>
      <c r="E52" s="4" t="n">
        <v>1</v>
      </c>
      <c r="F52" s="4" t="n">
        <v>1.195031512170162</v>
      </c>
      <c r="G52" s="4" t="n">
        <v>1.253992040790946</v>
      </c>
      <c r="H52" s="4" t="n">
        <v>1.115607837247967</v>
      </c>
      <c r="I52" s="4" t="n">
        <v>1.001264232136133</v>
      </c>
      <c r="J52" s="4" t="n">
        <v>1</v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s="4" t="n">
        <v/>
      </c>
      <c r="W52" t="n">
        <v/>
      </c>
      <c r="X52" t="n">
        <v/>
      </c>
    </row>
    <row r="53" ht="15.6" customHeight="1">
      <c r="A53" s="1">
        <f>1+A52</f>
        <v/>
      </c>
      <c r="B53" s="4" t="n">
        <v>1.696649630891539</v>
      </c>
      <c r="C53" s="4" t="n">
        <v>3.398286364549167</v>
      </c>
      <c r="D53" s="4" t="n">
        <v>1</v>
      </c>
      <c r="E53" s="4" t="n">
        <v>4.781314633521776</v>
      </c>
      <c r="F53" s="4" t="n">
        <v>1.335731029567467</v>
      </c>
      <c r="G53" s="4" t="n">
        <v>1.017944273438897</v>
      </c>
      <c r="H53" s="4" t="n">
        <v>1.40461574820327</v>
      </c>
      <c r="I53" s="4" t="n">
        <v>1.181105946050886</v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</row>
    <row r="54" ht="15.6" customHeight="1">
      <c r="A54" s="1">
        <f>1+A53</f>
        <v/>
      </c>
      <c r="B54" s="4" t="n">
        <v/>
      </c>
      <c r="C54" s="4" t="n">
        <v/>
      </c>
      <c r="D54" s="4" t="n">
        <v/>
      </c>
      <c r="E54" s="4" t="n">
        <v>1.345308939715451</v>
      </c>
      <c r="F54" s="4" t="n">
        <v>1.240527731821204</v>
      </c>
      <c r="G54" s="4" t="n">
        <v>1.024442140229712</v>
      </c>
      <c r="H54" s="4" t="n">
        <v>1.000984677953061</v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</row>
    <row r="55" ht="15.6" customHeight="1">
      <c r="A55" s="1">
        <f>1+A54</f>
        <v/>
      </c>
      <c r="B55" s="4" t="n">
        <v/>
      </c>
      <c r="C55" s="4" t="n">
        <v/>
      </c>
      <c r="D55" s="4" t="n">
        <v>1.470192103509248</v>
      </c>
      <c r="E55" s="4" t="n">
        <v>3.868838181750578</v>
      </c>
      <c r="F55" s="4" t="n">
        <v>1.065205683411407</v>
      </c>
      <c r="G55" s="4" t="n">
        <v>1.006155979472203</v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</row>
    <row r="56" ht="15.6" customHeight="1">
      <c r="A56" s="1">
        <f>1+A55</f>
        <v/>
      </c>
      <c r="B56" s="4" t="n">
        <v/>
      </c>
      <c r="C56" s="4" t="n">
        <v>4.044300451734854</v>
      </c>
      <c r="D56" s="4" t="n">
        <v>1.02529513465983</v>
      </c>
      <c r="E56" s="4" t="n">
        <v>1.162310476008356</v>
      </c>
      <c r="F56" s="4" t="n">
        <v>1.00686258135761</v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</row>
    <row r="57" ht="15.6" customHeight="1">
      <c r="A57" s="1">
        <f>1+A56</f>
        <v/>
      </c>
      <c r="B57" s="4" t="n">
        <v>3.176021717180077</v>
      </c>
      <c r="C57" s="4" t="n">
        <v>1.644249060576527</v>
      </c>
      <c r="D57" s="4" t="n">
        <v>1.04524750623639</v>
      </c>
      <c r="E57" s="4" t="n">
        <v>1.51821920051431</v>
      </c>
      <c r="F57" t="n">
        <v/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</row>
    <row r="58" ht="15.6" customHeight="1">
      <c r="A58" s="1">
        <f>1+A57</f>
        <v/>
      </c>
      <c r="B58" s="4" t="n">
        <v>2.470929104839492</v>
      </c>
      <c r="C58" s="4" t="n">
        <v>1.156597423241848</v>
      </c>
      <c r="D58" s="4" t="n">
        <v>1.077912106558073</v>
      </c>
      <c r="E58" t="n">
        <v/>
      </c>
      <c r="F58" t="n">
        <v/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</row>
    <row r="59" ht="15.6" customHeight="1">
      <c r="A59" s="1">
        <f>1+A58</f>
        <v/>
      </c>
      <c r="B59" s="4" t="n">
        <v>4.133375584597228</v>
      </c>
      <c r="C59" s="4" t="n">
        <v>1.956348639860417</v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</row>
    <row r="60" ht="15.6" customHeight="1">
      <c r="A60" s="1">
        <f>1+A59</f>
        <v/>
      </c>
      <c r="B60" s="4" t="n">
        <v>10.3813638925418</v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D15" sqref="D15"/>
    </sheetView>
  </sheetViews>
  <sheetFormatPr baseColWidth="8" defaultRowHeight="14.4"/>
  <cols>
    <col width="19.109375" bestFit="1" customWidth="1" min="1" max="1"/>
    <col width="11.77734375" bestFit="1" customWidth="1" min="2" max="10"/>
    <col width="8.77734375" customWidth="1" min="11" max="11"/>
    <col width="4.77734375" customWidth="1" min="12" max="12"/>
    <col width="11.6640625" customWidth="1" min="13" max="13"/>
    <col width="10.109375" bestFit="1" customWidth="1" min="14" max="14"/>
    <col width="9.77734375" bestFit="1" customWidth="1" min="15" max="15"/>
    <col width="8.77734375" bestFit="1" customWidth="1" min="16" max="17"/>
    <col width="9.5546875" bestFit="1" customWidth="1" min="18" max="18"/>
    <col width="9.21875" bestFit="1" customWidth="1" min="19" max="19"/>
    <col width="8.21875" bestFit="1" customWidth="1" min="20" max="21"/>
    <col width="8.5546875" bestFit="1" customWidth="1" min="22" max="22"/>
    <col width="9.5546875" bestFit="1" customWidth="1" min="23" max="23"/>
    <col width="9.21875" bestFit="1" customWidth="1" min="24" max="24"/>
    <col width="8.21875" bestFit="1" customWidth="1" min="25" max="26"/>
    <col width="8.5546875" bestFit="1" customWidth="1" min="27" max="27"/>
  </cols>
  <sheetData>
    <row r="1" ht="28.8" customHeight="1">
      <c r="A1" s="35" t="inlineStr">
        <is>
          <t>Cumulative Development</t>
        </is>
      </c>
      <c r="B1" s="33" t="inlineStr">
        <is>
          <t>Volume All</t>
        </is>
      </c>
      <c r="C1" s="33" t="inlineStr">
        <is>
          <t>Volume 12</t>
        </is>
      </c>
      <c r="D1" s="33" t="inlineStr">
        <is>
          <t>Volume 6</t>
        </is>
      </c>
      <c r="E1" s="33" t="inlineStr">
        <is>
          <t>Volume 3</t>
        </is>
      </c>
      <c r="F1" s="33" t="inlineStr">
        <is>
          <t>Simple All</t>
        </is>
      </c>
      <c r="G1" s="33" t="inlineStr">
        <is>
          <t>Simple 12</t>
        </is>
      </c>
      <c r="H1" s="33" t="inlineStr">
        <is>
          <t>Simple 6</t>
        </is>
      </c>
      <c r="I1" s="33" t="inlineStr">
        <is>
          <t>Simple 3</t>
        </is>
      </c>
      <c r="J1" s="33" t="inlineStr">
        <is>
          <t>Selected</t>
        </is>
      </c>
      <c r="M1" s="35" t="inlineStr">
        <is>
          <t>Incremental Pattern</t>
        </is>
      </c>
      <c r="N1" s="33" t="inlineStr">
        <is>
          <t>Volume All</t>
        </is>
      </c>
      <c r="O1" s="33" t="inlineStr">
        <is>
          <t>Volume 12</t>
        </is>
      </c>
      <c r="P1" s="33" t="inlineStr">
        <is>
          <t>Volume 6</t>
        </is>
      </c>
      <c r="Q1" s="33" t="inlineStr">
        <is>
          <t>Volume 3</t>
        </is>
      </c>
      <c r="R1" s="33" t="inlineStr">
        <is>
          <t>Simple All</t>
        </is>
      </c>
      <c r="S1" s="33" t="inlineStr">
        <is>
          <t>Simple 12</t>
        </is>
      </c>
      <c r="T1" s="33" t="inlineStr">
        <is>
          <t>Simple 6</t>
        </is>
      </c>
      <c r="U1" s="33" t="inlineStr">
        <is>
          <t>Simple 3</t>
        </is>
      </c>
      <c r="V1" s="33" t="inlineStr">
        <is>
          <t>Selected</t>
        </is>
      </c>
      <c r="W1" s="33" t="n"/>
      <c r="X1" s="33" t="n"/>
      <c r="Y1" s="33" t="n"/>
      <c r="Z1" s="33" t="n"/>
      <c r="AA1" s="33" t="n"/>
    </row>
    <row r="2">
      <c r="A2" s="33" t="n">
        <v>1</v>
      </c>
      <c r="B2" s="34" t="n">
        <v>0.04590429127332991</v>
      </c>
      <c r="C2" s="34" t="n">
        <v>0.05147922097276409</v>
      </c>
      <c r="D2" s="34" t="n">
        <v>0.0428209622607318</v>
      </c>
      <c r="E2" s="34" t="n">
        <v>0.04985897136066489</v>
      </c>
      <c r="F2" s="34" t="n">
        <v>0.01357622518327859</v>
      </c>
      <c r="G2" s="34" t="n">
        <v>0.02805496252800386</v>
      </c>
      <c r="H2" s="34" t="n">
        <v>0.02478141613435834</v>
      </c>
      <c r="I2" s="34" t="n">
        <v>0.03467236468602884</v>
      </c>
      <c r="J2" s="34" t="n">
        <v>0.04607273759421504</v>
      </c>
      <c r="M2" s="33" t="n">
        <v>1</v>
      </c>
      <c r="N2" s="22" t="n">
        <v>7.598124558106369</v>
      </c>
      <c r="O2" s="22" t="n">
        <v>5.633919560183062</v>
      </c>
      <c r="P2" s="22" t="n">
        <v>3.891161437415186</v>
      </c>
      <c r="Q2" s="22" t="n">
        <v>4.112383254137309</v>
      </c>
      <c r="R2" s="22" t="n">
        <v>17.41286408399176</v>
      </c>
      <c r="S2" s="22" t="n">
        <v>6.917477435886701</v>
      </c>
      <c r="T2" s="22" t="n">
        <v>5.04042257478965</v>
      </c>
      <c r="U2" s="22" t="n">
        <v>5.661889527326174</v>
      </c>
      <c r="V2" s="22" t="n">
        <v>4.001772345776248</v>
      </c>
    </row>
    <row r="3">
      <c r="A3">
        <f>+A2+1</f>
        <v/>
      </c>
      <c r="B3" s="34" t="n">
        <v>0.3487865228463559</v>
      </c>
      <c r="C3" s="34" t="n">
        <v>0.2900297899814417</v>
      </c>
      <c r="D3" s="34" t="n">
        <v>0.1666232770619706</v>
      </c>
      <c r="E3" s="34" t="n">
        <v>0.2050391988921099</v>
      </c>
      <c r="F3" s="34" t="n">
        <v>0.2364009638900962</v>
      </c>
      <c r="G3" s="34" t="n">
        <v>0.1940695702521136</v>
      </c>
      <c r="H3" s="34" t="n">
        <v>0.1249088093188763</v>
      </c>
      <c r="I3" s="34" t="n">
        <v>0.1963110985034606</v>
      </c>
      <c r="J3" s="34" t="n">
        <v>0.1838458572276507</v>
      </c>
      <c r="M3">
        <f>+M2+1</f>
        <v/>
      </c>
      <c r="N3" s="22" t="n">
        <v>1.576878830560665</v>
      </c>
      <c r="O3" s="22" t="n">
        <v>1.551746676748608</v>
      </c>
      <c r="P3" s="22" t="n">
        <v>2.247926820095167</v>
      </c>
      <c r="Q3" s="22" t="n">
        <v>1.668363556491573</v>
      </c>
      <c r="R3" s="22" t="n">
        <v>1.842930031012464</v>
      </c>
      <c r="S3" s="22" t="n">
        <v>1.868304104234276</v>
      </c>
      <c r="T3" s="22" t="n">
        <v>2.200373893853412</v>
      </c>
      <c r="U3" s="22" t="n">
        <v>1.585731707892931</v>
      </c>
      <c r="V3" s="22" t="n">
        <v>1.95814518829337</v>
      </c>
    </row>
    <row r="4">
      <c r="A4">
        <f>+A3+1</f>
        <v/>
      </c>
      <c r="B4" s="34" t="n">
        <v>0.5499940842612823</v>
      </c>
      <c r="C4" s="34" t="n">
        <v>0.450052762761799</v>
      </c>
      <c r="D4" s="34" t="n">
        <v>0.3745569333597516</v>
      </c>
      <c r="E4" s="34" t="n">
        <v>0.3420799270838235</v>
      </c>
      <c r="F4" s="34" t="n">
        <v>0.4356704357133513</v>
      </c>
      <c r="G4" s="34" t="n">
        <v>0.362580974609006</v>
      </c>
      <c r="H4" s="34" t="n">
        <v>0.2748460831375691</v>
      </c>
      <c r="I4" s="34" t="n">
        <v>0.31129673350823</v>
      </c>
      <c r="J4" s="34" t="n">
        <v>0.3575825233804943</v>
      </c>
      <c r="M4">
        <f>+M3+1</f>
        <v/>
      </c>
      <c r="N4" s="22" t="n">
        <v>1.190809894862771</v>
      </c>
      <c r="O4" s="22" t="n">
        <v>1.409111177909438</v>
      </c>
      <c r="P4" s="22" t="n">
        <v>1.131800129824699</v>
      </c>
      <c r="Q4" s="22" t="n">
        <v>1.037272957296274</v>
      </c>
      <c r="R4" s="22" t="n">
        <v>1.179533585126716</v>
      </c>
      <c r="S4" s="22" t="n">
        <v>1.277361890232549</v>
      </c>
      <c r="T4" s="22" t="n">
        <v>1.123729370192708</v>
      </c>
      <c r="U4" s="22" t="n">
        <v>1.049484915818098</v>
      </c>
      <c r="V4" s="22" t="n">
        <v>1.084536543560487</v>
      </c>
    </row>
    <row r="5">
      <c r="A5">
        <f>+A4+1</f>
        <v/>
      </c>
      <c r="B5" s="34" t="n">
        <v>0.6549383976543236</v>
      </c>
      <c r="C5" s="34" t="n">
        <v>0.6341743786566755</v>
      </c>
      <c r="D5" s="34" t="n">
        <v>0.423923585803308</v>
      </c>
      <c r="E5" s="34" t="n">
        <v>0.3548302575979314</v>
      </c>
      <c r="F5" s="34" t="n">
        <v>0.5138879109706875</v>
      </c>
      <c r="G5" s="34" t="n">
        <v>0.4631471190889198</v>
      </c>
      <c r="H5" s="34" t="n">
        <v>0.3088526159041132</v>
      </c>
      <c r="I5" s="34" t="n">
        <v>0.3267012261603335</v>
      </c>
      <c r="J5" s="34" t="n">
        <v>0.3863118401970436</v>
      </c>
      <c r="M5">
        <f>+M4+1</f>
        <v/>
      </c>
      <c r="N5" s="22" t="n">
        <v>1.243170430065192</v>
      </c>
      <c r="O5" s="22" t="n">
        <v>1.287110256227589</v>
      </c>
      <c r="P5" s="22" t="n">
        <v>1.802841845162795</v>
      </c>
      <c r="Q5" s="22" t="n">
        <v>2.1359097406526</v>
      </c>
      <c r="R5" s="22" t="n">
        <v>1.482679069908666</v>
      </c>
      <c r="S5" s="22" t="n">
        <v>1.641662958625878</v>
      </c>
      <c r="T5" s="22" t="n">
        <v>2.279331905251745</v>
      </c>
      <c r="U5" s="22" t="n">
        <v>2.183122619424415</v>
      </c>
      <c r="V5" s="22" t="n">
        <v>1.969375792907698</v>
      </c>
    </row>
    <row r="6">
      <c r="A6">
        <f>+A5+1</f>
        <v/>
      </c>
      <c r="B6" s="34" t="n">
        <v>0.8142000494781331</v>
      </c>
      <c r="C6" s="34" t="n">
        <v>0.8162523470057659</v>
      </c>
      <c r="D6" s="34" t="n">
        <v>0.7642671796376644</v>
      </c>
      <c r="E6" s="34" t="n">
        <v>0.7578854034816929</v>
      </c>
      <c r="F6" s="34" t="n">
        <v>0.7619308498753264</v>
      </c>
      <c r="G6" s="34" t="n">
        <v>0.7603314698025677</v>
      </c>
      <c r="H6" s="34" t="n">
        <v>0.7039776214507077</v>
      </c>
      <c r="I6" s="34" t="n">
        <v>0.7132288366243156</v>
      </c>
      <c r="J6" s="34" t="n">
        <v>0.7610629134439245</v>
      </c>
      <c r="M6">
        <f>+M5+1</f>
        <v/>
      </c>
      <c r="N6" s="22" t="n">
        <v>1.078248488139186</v>
      </c>
      <c r="O6" s="22" t="n">
        <v>1.065280814705635</v>
      </c>
      <c r="P6" s="22" t="n">
        <v>1.106120836819676</v>
      </c>
      <c r="Q6" s="22" t="n">
        <v>1.076144134351217</v>
      </c>
      <c r="R6" s="22" t="n">
        <v>1.123466875114066</v>
      </c>
      <c r="S6" s="22" t="n">
        <v>1.096561847032534</v>
      </c>
      <c r="T6" s="22" t="n">
        <v>1.140559756387975</v>
      </c>
      <c r="U6" s="22" t="n">
        <v>1.104198665530074</v>
      </c>
      <c r="V6" s="22" t="n">
        <v>1.091132485585446</v>
      </c>
    </row>
    <row r="7">
      <c r="A7">
        <f>+A6+1</f>
        <v/>
      </c>
      <c r="B7" s="34" t="n">
        <v>0.8779099723926477</v>
      </c>
      <c r="C7" s="34" t="n">
        <v>0.8695379652236888</v>
      </c>
      <c r="D7" s="34" t="n">
        <v>0.8453718522946269</v>
      </c>
      <c r="E7" s="34" t="n">
        <v>0.8155939314672291</v>
      </c>
      <c r="F7" s="34" t="n">
        <v>0.8560040709624378</v>
      </c>
      <c r="G7" s="34" t="n">
        <v>0.8337504808836647</v>
      </c>
      <c r="H7" s="34" t="n">
        <v>0.8029285444244055</v>
      </c>
      <c r="I7" s="34" t="n">
        <v>0.7875463296181364</v>
      </c>
      <c r="J7" s="34" t="n">
        <v>0.8302159614668665</v>
      </c>
      <c r="M7">
        <f>+M6+1</f>
        <v/>
      </c>
      <c r="N7" s="22" t="n">
        <v>1.02580965350387</v>
      </c>
      <c r="O7" s="22" t="n">
        <v>1.022584375734718</v>
      </c>
      <c r="P7" s="22" t="n">
        <v>1.050368225340765</v>
      </c>
      <c r="Q7" s="22" t="n">
        <v>1.01145719796283</v>
      </c>
      <c r="R7" s="22" t="n">
        <v>1.029328137951998</v>
      </c>
      <c r="S7" s="22" t="n">
        <v>1.028340414908333</v>
      </c>
      <c r="T7" s="22" t="n">
        <v>1.055950591212185</v>
      </c>
      <c r="U7" s="22" t="n">
        <v>1.016180797713604</v>
      </c>
      <c r="V7" s="22" t="n">
        <v>1.030912711651798</v>
      </c>
    </row>
    <row r="8">
      <c r="A8">
        <f>+A7+1</f>
        <v/>
      </c>
      <c r="B8" s="34" t="n">
        <v>0.9005685245876941</v>
      </c>
      <c r="C8" s="34" t="n">
        <v>0.8891759373459028</v>
      </c>
      <c r="D8" s="34" t="n">
        <v>0.8879517322477428</v>
      </c>
      <c r="E8" s="34" t="n">
        <v>0.8249383525973321</v>
      </c>
      <c r="F8" s="34" t="n">
        <v>0.881109076443096</v>
      </c>
      <c r="G8" s="34" t="n">
        <v>0.8573793154419299</v>
      </c>
      <c r="H8" s="34" t="n">
        <v>0.8478528711860901</v>
      </c>
      <c r="I8" s="34" t="n">
        <v>0.8002894574677789</v>
      </c>
      <c r="J8" s="34" t="n">
        <v>0.8552859820572234</v>
      </c>
      <c r="M8">
        <f>+M7+1</f>
        <v/>
      </c>
      <c r="N8" s="22" t="n">
        <v>1.056185809894169</v>
      </c>
      <c r="O8" s="22" t="n">
        <v>1.062697983341674</v>
      </c>
      <c r="P8" s="22" t="n">
        <v>1.078495974255712</v>
      </c>
      <c r="Q8" s="22" t="n">
        <v>1.14639105318968</v>
      </c>
      <c r="R8" s="22" t="n">
        <v>1.070898948916638</v>
      </c>
      <c r="S8" s="22" t="n">
        <v>1.091035620124638</v>
      </c>
      <c r="T8" s="22" t="n">
        <v>1.115072582381663</v>
      </c>
      <c r="U8" s="22" t="n">
        <v>1.173736087801432</v>
      </c>
      <c r="V8" s="22" t="n">
        <v>1.112443513722696</v>
      </c>
    </row>
    <row r="9">
      <c r="A9">
        <f>+A8+1</f>
        <v/>
      </c>
      <c r="B9" s="34" t="n">
        <v>0.9511676965068502</v>
      </c>
      <c r="C9" s="34" t="n">
        <v>0.9449254754534332</v>
      </c>
      <c r="D9" s="34" t="n">
        <v>0.9576523685625762</v>
      </c>
      <c r="E9" s="34" t="n">
        <v>0.9457019468506149</v>
      </c>
      <c r="F9" s="34" t="n">
        <v>0.943578783843821</v>
      </c>
      <c r="G9" s="34" t="n">
        <v>0.9354313731052236</v>
      </c>
      <c r="H9" s="34" t="n">
        <v>0.9454174905531813</v>
      </c>
      <c r="I9" s="34" t="n">
        <v>0.9393286169169617</v>
      </c>
      <c r="J9" s="34" t="n">
        <v>0.9516396416808254</v>
      </c>
      <c r="M9">
        <f>+M8+1</f>
        <v/>
      </c>
      <c r="N9" s="22" t="n">
        <v>1.016732556182959</v>
      </c>
      <c r="O9" s="22" t="n">
        <v>1.023115208842708</v>
      </c>
      <c r="P9" s="22" t="n">
        <v>1.042699390012236</v>
      </c>
      <c r="Q9" s="22" t="n">
        <v>1.055500822841747</v>
      </c>
      <c r="R9" s="22" t="n">
        <v>1.021502063724075</v>
      </c>
      <c r="S9" s="22" t="n">
        <v>1.028345270865264</v>
      </c>
      <c r="T9" s="22" t="n">
        <v>1.054819900325004</v>
      </c>
      <c r="U9" s="22" t="n">
        <v>1.060790059395673</v>
      </c>
      <c r="V9" s="22" t="n">
        <v>1.049100106426992</v>
      </c>
    </row>
    <row r="10">
      <c r="A10">
        <f>+A9+1</f>
        <v/>
      </c>
      <c r="B10" s="34" t="n">
        <v>0.9670831634280666</v>
      </c>
      <c r="C10" s="34" t="n">
        <v>0.9667676251593349</v>
      </c>
      <c r="D10" s="34" t="n">
        <v>0.9985435405439717</v>
      </c>
      <c r="E10" s="34" t="n">
        <v>0.9981891830638662</v>
      </c>
      <c r="F10" s="34" t="n">
        <v>0.9638676749827163</v>
      </c>
      <c r="G10" s="34" t="n">
        <v>0.9619464287517573</v>
      </c>
      <c r="H10" s="34" t="n">
        <v>0.9972451831508217</v>
      </c>
      <c r="I10" s="34" t="n">
        <v>0.9964304593313992</v>
      </c>
      <c r="J10" s="34" t="n">
        <v>0.9983663303602455</v>
      </c>
      <c r="M10">
        <f>+M9+1</f>
        <v/>
      </c>
      <c r="N10" s="22" t="n">
        <v>1.007851147375529</v>
      </c>
      <c r="O10" s="22" t="n">
        <v>1.001180863659081</v>
      </c>
      <c r="P10" s="22" t="n">
        <v>1.000284509368944</v>
      </c>
      <c r="Q10" s="22" t="n">
        <v>1.000671717275854</v>
      </c>
      <c r="R10" s="22" t="n">
        <v>1.004401490746954</v>
      </c>
      <c r="S10" s="22" t="n">
        <v>1.001372004532605</v>
      </c>
      <c r="T10" s="22" t="n">
        <v>1.000606730743868</v>
      </c>
      <c r="U10" s="22" t="n">
        <v>1.001213461487735</v>
      </c>
      <c r="V10" s="22" t="n">
        <v>1.000478113322399</v>
      </c>
    </row>
    <row r="11">
      <c r="A11">
        <f>+A10+1</f>
        <v/>
      </c>
      <c r="B11" s="34" t="n">
        <v>0.9746758758685333</v>
      </c>
      <c r="C11" s="34" t="n">
        <v>0.9679092459146619</v>
      </c>
      <c r="D11" s="34" t="n">
        <v>0.9988276355365551</v>
      </c>
      <c r="E11" s="34" t="n">
        <v>0.9988596839827008</v>
      </c>
      <c r="F11" s="34" t="n">
        <v>0.9681101296354412</v>
      </c>
      <c r="G11" s="34" t="n">
        <v>0.9632662236121277</v>
      </c>
      <c r="H11" s="34" t="n">
        <v>0.9978502424626133</v>
      </c>
      <c r="I11" s="34" t="n">
        <v>0.9976395893190044</v>
      </c>
      <c r="J11" s="34" t="n">
        <v>0.9988436595025548</v>
      </c>
      <c r="M11">
        <f>+M10+1</f>
        <v/>
      </c>
      <c r="N11" s="22" t="n">
        <v>1.025387727100104</v>
      </c>
      <c r="O11" s="22" t="n">
        <v>1.032556187715408</v>
      </c>
      <c r="P11" s="22" t="n">
        <v>1.000592377423925</v>
      </c>
      <c r="Q11" s="22" t="n">
        <v>1</v>
      </c>
      <c r="R11" s="22" t="n">
        <v>1.031792067213031</v>
      </c>
      <c r="S11" s="22" t="n">
        <v>1.0369805641069</v>
      </c>
      <c r="T11" s="22" t="n">
        <v>1.000958193824684</v>
      </c>
      <c r="U11" s="22" t="n">
        <v>1</v>
      </c>
      <c r="V11" s="22" t="n">
        <v>1.000296188711963</v>
      </c>
    </row>
    <row r="12">
      <c r="A12">
        <f>+A11+1</f>
        <v/>
      </c>
      <c r="B12" s="34" t="n">
        <v>0.9994206810161385</v>
      </c>
      <c r="C12" s="34" t="n">
        <v>0.9994206810161385</v>
      </c>
      <c r="D12" s="34" t="n">
        <v>0.9994193184782395</v>
      </c>
      <c r="E12" s="34" t="n">
        <v>0.9988596839827008</v>
      </c>
      <c r="F12" s="34" t="n">
        <v>0.9988883519464273</v>
      </c>
      <c r="G12" s="34" t="n">
        <v>0.9988883519464273</v>
      </c>
      <c r="H12" s="34" t="n">
        <v>0.9988063764029007</v>
      </c>
      <c r="I12" s="34" t="n">
        <v>0.9976395893190044</v>
      </c>
      <c r="J12" s="34" t="n">
        <v>0.9991394228653449</v>
      </c>
      <c r="M12">
        <f>+M11+1</f>
        <v/>
      </c>
      <c r="N12" s="22" t="n">
        <v>1</v>
      </c>
      <c r="O12" s="22" t="n">
        <v>1</v>
      </c>
      <c r="P12" s="22" t="n">
        <v>1</v>
      </c>
      <c r="Q12" s="22" t="n">
        <v>1</v>
      </c>
      <c r="R12" s="22" t="n">
        <v>1</v>
      </c>
      <c r="S12" s="22" t="n">
        <v>1</v>
      </c>
      <c r="T12" s="22" t="n">
        <v>1</v>
      </c>
      <c r="U12" s="22" t="n">
        <v>1</v>
      </c>
      <c r="V12" s="22" t="n">
        <v>1</v>
      </c>
    </row>
    <row r="13">
      <c r="A13">
        <f>+A12+1</f>
        <v/>
      </c>
      <c r="B13" s="34" t="n">
        <v>0.9994206810161385</v>
      </c>
      <c r="C13" s="34" t="n">
        <v>0.9994206810161385</v>
      </c>
      <c r="D13" s="34" t="n">
        <v>0.9994193184782395</v>
      </c>
      <c r="E13" s="34" t="n">
        <v>0.9988596839827008</v>
      </c>
      <c r="F13" s="34" t="n">
        <v>0.9988883519464273</v>
      </c>
      <c r="G13" s="34" t="n">
        <v>0.9988883519464273</v>
      </c>
      <c r="H13" s="34" t="n">
        <v>0.9988063764029007</v>
      </c>
      <c r="I13" s="34" t="n">
        <v>0.9976395893190044</v>
      </c>
      <c r="J13" s="34" t="n">
        <v>0.9991394228653449</v>
      </c>
      <c r="M13">
        <f>+M12+1</f>
        <v/>
      </c>
      <c r="N13" s="22" t="n">
        <v>1.000558709425702</v>
      </c>
      <c r="O13" s="22" t="n">
        <v>1.000558709425702</v>
      </c>
      <c r="P13" s="22" t="n">
        <v>1.00055701396101</v>
      </c>
      <c r="Q13" s="22" t="n">
        <v>1.001112223500428</v>
      </c>
      <c r="R13" s="22" t="n">
        <v>1.001084882338725</v>
      </c>
      <c r="S13" s="22" t="n">
        <v>1.001084882338725</v>
      </c>
      <c r="T13" s="22" t="n">
        <v>1.001165758142969</v>
      </c>
      <c r="U13" s="22" t="n">
        <v>1.002331516285939</v>
      </c>
      <c r="V13" s="22" t="n">
        <v>1.000834618730719</v>
      </c>
    </row>
    <row r="14">
      <c r="A14">
        <f>+A13+1</f>
        <v/>
      </c>
      <c r="B14" s="34" t="n">
        <v>0.9999790667708641</v>
      </c>
      <c r="C14" s="34" t="n">
        <v>0.9999790667708641</v>
      </c>
      <c r="D14" s="34" t="n">
        <v>0.9999760089915346</v>
      </c>
      <c r="E14" s="34" t="n">
        <v>0.999970639196856</v>
      </c>
      <c r="F14" s="34" t="n">
        <v>0.9999720282778118</v>
      </c>
      <c r="G14" s="34" t="n">
        <v>0.9999720282778118</v>
      </c>
      <c r="H14" s="34" t="n">
        <v>0.999970743069442</v>
      </c>
      <c r="I14" s="34" t="n">
        <v>0.9999656022689991</v>
      </c>
      <c r="J14" s="34" t="n">
        <v>0.9999733240869865</v>
      </c>
      <c r="M14">
        <f>+M13+1</f>
        <v/>
      </c>
      <c r="N14" s="22" t="n">
        <v>1</v>
      </c>
      <c r="O14" s="22" t="n">
        <v>1</v>
      </c>
      <c r="P14" s="22" t="n">
        <v>1</v>
      </c>
      <c r="Q14" s="22" t="n">
        <v>1</v>
      </c>
      <c r="R14" s="22" t="n">
        <v>1</v>
      </c>
      <c r="S14" s="22" t="n">
        <v>1</v>
      </c>
      <c r="T14" s="22" t="n">
        <v>1</v>
      </c>
      <c r="U14" s="22" t="n">
        <v>1</v>
      </c>
      <c r="V14" s="22" t="n">
        <v>1</v>
      </c>
    </row>
    <row r="15">
      <c r="A15">
        <f>+A14+1</f>
        <v/>
      </c>
      <c r="B15" s="34" t="n">
        <v>0.9999790667708641</v>
      </c>
      <c r="C15" s="34" t="n">
        <v>0.9999790667708641</v>
      </c>
      <c r="D15" s="34" t="n">
        <v>0.9999760089915346</v>
      </c>
      <c r="E15" s="34" t="n">
        <v>0.999970639196856</v>
      </c>
      <c r="F15" s="34" t="n">
        <v>0.9999720282778118</v>
      </c>
      <c r="G15" s="34" t="n">
        <v>0.9999720282778118</v>
      </c>
      <c r="H15" s="34" t="n">
        <v>0.999970743069442</v>
      </c>
      <c r="I15" s="34" t="n">
        <v>0.9999656022689991</v>
      </c>
      <c r="J15" s="34" t="n">
        <v>0.9999733240869865</v>
      </c>
      <c r="M15">
        <f>+M14+1</f>
        <v/>
      </c>
      <c r="N15" s="22" t="n">
        <v>1</v>
      </c>
      <c r="O15" s="22" t="n">
        <v>1</v>
      </c>
      <c r="P15" s="22" t="n">
        <v>1</v>
      </c>
      <c r="Q15" s="22" t="n">
        <v>1</v>
      </c>
      <c r="R15" s="22" t="n">
        <v>1</v>
      </c>
      <c r="S15" s="22" t="n">
        <v>1</v>
      </c>
      <c r="T15" s="22" t="n">
        <v>1</v>
      </c>
      <c r="U15" s="22" t="n">
        <v>1</v>
      </c>
      <c r="V15" s="22" t="n">
        <v>1</v>
      </c>
    </row>
    <row r="16">
      <c r="A16">
        <f>+A15+1</f>
        <v/>
      </c>
      <c r="B16" s="34" t="n">
        <v>0.9999790667708641</v>
      </c>
      <c r="C16" s="34" t="n">
        <v>0.9999790667708641</v>
      </c>
      <c r="D16" s="34" t="n">
        <v>0.9999760089915346</v>
      </c>
      <c r="E16" s="34" t="n">
        <v>0.999970639196856</v>
      </c>
      <c r="F16" s="34" t="n">
        <v>0.9999720282778118</v>
      </c>
      <c r="G16" s="34" t="n">
        <v>0.9999720282778118</v>
      </c>
      <c r="H16" s="34" t="n">
        <v>0.999970743069442</v>
      </c>
      <c r="I16" s="34" t="n">
        <v>0.9999656022689991</v>
      </c>
      <c r="J16" s="34" t="n">
        <v>0.9999733240869865</v>
      </c>
      <c r="M16">
        <f>+M15+1</f>
        <v/>
      </c>
      <c r="N16" s="22" t="n">
        <v>1</v>
      </c>
      <c r="O16" s="22" t="n">
        <v>1</v>
      </c>
      <c r="P16" s="22" t="n">
        <v>1</v>
      </c>
      <c r="Q16" s="22" t="n">
        <v>1</v>
      </c>
      <c r="R16" s="22" t="n">
        <v>1</v>
      </c>
      <c r="S16" s="22" t="n">
        <v>1</v>
      </c>
      <c r="T16" s="22" t="n">
        <v>1</v>
      </c>
      <c r="U16" s="22" t="n">
        <v>1</v>
      </c>
      <c r="V16" s="22" t="n">
        <v>1</v>
      </c>
    </row>
    <row r="17">
      <c r="A17">
        <f>+A16+1</f>
        <v/>
      </c>
      <c r="B17" s="34" t="n">
        <v>0.9999790667708641</v>
      </c>
      <c r="C17" s="34" t="n">
        <v>0.9999790667708641</v>
      </c>
      <c r="D17" s="34" t="n">
        <v>0.9999760089915346</v>
      </c>
      <c r="E17" s="34" t="n">
        <v>0.999970639196856</v>
      </c>
      <c r="F17" s="34" t="n">
        <v>0.9999720282778118</v>
      </c>
      <c r="G17" s="34" t="n">
        <v>0.9999720282778118</v>
      </c>
      <c r="H17" s="34" t="n">
        <v>0.999970743069442</v>
      </c>
      <c r="I17" s="34" t="n">
        <v>0.9999656022689991</v>
      </c>
      <c r="J17" s="34" t="n">
        <v>0.9999733240869865</v>
      </c>
      <c r="M17">
        <f>+M16+1</f>
        <v/>
      </c>
      <c r="N17" s="22" t="n">
        <v>1.000006159271482</v>
      </c>
      <c r="O17" s="22" t="n">
        <v>1.000006159271482</v>
      </c>
      <c r="P17" s="22" t="n">
        <v>1.000009217143006</v>
      </c>
      <c r="Q17" s="22" t="n">
        <v>1.000014587144846</v>
      </c>
      <c r="R17" s="22" t="n">
        <v>1.000003855752783</v>
      </c>
      <c r="S17" s="22" t="n">
        <v>1.000003855752783</v>
      </c>
      <c r="T17" s="22" t="n">
        <v>1.000005141003711</v>
      </c>
      <c r="U17" s="22" t="n">
        <v>1.000010282007422</v>
      </c>
      <c r="V17" s="22" t="n">
        <v>1.000011902143926</v>
      </c>
    </row>
    <row r="18">
      <c r="A18">
        <f>+A17+1</f>
        <v/>
      </c>
      <c r="B18" s="34" t="n">
        <v>0.9999852259134122</v>
      </c>
      <c r="C18" s="34" t="n">
        <v>0.9999852259134122</v>
      </c>
      <c r="D18" s="34" t="n">
        <v>0.9999852259134122</v>
      </c>
      <c r="E18" s="34" t="n">
        <v>0.9999852259134122</v>
      </c>
      <c r="F18" s="34" t="n">
        <v>0.9999758839227431</v>
      </c>
      <c r="G18" s="34" t="n">
        <v>0.9999758839227431</v>
      </c>
      <c r="H18" s="34" t="n">
        <v>0.9999758839227431</v>
      </c>
      <c r="I18" s="34" t="n">
        <v>0.9999758839227431</v>
      </c>
      <c r="J18" s="34" t="n">
        <v>0.9999852259134122</v>
      </c>
      <c r="M18">
        <f>+M17+1</f>
        <v/>
      </c>
      <c r="N18" s="22" t="n">
        <v>1</v>
      </c>
      <c r="O18" s="22" t="n">
        <v>1</v>
      </c>
      <c r="P18" s="22" t="n">
        <v>1</v>
      </c>
      <c r="Q18" s="22" t="n">
        <v>1</v>
      </c>
      <c r="R18" s="22" t="n">
        <v>1</v>
      </c>
      <c r="S18" s="22" t="n">
        <v>1</v>
      </c>
      <c r="T18" s="22" t="n">
        <v>1</v>
      </c>
      <c r="U18" s="22" t="n">
        <v>1</v>
      </c>
      <c r="V18" s="22" t="n">
        <v>1</v>
      </c>
    </row>
    <row r="19">
      <c r="A19">
        <f>+A18+1</f>
        <v/>
      </c>
      <c r="B19" s="34" t="n">
        <v>0.9999852259134122</v>
      </c>
      <c r="C19" s="34" t="n">
        <v>0.9999852259134122</v>
      </c>
      <c r="D19" s="34" t="n">
        <v>0.9999852259134122</v>
      </c>
      <c r="E19" s="34" t="n">
        <v>0.9999852259134122</v>
      </c>
      <c r="F19" s="34" t="n">
        <v>0.9999758839227431</v>
      </c>
      <c r="G19" s="34" t="n">
        <v>0.9999758839227431</v>
      </c>
      <c r="H19" s="34" t="n">
        <v>0.9999758839227431</v>
      </c>
      <c r="I19" s="34" t="n">
        <v>0.9999758839227431</v>
      </c>
      <c r="J19" s="34" t="n">
        <v>0.9999852259134122</v>
      </c>
      <c r="M19">
        <f>+M18+1</f>
        <v/>
      </c>
      <c r="N19" s="22" t="n">
        <v>1</v>
      </c>
      <c r="O19" s="22" t="n">
        <v>1</v>
      </c>
      <c r="P19" s="22" t="n">
        <v>1</v>
      </c>
      <c r="Q19" s="22" t="n">
        <v>1</v>
      </c>
      <c r="R19" s="22" t="n">
        <v>1</v>
      </c>
      <c r="S19" s="22" t="n">
        <v>1</v>
      </c>
      <c r="T19" s="22" t="n">
        <v>1</v>
      </c>
      <c r="U19" s="22" t="n">
        <v>1</v>
      </c>
      <c r="V19" s="22" t="n">
        <v>1</v>
      </c>
    </row>
    <row r="20">
      <c r="A20">
        <f>+A19+1</f>
        <v/>
      </c>
      <c r="B20" s="34" t="n">
        <v>0.9999852259134122</v>
      </c>
      <c r="C20" s="34" t="n">
        <v>0.9999852259134122</v>
      </c>
      <c r="D20" s="34" t="n">
        <v>0.9999852259134122</v>
      </c>
      <c r="E20" s="34" t="n">
        <v>0.9999852259134122</v>
      </c>
      <c r="F20" s="34" t="n">
        <v>0.9999758839227431</v>
      </c>
      <c r="G20" s="34" t="n">
        <v>0.9999758839227431</v>
      </c>
      <c r="H20" s="34" t="n">
        <v>0.9999758839227431</v>
      </c>
      <c r="I20" s="34" t="n">
        <v>0.9999758839227431</v>
      </c>
      <c r="J20" s="34" t="n">
        <v>0.9999852259134122</v>
      </c>
      <c r="M20">
        <f>+M19+1</f>
        <v/>
      </c>
      <c r="N20" s="22" t="n">
        <v>1</v>
      </c>
      <c r="O20" s="22" t="n">
        <v>1</v>
      </c>
      <c r="P20" s="22" t="n">
        <v>1</v>
      </c>
      <c r="Q20" s="22" t="n">
        <v>1</v>
      </c>
      <c r="R20" s="22" t="n">
        <v>1</v>
      </c>
      <c r="S20" s="22" t="n">
        <v>1</v>
      </c>
      <c r="T20" s="22" t="n">
        <v>1</v>
      </c>
      <c r="U20" s="22" t="n">
        <v>1</v>
      </c>
      <c r="V20" s="22" t="n">
        <v>1</v>
      </c>
    </row>
    <row r="21">
      <c r="A21">
        <f>+A20+1</f>
        <v/>
      </c>
      <c r="B21" s="34" t="n">
        <v>0.9999852259134122</v>
      </c>
      <c r="C21" s="34" t="n">
        <v>0.9999852259134122</v>
      </c>
      <c r="D21" s="34" t="n">
        <v>0.9999852259134122</v>
      </c>
      <c r="E21" s="34" t="n">
        <v>0.9999852259134122</v>
      </c>
      <c r="F21" s="34" t="n">
        <v>0.9999758839227431</v>
      </c>
      <c r="G21" s="34" t="n">
        <v>0.9999758839227431</v>
      </c>
      <c r="H21" s="34" t="n">
        <v>0.9999758839227431</v>
      </c>
      <c r="I21" s="34" t="n">
        <v>0.9999758839227431</v>
      </c>
      <c r="J21" s="34" t="n">
        <v>0.9999852259134122</v>
      </c>
      <c r="M21">
        <f>+M20+1</f>
        <v/>
      </c>
      <c r="N21" s="22" t="n">
        <v>1</v>
      </c>
      <c r="O21" s="22" t="n">
        <v>1</v>
      </c>
      <c r="P21" s="22" t="n">
        <v>1</v>
      </c>
      <c r="Q21" s="22" t="n">
        <v>1</v>
      </c>
      <c r="R21" s="22" t="n">
        <v>1</v>
      </c>
      <c r="S21" s="22" t="n">
        <v>1</v>
      </c>
      <c r="T21" s="22" t="n">
        <v>1</v>
      </c>
      <c r="U21" s="22" t="n">
        <v>1</v>
      </c>
      <c r="V21" s="22" t="n">
        <v>1</v>
      </c>
    </row>
    <row r="22">
      <c r="A22">
        <f>+A21+1</f>
        <v/>
      </c>
      <c r="B22" s="34" t="n">
        <v>0.9999852259134122</v>
      </c>
      <c r="C22" s="34" t="n">
        <v>0.9999852259134122</v>
      </c>
      <c r="D22" s="34" t="n">
        <v>0.9999852259134122</v>
      </c>
      <c r="E22" s="34" t="n">
        <v>0.9999852259134122</v>
      </c>
      <c r="F22" s="34" t="n">
        <v>0.9999758839227431</v>
      </c>
      <c r="G22" s="34" t="n">
        <v>0.9999758839227431</v>
      </c>
      <c r="H22" s="34" t="n">
        <v>0.9999758839227431</v>
      </c>
      <c r="I22" s="34" t="n">
        <v>0.9999758839227431</v>
      </c>
      <c r="J22" s="34" t="n">
        <v>0.9999852259134122</v>
      </c>
      <c r="M22">
        <f>+M21+1</f>
        <v/>
      </c>
      <c r="N22" s="22" t="n">
        <v>1.000014774304865</v>
      </c>
      <c r="O22" s="22" t="n">
        <v>1.000014774304865</v>
      </c>
      <c r="P22" s="22" t="n">
        <v>1.000014774304865</v>
      </c>
      <c r="Q22" s="22" t="n">
        <v>1.000014774304865</v>
      </c>
      <c r="R22" s="22" t="n">
        <v>1.000024116658856</v>
      </c>
      <c r="S22" s="22" t="n">
        <v>1.000024116658856</v>
      </c>
      <c r="T22" s="22" t="n">
        <v>1.000024116658856</v>
      </c>
      <c r="U22" s="22" t="n">
        <v>1.000024116658856</v>
      </c>
      <c r="V22" s="22" t="n">
        <v>1.000014774304865</v>
      </c>
    </row>
    <row r="23">
      <c r="A23">
        <f>+A22+1</f>
        <v/>
      </c>
      <c r="B23" s="34" t="n">
        <v>1</v>
      </c>
      <c r="C23" s="34" t="n">
        <v>1</v>
      </c>
      <c r="D23" s="34" t="n">
        <v>1</v>
      </c>
      <c r="E23" s="34" t="n">
        <v>1</v>
      </c>
      <c r="F23" s="34" t="n">
        <v>1</v>
      </c>
      <c r="G23" s="34" t="n">
        <v>1</v>
      </c>
      <c r="H23" s="34" t="n">
        <v>1</v>
      </c>
      <c r="I23" s="34" t="n">
        <v>1</v>
      </c>
      <c r="J23" s="34" t="n">
        <v>1</v>
      </c>
      <c r="M23">
        <f>+M22+1</f>
        <v/>
      </c>
      <c r="N23" s="22" t="n">
        <v>1</v>
      </c>
      <c r="O23" s="22" t="n">
        <v>1</v>
      </c>
      <c r="P23" s="22" t="n">
        <v>1</v>
      </c>
      <c r="Q23" s="22" t="n">
        <v>1</v>
      </c>
      <c r="R23" s="22" t="n">
        <v>1</v>
      </c>
      <c r="S23" s="22" t="n">
        <v>1</v>
      </c>
      <c r="T23" s="22" t="n">
        <v>1</v>
      </c>
      <c r="U23" s="22" t="n">
        <v>1</v>
      </c>
      <c r="V23" s="22" t="n">
        <v>1</v>
      </c>
    </row>
    <row r="24">
      <c r="A24">
        <f>+A23+1</f>
        <v/>
      </c>
      <c r="B24" s="34" t="n">
        <v>1</v>
      </c>
      <c r="C24" s="34" t="n">
        <v>1</v>
      </c>
      <c r="D24" s="34" t="n">
        <v>1</v>
      </c>
      <c r="E24" s="34" t="n">
        <v>1</v>
      </c>
      <c r="F24" s="34" t="n">
        <v>1</v>
      </c>
      <c r="G24" s="34" t="n">
        <v>1</v>
      </c>
      <c r="H24" s="34" t="n">
        <v>1</v>
      </c>
      <c r="I24" s="34" t="n">
        <v>1</v>
      </c>
      <c r="J24" s="34" t="n">
        <v>1</v>
      </c>
      <c r="M24">
        <f>+M23+1</f>
        <v/>
      </c>
      <c r="N24" s="22" t="n">
        <v>1</v>
      </c>
      <c r="O24" s="22" t="n">
        <v>1</v>
      </c>
      <c r="P24" s="22" t="n">
        <v>1</v>
      </c>
      <c r="Q24" s="22" t="n">
        <v>1</v>
      </c>
      <c r="R24" s="22" t="n">
        <v>1</v>
      </c>
      <c r="S24" s="22" t="n">
        <v>1</v>
      </c>
      <c r="T24" s="22" t="n">
        <v>1</v>
      </c>
      <c r="U24" s="22" t="n">
        <v>1</v>
      </c>
      <c r="V24" s="22" t="n">
        <v>1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AR54"/>
  <sheetViews>
    <sheetView tabSelected="1" zoomScale="80" zoomScaleNormal="80" workbookViewId="0">
      <pane ySplit="7" topLeftCell="A23" activePane="bottomLeft" state="frozen"/>
      <selection activeCell="E7" sqref="E7"/>
      <selection pane="bottomLeft" activeCell="O41" sqref="O41"/>
    </sheetView>
  </sheetViews>
  <sheetFormatPr baseColWidth="8" defaultRowHeight="14.4"/>
  <cols>
    <col width="10.77734375" bestFit="1" customWidth="1" min="1" max="1"/>
    <col width="13.21875" bestFit="1" customWidth="1" min="2" max="2"/>
    <col width="12.21875" bestFit="1" customWidth="1" min="3" max="3"/>
    <col width="14.21875" bestFit="1" customWidth="1" min="4" max="5"/>
    <col width="15" bestFit="1" customWidth="1" min="6" max="6"/>
    <col width="14.21875" bestFit="1" customWidth="1" min="7" max="7"/>
    <col width="13.5546875" bestFit="1" customWidth="1" min="8" max="8"/>
    <col width="14.44140625" bestFit="1" customWidth="1" min="9" max="9"/>
    <col width="16.5546875" bestFit="1" customWidth="1" min="10" max="10"/>
    <col width="12.21875" bestFit="1" customWidth="1" min="11" max="13"/>
    <col width="10.5546875" bestFit="1" customWidth="1" min="14" max="14"/>
    <col width="13.5546875" bestFit="1" customWidth="1" min="15" max="15"/>
    <col width="27.21875" bestFit="1" customWidth="1" min="16" max="16"/>
    <col width="7.21875" customWidth="1" min="17" max="17"/>
    <col width="10.21875" customWidth="1" min="18" max="18"/>
    <col width="11.5546875" bestFit="1" customWidth="1" min="19" max="40"/>
    <col width="10.5546875" bestFit="1" customWidth="1" min="41" max="42"/>
    <col width="11.5546875" bestFit="1" customWidth="1" min="43" max="44"/>
    <col width="10.21875" bestFit="1" customWidth="1" min="46" max="46"/>
  </cols>
  <sheetData>
    <row r="4" customFormat="1" s="7">
      <c r="D4" s="7" t="inlineStr">
        <is>
          <t>Raw</t>
        </is>
      </c>
      <c r="E4" s="7" t="inlineStr">
        <is>
          <t>Total</t>
        </is>
      </c>
      <c r="F4" s="7" t="inlineStr">
        <is>
          <t>Adjustment</t>
        </is>
      </c>
      <c r="G4" s="7" t="inlineStr">
        <is>
          <t>Projected</t>
        </is>
      </c>
      <c r="H4" s="8" t="n">
        <v>45596</v>
      </c>
      <c r="J4" s="40" t="inlineStr">
        <is>
          <t>LOSS RATIO</t>
        </is>
      </c>
      <c r="K4" s="41" t="n"/>
      <c r="L4" s="41" t="n"/>
      <c r="M4" s="42" t="n"/>
    </row>
    <row r="5" customFormat="1" s="7">
      <c r="A5" s="7" t="inlineStr">
        <is>
          <t>Incurral</t>
        </is>
      </c>
      <c r="B5" s="7" t="inlineStr">
        <is>
          <t xml:space="preserve">Claims </t>
        </is>
      </c>
      <c r="C5" s="7" t="inlineStr">
        <is>
          <t>Paid %</t>
        </is>
      </c>
      <c r="D5" s="7" t="inlineStr">
        <is>
          <t>Claim</t>
        </is>
      </c>
      <c r="E5" s="7" t="inlineStr">
        <is>
          <t>Claim</t>
        </is>
      </c>
      <c r="F5" s="7" t="inlineStr">
        <is>
          <t>to Claim</t>
        </is>
      </c>
      <c r="G5" s="7" t="inlineStr">
        <is>
          <t>Incurred</t>
        </is>
      </c>
      <c r="H5" s="9" t="inlineStr">
        <is>
          <t>Claim</t>
        </is>
      </c>
      <c r="L5" s="7" t="inlineStr">
        <is>
          <t>Incurred</t>
        </is>
      </c>
      <c r="M5" s="7" t="inlineStr">
        <is>
          <t>Latest</t>
        </is>
      </c>
    </row>
    <row r="6" customFormat="1" s="7">
      <c r="A6" s="7" t="inlineStr">
        <is>
          <t>Month</t>
        </is>
      </c>
      <c r="B6" s="7" t="inlineStr">
        <is>
          <t>Paid</t>
        </is>
      </c>
      <c r="C6" s="7" t="inlineStr">
        <is>
          <t>(Cum)</t>
        </is>
      </c>
      <c r="D6" s="7" t="inlineStr">
        <is>
          <t>Liability</t>
        </is>
      </c>
      <c r="E6" s="7" t="inlineStr">
        <is>
          <t>Liability</t>
        </is>
      </c>
      <c r="F6" s="7" t="inlineStr">
        <is>
          <t>Liability</t>
        </is>
      </c>
      <c r="G6" s="7" t="inlineStr">
        <is>
          <t>Claims</t>
        </is>
      </c>
      <c r="H6" s="9" t="inlineStr">
        <is>
          <t>Liability</t>
        </is>
      </c>
      <c r="I6" s="7" t="inlineStr">
        <is>
          <t>Premiums</t>
        </is>
      </c>
      <c r="J6" s="7" t="inlineStr">
        <is>
          <t>Incurred</t>
        </is>
      </c>
      <c r="K6" s="7" t="inlineStr">
        <is>
          <t>Paid</t>
        </is>
      </c>
      <c r="L6" s="7" t="inlineStr">
        <is>
          <t>less Pd</t>
        </is>
      </c>
      <c r="M6" s="7" t="inlineStr">
        <is>
          <t>12 Mos.</t>
        </is>
      </c>
      <c r="S6" s="7" t="inlineStr">
        <is>
          <t>Paid Month</t>
        </is>
      </c>
      <c r="AR6" s="7" t="inlineStr">
        <is>
          <t xml:space="preserve">Paid </t>
        </is>
      </c>
    </row>
    <row r="7" customFormat="1" s="7">
      <c r="A7" s="7" t="inlineStr">
        <is>
          <t>-----</t>
        </is>
      </c>
      <c r="B7" s="7" t="inlineStr">
        <is>
          <t>----</t>
        </is>
      </c>
      <c r="C7" s="7" t="inlineStr">
        <is>
          <t>-----</t>
        </is>
      </c>
      <c r="D7" s="7" t="inlineStr">
        <is>
          <t>---------</t>
        </is>
      </c>
      <c r="E7" s="7" t="inlineStr">
        <is>
          <t>---------</t>
        </is>
      </c>
      <c r="F7" s="7" t="inlineStr">
        <is>
          <t>---------</t>
        </is>
      </c>
      <c r="G7" s="7" t="inlineStr">
        <is>
          <t>-----</t>
        </is>
      </c>
      <c r="H7" s="9" t="inlineStr">
        <is>
          <t>---------</t>
        </is>
      </c>
      <c r="I7" s="7" t="inlineStr">
        <is>
          <t>--------</t>
        </is>
      </c>
      <c r="J7" s="7" t="inlineStr">
        <is>
          <t>--------</t>
        </is>
      </c>
      <c r="K7" s="7" t="inlineStr">
        <is>
          <t>----</t>
        </is>
      </c>
      <c r="L7" s="7" t="inlineStr">
        <is>
          <t>--------</t>
        </is>
      </c>
      <c r="M7" s="7" t="inlineStr">
        <is>
          <t>-------</t>
        </is>
      </c>
      <c r="R7" s="10" t="inlineStr">
        <is>
          <t>Incurral Month</t>
        </is>
      </c>
      <c r="S7" s="11">
        <f>R8</f>
        <v/>
      </c>
      <c r="T7" s="11">
        <f>R9</f>
        <v/>
      </c>
      <c r="U7" s="11">
        <f>R10</f>
        <v/>
      </c>
      <c r="V7" s="11">
        <f>R11</f>
        <v/>
      </c>
      <c r="W7" s="11">
        <f>R12</f>
        <v/>
      </c>
      <c r="X7" s="11">
        <f>R13</f>
        <v/>
      </c>
      <c r="Y7" s="11">
        <f>R14</f>
        <v/>
      </c>
      <c r="Z7" s="11">
        <f>R15</f>
        <v/>
      </c>
      <c r="AA7" s="11">
        <f>R16</f>
        <v/>
      </c>
      <c r="AB7" s="11">
        <f>R17</f>
        <v/>
      </c>
      <c r="AC7" s="11">
        <f>R18</f>
        <v/>
      </c>
      <c r="AD7" s="11">
        <f>R19</f>
        <v/>
      </c>
      <c r="AE7" s="11">
        <f>R20</f>
        <v/>
      </c>
      <c r="AF7" s="11">
        <f>R21</f>
        <v/>
      </c>
      <c r="AG7" s="11">
        <f>R22</f>
        <v/>
      </c>
      <c r="AH7" s="11">
        <f>R23</f>
        <v/>
      </c>
      <c r="AI7" s="11">
        <f>R24</f>
        <v/>
      </c>
      <c r="AJ7" s="11">
        <f>R25</f>
        <v/>
      </c>
      <c r="AK7" s="11">
        <f>R26</f>
        <v/>
      </c>
      <c r="AL7" s="11">
        <f>R27</f>
        <v/>
      </c>
      <c r="AM7" s="11">
        <f>R28</f>
        <v/>
      </c>
      <c r="AN7" s="11">
        <f>R29</f>
        <v/>
      </c>
      <c r="AO7" s="11">
        <f>R30</f>
        <v/>
      </c>
      <c r="AP7" s="11">
        <f>R31</f>
        <v/>
      </c>
      <c r="AQ7" s="11" t="inlineStr">
        <is>
          <t>Total</t>
        </is>
      </c>
      <c r="AR7" s="7" t="inlineStr">
        <is>
          <t>Total</t>
        </is>
      </c>
    </row>
    <row r="8">
      <c r="A8" s="12">
        <f>DATE(YEAR(A9),MONTH(A9)-1,1)</f>
        <v/>
      </c>
      <c r="B8" s="14" t="n">
        <v>32996.93</v>
      </c>
      <c r="C8" s="14">
        <f>+'Completion Factors'!J30</f>
        <v/>
      </c>
      <c r="D8" s="14">
        <f>MAX((1/C8-1)*B8,0)</f>
        <v/>
      </c>
      <c r="E8" s="14">
        <f>D8</f>
        <v/>
      </c>
      <c r="F8" s="14" t="n"/>
      <c r="G8" s="14">
        <f>B8+D8+F8</f>
        <v/>
      </c>
      <c r="H8" s="15">
        <f>G8-B8</f>
        <v/>
      </c>
      <c r="I8" s="14" t="n">
        <v>24611.71916666667</v>
      </c>
      <c r="J8" s="14">
        <f>100*$G8/$I8</f>
        <v/>
      </c>
      <c r="K8" s="14">
        <f>100*(B8/I8)</f>
        <v/>
      </c>
      <c r="L8" s="14">
        <f>J8-K8</f>
        <v/>
      </c>
      <c r="M8" s="14" t="n"/>
      <c r="N8" s="14" t="n"/>
      <c r="O8" s="14" t="n"/>
      <c r="P8" s="16" t="n"/>
      <c r="R8" s="17">
        <f>A8</f>
        <v/>
      </c>
      <c r="S8" s="22" t="n">
        <v>2023.52</v>
      </c>
      <c r="T8" s="22" t="n">
        <v>10950.08</v>
      </c>
      <c r="U8" s="22" t="n">
        <v>15360.99</v>
      </c>
      <c r="V8" s="22" t="n">
        <v>15915.25</v>
      </c>
      <c r="W8" s="22" t="n">
        <v>22324.43</v>
      </c>
      <c r="X8" s="22" t="n">
        <v>27196.23</v>
      </c>
      <c r="Y8" s="22" t="n">
        <v>28209.64</v>
      </c>
      <c r="Z8" s="22" t="n">
        <v>31340.65</v>
      </c>
      <c r="AA8" s="22" t="n">
        <v>31397.36</v>
      </c>
      <c r="AB8" s="22" t="n">
        <v>32953.36</v>
      </c>
      <c r="AC8" s="22" t="n">
        <v>32996.93</v>
      </c>
      <c r="AD8" s="22" t="n">
        <v>32996.93</v>
      </c>
      <c r="AE8" s="22" t="n">
        <v>32996.93</v>
      </c>
      <c r="AF8" s="22" t="n">
        <v>32996.93</v>
      </c>
      <c r="AG8" s="22" t="n">
        <v>32996.93</v>
      </c>
      <c r="AH8" s="22" t="n">
        <v>32996.93</v>
      </c>
      <c r="AI8" s="22" t="n">
        <v>32996.93</v>
      </c>
      <c r="AJ8" s="22" t="n">
        <v>32996.93</v>
      </c>
      <c r="AK8" s="22" t="n">
        <v>32996.93</v>
      </c>
      <c r="AL8" s="22" t="n">
        <v>32996.93</v>
      </c>
      <c r="AM8" s="22" t="n">
        <v>32996.93</v>
      </c>
      <c r="AN8" s="22" t="n">
        <v>32996.93</v>
      </c>
      <c r="AO8" s="22" t="n">
        <v>32996.93</v>
      </c>
      <c r="AP8" s="22" t="n">
        <v>32996.93</v>
      </c>
      <c r="AQ8" s="14" t="n"/>
      <c r="AR8" s="14" t="n"/>
    </row>
    <row r="9">
      <c r="A9" s="12">
        <f>DATE(YEAR(A10),MONTH(A10)-1,1)</f>
        <v/>
      </c>
      <c r="B9" s="14" t="n">
        <v>14402.84</v>
      </c>
      <c r="C9" s="14">
        <f>+'Completion Factors'!J29</f>
        <v/>
      </c>
      <c r="D9" s="14">
        <f>MAX((1/C9-1)*B9,0)</f>
        <v/>
      </c>
      <c r="E9" s="14">
        <f>D9</f>
        <v/>
      </c>
      <c r="F9" s="14" t="n"/>
      <c r="G9" s="14">
        <f>B9+D9+F9</f>
        <v/>
      </c>
      <c r="H9" s="15">
        <f>G9-B9</f>
        <v/>
      </c>
      <c r="I9" s="14" t="n">
        <v>24633.53083333333</v>
      </c>
      <c r="J9" s="14">
        <f>100*$G9/$I9</f>
        <v/>
      </c>
      <c r="K9" s="14">
        <f>100*(B9/I9)</f>
        <v/>
      </c>
      <c r="L9" s="14">
        <f>J9-K9</f>
        <v/>
      </c>
      <c r="M9" s="14" t="n"/>
      <c r="N9" s="14" t="n"/>
      <c r="O9" s="14" t="n"/>
      <c r="P9" s="14" t="n"/>
      <c r="R9" s="17">
        <f>A9</f>
        <v/>
      </c>
      <c r="S9" s="22" t="n">
        <v>57.27999999999999</v>
      </c>
      <c r="T9" s="22" t="n">
        <v>10111.51</v>
      </c>
      <c r="U9" s="22" t="n">
        <v>11422.01</v>
      </c>
      <c r="V9" s="22" t="n">
        <v>11964.51</v>
      </c>
      <c r="W9" s="22" t="n">
        <v>12769.01</v>
      </c>
      <c r="X9" s="22" t="n">
        <v>12790.2</v>
      </c>
      <c r="Y9" s="22" t="n">
        <v>14346.2</v>
      </c>
      <c r="Z9" s="22" t="n">
        <v>14372.94</v>
      </c>
      <c r="AA9" s="22" t="n">
        <v>14402.84</v>
      </c>
      <c r="AB9" s="22" t="n">
        <v>14402.84</v>
      </c>
      <c r="AC9" s="22" t="n">
        <v>14402.84</v>
      </c>
      <c r="AD9" s="22" t="n">
        <v>14402.84</v>
      </c>
      <c r="AE9" s="22" t="n">
        <v>14402.84</v>
      </c>
      <c r="AF9" s="22" t="n">
        <v>14402.84</v>
      </c>
      <c r="AG9" s="22" t="n">
        <v>14402.84</v>
      </c>
      <c r="AH9" s="22" t="n">
        <v>14402.84</v>
      </c>
      <c r="AI9" s="22" t="n">
        <v>14402.84</v>
      </c>
      <c r="AJ9" s="22" t="n">
        <v>14402.84</v>
      </c>
      <c r="AK9" s="22" t="n">
        <v>14402.84</v>
      </c>
      <c r="AL9" s="22" t="n">
        <v>14402.84</v>
      </c>
      <c r="AM9" s="22" t="n">
        <v>14402.84</v>
      </c>
      <c r="AN9" s="22" t="n">
        <v>14402.84</v>
      </c>
      <c r="AO9" s="22" t="n">
        <v>14402.84</v>
      </c>
      <c r="AP9" s="22" t="n">
        <v/>
      </c>
      <c r="AQ9" s="14" t="n"/>
      <c r="AR9" s="14" t="n"/>
    </row>
    <row r="10">
      <c r="A10" s="12">
        <f>DATE(YEAR(A11),MONTH(A11)-1,1)</f>
        <v/>
      </c>
      <c r="B10" s="14" t="n">
        <v>12163.98</v>
      </c>
      <c r="C10" s="14">
        <f>+'Completion Factors'!J28</f>
        <v/>
      </c>
      <c r="D10" s="14">
        <f>MAX((1/C10-1)*B10,0)</f>
        <v/>
      </c>
      <c r="E10" s="14">
        <f>D10</f>
        <v/>
      </c>
      <c r="F10" s="14" t="n"/>
      <c r="G10" s="14">
        <f>B10+D10+F10</f>
        <v/>
      </c>
      <c r="H10" s="15">
        <f>G10-B10</f>
        <v/>
      </c>
      <c r="I10" s="14" t="n">
        <v>23784.6325</v>
      </c>
      <c r="J10" s="14">
        <f>100*$G10/$I10</f>
        <v/>
      </c>
      <c r="K10" s="14">
        <f>100*(B10/I10)</f>
        <v/>
      </c>
      <c r="L10" s="14">
        <f>J10-K10</f>
        <v/>
      </c>
      <c r="M10" s="14" t="n"/>
      <c r="N10" s="14" t="n"/>
      <c r="O10" s="14" t="n"/>
      <c r="P10" s="14" t="n"/>
      <c r="R10" s="17">
        <f>A10</f>
        <v/>
      </c>
      <c r="S10" s="22" t="n">
        <v>895.24</v>
      </c>
      <c r="T10" s="22" t="n">
        <v>9618.709999999999</v>
      </c>
      <c r="U10" s="22" t="n">
        <v>11562.98</v>
      </c>
      <c r="V10" s="22" t="n">
        <v>11929.96</v>
      </c>
      <c r="W10" s="22" t="n">
        <v>12127.35</v>
      </c>
      <c r="X10" s="22" t="n">
        <v>12127.35</v>
      </c>
      <c r="Y10" s="22" t="n">
        <v>12163.1</v>
      </c>
      <c r="Z10" s="22" t="n">
        <v>12163.1</v>
      </c>
      <c r="AA10" s="22" t="n">
        <v>12163.1</v>
      </c>
      <c r="AB10" s="22" t="n">
        <v>12163.1</v>
      </c>
      <c r="AC10" s="22" t="n">
        <v>12163.1</v>
      </c>
      <c r="AD10" s="22" t="n">
        <v>12163.1</v>
      </c>
      <c r="AE10" s="22" t="n">
        <v>12163.1</v>
      </c>
      <c r="AF10" s="22" t="n">
        <v>12163.1</v>
      </c>
      <c r="AG10" s="22" t="n">
        <v>12163.1</v>
      </c>
      <c r="AH10" s="22" t="n">
        <v>12163.1</v>
      </c>
      <c r="AI10" s="22" t="n">
        <v>12163.1</v>
      </c>
      <c r="AJ10" s="22" t="n">
        <v>12163.1</v>
      </c>
      <c r="AK10" s="22" t="n">
        <v>12163.1</v>
      </c>
      <c r="AL10" s="22" t="n">
        <v>12163.1</v>
      </c>
      <c r="AM10" s="22" t="n">
        <v>12163.1</v>
      </c>
      <c r="AN10" s="22" t="n">
        <v>12163.98</v>
      </c>
      <c r="AO10" s="22" t="n">
        <v/>
      </c>
      <c r="AP10" s="22" t="n">
        <v/>
      </c>
      <c r="AQ10" s="14" t="n"/>
      <c r="AR10" s="14" t="n"/>
    </row>
    <row r="11">
      <c r="A11" s="12">
        <f>DATE(YEAR(A12),MONTH(A12)-1,1)</f>
        <v/>
      </c>
      <c r="B11" s="14" t="n">
        <v>9539.129999999999</v>
      </c>
      <c r="C11" s="14">
        <f>+'Completion Factors'!J27</f>
        <v/>
      </c>
      <c r="D11" s="14">
        <f>MAX((1/C11-1)*B11,0)</f>
        <v/>
      </c>
      <c r="E11" s="14">
        <f>D11</f>
        <v/>
      </c>
      <c r="F11" s="14" t="n"/>
      <c r="G11" s="14">
        <f>B11+D11+F11</f>
        <v/>
      </c>
      <c r="H11" s="15">
        <f>G11-B11</f>
        <v/>
      </c>
      <c r="I11" s="14" t="n">
        <v>22692.45583333333</v>
      </c>
      <c r="J11" s="14">
        <f>100*$G11/$I11</f>
        <v/>
      </c>
      <c r="K11" s="14">
        <f>100*(B11/I11)</f>
        <v/>
      </c>
      <c r="L11" s="14">
        <f>J11-K11</f>
        <v/>
      </c>
      <c r="M11" s="14" t="n"/>
      <c r="N11" s="14" t="n"/>
      <c r="O11" s="14" t="n"/>
      <c r="P11" s="14" t="n"/>
      <c r="R11" s="17">
        <f>A11</f>
        <v/>
      </c>
      <c r="S11" s="22" t="n">
        <v>541.86</v>
      </c>
      <c r="T11" s="22" t="n">
        <v>5744.24</v>
      </c>
      <c r="U11" s="22" t="n">
        <v>8899.209999999999</v>
      </c>
      <c r="V11" s="22" t="n">
        <v>9134.709999999999</v>
      </c>
      <c r="W11" s="22" t="n">
        <v>9134.709999999999</v>
      </c>
      <c r="X11" s="22" t="n">
        <v>9171.609999999999</v>
      </c>
      <c r="Y11" s="22" t="n">
        <v>9409.659999999998</v>
      </c>
      <c r="Z11" s="22" t="n">
        <v>9409.659999999998</v>
      </c>
      <c r="AA11" s="22" t="n">
        <v>9409.659999999998</v>
      </c>
      <c r="AB11" s="22" t="n">
        <v>9482.009999999998</v>
      </c>
      <c r="AC11" s="22" t="n">
        <v>9482.009999999998</v>
      </c>
      <c r="AD11" s="22" t="n">
        <v>9482.009999999998</v>
      </c>
      <c r="AE11" s="22" t="n">
        <v>9539.129999999999</v>
      </c>
      <c r="AF11" s="22" t="n">
        <v>9539.129999999999</v>
      </c>
      <c r="AG11" s="22" t="n">
        <v>9539.129999999999</v>
      </c>
      <c r="AH11" s="22" t="n">
        <v>9539.129999999999</v>
      </c>
      <c r="AI11" s="22" t="n">
        <v>9539.129999999999</v>
      </c>
      <c r="AJ11" s="22" t="n">
        <v>9539.129999999999</v>
      </c>
      <c r="AK11" s="22" t="n">
        <v>9539.129999999999</v>
      </c>
      <c r="AL11" s="22" t="n">
        <v>9539.129999999999</v>
      </c>
      <c r="AM11" s="22" t="n">
        <v>9539.129999999999</v>
      </c>
      <c r="AN11" s="22" t="n">
        <v/>
      </c>
      <c r="AO11" s="22" t="n">
        <v/>
      </c>
      <c r="AP11" s="22" t="n">
        <v/>
      </c>
      <c r="AQ11" s="14" t="n"/>
      <c r="AR11" s="14" t="n"/>
    </row>
    <row r="12">
      <c r="A12" s="12">
        <f>DATE(YEAR(A13),MONTH(A13)-1,1)</f>
        <v/>
      </c>
      <c r="B12" s="14" t="n">
        <v>13444.95</v>
      </c>
      <c r="C12" s="14">
        <f>++'Completion Factors'!J26</f>
        <v/>
      </c>
      <c r="D12" s="14">
        <f>MAX((1/C12-1)*B12,0)</f>
        <v/>
      </c>
      <c r="E12" s="14">
        <f>D12</f>
        <v/>
      </c>
      <c r="F12" s="14" t="n"/>
      <c r="G12" s="14">
        <f>B12+D12+F12</f>
        <v/>
      </c>
      <c r="H12" s="15">
        <f>G12-B12</f>
        <v/>
      </c>
      <c r="I12" s="14" t="n">
        <v>21360.85083333333</v>
      </c>
      <c r="J12" s="14">
        <f>100*$G12/$I12</f>
        <v/>
      </c>
      <c r="K12" s="14">
        <f>100*(B12/I12)</f>
        <v/>
      </c>
      <c r="L12" s="14">
        <f>J12-K12</f>
        <v/>
      </c>
      <c r="M12" s="14" t="n"/>
      <c r="N12" s="14" t="n"/>
      <c r="O12" s="14" t="n"/>
      <c r="P12" s="14" t="n"/>
      <c r="R12" s="17">
        <f>A12</f>
        <v/>
      </c>
      <c r="S12" s="22" t="n">
        <v>535.26</v>
      </c>
      <c r="T12" s="22" t="n">
        <v>3819.91</v>
      </c>
      <c r="U12" s="22" t="n">
        <v>4804.71</v>
      </c>
      <c r="V12" s="22" t="n">
        <v>4886.8</v>
      </c>
      <c r="W12" s="22" t="n">
        <v>5003.570000000001</v>
      </c>
      <c r="X12" s="22" t="n">
        <v>9724.950000000001</v>
      </c>
      <c r="Y12" s="22" t="n">
        <v>9724.950000000001</v>
      </c>
      <c r="Z12" s="22" t="n">
        <v>9724.950000000001</v>
      </c>
      <c r="AA12" s="22" t="n">
        <v>9724.950000000001</v>
      </c>
      <c r="AB12" s="22" t="n">
        <v>9724.950000000001</v>
      </c>
      <c r="AC12" s="22" t="n">
        <v>13444.95</v>
      </c>
      <c r="AD12" s="22" t="n">
        <v>13444.95</v>
      </c>
      <c r="AE12" s="22" t="n">
        <v>13444.95</v>
      </c>
      <c r="AF12" s="22" t="n">
        <v>13444.95</v>
      </c>
      <c r="AG12" s="22" t="n">
        <v>13444.95</v>
      </c>
      <c r="AH12" s="22" t="n">
        <v>13444.95</v>
      </c>
      <c r="AI12" s="22" t="n">
        <v>13444.95</v>
      </c>
      <c r="AJ12" s="22" t="n">
        <v>13444.95</v>
      </c>
      <c r="AK12" s="22" t="n">
        <v>13444.95</v>
      </c>
      <c r="AL12" s="22" t="n">
        <v>13444.95</v>
      </c>
      <c r="AM12" s="22" t="n">
        <v/>
      </c>
      <c r="AN12" s="22" t="n">
        <v/>
      </c>
      <c r="AO12" s="22" t="n">
        <v/>
      </c>
      <c r="AP12" s="22" t="n">
        <v/>
      </c>
      <c r="AQ12" s="14" t="n"/>
      <c r="AR12" s="14" t="n"/>
    </row>
    <row r="13">
      <c r="A13" s="12">
        <f>DATE(YEAR(A14),MONTH(A14)-1,1)</f>
        <v/>
      </c>
      <c r="B13" s="14" t="n">
        <v>19461.56</v>
      </c>
      <c r="C13" s="14">
        <f>++'Completion Factors'!J25</f>
        <v/>
      </c>
      <c r="D13" s="14">
        <f>MAX((1/C13-1)*B13,0)</f>
        <v/>
      </c>
      <c r="E13" s="14">
        <f>D13</f>
        <v/>
      </c>
      <c r="F13" s="14" t="n"/>
      <c r="G13" s="14">
        <f>B13+D13+F13</f>
        <v/>
      </c>
      <c r="H13" s="15">
        <f>G13-B13</f>
        <v/>
      </c>
      <c r="I13" s="14" t="n">
        <v>21157.32416666667</v>
      </c>
      <c r="J13" s="14">
        <f>100*$G13/$I13</f>
        <v/>
      </c>
      <c r="K13" s="14">
        <f>100*(B13/I13)</f>
        <v/>
      </c>
      <c r="L13" s="14">
        <f>J13-K13</f>
        <v/>
      </c>
      <c r="M13" s="14" t="n"/>
      <c r="N13" s="14" t="n"/>
      <c r="O13" s="14" t="n"/>
      <c r="P13" s="14" t="n"/>
      <c r="R13" s="17">
        <f>A13</f>
        <v/>
      </c>
      <c r="S13" s="22" t="n">
        <v>203.92</v>
      </c>
      <c r="T13" s="22" t="n">
        <v>5316.150000000001</v>
      </c>
      <c r="U13" s="22" t="n">
        <v>6130.35</v>
      </c>
      <c r="V13" s="22" t="n">
        <v>7918.77</v>
      </c>
      <c r="W13" s="22" t="n">
        <v>19234.02</v>
      </c>
      <c r="X13" s="22" t="n">
        <v>19362.14</v>
      </c>
      <c r="Y13" s="22" t="n">
        <v>19362.14</v>
      </c>
      <c r="Z13" s="22" t="n">
        <v>19362.14</v>
      </c>
      <c r="AA13" s="22" t="n">
        <v>19362.14</v>
      </c>
      <c r="AB13" s="22" t="n">
        <v>19461.56</v>
      </c>
      <c r="AC13" s="22" t="n">
        <v>19461.56</v>
      </c>
      <c r="AD13" s="22" t="n">
        <v>19461.56</v>
      </c>
      <c r="AE13" s="22" t="n">
        <v>19461.56</v>
      </c>
      <c r="AF13" s="22" t="n">
        <v>19461.56</v>
      </c>
      <c r="AG13" s="22" t="n">
        <v>19461.56</v>
      </c>
      <c r="AH13" s="22" t="n">
        <v>19461.56</v>
      </c>
      <c r="AI13" s="22" t="n">
        <v>19461.56</v>
      </c>
      <c r="AJ13" s="22" t="n">
        <v>19461.56</v>
      </c>
      <c r="AK13" s="22" t="n">
        <v>19461.56</v>
      </c>
      <c r="AL13" s="22" t="n">
        <v/>
      </c>
      <c r="AM13" s="22" t="n">
        <v/>
      </c>
      <c r="AN13" s="22" t="n">
        <v/>
      </c>
      <c r="AO13" s="22" t="n">
        <v/>
      </c>
      <c r="AP13" s="22" t="n">
        <v/>
      </c>
      <c r="AQ13" s="14" t="n"/>
      <c r="AR13" s="14" t="n"/>
    </row>
    <row r="14">
      <c r="A14" s="12">
        <f>DATE(YEAR(A15),MONTH(A15)-1,1)</f>
        <v/>
      </c>
      <c r="B14" s="14" t="n">
        <v>28529.68</v>
      </c>
      <c r="C14" s="14">
        <f>++'Completion Factors'!J24</f>
        <v/>
      </c>
      <c r="D14" s="14">
        <f>MAX((1/C14-1)*B14,0)</f>
        <v/>
      </c>
      <c r="E14" s="14">
        <f>D14</f>
        <v/>
      </c>
      <c r="F14" s="14" t="n"/>
      <c r="G14" s="14">
        <f>B14+D14+F14</f>
        <v/>
      </c>
      <c r="H14" s="15">
        <f>G14-B14</f>
        <v/>
      </c>
      <c r="I14" s="14" t="n">
        <v>20162.48666666667</v>
      </c>
      <c r="J14" s="14">
        <f>100*$G14/$I14</f>
        <v/>
      </c>
      <c r="K14" s="14">
        <f>100*(B14/I14)</f>
        <v/>
      </c>
      <c r="L14" s="14">
        <f>J14-K14</f>
        <v/>
      </c>
      <c r="M14" s="14" t="n"/>
      <c r="N14" s="14" t="n"/>
      <c r="O14" s="14" t="n"/>
      <c r="P14" s="14" t="n"/>
      <c r="R14" s="17">
        <f>A14</f>
        <v/>
      </c>
      <c r="S14" s="22" t="n">
        <v>430.81</v>
      </c>
      <c r="T14" s="22" t="n">
        <v>3843.98</v>
      </c>
      <c r="U14" s="22" t="n">
        <v>26075.59</v>
      </c>
      <c r="V14" s="22" t="n">
        <v>26279.72</v>
      </c>
      <c r="W14" s="22" t="n">
        <v>26387.38</v>
      </c>
      <c r="X14" s="22" t="n">
        <v>26728.8</v>
      </c>
      <c r="Y14" s="22" t="n">
        <v>26728.8</v>
      </c>
      <c r="Z14" s="22" t="n">
        <v>26728.8</v>
      </c>
      <c r="AA14" s="22" t="n">
        <v>27028.8</v>
      </c>
      <c r="AB14" s="22" t="n">
        <v>27028.8</v>
      </c>
      <c r="AC14" s="22" t="n">
        <v>28528.8</v>
      </c>
      <c r="AD14" s="22" t="n">
        <v>28528.8</v>
      </c>
      <c r="AE14" s="22" t="n">
        <v>28528.8</v>
      </c>
      <c r="AF14" s="22" t="n">
        <v>28528.8</v>
      </c>
      <c r="AG14" s="22" t="n">
        <v>28528.8</v>
      </c>
      <c r="AH14" s="22" t="n">
        <v>28528.8</v>
      </c>
      <c r="AI14" s="22" t="n">
        <v>28529.68</v>
      </c>
      <c r="AJ14" s="22" t="n">
        <v>28529.68</v>
      </c>
      <c r="AK14" s="22" t="n">
        <v/>
      </c>
      <c r="AL14" s="22" t="n">
        <v/>
      </c>
      <c r="AM14" s="22" t="n">
        <v/>
      </c>
      <c r="AN14" s="22" t="n">
        <v/>
      </c>
      <c r="AO14" s="22" t="n">
        <v/>
      </c>
      <c r="AP14" s="22" t="n">
        <v/>
      </c>
      <c r="AQ14" s="14" t="n"/>
      <c r="AR14" s="14" t="n"/>
    </row>
    <row r="15">
      <c r="A15" s="12">
        <f>DATE(YEAR(A16),MONTH(A16)-1,1)</f>
        <v/>
      </c>
      <c r="B15" s="14" t="n">
        <v>12336.73</v>
      </c>
      <c r="C15" s="14">
        <f>++'Completion Factors'!J23</f>
        <v/>
      </c>
      <c r="D15" s="14">
        <f>MAX((1/C15-1)*B15,0)</f>
        <v/>
      </c>
      <c r="E15" s="14">
        <f>D15</f>
        <v/>
      </c>
      <c r="F15" s="14" t="n"/>
      <c r="G15" s="14">
        <f>B15+D15+F15</f>
        <v/>
      </c>
      <c r="H15" s="15">
        <f>G15-B15</f>
        <v/>
      </c>
      <c r="I15" s="14" t="n">
        <v>19338.82416666667</v>
      </c>
      <c r="J15" s="14">
        <f>100*$G15/$I15</f>
        <v/>
      </c>
      <c r="K15" s="14">
        <f>100*(B15/I15)</f>
        <v/>
      </c>
      <c r="L15" s="14">
        <f>J15-K15</f>
        <v/>
      </c>
      <c r="M15" s="14" t="n"/>
      <c r="N15" s="14" t="n"/>
      <c r="O15" s="14" t="n"/>
      <c r="P15" s="14" t="n"/>
      <c r="R15" s="17">
        <f>A15</f>
        <v/>
      </c>
      <c r="S15" s="22" t="n">
        <v>1150.31</v>
      </c>
      <c r="T15" s="22" t="n">
        <v>5769.530000000001</v>
      </c>
      <c r="U15" s="22" t="n">
        <v>8529.720000000001</v>
      </c>
      <c r="V15" s="22" t="n">
        <v>8681.780000000001</v>
      </c>
      <c r="W15" s="22" t="n">
        <v>8770.560000000001</v>
      </c>
      <c r="X15" s="22" t="n">
        <v>8770.560000000001</v>
      </c>
      <c r="Y15" s="22" t="n">
        <v>8799.430000000002</v>
      </c>
      <c r="Z15" s="22" t="n">
        <v>12336.73</v>
      </c>
      <c r="AA15" s="22" t="n">
        <v>12336.73</v>
      </c>
      <c r="AB15" s="22" t="n">
        <v>12336.73</v>
      </c>
      <c r="AC15" s="22" t="n">
        <v>12336.73</v>
      </c>
      <c r="AD15" s="22" t="n">
        <v>12336.73</v>
      </c>
      <c r="AE15" s="22" t="n">
        <v>12336.73</v>
      </c>
      <c r="AF15" s="22" t="n">
        <v>12336.73</v>
      </c>
      <c r="AG15" s="22" t="n">
        <v>12336.73</v>
      </c>
      <c r="AH15" s="22" t="n">
        <v>12336.73</v>
      </c>
      <c r="AI15" s="22" t="n">
        <v>12336.73</v>
      </c>
      <c r="AJ15" s="22" t="n">
        <v/>
      </c>
      <c r="AK15" s="22" t="n">
        <v/>
      </c>
      <c r="AL15" s="22" t="n">
        <v/>
      </c>
      <c r="AM15" s="22" t="n">
        <v/>
      </c>
      <c r="AN15" s="22" t="n">
        <v/>
      </c>
      <c r="AO15" s="22" t="n">
        <v/>
      </c>
      <c r="AP15" s="22" t="n">
        <v/>
      </c>
      <c r="AQ15" s="14" t="n"/>
      <c r="AR15" s="14" t="n"/>
    </row>
    <row r="16">
      <c r="A16" s="12">
        <f>DATE(YEAR(A17),MONTH(A17)-1,1)</f>
        <v/>
      </c>
      <c r="B16" s="14" t="n">
        <v>5888.559999999999</v>
      </c>
      <c r="C16" s="14">
        <f>++'Completion Factors'!J22</f>
        <v/>
      </c>
      <c r="D16" s="14">
        <f>MAX((1/C16-1)*B16,0)</f>
        <v/>
      </c>
      <c r="E16" s="14">
        <f>D16</f>
        <v/>
      </c>
      <c r="F16" s="14" t="n"/>
      <c r="G16" s="14">
        <f>B16+D16+F16</f>
        <v/>
      </c>
      <c r="H16" s="15">
        <f>G16-B16</f>
        <v/>
      </c>
      <c r="I16" s="14" t="n">
        <v>19304.61333333333</v>
      </c>
      <c r="J16" s="14">
        <f>100*$G16/$I16</f>
        <v/>
      </c>
      <c r="K16" s="14">
        <f>100*(B16/I16)</f>
        <v/>
      </c>
      <c r="L16" s="14">
        <f>J16-K16</f>
        <v/>
      </c>
      <c r="M16" s="14" t="n"/>
      <c r="N16" s="14" t="n"/>
      <c r="O16" s="14" t="n"/>
      <c r="P16" s="14" t="n"/>
      <c r="R16" s="17">
        <f>A16</f>
        <v/>
      </c>
      <c r="S16" s="22" t="n">
        <v>576.23</v>
      </c>
      <c r="T16" s="22" t="n">
        <v>4810.4</v>
      </c>
      <c r="U16" s="22" t="n">
        <v>5516.94</v>
      </c>
      <c r="V16" s="22" t="n">
        <v>5866.929999999999</v>
      </c>
      <c r="W16" s="22" t="n">
        <v>5866.929999999999</v>
      </c>
      <c r="X16" s="22" t="n">
        <v>5882.15</v>
      </c>
      <c r="Y16" s="22" t="n">
        <v>5888.559999999999</v>
      </c>
      <c r="Z16" s="22" t="n">
        <v>5888.559999999999</v>
      </c>
      <c r="AA16" s="22" t="n">
        <v>5888.559999999999</v>
      </c>
      <c r="AB16" s="22" t="n">
        <v>5888.559999999999</v>
      </c>
      <c r="AC16" s="22" t="n">
        <v>5888.559999999999</v>
      </c>
      <c r="AD16" s="22" t="n">
        <v>5888.559999999999</v>
      </c>
      <c r="AE16" s="22" t="n">
        <v>5888.559999999999</v>
      </c>
      <c r="AF16" s="22" t="n">
        <v>5888.559999999999</v>
      </c>
      <c r="AG16" s="22" t="n">
        <v>5888.559999999999</v>
      </c>
      <c r="AH16" s="22" t="n">
        <v>5888.559999999999</v>
      </c>
      <c r="AI16" s="22" t="n">
        <v/>
      </c>
      <c r="AJ16" s="22" t="n">
        <v/>
      </c>
      <c r="AK16" s="22" t="n">
        <v/>
      </c>
      <c r="AL16" s="22" t="n">
        <v/>
      </c>
      <c r="AM16" s="22" t="n">
        <v/>
      </c>
      <c r="AN16" s="22" t="n">
        <v/>
      </c>
      <c r="AO16" s="22" t="n">
        <v/>
      </c>
      <c r="AP16" s="22" t="n">
        <v/>
      </c>
      <c r="AQ16" s="14" t="n"/>
      <c r="AR16" s="14" t="n"/>
    </row>
    <row r="17">
      <c r="A17" s="12">
        <f>DATE(YEAR(A18),MONTH(A18)-1,1)</f>
        <v/>
      </c>
      <c r="B17" s="14" t="n">
        <v>7675.449999999999</v>
      </c>
      <c r="C17" s="14">
        <f>++'Completion Factors'!J21</f>
        <v/>
      </c>
      <c r="D17" s="14">
        <f>MAX((1/C17-1)*B17,0)</f>
        <v/>
      </c>
      <c r="E17" s="14">
        <f>D17</f>
        <v/>
      </c>
      <c r="F17" s="14" t="n"/>
      <c r="G17" s="14">
        <f>B17+D17+F17</f>
        <v/>
      </c>
      <c r="H17" s="15">
        <f>G17-B17</f>
        <v/>
      </c>
      <c r="I17" s="14" t="n">
        <v>18995.06666666667</v>
      </c>
      <c r="J17" s="14">
        <f>100*$G17/$I17</f>
        <v/>
      </c>
      <c r="K17" s="14">
        <f>100*(B17/I17)</f>
        <v/>
      </c>
      <c r="L17" s="14">
        <f>J17-K17</f>
        <v/>
      </c>
      <c r="M17" s="14" t="n"/>
      <c r="N17" s="14" t="n"/>
      <c r="O17" s="14" t="n"/>
      <c r="P17" s="14" t="n"/>
      <c r="R17" s="17">
        <f>A17</f>
        <v/>
      </c>
      <c r="S17" s="22" t="n">
        <v>966.78</v>
      </c>
      <c r="T17" s="22" t="n">
        <v>5327.259999999999</v>
      </c>
      <c r="U17" s="22" t="n">
        <v>5710.949999999999</v>
      </c>
      <c r="V17" s="22" t="n">
        <v>7400.129999999999</v>
      </c>
      <c r="W17" s="22" t="n">
        <v>7440.499999999999</v>
      </c>
      <c r="X17" s="22" t="n">
        <v>7665.289999999999</v>
      </c>
      <c r="Y17" s="22" t="n">
        <v>7665.289999999999</v>
      </c>
      <c r="Z17" s="22" t="n">
        <v>7665.289999999999</v>
      </c>
      <c r="AA17" s="22" t="n">
        <v>7665.289999999999</v>
      </c>
      <c r="AB17" s="22" t="n">
        <v>7665.289999999999</v>
      </c>
      <c r="AC17" s="22" t="n">
        <v>7675.449999999999</v>
      </c>
      <c r="AD17" s="22" t="n">
        <v>7675.449999999999</v>
      </c>
      <c r="AE17" s="22" t="n">
        <v>7675.449999999999</v>
      </c>
      <c r="AF17" s="22" t="n">
        <v>7675.449999999999</v>
      </c>
      <c r="AG17" s="22" t="n">
        <v>7675.449999999999</v>
      </c>
      <c r="AH17" s="22" t="n">
        <v/>
      </c>
      <c r="AI17" s="22" t="n">
        <v/>
      </c>
      <c r="AJ17" s="22" t="n">
        <v/>
      </c>
      <c r="AK17" s="22" t="n">
        <v/>
      </c>
      <c r="AL17" s="22" t="n">
        <v/>
      </c>
      <c r="AM17" s="22" t="n">
        <v/>
      </c>
      <c r="AN17" s="22" t="n">
        <v/>
      </c>
      <c r="AO17" s="22" t="n">
        <v/>
      </c>
      <c r="AP17" s="22" t="n">
        <v/>
      </c>
      <c r="AQ17" s="14" t="n"/>
      <c r="AR17" s="14" t="n"/>
    </row>
    <row r="18">
      <c r="A18" s="12">
        <f>DATE(YEAR(A19),MONTH(A19)-1,1)</f>
        <v/>
      </c>
      <c r="B18" s="14" t="n">
        <v>7352.829999999999</v>
      </c>
      <c r="C18" s="14">
        <f>++'Completion Factors'!J20</f>
        <v/>
      </c>
      <c r="D18" s="14">
        <f>MAX((1/C18-1)*B18,0)</f>
        <v/>
      </c>
      <c r="E18" s="14">
        <f>D18</f>
        <v/>
      </c>
      <c r="F18" s="14" t="n"/>
      <c r="G18" s="14">
        <f>B18+D18+F18</f>
        <v/>
      </c>
      <c r="H18" s="15">
        <f>G18-B18</f>
        <v/>
      </c>
      <c r="I18" s="14" t="n">
        <v>18959.85416666667</v>
      </c>
      <c r="J18" s="14">
        <f>100*$G18/$I18</f>
        <v/>
      </c>
      <c r="K18" s="14">
        <f>100*(B18/I18)</f>
        <v/>
      </c>
      <c r="L18" s="14">
        <f>J18-K18</f>
        <v/>
      </c>
      <c r="M18" s="14" t="n"/>
      <c r="N18" s="14" t="n"/>
      <c r="O18" s="14" t="n"/>
      <c r="P18" s="14" t="n"/>
      <c r="R18" s="17">
        <f>A18</f>
        <v/>
      </c>
      <c r="S18" s="22" t="n">
        <v>407.73</v>
      </c>
      <c r="T18" s="22" t="n">
        <v>4573.58</v>
      </c>
      <c r="U18" s="22" t="n">
        <v>5459.19</v>
      </c>
      <c r="V18" s="22" t="n">
        <v>5578.179999999999</v>
      </c>
      <c r="W18" s="22" t="n">
        <v>5668.209999999999</v>
      </c>
      <c r="X18" s="22" t="n">
        <v>7269.919999999999</v>
      </c>
      <c r="Y18" s="22" t="n">
        <v>7269.919999999999</v>
      </c>
      <c r="Z18" s="22" t="n">
        <v>7269.919999999999</v>
      </c>
      <c r="AA18" s="22" t="n">
        <v>7269.919999999999</v>
      </c>
      <c r="AB18" s="22" t="n">
        <v>7269.919999999999</v>
      </c>
      <c r="AC18" s="22" t="n">
        <v>7302.079999999999</v>
      </c>
      <c r="AD18" s="22" t="n">
        <v>7302.079999999999</v>
      </c>
      <c r="AE18" s="22" t="n">
        <v>7352.829999999999</v>
      </c>
      <c r="AF18" s="22" t="n">
        <v>7352.829999999999</v>
      </c>
      <c r="AG18" s="22" t="n">
        <v/>
      </c>
      <c r="AH18" s="22" t="n">
        <v/>
      </c>
      <c r="AI18" s="22" t="n">
        <v/>
      </c>
      <c r="AJ18" s="22" t="n">
        <v/>
      </c>
      <c r="AK18" s="22" t="n">
        <v/>
      </c>
      <c r="AL18" s="22" t="n">
        <v/>
      </c>
      <c r="AM18" s="22" t="n">
        <v/>
      </c>
      <c r="AN18" s="22" t="n">
        <v/>
      </c>
      <c r="AO18" s="22" t="n">
        <v/>
      </c>
      <c r="AP18" s="22" t="n">
        <v/>
      </c>
      <c r="AQ18" s="14" t="n"/>
      <c r="AR18" s="14" t="n"/>
    </row>
    <row r="19">
      <c r="A19" s="12">
        <f>DATE(YEAR(A20),MONTH(A20)-1,1)</f>
        <v/>
      </c>
      <c r="B19" s="14" t="n">
        <v>31929.93</v>
      </c>
      <c r="C19" s="14">
        <f>++'Completion Factors'!J19</f>
        <v/>
      </c>
      <c r="D19" s="14">
        <f>MAX((1/C19-1)*B19,0)</f>
        <v/>
      </c>
      <c r="E19" s="14">
        <f>D19</f>
        <v/>
      </c>
      <c r="F19" s="14" t="n"/>
      <c r="G19" s="14">
        <f>B19+D19+F19</f>
        <v/>
      </c>
      <c r="H19" s="15">
        <f>G19-B19</f>
        <v/>
      </c>
      <c r="I19" s="14" t="n">
        <v>18674.72833333333</v>
      </c>
      <c r="J19" s="14">
        <f>100*$G19/$I19</f>
        <v/>
      </c>
      <c r="K19" s="14">
        <f>100*(B19/I19)</f>
        <v/>
      </c>
      <c r="L19" s="14">
        <f>J19-K19</f>
        <v/>
      </c>
      <c r="M19" s="14">
        <f>SUM(G8:G19)/SUM(I8:I19)*100</f>
        <v/>
      </c>
      <c r="N19" s="19" t="n"/>
      <c r="O19" s="14" t="n"/>
      <c r="P19" s="14" t="n"/>
      <c r="R19" s="17">
        <f>A19</f>
        <v/>
      </c>
      <c r="S19" s="22" t="n">
        <v>332.74</v>
      </c>
      <c r="T19" s="22" t="n">
        <v>7527.8</v>
      </c>
      <c r="U19" s="22" t="n">
        <v>11025.55</v>
      </c>
      <c r="V19" s="22" t="n">
        <v>31657.73</v>
      </c>
      <c r="W19" s="22" t="n">
        <v>31732.73</v>
      </c>
      <c r="X19" s="22" t="n">
        <v>31732.73</v>
      </c>
      <c r="Y19" s="22" t="n">
        <v>31732.73</v>
      </c>
      <c r="Z19" s="22" t="n">
        <v>31791.79</v>
      </c>
      <c r="AA19" s="22" t="n">
        <v>31928.51</v>
      </c>
      <c r="AB19" s="22" t="n">
        <v>31928.51</v>
      </c>
      <c r="AC19" s="22" t="n">
        <v>31928.51</v>
      </c>
      <c r="AD19" s="22" t="n">
        <v>31928.51</v>
      </c>
      <c r="AE19" s="22" t="n">
        <v>31929.93</v>
      </c>
      <c r="AF19" s="22" t="n">
        <v/>
      </c>
      <c r="AG19" s="22" t="n">
        <v/>
      </c>
      <c r="AH19" s="22" t="n">
        <v/>
      </c>
      <c r="AI19" s="22" t="n">
        <v/>
      </c>
      <c r="AJ19" s="22" t="n">
        <v/>
      </c>
      <c r="AK19" s="22" t="n">
        <v/>
      </c>
      <c r="AL19" s="22" t="n">
        <v/>
      </c>
      <c r="AM19" s="22" t="n">
        <v/>
      </c>
      <c r="AN19" s="22" t="n">
        <v/>
      </c>
      <c r="AO19" s="22" t="n">
        <v/>
      </c>
      <c r="AP19" s="22" t="n">
        <v/>
      </c>
      <c r="AQ19" s="14" t="n"/>
      <c r="AR19" s="14" t="n"/>
    </row>
    <row r="20">
      <c r="A20" s="12">
        <f>DATE(YEAR(A21),MONTH(A21)-1,1)</f>
        <v/>
      </c>
      <c r="B20" s="14" t="n">
        <v>13077.34</v>
      </c>
      <c r="C20" s="14">
        <f>++'Completion Factors'!J18</f>
        <v/>
      </c>
      <c r="D20" s="14">
        <f>MAX((1/C20-1)*B20,0)</f>
        <v/>
      </c>
      <c r="E20" s="14">
        <f>D20</f>
        <v/>
      </c>
      <c r="F20" s="14" t="n"/>
      <c r="G20" s="14">
        <f>B20+D20+F20</f>
        <v/>
      </c>
      <c r="H20" s="15">
        <f>G20-B20</f>
        <v/>
      </c>
      <c r="I20" s="14" t="n">
        <v>18101.9375</v>
      </c>
      <c r="J20" s="14">
        <f>100*$G20/$I20</f>
        <v/>
      </c>
      <c r="K20" s="14">
        <f>100*(B20/I20)</f>
        <v/>
      </c>
      <c r="L20" s="14">
        <f>J20-K20</f>
        <v/>
      </c>
      <c r="M20" s="14">
        <f>SUM(G9:G20)/SUM(I9:I20)*100</f>
        <v/>
      </c>
      <c r="N20" s="19">
        <f>J20/J8</f>
        <v/>
      </c>
      <c r="O20" s="19">
        <f>I20/I8</f>
        <v/>
      </c>
      <c r="P20" s="14" t="n"/>
      <c r="R20" s="17">
        <f>A20</f>
        <v/>
      </c>
      <c r="S20" s="22" t="n">
        <v>1200.86</v>
      </c>
      <c r="T20" s="22" t="n">
        <v>5541.190000000001</v>
      </c>
      <c r="U20" s="22" t="n">
        <v>9706.450000000001</v>
      </c>
      <c r="V20" s="22" t="n">
        <v>9803.720000000001</v>
      </c>
      <c r="W20" s="22" t="n">
        <v>9803.720000000001</v>
      </c>
      <c r="X20" s="22" t="n">
        <v>9803.720000000001</v>
      </c>
      <c r="Y20" s="22" t="n">
        <v>9803.720000000001</v>
      </c>
      <c r="Z20" s="22" t="n">
        <v>11444.53</v>
      </c>
      <c r="AA20" s="22" t="n">
        <v>13072.5</v>
      </c>
      <c r="AB20" s="22" t="n">
        <v>13077.34</v>
      </c>
      <c r="AC20" s="22" t="n">
        <v>13077.34</v>
      </c>
      <c r="AD20" s="22" t="n">
        <v>13077.34</v>
      </c>
      <c r="AE20" s="22" t="n">
        <v/>
      </c>
      <c r="AF20" s="22" t="n">
        <v/>
      </c>
      <c r="AG20" s="22" t="n">
        <v/>
      </c>
      <c r="AH20" s="22" t="n">
        <v/>
      </c>
      <c r="AI20" s="22" t="n">
        <v/>
      </c>
      <c r="AJ20" s="22" t="n">
        <v/>
      </c>
      <c r="AK20" s="22" t="n">
        <v/>
      </c>
      <c r="AL20" s="22" t="n">
        <v/>
      </c>
      <c r="AM20" s="22" t="n">
        <v/>
      </c>
      <c r="AN20" s="22" t="n">
        <v/>
      </c>
      <c r="AO20" s="22" t="n">
        <v/>
      </c>
      <c r="AP20" s="22" t="n">
        <v/>
      </c>
      <c r="AQ20" s="14" t="n"/>
      <c r="AR20" s="14" t="n"/>
    </row>
    <row r="21">
      <c r="A21" s="12">
        <f>DATE(YEAR(A22),MONTH(A22)-1,1)</f>
        <v/>
      </c>
      <c r="B21" s="14" t="n">
        <v>5611.320000000001</v>
      </c>
      <c r="C21" s="14">
        <f>++'Completion Factors'!J17</f>
        <v/>
      </c>
      <c r="D21" s="14">
        <f>MAX((1/C21-1)*B21,0)</f>
        <v/>
      </c>
      <c r="E21" s="14">
        <f>D21</f>
        <v/>
      </c>
      <c r="F21" s="14" t="n"/>
      <c r="G21" s="14">
        <f>B21+D21+F21</f>
        <v/>
      </c>
      <c r="H21" s="15">
        <f>G21-B21</f>
        <v/>
      </c>
      <c r="I21" s="14" t="n">
        <v>18045.39916666667</v>
      </c>
      <c r="J21" s="14">
        <f>100*$G21/$I21</f>
        <v/>
      </c>
      <c r="K21" s="14">
        <f>100*(B21/I21)</f>
        <v/>
      </c>
      <c r="L21" s="14">
        <f>J21-K21</f>
        <v/>
      </c>
      <c r="M21" s="14">
        <f>SUM(G10:G21)/SUM(I10:I21)*100</f>
        <v/>
      </c>
      <c r="N21" s="19">
        <f>J21/J9</f>
        <v/>
      </c>
      <c r="O21" s="19">
        <f>I21/I9</f>
        <v/>
      </c>
      <c r="P21" s="14" t="n"/>
      <c r="R21" s="17">
        <f>A21</f>
        <v/>
      </c>
      <c r="S21" s="22" t="n">
        <v/>
      </c>
      <c r="T21" s="22" t="n">
        <v>5210.08</v>
      </c>
      <c r="U21" s="22" t="n">
        <v>5413.47</v>
      </c>
      <c r="V21" s="22" t="n">
        <v>5413.47</v>
      </c>
      <c r="W21" s="22" t="n">
        <v>5413.47</v>
      </c>
      <c r="X21" s="22" t="n">
        <v>5413.47</v>
      </c>
      <c r="Y21" s="22" t="n">
        <v>5593.030000000001</v>
      </c>
      <c r="Z21" s="22" t="n">
        <v>5593.030000000001</v>
      </c>
      <c r="AA21" s="22" t="n">
        <v>5593.030000000001</v>
      </c>
      <c r="AB21" s="22" t="n">
        <v>5611.320000000001</v>
      </c>
      <c r="AC21" s="22" t="n">
        <v>5611.320000000001</v>
      </c>
      <c r="AD21" s="22" t="n">
        <v/>
      </c>
      <c r="AE21" s="22" t="n">
        <v/>
      </c>
      <c r="AF21" s="22" t="n">
        <v/>
      </c>
      <c r="AG21" s="22" t="n">
        <v/>
      </c>
      <c r="AH21" s="22" t="n">
        <v/>
      </c>
      <c r="AI21" s="22" t="n">
        <v/>
      </c>
      <c r="AJ21" s="22" t="n">
        <v/>
      </c>
      <c r="AK21" s="22" t="n">
        <v/>
      </c>
      <c r="AL21" s="22" t="n">
        <v/>
      </c>
      <c r="AM21" s="22" t="n">
        <v/>
      </c>
      <c r="AN21" s="22" t="n">
        <v/>
      </c>
      <c r="AO21" s="22" t="n">
        <v/>
      </c>
      <c r="AP21" s="22" t="n">
        <v/>
      </c>
      <c r="AQ21" s="14" t="n"/>
      <c r="AR21" s="14" t="n"/>
    </row>
    <row r="22">
      <c r="A22" s="12">
        <f>DATE(YEAR(A23),MONTH(A23)-1,1)</f>
        <v/>
      </c>
      <c r="B22" s="14" t="n">
        <v>15768.6</v>
      </c>
      <c r="C22" s="14">
        <f>++'Completion Factors'!J16</f>
        <v/>
      </c>
      <c r="D22" s="14">
        <f>MAX((1/C22-1)*B22,0)</f>
        <v/>
      </c>
      <c r="E22" s="14">
        <f>D22</f>
        <v/>
      </c>
      <c r="F22" s="14" t="n"/>
      <c r="G22" s="14">
        <f>B22+D22+F22</f>
        <v/>
      </c>
      <c r="H22" s="15">
        <f>G22-B22</f>
        <v/>
      </c>
      <c r="I22" s="14" t="n">
        <v>17623.3575</v>
      </c>
      <c r="J22" s="14">
        <f>100*$G22/$I22</f>
        <v/>
      </c>
      <c r="K22" s="14">
        <f>100*(B22/I22)</f>
        <v/>
      </c>
      <c r="L22" s="14">
        <f>J22-K22</f>
        <v/>
      </c>
      <c r="M22" s="14">
        <f>SUM(G11:G22)/SUM(I11:I22)*100</f>
        <v/>
      </c>
      <c r="N22" s="19">
        <f>J22/J10</f>
        <v/>
      </c>
      <c r="O22" s="19">
        <f>I22/I10</f>
        <v/>
      </c>
      <c r="P22" s="14" t="n"/>
      <c r="R22" s="17">
        <f>A22</f>
        <v/>
      </c>
      <c r="S22" s="22" t="n">
        <v>1182.75</v>
      </c>
      <c r="T22" s="22" t="n">
        <v>7384.45</v>
      </c>
      <c r="U22" s="22" t="n">
        <v>7637.37</v>
      </c>
      <c r="V22" s="22" t="n">
        <v>9420.17</v>
      </c>
      <c r="W22" s="22" t="n">
        <v>9420.17</v>
      </c>
      <c r="X22" s="22" t="n">
        <v>11257.4</v>
      </c>
      <c r="Y22" s="22" t="n">
        <v>14116.69</v>
      </c>
      <c r="Z22" s="22" t="n">
        <v>15748.69</v>
      </c>
      <c r="AA22" s="22" t="n">
        <v>15768.6</v>
      </c>
      <c r="AB22" s="22" t="n">
        <v>15768.6</v>
      </c>
      <c r="AC22" s="22" t="n">
        <v/>
      </c>
      <c r="AD22" s="22" t="n">
        <v/>
      </c>
      <c r="AE22" s="22" t="n">
        <v/>
      </c>
      <c r="AF22" s="22" t="n">
        <v/>
      </c>
      <c r="AG22" s="22" t="n">
        <v/>
      </c>
      <c r="AH22" s="22" t="n">
        <v/>
      </c>
      <c r="AI22" s="22" t="n">
        <v/>
      </c>
      <c r="AJ22" s="22" t="n">
        <v/>
      </c>
      <c r="AK22" s="22" t="n">
        <v/>
      </c>
      <c r="AL22" s="22" t="n">
        <v/>
      </c>
      <c r="AM22" s="22" t="n">
        <v/>
      </c>
      <c r="AN22" s="22" t="n">
        <v/>
      </c>
      <c r="AO22" s="22" t="n">
        <v/>
      </c>
      <c r="AP22" s="22" t="n">
        <v/>
      </c>
      <c r="AQ22" s="14" t="n"/>
      <c r="AR22" s="14" t="n"/>
    </row>
    <row r="23">
      <c r="A23" s="12">
        <f>DATE(YEAR(A24),MONTH(A24)-1,1)</f>
        <v/>
      </c>
      <c r="B23" s="14" t="n">
        <v>10950.86</v>
      </c>
      <c r="C23" s="14">
        <f>++'Completion Factors'!J15</f>
        <v/>
      </c>
      <c r="D23" s="14">
        <f>MAX((1/C23-1)*B23,0)</f>
        <v/>
      </c>
      <c r="E23" s="14">
        <f>D23</f>
        <v/>
      </c>
      <c r="F23" s="14" t="n"/>
      <c r="G23" s="14">
        <f>B23+D23+F23</f>
        <v/>
      </c>
      <c r="H23" s="15">
        <f>G23-B23</f>
        <v/>
      </c>
      <c r="I23" s="14" t="n">
        <v>16908.89</v>
      </c>
      <c r="J23" s="14">
        <f>100*$G23/$I23</f>
        <v/>
      </c>
      <c r="K23" s="14">
        <f>100*(B23/I23)</f>
        <v/>
      </c>
      <c r="L23" s="14">
        <f>J23-K23</f>
        <v/>
      </c>
      <c r="M23" s="14">
        <f>SUM(G12:G23)/SUM(I12:I23)*100</f>
        <v/>
      </c>
      <c r="N23" s="19">
        <f>J23/J11</f>
        <v/>
      </c>
      <c r="O23" s="19">
        <f>I23/I11</f>
        <v/>
      </c>
      <c r="P23" s="14" t="n"/>
      <c r="R23" s="17">
        <f>A23</f>
        <v/>
      </c>
      <c r="S23" s="22" t="n">
        <v>176.1</v>
      </c>
      <c r="T23" s="22" t="n">
        <v>298.78</v>
      </c>
      <c r="U23" s="22" t="n">
        <v>1015.34</v>
      </c>
      <c r="V23" s="22" t="n">
        <v>1015.34</v>
      </c>
      <c r="W23" s="22" t="n">
        <v>4854.66</v>
      </c>
      <c r="X23" s="22" t="n">
        <v>6484.52</v>
      </c>
      <c r="Y23" s="22" t="n">
        <v>6600.88</v>
      </c>
      <c r="Z23" s="22" t="n">
        <v>9271.700000000001</v>
      </c>
      <c r="AA23" s="22" t="n">
        <v>10950.86</v>
      </c>
      <c r="AB23" s="22" t="n">
        <v/>
      </c>
      <c r="AC23" s="22" t="n">
        <v/>
      </c>
      <c r="AD23" s="22" t="n">
        <v/>
      </c>
      <c r="AE23" s="22" t="n">
        <v/>
      </c>
      <c r="AF23" s="22" t="n">
        <v/>
      </c>
      <c r="AG23" s="22" t="n">
        <v/>
      </c>
      <c r="AH23" s="22" t="n">
        <v/>
      </c>
      <c r="AI23" s="22" t="n">
        <v/>
      </c>
      <c r="AJ23" s="22" t="n">
        <v/>
      </c>
      <c r="AK23" s="22" t="n">
        <v/>
      </c>
      <c r="AL23" s="22" t="n">
        <v/>
      </c>
      <c r="AM23" s="22" t="n">
        <v/>
      </c>
      <c r="AN23" s="22" t="n">
        <v/>
      </c>
      <c r="AO23" s="22" t="n">
        <v/>
      </c>
      <c r="AP23" s="22" t="n">
        <v/>
      </c>
      <c r="AQ23" s="14" t="n"/>
      <c r="AR23" s="14" t="n"/>
    </row>
    <row r="24">
      <c r="A24" s="12">
        <f>DATE(YEAR(A25),MONTH(A25)-1,1)</f>
        <v/>
      </c>
      <c r="B24" s="14" t="n">
        <v>8742.42</v>
      </c>
      <c r="C24" s="14">
        <f>++'Completion Factors'!J14</f>
        <v/>
      </c>
      <c r="D24" s="14">
        <f>MAX((1/C24-1)*B24,0)</f>
        <v/>
      </c>
      <c r="E24" s="14">
        <f>D24</f>
        <v/>
      </c>
      <c r="F24" s="20" t="n">
        <v>0</v>
      </c>
      <c r="G24" s="14">
        <f>B24+D24+F24</f>
        <v/>
      </c>
      <c r="H24" s="15">
        <f>G24-B24</f>
        <v/>
      </c>
      <c r="I24" s="14" t="n">
        <v>15826.14333333333</v>
      </c>
      <c r="J24" s="14">
        <f>100*$G24/$I24</f>
        <v/>
      </c>
      <c r="K24" s="14">
        <f>100*(B24/I24)</f>
        <v/>
      </c>
      <c r="L24" s="14">
        <f>J24-K24</f>
        <v/>
      </c>
      <c r="M24" s="14">
        <f>SUM(G13:G24)/SUM(I13:I24)*100</f>
        <v/>
      </c>
      <c r="N24" s="19">
        <f>J24/J12</f>
        <v/>
      </c>
      <c r="O24" s="19">
        <f>I24/I12</f>
        <v/>
      </c>
      <c r="P24" s="14" t="n"/>
      <c r="R24" s="17">
        <f>A24</f>
        <v/>
      </c>
      <c r="S24" s="22" t="n">
        <v/>
      </c>
      <c r="T24" s="22" t="n">
        <v/>
      </c>
      <c r="U24" s="22" t="n">
        <v/>
      </c>
      <c r="V24" s="22" t="n">
        <v>5108.440000000001</v>
      </c>
      <c r="W24" s="22" t="n">
        <v>6872.43</v>
      </c>
      <c r="X24" s="22" t="n">
        <v>8525.440000000001</v>
      </c>
      <c r="Y24" s="22" t="n">
        <v>8733.82</v>
      </c>
      <c r="Z24" s="22" t="n">
        <v>8742.42</v>
      </c>
      <c r="AA24" s="22" t="n">
        <v/>
      </c>
      <c r="AB24" s="22" t="n">
        <v/>
      </c>
      <c r="AC24" s="22" t="n">
        <v/>
      </c>
      <c r="AD24" s="22" t="n">
        <v/>
      </c>
      <c r="AE24" s="22" t="n">
        <v/>
      </c>
      <c r="AF24" s="22" t="n">
        <v/>
      </c>
      <c r="AG24" s="22" t="n">
        <v/>
      </c>
      <c r="AH24" s="22" t="n">
        <v/>
      </c>
      <c r="AI24" s="22" t="n">
        <v/>
      </c>
      <c r="AJ24" s="22" t="n">
        <v/>
      </c>
      <c r="AK24" s="22" t="n">
        <v/>
      </c>
      <c r="AL24" s="22" t="n">
        <v/>
      </c>
      <c r="AM24" s="22" t="n">
        <v/>
      </c>
      <c r="AN24" s="22" t="n">
        <v/>
      </c>
      <c r="AO24" s="22" t="n">
        <v/>
      </c>
      <c r="AP24" s="22" t="n">
        <v/>
      </c>
      <c r="AQ24" s="14" t="n"/>
      <c r="AR24" s="14" t="n"/>
    </row>
    <row r="25">
      <c r="A25" s="12">
        <f>DATE(YEAR(A26),MONTH(A26)-1,1)</f>
        <v/>
      </c>
      <c r="B25" s="14" t="n">
        <v>28994.91</v>
      </c>
      <c r="C25" s="14">
        <f>++'Completion Factors'!J13</f>
        <v/>
      </c>
      <c r="D25" s="14">
        <f>MAX((1/C25-1)*B25,0)</f>
        <v/>
      </c>
      <c r="E25" s="14">
        <f>D25</f>
        <v/>
      </c>
      <c r="F25" s="20" t="n">
        <v>0</v>
      </c>
      <c r="G25" s="14">
        <f>B25+D25+F25</f>
        <v/>
      </c>
      <c r="H25" s="15">
        <f>G25-B25</f>
        <v/>
      </c>
      <c r="I25" s="14" t="n">
        <v>15793.34833333333</v>
      </c>
      <c r="J25" s="14">
        <f>100*$G25/$I25</f>
        <v/>
      </c>
      <c r="K25" s="14">
        <f>100*(B25/I25)</f>
        <v/>
      </c>
      <c r="L25" s="14">
        <f>J25-K25</f>
        <v/>
      </c>
      <c r="M25" s="14">
        <f>SUM(G14:G25)/SUM(I14:I25)*100</f>
        <v/>
      </c>
      <c r="N25" s="19">
        <f>J25/J13</f>
        <v/>
      </c>
      <c r="O25" s="19">
        <f>I25/I13</f>
        <v/>
      </c>
      <c r="P25" s="14" t="n"/>
      <c r="R25" s="17">
        <f>A25</f>
        <v/>
      </c>
      <c r="S25" s="22" t="n">
        <v/>
      </c>
      <c r="T25" s="22" t="n">
        <v/>
      </c>
      <c r="U25" s="22" t="n">
        <v>4756.29</v>
      </c>
      <c r="V25" s="22" t="n">
        <v>6992.66</v>
      </c>
      <c r="W25" s="22" t="n">
        <v>27053.47</v>
      </c>
      <c r="X25" s="22" t="n">
        <v>28817.51</v>
      </c>
      <c r="Y25" s="22" t="n">
        <v>28994.91</v>
      </c>
      <c r="Z25" s="22" t="n">
        <v/>
      </c>
      <c r="AA25" s="22" t="n">
        <v/>
      </c>
      <c r="AB25" s="22" t="n">
        <v/>
      </c>
      <c r="AC25" s="22" t="n">
        <v/>
      </c>
      <c r="AD25" s="22" t="n">
        <v/>
      </c>
      <c r="AE25" s="22" t="n">
        <v/>
      </c>
      <c r="AF25" s="22" t="n">
        <v/>
      </c>
      <c r="AG25" s="22" t="n">
        <v/>
      </c>
      <c r="AH25" s="22" t="n">
        <v/>
      </c>
      <c r="AI25" s="22" t="n">
        <v/>
      </c>
      <c r="AJ25" s="22" t="n">
        <v/>
      </c>
      <c r="AK25" s="22" t="n">
        <v/>
      </c>
      <c r="AL25" s="22" t="n">
        <v/>
      </c>
      <c r="AM25" s="22" t="n">
        <v/>
      </c>
      <c r="AN25" s="22" t="n">
        <v/>
      </c>
      <c r="AO25" s="22" t="n">
        <v/>
      </c>
      <c r="AP25" s="22" t="n">
        <v/>
      </c>
      <c r="AQ25" s="14" t="n"/>
      <c r="AR25" s="14" t="n"/>
    </row>
    <row r="26">
      <c r="A26" s="12">
        <f>DATE(YEAR(A27),MONTH(A27)-1,1)</f>
        <v/>
      </c>
      <c r="B26" s="14" t="n">
        <v>12117.42</v>
      </c>
      <c r="C26" s="14">
        <f>++'Completion Factors'!J12</f>
        <v/>
      </c>
      <c r="D26" s="14">
        <f>MAX((1/C26-1)*B26,0)</f>
        <v/>
      </c>
      <c r="E26" s="14">
        <f>D26</f>
        <v/>
      </c>
      <c r="F26" s="20" t="n">
        <v>0</v>
      </c>
      <c r="G26" s="14">
        <f>B26+D26+F26</f>
        <v/>
      </c>
      <c r="H26" s="15">
        <f>G26-B26</f>
        <v/>
      </c>
      <c r="I26" s="14" t="n">
        <v>15232.275</v>
      </c>
      <c r="J26" s="14">
        <f>100*$G26/$I26</f>
        <v/>
      </c>
      <c r="K26" s="14">
        <f>100*(B26/I26)</f>
        <v/>
      </c>
      <c r="L26" s="14">
        <f>J26-K26</f>
        <v/>
      </c>
      <c r="M26" s="14">
        <f>SUM(G15:G26)/SUM(I15:I26)*100</f>
        <v/>
      </c>
      <c r="N26" s="19">
        <f>J26/J14</f>
        <v/>
      </c>
      <c r="O26" s="19">
        <f>I26/I14</f>
        <v/>
      </c>
      <c r="P26" s="14" t="n"/>
      <c r="R26" s="17">
        <f>A26</f>
        <v/>
      </c>
      <c r="S26" s="22" t="n">
        <v/>
      </c>
      <c r="T26" s="22" t="n">
        <v>2497.04</v>
      </c>
      <c r="U26" s="22" t="n">
        <v>10098.78</v>
      </c>
      <c r="V26" s="22" t="n">
        <v>10354.23</v>
      </c>
      <c r="W26" s="22" t="n">
        <v>12034.83</v>
      </c>
      <c r="X26" s="22" t="n">
        <v>12117.42</v>
      </c>
      <c r="Y26" s="22" t="n">
        <v/>
      </c>
      <c r="Z26" s="22" t="n">
        <v/>
      </c>
      <c r="AA26" s="22" t="n">
        <v/>
      </c>
      <c r="AB26" s="22" t="n">
        <v/>
      </c>
      <c r="AC26" s="22" t="n">
        <v/>
      </c>
      <c r="AD26" s="22" t="n">
        <v/>
      </c>
      <c r="AE26" s="22" t="n">
        <v/>
      </c>
      <c r="AF26" s="22" t="n">
        <v/>
      </c>
      <c r="AG26" s="22" t="n">
        <v/>
      </c>
      <c r="AH26" s="22" t="n">
        <v/>
      </c>
      <c r="AI26" s="22" t="n">
        <v/>
      </c>
      <c r="AJ26" s="22" t="n">
        <v/>
      </c>
      <c r="AK26" s="22" t="n">
        <v/>
      </c>
      <c r="AL26" s="22" t="n">
        <v/>
      </c>
      <c r="AM26" s="22" t="n">
        <v/>
      </c>
      <c r="AN26" s="22" t="n">
        <v/>
      </c>
      <c r="AO26" s="22" t="n">
        <v/>
      </c>
      <c r="AP26" s="22" t="n">
        <v/>
      </c>
      <c r="AQ26" s="14" t="n"/>
      <c r="AR26" s="14" t="n"/>
    </row>
    <row r="27">
      <c r="A27" s="12">
        <f>DATE(YEAR(A28),MONTH(A28)-1,1)</f>
        <v/>
      </c>
      <c r="B27" s="14" t="n">
        <v>5006.51</v>
      </c>
      <c r="C27" s="14">
        <f>++'Completion Factors'!J11</f>
        <v/>
      </c>
      <c r="D27" s="14">
        <f>MAX((1/C27-1)*B27,0)</f>
        <v/>
      </c>
      <c r="E27" s="14">
        <f>D27</f>
        <v/>
      </c>
      <c r="F27" s="20" t="n">
        <v>0</v>
      </c>
      <c r="G27" s="14">
        <f>B27+D27+F27</f>
        <v/>
      </c>
      <c r="H27" s="15">
        <f>G27-B27</f>
        <v/>
      </c>
      <c r="I27" s="14" t="n">
        <v>14555.64166666667</v>
      </c>
      <c r="J27" s="14">
        <f>100*$G27/$I27</f>
        <v/>
      </c>
      <c r="K27" s="14">
        <f>100*(B27/I27)</f>
        <v/>
      </c>
      <c r="L27" s="14">
        <f>J27-K27</f>
        <v/>
      </c>
      <c r="M27" s="14">
        <f>SUM(G16:G27)/SUM(I16:I27)*100</f>
        <v/>
      </c>
      <c r="N27" s="19">
        <f>J27/J15</f>
        <v/>
      </c>
      <c r="O27" s="19">
        <f>I27/I15</f>
        <v/>
      </c>
      <c r="P27" s="14" t="n"/>
      <c r="R27" s="17">
        <f>A27</f>
        <v/>
      </c>
      <c r="S27" s="22" t="n">
        <v>604.13</v>
      </c>
      <c r="T27" s="22" t="n">
        <v>1918.73</v>
      </c>
      <c r="U27" s="22" t="n">
        <v>3154.87</v>
      </c>
      <c r="V27" s="22" t="n">
        <v>3297.62</v>
      </c>
      <c r="W27" s="22" t="n">
        <v>5006.51</v>
      </c>
      <c r="X27" s="22" t="n">
        <v/>
      </c>
      <c r="Y27" s="22" t="n">
        <v/>
      </c>
      <c r="Z27" s="22" t="n">
        <v/>
      </c>
      <c r="AA27" s="22" t="n">
        <v/>
      </c>
      <c r="AB27" s="22" t="n">
        <v/>
      </c>
      <c r="AC27" s="22" t="n">
        <v/>
      </c>
      <c r="AD27" s="22" t="n">
        <v/>
      </c>
      <c r="AE27" s="22" t="n">
        <v/>
      </c>
      <c r="AF27" s="22" t="n">
        <v/>
      </c>
      <c r="AG27" s="22" t="n">
        <v/>
      </c>
      <c r="AH27" s="22" t="n">
        <v/>
      </c>
      <c r="AI27" s="22" t="n">
        <v/>
      </c>
      <c r="AJ27" s="22" t="n">
        <v/>
      </c>
      <c r="AK27" s="22" t="n">
        <v/>
      </c>
      <c r="AL27" s="22" t="n">
        <v/>
      </c>
      <c r="AM27" s="22" t="n">
        <v/>
      </c>
      <c r="AN27" s="22" t="n">
        <v/>
      </c>
      <c r="AO27" s="22" t="n">
        <v/>
      </c>
      <c r="AP27" s="22" t="n">
        <v/>
      </c>
      <c r="AQ27" s="14" t="n"/>
      <c r="AR27" s="14" t="n"/>
    </row>
    <row r="28">
      <c r="A28" s="12">
        <f>DATE(YEAR(A29),MONTH(A29)-1,1)</f>
        <v/>
      </c>
      <c r="B28" s="14" t="n">
        <v>2541.07</v>
      </c>
      <c r="C28" s="14">
        <f>++'Completion Factors'!J10</f>
        <v/>
      </c>
      <c r="D28" s="14">
        <f>MAX((1/C28-1)*B28,0)</f>
        <v/>
      </c>
      <c r="E28" s="14">
        <f>D28</f>
        <v/>
      </c>
      <c r="F28" s="20" t="n">
        <v>0</v>
      </c>
      <c r="G28" s="14">
        <f>B28+D28+F28</f>
        <v/>
      </c>
      <c r="H28" s="15">
        <f>G28-B28</f>
        <v/>
      </c>
      <c r="I28" s="14" t="n">
        <v>13979.56583333333</v>
      </c>
      <c r="J28" s="14">
        <f>100*$G28/$I28</f>
        <v/>
      </c>
      <c r="K28" s="14">
        <f>100*(B28/I28)</f>
        <v/>
      </c>
      <c r="L28" s="14">
        <f>J28-K28</f>
        <v/>
      </c>
      <c r="M28" s="14">
        <f>SUM(G17:G28)/SUM(I17:I28)*100</f>
        <v/>
      </c>
      <c r="N28" s="19">
        <f>J28/J16</f>
        <v/>
      </c>
      <c r="O28" s="19">
        <f>I28/I16</f>
        <v/>
      </c>
      <c r="P28" s="21" t="n"/>
      <c r="R28" s="17">
        <f>A28</f>
        <v/>
      </c>
      <c r="S28" s="22" t="n">
        <v>824.88</v>
      </c>
      <c r="T28" s="22" t="n">
        <v>2038.22</v>
      </c>
      <c r="U28" s="22" t="n">
        <v>2357.4</v>
      </c>
      <c r="V28" s="22" t="n">
        <v>2541.07</v>
      </c>
      <c r="W28" s="22" t="n">
        <v/>
      </c>
      <c r="X28" s="22" t="n">
        <v/>
      </c>
      <c r="Y28" s="22" t="n">
        <v/>
      </c>
      <c r="Z28" s="22" t="n">
        <v/>
      </c>
      <c r="AA28" s="22" t="n">
        <v/>
      </c>
      <c r="AB28" s="22" t="n">
        <v/>
      </c>
      <c r="AC28" s="22" t="n">
        <v/>
      </c>
      <c r="AD28" s="22" t="n">
        <v/>
      </c>
      <c r="AE28" s="22" t="n">
        <v/>
      </c>
      <c r="AF28" s="22" t="n">
        <v/>
      </c>
      <c r="AG28" s="22" t="n">
        <v/>
      </c>
      <c r="AH28" s="22" t="n">
        <v/>
      </c>
      <c r="AI28" s="22" t="n">
        <v/>
      </c>
      <c r="AJ28" s="22" t="n">
        <v/>
      </c>
      <c r="AK28" s="22" t="n">
        <v/>
      </c>
      <c r="AL28" s="22" t="n">
        <v/>
      </c>
      <c r="AM28" s="22" t="n">
        <v/>
      </c>
      <c r="AN28" s="22" t="n">
        <v/>
      </c>
      <c r="AO28" s="22" t="n">
        <v/>
      </c>
      <c r="AP28" s="22" t="n">
        <v/>
      </c>
      <c r="AQ28" s="14" t="n"/>
      <c r="AR28" s="14" t="n"/>
    </row>
    <row r="29">
      <c r="A29" s="12">
        <f>DATE(YEAR(A30),MONTH(A30)-1,1)</f>
        <v/>
      </c>
      <c r="B29" s="14" t="n">
        <v>7400.28</v>
      </c>
      <c r="C29" s="14">
        <f>++'Completion Factors'!J9</f>
        <v/>
      </c>
      <c r="D29" s="14">
        <f>MAX((1/C29-1)*B29,0)</f>
        <v/>
      </c>
      <c r="E29" s="14">
        <f>D29</f>
        <v/>
      </c>
      <c r="F29" s="14">
        <f>ROUND(+I29*J29/100,0)-D29-B29</f>
        <v/>
      </c>
      <c r="G29" s="14">
        <f>B29+D29+F29</f>
        <v/>
      </c>
      <c r="H29" s="15">
        <f>G29-B29</f>
        <v/>
      </c>
      <c r="I29" s="14" t="n">
        <v>13938.71416666667</v>
      </c>
      <c r="J29" s="20" t="n">
        <v>80</v>
      </c>
      <c r="K29" s="14">
        <f>100*(B29/I29)</f>
        <v/>
      </c>
      <c r="L29" s="14">
        <f>J29-K29</f>
        <v/>
      </c>
      <c r="M29" s="14">
        <f>SUM(G18:G29)/SUM(I18:I29)*100</f>
        <v/>
      </c>
      <c r="N29" s="19">
        <f>J29/J17</f>
        <v/>
      </c>
      <c r="O29" s="19">
        <f>I29/I17</f>
        <v/>
      </c>
      <c r="P29" s="14" t="n"/>
      <c r="R29" s="17">
        <f>A29</f>
        <v/>
      </c>
      <c r="S29" s="22" t="n">
        <v>915.1600000000001</v>
      </c>
      <c r="T29" s="22" t="n">
        <v>3782.7</v>
      </c>
      <c r="U29" s="22" t="n">
        <v>7400.28</v>
      </c>
      <c r="V29" s="22" t="n">
        <v/>
      </c>
      <c r="W29" s="22" t="n">
        <v/>
      </c>
      <c r="X29" s="22" t="n">
        <v/>
      </c>
      <c r="Y29" s="22" t="n">
        <v/>
      </c>
      <c r="Z29" s="22" t="n">
        <v/>
      </c>
      <c r="AA29" s="22" t="n">
        <v/>
      </c>
      <c r="AB29" s="22" t="n">
        <v/>
      </c>
      <c r="AC29" s="22" t="n">
        <v/>
      </c>
      <c r="AD29" s="22" t="n">
        <v/>
      </c>
      <c r="AE29" s="22" t="n">
        <v/>
      </c>
      <c r="AF29" s="22" t="n">
        <v/>
      </c>
      <c r="AG29" s="22" t="n">
        <v/>
      </c>
      <c r="AH29" s="22" t="n">
        <v/>
      </c>
      <c r="AI29" s="22" t="n">
        <v/>
      </c>
      <c r="AJ29" s="22" t="n">
        <v/>
      </c>
      <c r="AK29" s="22" t="n">
        <v/>
      </c>
      <c r="AL29" s="22" t="n">
        <v/>
      </c>
      <c r="AM29" s="22" t="n">
        <v/>
      </c>
      <c r="AN29" s="22" t="n">
        <v/>
      </c>
      <c r="AO29" s="22" t="n">
        <v/>
      </c>
      <c r="AP29" s="22" t="n">
        <v/>
      </c>
      <c r="AQ29" s="14" t="n"/>
      <c r="AR29" s="14" t="n"/>
    </row>
    <row r="30">
      <c r="A30" s="12">
        <f>DATE(YEAR(A31),MONTH(A31)-1,1)</f>
        <v/>
      </c>
      <c r="B30" s="14" t="n">
        <v>2210.4</v>
      </c>
      <c r="C30" s="14">
        <f>++'Completion Factors'!J8</f>
        <v/>
      </c>
      <c r="D30" s="14">
        <f>MAX((1/C30-1)*B30,0)</f>
        <v/>
      </c>
      <c r="E30" s="14">
        <f>D30</f>
        <v/>
      </c>
      <c r="F30" s="14">
        <f>ROUND(+I30*J30/100,0)-D30-B30</f>
        <v/>
      </c>
      <c r="G30" s="14">
        <f>B30+D30+F30</f>
        <v/>
      </c>
      <c r="H30" s="15">
        <f>G30-B30</f>
        <v/>
      </c>
      <c r="I30" s="14" t="n">
        <v>13913.1975</v>
      </c>
      <c r="J30" s="20" t="n">
        <v>80</v>
      </c>
      <c r="K30" s="14">
        <f>100*(B30/I30)</f>
        <v/>
      </c>
      <c r="L30" s="14">
        <f>J30-K30</f>
        <v/>
      </c>
      <c r="M30" s="14">
        <f>SUM(G19:G30)/SUM(I19:I30)*100</f>
        <v/>
      </c>
      <c r="N30" s="19">
        <f>J30/J18</f>
        <v/>
      </c>
      <c r="O30" s="19">
        <f>I30/I18</f>
        <v/>
      </c>
      <c r="P30" s="14" t="n"/>
      <c r="R30" s="17">
        <f>A30</f>
        <v/>
      </c>
      <c r="S30" s="22" t="n">
        <v>212.92</v>
      </c>
      <c r="T30" s="22" t="n">
        <v>2210.4</v>
      </c>
      <c r="U30" s="22" t="n">
        <v/>
      </c>
      <c r="V30" s="22" t="n">
        <v/>
      </c>
      <c r="W30" s="22" t="n">
        <v/>
      </c>
      <c r="X30" s="22" t="n">
        <v/>
      </c>
      <c r="Y30" s="22" t="n">
        <v/>
      </c>
      <c r="Z30" s="22" t="n">
        <v/>
      </c>
      <c r="AA30" s="22" t="n">
        <v/>
      </c>
      <c r="AB30" s="22" t="n">
        <v/>
      </c>
      <c r="AC30" s="22" t="n">
        <v/>
      </c>
      <c r="AD30" s="22" t="n">
        <v/>
      </c>
      <c r="AE30" s="22" t="n">
        <v/>
      </c>
      <c r="AF30" s="22" t="n">
        <v/>
      </c>
      <c r="AG30" s="22" t="n">
        <v/>
      </c>
      <c r="AH30" s="22" t="n">
        <v/>
      </c>
      <c r="AI30" s="22" t="n">
        <v/>
      </c>
      <c r="AJ30" s="22" t="n">
        <v/>
      </c>
      <c r="AK30" s="22" t="n">
        <v/>
      </c>
      <c r="AL30" s="22" t="n">
        <v/>
      </c>
      <c r="AM30" s="22" t="n">
        <v/>
      </c>
      <c r="AN30" s="22" t="n">
        <v/>
      </c>
      <c r="AO30" s="22" t="n">
        <v/>
      </c>
      <c r="AP30" s="22" t="n">
        <v/>
      </c>
      <c r="AQ30" s="14" t="n"/>
      <c r="AR30" s="14" t="n"/>
    </row>
    <row r="31">
      <c r="A31" s="12">
        <f>DATE(YEAR(H4),MONTH(H4),1)</f>
        <v/>
      </c>
      <c r="B31" s="14" t="n">
        <v>676.89</v>
      </c>
      <c r="C31" s="14">
        <f>+'Completion Factors'!J7</f>
        <v/>
      </c>
      <c r="D31" s="14">
        <f>MAX((1/C31-1)*B31,0)</f>
        <v/>
      </c>
      <c r="E31" s="14">
        <f>D31</f>
        <v/>
      </c>
      <c r="F31" s="14">
        <f>ROUND(+I31*J31/100,0)-D31-B31</f>
        <v/>
      </c>
      <c r="G31" s="14">
        <f>B31+D31+F31</f>
        <v/>
      </c>
      <c r="H31" s="15">
        <f>G31-B31</f>
        <v/>
      </c>
      <c r="I31" s="14" t="n">
        <v>13879.35666666667</v>
      </c>
      <c r="J31" s="20" t="n">
        <v>80</v>
      </c>
      <c r="K31" s="14">
        <f>100*(B31/I31)</f>
        <v/>
      </c>
      <c r="L31" s="14">
        <f>J31-K31</f>
        <v/>
      </c>
      <c r="M31" s="14">
        <f>SUM(G20:G31)/SUM(I20:I31)*100</f>
        <v/>
      </c>
      <c r="N31" s="19">
        <f>J31/J19</f>
        <v/>
      </c>
      <c r="O31" s="19">
        <f>I31/I19</f>
        <v/>
      </c>
      <c r="P31" s="14" t="n"/>
      <c r="R31" s="17">
        <f>A31</f>
        <v/>
      </c>
      <c r="S31" s="22" t="n">
        <v>676.89</v>
      </c>
      <c r="T31" s="22" t="n">
        <v/>
      </c>
      <c r="U31" s="22" t="n">
        <v/>
      </c>
      <c r="V31" s="22" t="n">
        <v/>
      </c>
      <c r="W31" s="22" t="n">
        <v/>
      </c>
      <c r="X31" s="22" t="n">
        <v/>
      </c>
      <c r="Y31" s="22" t="n">
        <v/>
      </c>
      <c r="Z31" s="22" t="n">
        <v/>
      </c>
      <c r="AA31" s="22" t="n">
        <v/>
      </c>
      <c r="AB31" s="22" t="n">
        <v/>
      </c>
      <c r="AC31" s="22" t="n">
        <v/>
      </c>
      <c r="AD31" s="22" t="n">
        <v/>
      </c>
      <c r="AE31" s="22" t="n">
        <v/>
      </c>
      <c r="AF31" s="22" t="n">
        <v/>
      </c>
      <c r="AG31" s="22" t="n">
        <v/>
      </c>
      <c r="AH31" s="22" t="n">
        <v/>
      </c>
      <c r="AI31" s="22" t="n">
        <v/>
      </c>
      <c r="AJ31" s="22" t="n">
        <v/>
      </c>
      <c r="AK31" s="22" t="n">
        <v/>
      </c>
      <c r="AL31" s="22" t="n">
        <v/>
      </c>
      <c r="AM31" s="22" t="n">
        <v/>
      </c>
      <c r="AN31" s="22" t="n">
        <v/>
      </c>
      <c r="AO31" s="22" t="n">
        <v/>
      </c>
      <c r="AP31" s="22" t="n">
        <v/>
      </c>
      <c r="AQ31" s="14" t="n"/>
      <c r="AR31" s="14" t="n"/>
    </row>
    <row r="32">
      <c r="H32" s="23" t="inlineStr">
        <is>
          <t xml:space="preserve">   --------------</t>
        </is>
      </c>
      <c r="R32" t="inlineStr">
        <is>
          <t>Total</t>
        </is>
      </c>
      <c r="S32" s="14" t="n"/>
      <c r="T32" s="14" t="n"/>
      <c r="U32" s="14" t="n"/>
      <c r="V32" s="14" t="n"/>
      <c r="W32" s="14" t="n"/>
      <c r="X32" s="14" t="n"/>
      <c r="Y32" s="14" t="n"/>
      <c r="Z32" s="14" t="n"/>
      <c r="AA32" s="14" t="n"/>
      <c r="AB32" s="14" t="n"/>
      <c r="AC32" s="14" t="n"/>
      <c r="AD32" s="14" t="n"/>
      <c r="AE32" s="14" t="n"/>
      <c r="AF32" s="14" t="n"/>
      <c r="AG32" s="14" t="n"/>
      <c r="AH32" s="14" t="n"/>
      <c r="AI32" s="14" t="n"/>
      <c r="AJ32" s="14" t="n"/>
      <c r="AK32" s="14" t="n"/>
      <c r="AL32" s="14" t="n"/>
      <c r="AM32" s="14" t="n"/>
      <c r="AN32" s="14" t="n"/>
      <c r="AO32" s="14" t="n"/>
      <c r="AP32" s="14" t="n"/>
      <c r="AQ32" s="14" t="n"/>
    </row>
    <row r="33">
      <c r="C33" s="22" t="n"/>
      <c r="D33" s="14" t="n"/>
      <c r="E33" s="14" t="n"/>
      <c r="F33" s="14" t="n"/>
      <c r="G33" s="14" t="n"/>
      <c r="H33" s="15">
        <f>SUM(H8:H31)</f>
        <v/>
      </c>
      <c r="I33" s="14" t="n"/>
      <c r="J33" s="24">
        <f>SUM(G20:G31)/SUM(I20:I31)</f>
        <v/>
      </c>
      <c r="K33" s="14" t="n"/>
      <c r="L33" s="14" t="n"/>
      <c r="M33" s="17" t="n"/>
    </row>
    <row r="34">
      <c r="C34" s="22" t="n"/>
      <c r="D34" s="14" t="n"/>
      <c r="G34">
        <f>IF(ABS(+B33+E33+F33-G33)&gt;0.005,B33+E33+F33,"  ")</f>
        <v/>
      </c>
      <c r="H34" s="23" t="n"/>
      <c r="J34" s="25" t="n"/>
      <c r="M34" s="17" t="n"/>
    </row>
    <row r="35">
      <c r="C35" s="22" t="n"/>
      <c r="D35" s="14" t="n"/>
      <c r="H35" s="26" t="n">
        <v>0.075</v>
      </c>
      <c r="I35" t="inlineStr">
        <is>
          <t>Previous Quarter</t>
        </is>
      </c>
      <c r="J35" s="25" t="inlineStr">
        <is>
          <t>Liability Change</t>
        </is>
      </c>
      <c r="K35" t="inlineStr">
        <is>
          <t>Annzd Prem Change</t>
        </is>
      </c>
    </row>
    <row r="36">
      <c r="C36" s="22" t="n"/>
      <c r="D36" s="14" t="n"/>
      <c r="F36" s="25" t="n"/>
      <c r="H36" s="27">
        <f>H33*(1+H35)</f>
        <v/>
      </c>
      <c r="I36" s="28" t="n"/>
      <c r="J36" s="29">
        <f>(H36-I36)/I36</f>
        <v/>
      </c>
      <c r="K36" s="29" t="n"/>
    </row>
    <row r="37">
      <c r="C37" s="22" t="n"/>
      <c r="D37" s="14" t="n"/>
      <c r="M37" s="17" t="n"/>
    </row>
    <row r="38">
      <c r="C38" s="22" t="n"/>
      <c r="D38" s="14" t="n"/>
    </row>
    <row r="39">
      <c r="C39" s="22" t="n"/>
      <c r="D39" s="14" t="n"/>
      <c r="F39" s="10" t="n"/>
      <c r="H39" s="30" t="n"/>
      <c r="I39" s="30" t="n"/>
      <c r="J39" s="30" t="n"/>
      <c r="K39" s="30" t="n"/>
      <c r="L39" s="31" t="n"/>
      <c r="M39" s="32" t="n"/>
      <c r="N39" s="32" t="n"/>
    </row>
    <row r="40">
      <c r="C40" s="22" t="n"/>
      <c r="D40" s="14" t="n"/>
      <c r="H40" s="30" t="n"/>
      <c r="I40" s="30" t="n"/>
      <c r="J40" s="30" t="n"/>
      <c r="K40" s="30" t="n"/>
      <c r="L40" s="31" t="n"/>
    </row>
    <row r="41">
      <c r="C41" s="22" t="n"/>
      <c r="D41" s="14" t="n"/>
    </row>
    <row r="42">
      <c r="C42" s="22" t="n"/>
      <c r="D42" s="14" t="n"/>
      <c r="H42" s="22" t="n"/>
      <c r="I42" s="22" t="n"/>
      <c r="J42" s="22" t="n"/>
      <c r="K42" s="22" t="n"/>
      <c r="L42" s="31" t="n"/>
      <c r="M42" s="25" t="n"/>
    </row>
    <row r="43">
      <c r="C43" s="22" t="n"/>
      <c r="D43" s="14" t="n"/>
      <c r="H43" s="22" t="n"/>
      <c r="I43" s="22" t="n"/>
      <c r="J43" s="22" t="n"/>
      <c r="K43" s="22" t="n"/>
      <c r="L43" s="31" t="n"/>
      <c r="M43" s="25" t="n"/>
      <c r="N43" s="25" t="n"/>
    </row>
    <row r="44">
      <c r="C44" s="22" t="n"/>
      <c r="D44" s="14" t="n"/>
    </row>
    <row r="45">
      <c r="C45" s="22" t="n"/>
      <c r="D45" s="14" t="n"/>
      <c r="H45" s="32" t="n"/>
      <c r="I45" s="29" t="n"/>
    </row>
    <row r="46">
      <c r="C46" s="22" t="n"/>
      <c r="D46" s="14" t="n"/>
      <c r="H46" s="32" t="n"/>
      <c r="I46" s="29" t="n"/>
    </row>
    <row r="47">
      <c r="C47" s="22" t="n"/>
      <c r="D47" s="14" t="n"/>
      <c r="H47" s="32" t="n"/>
    </row>
    <row r="48">
      <c r="C48" s="22" t="n"/>
      <c r="D48" s="14" t="n"/>
    </row>
    <row r="50">
      <c r="H50" s="25" t="n"/>
    </row>
    <row r="51">
      <c r="H51" s="25" t="n"/>
    </row>
    <row r="52">
      <c r="H52" s="25" t="n"/>
      <c r="I52" s="25" t="n"/>
    </row>
    <row r="53">
      <c r="H53" s="25" t="n"/>
    </row>
    <row r="54">
      <c r="H54" s="25" t="n"/>
    </row>
  </sheetData>
  <mergeCells count="1">
    <mergeCell ref="J4:M4"/>
  </mergeCells>
  <pageMargins left="0.7" right="0.7" top="0.75" bottom="0.75" header="0.3" footer="0.3"/>
  <pageSetup orientation="portrait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Julia Oranias</dc:creator>
  <dcterms:created xsi:type="dcterms:W3CDTF">2024-08-08T17:42:33Z</dcterms:created>
  <dcterms:modified xsi:type="dcterms:W3CDTF">2024-11-22T11:25:15Z</dcterms:modified>
  <cp:lastModifiedBy>Sofia Moretti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{A44787D4-0540-4523-9961-78E4036D8C6D}" fmtid="{D5CDD505-2E9C-101B-9397-08002B2CF9AE}" pid="2">
    <vt:lpwstr>{4F02265C-593B-4D68-BEB0-50E2EFD0B011}</vt:lpwstr>
  </property>
</Properties>
</file>