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SMoretti\Documents\GitHub\DMI_IBNP\Process Results\"/>
    </mc:Choice>
  </mc:AlternateContent>
  <xr:revisionPtr revIDLastSave="0" documentId="13_ncr:1_{D9220F72-4B75-4C86-808E-64DB9D51B239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Completion Factors" sheetId="1" r:id="rId1"/>
    <sheet name="Plot Patterns" sheetId="2" r:id="rId2"/>
    <sheet name="Summary" sheetId="3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3" l="1"/>
  <c r="F28" i="3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L28" i="3" s="1"/>
  <c r="A28" i="3"/>
  <c r="R28" i="3" s="1"/>
  <c r="O27" i="3"/>
  <c r="K27" i="3"/>
  <c r="L27" i="3" s="1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H28" i="3" s="1"/>
  <c r="E28" i="3"/>
  <c r="G27" i="3"/>
  <c r="H27" i="3" s="1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H15" i="3"/>
  <c r="M27" i="3"/>
  <c r="J16" i="3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N26" i="3" l="1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N28" i="3"/>
  <c r="L16" i="3"/>
  <c r="N27" i="3"/>
  <c r="L15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<sst xmlns="http://schemas.openxmlformats.org/spreadsheetml/2006/main" count="137" uniqueCount="65">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</sst>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99"/>
        <bgColor rgb="FFFFFF99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40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43" fontId="1" fillId="3" borderId="0" xfId="1" applyFill="1"/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5.2344943604805433E-2</c:v>
                </c:pt>
                <c:pt idx="1">
                  <c:v>0.33307092325297299</c:v>
                </c:pt>
                <c:pt idx="2">
                  <c:v>0.65120647258366615</c:v>
                </c:pt>
                <c:pt idx="3">
                  <c:v>0.70828762245874577</c:v>
                </c:pt>
                <c:pt idx="4">
                  <c:v>0.72336267920837816</c:v>
                </c:pt>
                <c:pt idx="5">
                  <c:v>0.7338694162237267</c:v>
                </c:pt>
                <c:pt idx="6">
                  <c:v>0.97295148433806145</c:v>
                </c:pt>
                <c:pt idx="7">
                  <c:v>0.97295148433806145</c:v>
                </c:pt>
                <c:pt idx="8">
                  <c:v>0.97295148433806145</c:v>
                </c:pt>
                <c:pt idx="9">
                  <c:v>0.97387498862256439</c:v>
                </c:pt>
                <c:pt idx="10">
                  <c:v>0.97547768793051826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2D-4C44-829E-F9A7F18BD21E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5.2344943604805433E-2</c:v>
                </c:pt>
                <c:pt idx="1">
                  <c:v>0.33307092325297299</c:v>
                </c:pt>
                <c:pt idx="2">
                  <c:v>0.65120647258366615</c:v>
                </c:pt>
                <c:pt idx="3">
                  <c:v>0.70828762245874577</c:v>
                </c:pt>
                <c:pt idx="4">
                  <c:v>0.72336267920837816</c:v>
                </c:pt>
                <c:pt idx="5">
                  <c:v>0.7338694162237267</c:v>
                </c:pt>
                <c:pt idx="6">
                  <c:v>0.97295148433806145</c:v>
                </c:pt>
                <c:pt idx="7">
                  <c:v>0.97295148433806145</c:v>
                </c:pt>
                <c:pt idx="8">
                  <c:v>0.97295148433806145</c:v>
                </c:pt>
                <c:pt idx="9">
                  <c:v>0.97387498862256439</c:v>
                </c:pt>
                <c:pt idx="10">
                  <c:v>0.97547768793051826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2D-4C44-829E-F9A7F18BD21E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0.1038997028567272</c:v>
                </c:pt>
                <c:pt idx="1">
                  <c:v>0.39089075330414219</c:v>
                </c:pt>
                <c:pt idx="2">
                  <c:v>0.52244866855539751</c:v>
                </c:pt>
                <c:pt idx="3">
                  <c:v>0.57827178653454092</c:v>
                </c:pt>
                <c:pt idx="4">
                  <c:v>0.57827178653454092</c:v>
                </c:pt>
                <c:pt idx="5">
                  <c:v>0.59727208743546245</c:v>
                </c:pt>
                <c:pt idx="6">
                  <c:v>0.97295148433806145</c:v>
                </c:pt>
                <c:pt idx="7">
                  <c:v>0.97295148433806145</c:v>
                </c:pt>
                <c:pt idx="8">
                  <c:v>0.97295148433806145</c:v>
                </c:pt>
                <c:pt idx="9">
                  <c:v>0.97387498862256439</c:v>
                </c:pt>
                <c:pt idx="10">
                  <c:v>0.97547768793051826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2D-4C44-829E-F9A7F18BD21E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0.21532311543381821</c:v>
                </c:pt>
                <c:pt idx="1">
                  <c:v>0.81008715599296233</c:v>
                </c:pt>
                <c:pt idx="2">
                  <c:v>0.83830721536830355</c:v>
                </c:pt>
                <c:pt idx="3">
                  <c:v>0.83830721536830355</c:v>
                </c:pt>
                <c:pt idx="4">
                  <c:v>0.83830721536830355</c:v>
                </c:pt>
                <c:pt idx="5">
                  <c:v>0.88400545632963901</c:v>
                </c:pt>
                <c:pt idx="6">
                  <c:v>0.97372856292012644</c:v>
                </c:pt>
                <c:pt idx="7">
                  <c:v>0.97372856292012644</c:v>
                </c:pt>
                <c:pt idx="8">
                  <c:v>0.97372856292012644</c:v>
                </c:pt>
                <c:pt idx="9">
                  <c:v>0.97372856292012644</c:v>
                </c:pt>
                <c:pt idx="10">
                  <c:v>0.97538583633444953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2D-4C44-829E-F9A7F18BD21E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2.3223362026027192E-2</c:v>
                </c:pt>
                <c:pt idx="1">
                  <c:v>0.21457582899420269</c:v>
                </c:pt>
                <c:pt idx="2">
                  <c:v>0.56354554639963472</c:v>
                </c:pt>
                <c:pt idx="3">
                  <c:v>0.67112511060516911</c:v>
                </c:pt>
                <c:pt idx="4">
                  <c:v>0.68279895949317737</c:v>
                </c:pt>
                <c:pt idx="5">
                  <c:v>0.70074323067944033</c:v>
                </c:pt>
                <c:pt idx="6">
                  <c:v>0.91817313488589802</c:v>
                </c:pt>
                <c:pt idx="7">
                  <c:v>0.91817313488589802</c:v>
                </c:pt>
                <c:pt idx="8">
                  <c:v>0.91817313488589802</c:v>
                </c:pt>
                <c:pt idx="9">
                  <c:v>0.98330669823020656</c:v>
                </c:pt>
                <c:pt idx="10">
                  <c:v>0.98680504077094156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2D-4C44-829E-F9A7F18BD21E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2.3223362026027192E-2</c:v>
                </c:pt>
                <c:pt idx="1">
                  <c:v>0.21457582899420269</c:v>
                </c:pt>
                <c:pt idx="2">
                  <c:v>0.56354554639963472</c:v>
                </c:pt>
                <c:pt idx="3">
                  <c:v>0.67112511060516911</c:v>
                </c:pt>
                <c:pt idx="4">
                  <c:v>0.68279895949317737</c:v>
                </c:pt>
                <c:pt idx="5">
                  <c:v>0.70074323067944033</c:v>
                </c:pt>
                <c:pt idx="6">
                  <c:v>0.91817313488589802</c:v>
                </c:pt>
                <c:pt idx="7">
                  <c:v>0.91817313488589802</c:v>
                </c:pt>
                <c:pt idx="8">
                  <c:v>0.91817313488589802</c:v>
                </c:pt>
                <c:pt idx="9">
                  <c:v>0.98330669823020656</c:v>
                </c:pt>
                <c:pt idx="10">
                  <c:v>0.98680504077094156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2D-4C44-829E-F9A7F18BD21E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0.1017022852113374</c:v>
                </c:pt>
                <c:pt idx="1">
                  <c:v>0.38262364362900991</c:v>
                </c:pt>
                <c:pt idx="2">
                  <c:v>0.51883324819583299</c:v>
                </c:pt>
                <c:pt idx="3">
                  <c:v>0.60026464554012127</c:v>
                </c:pt>
                <c:pt idx="4">
                  <c:v>0.60026464554012127</c:v>
                </c:pt>
                <c:pt idx="5">
                  <c:v>0.62655669786714197</c:v>
                </c:pt>
                <c:pt idx="6">
                  <c:v>0.91817313488589802</c:v>
                </c:pt>
                <c:pt idx="7">
                  <c:v>0.91817313488589802</c:v>
                </c:pt>
                <c:pt idx="8">
                  <c:v>0.91817313488589802</c:v>
                </c:pt>
                <c:pt idx="9">
                  <c:v>0.98330669823020656</c:v>
                </c:pt>
                <c:pt idx="10">
                  <c:v>0.98680504077094156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2D-4C44-829E-F9A7F18BD21E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0.21133025603461461</c:v>
                </c:pt>
                <c:pt idx="1">
                  <c:v>0.7950652475997837</c:v>
                </c:pt>
                <c:pt idx="2">
                  <c:v>0.82241624662753432</c:v>
                </c:pt>
                <c:pt idx="3">
                  <c:v>0.82241624662753432</c:v>
                </c:pt>
                <c:pt idx="4">
                  <c:v>0.82241624662753432</c:v>
                </c:pt>
                <c:pt idx="5">
                  <c:v>0.87982745223965975</c:v>
                </c:pt>
                <c:pt idx="6">
                  <c:v>0.97669241191039879</c:v>
                </c:pt>
                <c:pt idx="7">
                  <c:v>0.97669241191039879</c:v>
                </c:pt>
                <c:pt idx="8">
                  <c:v>0.97669241191039879</c:v>
                </c:pt>
                <c:pt idx="9">
                  <c:v>0.97669241191039879</c:v>
                </c:pt>
                <c:pt idx="10">
                  <c:v>0.98248376303877172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2D-4C44-829E-F9A7F18BD21E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5.2344943604805433E-2</c:v>
                </c:pt>
                <c:pt idx="1">
                  <c:v>0.33307092325297299</c:v>
                </c:pt>
                <c:pt idx="2">
                  <c:v>0.65120647258366615</c:v>
                </c:pt>
                <c:pt idx="3">
                  <c:v>0.70828762245874577</c:v>
                </c:pt>
                <c:pt idx="4">
                  <c:v>0.72336267920837816</c:v>
                </c:pt>
                <c:pt idx="5">
                  <c:v>0.7338694162237267</c:v>
                </c:pt>
                <c:pt idx="6">
                  <c:v>0.97295148433806145</c:v>
                </c:pt>
                <c:pt idx="7">
                  <c:v>0.97295148433806145</c:v>
                </c:pt>
                <c:pt idx="8">
                  <c:v>0.97295148433806145</c:v>
                </c:pt>
                <c:pt idx="9">
                  <c:v>0.97387498862256439</c:v>
                </c:pt>
                <c:pt idx="10">
                  <c:v>0.97547768793051826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2D-4C44-829E-F9A7F18BD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6.3630008997162442</c:v>
                </c:pt>
                <c:pt idx="1">
                  <c:v>1.95515857770948</c:v>
                </c:pt>
                <c:pt idx="2">
                  <c:v>1.087654457193292</c:v>
                </c:pt>
                <c:pt idx="3">
                  <c:v>1.0212838065661809</c:v>
                </c:pt>
                <c:pt idx="4">
                  <c:v>1.0145248536001981</c:v>
                </c:pt>
                <c:pt idx="5">
                  <c:v>1.3257828475051869</c:v>
                </c:pt>
                <c:pt idx="6">
                  <c:v>1</c:v>
                </c:pt>
                <c:pt idx="7">
                  <c:v>1</c:v>
                </c:pt>
                <c:pt idx="8">
                  <c:v>1.000949178144408</c:v>
                </c:pt>
                <c:pt idx="9">
                  <c:v>1.001645693057813</c:v>
                </c:pt>
                <c:pt idx="10">
                  <c:v>1.0251387729036689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62-4C62-8251-D98205AA1740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6.3630008997162442</c:v>
                </c:pt>
                <c:pt idx="1">
                  <c:v>1.95515857770948</c:v>
                </c:pt>
                <c:pt idx="2">
                  <c:v>1.087654457193292</c:v>
                </c:pt>
                <c:pt idx="3">
                  <c:v>1.0212838065661809</c:v>
                </c:pt>
                <c:pt idx="4">
                  <c:v>1.0145248536001981</c:v>
                </c:pt>
                <c:pt idx="5">
                  <c:v>1.3257828475051869</c:v>
                </c:pt>
                <c:pt idx="6">
                  <c:v>1</c:v>
                </c:pt>
                <c:pt idx="7">
                  <c:v>1</c:v>
                </c:pt>
                <c:pt idx="8">
                  <c:v>1.000949178144408</c:v>
                </c:pt>
                <c:pt idx="9">
                  <c:v>1.001645693057813</c:v>
                </c:pt>
                <c:pt idx="10">
                  <c:v>1.0251387729036689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62-4C62-8251-D98205AA1740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3.7621931781957292</c:v>
                </c:pt>
                <c:pt idx="1">
                  <c:v>1.336559292178737</c:v>
                </c:pt>
                <c:pt idx="2">
                  <c:v>1.1068490003687781</c:v>
                </c:pt>
                <c:pt idx="3">
                  <c:v>1</c:v>
                </c:pt>
                <c:pt idx="4">
                  <c:v>1.032857042905009</c:v>
                </c:pt>
                <c:pt idx="5">
                  <c:v>1.6289920537148701</c:v>
                </c:pt>
                <c:pt idx="6">
                  <c:v>1</c:v>
                </c:pt>
                <c:pt idx="7">
                  <c:v>1</c:v>
                </c:pt>
                <c:pt idx="8">
                  <c:v>1.000949178144408</c:v>
                </c:pt>
                <c:pt idx="9">
                  <c:v>1.001645693057813</c:v>
                </c:pt>
                <c:pt idx="10">
                  <c:v>1.0251387729036689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62-4C62-8251-D98205AA1740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3.7621931781957292</c:v>
                </c:pt>
                <c:pt idx="1">
                  <c:v>1.0348358311406021</c:v>
                </c:pt>
                <c:pt idx="2">
                  <c:v>1</c:v>
                </c:pt>
                <c:pt idx="3">
                  <c:v>1</c:v>
                </c:pt>
                <c:pt idx="4">
                  <c:v>1.054512522525836</c:v>
                </c:pt>
                <c:pt idx="5">
                  <c:v>1.101496100446048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1.0017019870602879</c:v>
                </c:pt>
                <c:pt idx="10">
                  <c:v>1.025235309708876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62-4C62-8251-D98205AA1740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9.2396539636991619</c:v>
                </c:pt>
                <c:pt idx="1">
                  <c:v>2.6263235194811259</c:v>
                </c:pt>
                <c:pt idx="2">
                  <c:v>1.190897727597771</c:v>
                </c:pt>
                <c:pt idx="3">
                  <c:v>1.0173944450945691</c:v>
                </c:pt>
                <c:pt idx="4">
                  <c:v>1.026280460649182</c:v>
                </c:pt>
                <c:pt idx="5">
                  <c:v>1.310284701566989</c:v>
                </c:pt>
                <c:pt idx="6">
                  <c:v>1</c:v>
                </c:pt>
                <c:pt idx="7">
                  <c:v>1</c:v>
                </c:pt>
                <c:pt idx="8">
                  <c:v>1.0709382151029749</c:v>
                </c:pt>
                <c:pt idx="9">
                  <c:v>1.0035577328487959</c:v>
                </c:pt>
                <c:pt idx="10">
                  <c:v>1.0133713942307689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62-4C62-8251-D98205AA1740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9.2396539636991619</c:v>
                </c:pt>
                <c:pt idx="1">
                  <c:v>2.6263235194811259</c:v>
                </c:pt>
                <c:pt idx="2">
                  <c:v>1.190897727597771</c:v>
                </c:pt>
                <c:pt idx="3">
                  <c:v>1.0173944450945691</c:v>
                </c:pt>
                <c:pt idx="4">
                  <c:v>1.026280460649182</c:v>
                </c:pt>
                <c:pt idx="5">
                  <c:v>1.310284701566989</c:v>
                </c:pt>
                <c:pt idx="6">
                  <c:v>1</c:v>
                </c:pt>
                <c:pt idx="7">
                  <c:v>1</c:v>
                </c:pt>
                <c:pt idx="8">
                  <c:v>1.0709382151029749</c:v>
                </c:pt>
                <c:pt idx="9">
                  <c:v>1.0035577328487959</c:v>
                </c:pt>
                <c:pt idx="10">
                  <c:v>1.0133713942307689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62-4C62-8251-D98205AA1740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3.7621931781957292</c:v>
                </c:pt>
                <c:pt idx="1">
                  <c:v>1.3559884676099401</c:v>
                </c:pt>
                <c:pt idx="2">
                  <c:v>1.156951000398402</c:v>
                </c:pt>
                <c:pt idx="3">
                  <c:v>1</c:v>
                </c:pt>
                <c:pt idx="4">
                  <c:v>1.0438007677486369</c:v>
                </c:pt>
                <c:pt idx="5">
                  <c:v>1.4654270523504831</c:v>
                </c:pt>
                <c:pt idx="6">
                  <c:v>1</c:v>
                </c:pt>
                <c:pt idx="7">
                  <c:v>1</c:v>
                </c:pt>
                <c:pt idx="8">
                  <c:v>1.0709382151029749</c:v>
                </c:pt>
                <c:pt idx="9">
                  <c:v>1.0035577328487959</c:v>
                </c:pt>
                <c:pt idx="10">
                  <c:v>1.0133713942307689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62-4C62-8251-D98205AA1740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3.7621931781957292</c:v>
                </c:pt>
                <c:pt idx="1">
                  <c:v>1.0344009489916961</c:v>
                </c:pt>
                <c:pt idx="2">
                  <c:v>1</c:v>
                </c:pt>
                <c:pt idx="3">
                  <c:v>1</c:v>
                </c:pt>
                <c:pt idx="4">
                  <c:v>1.069807966279303</c:v>
                </c:pt>
                <c:pt idx="5">
                  <c:v>1.1100954049844241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1.0059295547479941</c:v>
                </c:pt>
                <c:pt idx="10">
                  <c:v>1.017828525641026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62-4C62-8251-D98205AA1740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6.3630008997162442</c:v>
                </c:pt>
                <c:pt idx="1">
                  <c:v>1.95515857770948</c:v>
                </c:pt>
                <c:pt idx="2">
                  <c:v>1.087654457193292</c:v>
                </c:pt>
                <c:pt idx="3">
                  <c:v>1.0212838065661809</c:v>
                </c:pt>
                <c:pt idx="4">
                  <c:v>1.0145248536001981</c:v>
                </c:pt>
                <c:pt idx="5">
                  <c:v>1.3257828475051869</c:v>
                </c:pt>
                <c:pt idx="6">
                  <c:v>1</c:v>
                </c:pt>
                <c:pt idx="7">
                  <c:v>1</c:v>
                </c:pt>
                <c:pt idx="8">
                  <c:v>1.000949178144408</c:v>
                </c:pt>
                <c:pt idx="9">
                  <c:v>1.001645693057813</c:v>
                </c:pt>
                <c:pt idx="10">
                  <c:v>1.0251387729036689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662-4C62-8251-D98205AA1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4" x14ac:dyDescent="0.3"/>
  <cols>
    <col min="1" max="1" width="13.44140625" bestFit="1" customWidth="1"/>
    <col min="2" max="2" width="22" bestFit="1" customWidth="1"/>
    <col min="3" max="3" width="12.77734375" bestFit="1" customWidth="1"/>
    <col min="4" max="4" width="12.77734375" customWidth="1"/>
    <col min="5" max="5" width="12.77734375" bestFit="1" customWidth="1"/>
    <col min="6" max="7" width="12.77734375" customWidth="1"/>
    <col min="8" max="8" width="11.21875" customWidth="1"/>
    <col min="9" max="10" width="13.77734375" bestFit="1" customWidth="1"/>
    <col min="11" max="11" width="11.44140625" bestFit="1" customWidth="1"/>
    <col min="12" max="12" width="13.5546875" bestFit="1" customWidth="1"/>
    <col min="13" max="14" width="11.44140625" bestFit="1" customWidth="1"/>
    <col min="15" max="19" width="12.77734375" bestFit="1" customWidth="1"/>
    <col min="20" max="27" width="11.44140625" bestFit="1" customWidth="1"/>
  </cols>
  <sheetData>
    <row r="1" spans="1:10" ht="15.6" customHeight="1" x14ac:dyDescent="0.3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5.6" customHeight="1" x14ac:dyDescent="0.3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6" customHeight="1" x14ac:dyDescent="0.3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6" customHeight="1" x14ac:dyDescent="0.3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6" customHeight="1" x14ac:dyDescent="0.3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6" customHeight="1" x14ac:dyDescent="0.3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6" customHeight="1" x14ac:dyDescent="0.3">
      <c r="A7" s="3">
        <v>0</v>
      </c>
      <c r="B7" s="4">
        <f t="shared" ref="B7:B29" si="0">+E7/E8</f>
        <v>0.26580240637180136</v>
      </c>
      <c r="C7" s="4">
        <f t="shared" ref="C7:C29" si="1">+F7/F8</f>
        <v>0.26580240637180147</v>
      </c>
      <c r="D7" s="4">
        <f t="shared" ref="D7:D29" si="2">+G7/G8</f>
        <v>0.1571585507782334</v>
      </c>
      <c r="E7" s="5">
        <v>0.21532311543381821</v>
      </c>
      <c r="F7" s="5">
        <v>0.1038997028567272</v>
      </c>
      <c r="G7" s="5">
        <v>5.2344943604805433E-2</v>
      </c>
      <c r="H7" s="4">
        <f t="shared" ref="H7:H29" si="3">+I7/I8</f>
        <v>0.1571585507782334</v>
      </c>
      <c r="I7" s="5">
        <v>5.2344943604805433E-2</v>
      </c>
      <c r="J7" s="5">
        <f t="shared" ref="J7:J30" si="4">I7</f>
        <v>5.2344943604805433E-2</v>
      </c>
    </row>
    <row r="8" spans="1:10" ht="15.6" customHeight="1" x14ac:dyDescent="0.3">
      <c r="A8" s="3">
        <f t="shared" ref="A8:A29" si="5">1+A7</f>
        <v>1</v>
      </c>
      <c r="B8" s="4">
        <f t="shared" si="0"/>
        <v>0.96633685257863022</v>
      </c>
      <c r="C8" s="4">
        <f t="shared" si="1"/>
        <v>0.74818977792589458</v>
      </c>
      <c r="D8" s="4">
        <f t="shared" si="2"/>
        <v>0.5114674642767475</v>
      </c>
      <c r="E8" s="5">
        <v>0.81008715599296233</v>
      </c>
      <c r="F8" s="5">
        <v>0.39089075330414219</v>
      </c>
      <c r="G8" s="5">
        <v>0.33307092325297299</v>
      </c>
      <c r="H8" s="4">
        <f t="shared" si="3"/>
        <v>0.5114674642767475</v>
      </c>
      <c r="I8" s="5">
        <v>0.33307092325297299</v>
      </c>
      <c r="J8" s="5">
        <f t="shared" si="4"/>
        <v>0.33307092325297299</v>
      </c>
    </row>
    <row r="9" spans="1:10" ht="15.6" customHeight="1" x14ac:dyDescent="0.3">
      <c r="A9" s="3">
        <f t="shared" si="5"/>
        <v>2</v>
      </c>
      <c r="B9" s="4">
        <f t="shared" si="0"/>
        <v>1</v>
      </c>
      <c r="C9" s="4">
        <f t="shared" si="1"/>
        <v>0.90346560340825299</v>
      </c>
      <c r="D9" s="4">
        <f t="shared" si="2"/>
        <v>0.9194096464979461</v>
      </c>
      <c r="E9" s="5">
        <v>0.83830721536830355</v>
      </c>
      <c r="F9" s="5">
        <v>0.52244866855539751</v>
      </c>
      <c r="G9" s="5">
        <v>0.65120647258366615</v>
      </c>
      <c r="H9" s="4">
        <f t="shared" si="3"/>
        <v>0.9194096464979461</v>
      </c>
      <c r="I9" s="5">
        <v>0.65120647258366615</v>
      </c>
      <c r="J9" s="5">
        <f t="shared" si="4"/>
        <v>0.65120647258366615</v>
      </c>
    </row>
    <row r="10" spans="1:10" ht="15.6" customHeight="1" x14ac:dyDescent="0.3">
      <c r="A10" s="3">
        <f t="shared" si="5"/>
        <v>3</v>
      </c>
      <c r="B10" s="4">
        <f t="shared" si="0"/>
        <v>1</v>
      </c>
      <c r="C10" s="4">
        <f t="shared" si="1"/>
        <v>1</v>
      </c>
      <c r="D10" s="4">
        <f t="shared" si="2"/>
        <v>0.97915975321517834</v>
      </c>
      <c r="E10" s="5">
        <v>0.83830721536830355</v>
      </c>
      <c r="F10" s="5">
        <v>0.57827178653454092</v>
      </c>
      <c r="G10" s="5">
        <v>0.70828762245874577</v>
      </c>
      <c r="H10" s="4">
        <f t="shared" si="3"/>
        <v>0.97915975321517834</v>
      </c>
      <c r="I10" s="5">
        <v>0.70828762245874577</v>
      </c>
      <c r="J10" s="5">
        <f t="shared" si="4"/>
        <v>0.70828762245874577</v>
      </c>
    </row>
    <row r="11" spans="1:10" ht="15.6" customHeight="1" x14ac:dyDescent="0.3">
      <c r="A11" s="3">
        <f t="shared" si="5"/>
        <v>4</v>
      </c>
      <c r="B11" s="4">
        <f t="shared" si="0"/>
        <v>0.94830547635862672</v>
      </c>
      <c r="C11" s="4">
        <f t="shared" si="1"/>
        <v>0.9681881988115264</v>
      </c>
      <c r="D11" s="4">
        <f t="shared" si="2"/>
        <v>0.98568309731530568</v>
      </c>
      <c r="E11" s="5">
        <v>0.83830721536830355</v>
      </c>
      <c r="F11" s="5">
        <v>0.57827178653454092</v>
      </c>
      <c r="G11" s="5">
        <v>0.72336267920837816</v>
      </c>
      <c r="H11" s="4">
        <f t="shared" si="3"/>
        <v>0.98568309731530568</v>
      </c>
      <c r="I11" s="5">
        <v>0.72336267920837816</v>
      </c>
      <c r="J11" s="5">
        <f t="shared" si="4"/>
        <v>0.72336267920837816</v>
      </c>
    </row>
    <row r="12" spans="1:10" ht="15.6" customHeight="1" x14ac:dyDescent="0.3">
      <c r="A12" s="3">
        <f t="shared" si="5"/>
        <v>5</v>
      </c>
      <c r="B12" s="4">
        <f t="shared" si="0"/>
        <v>0.90785614183749963</v>
      </c>
      <c r="C12" s="4">
        <f t="shared" si="1"/>
        <v>0.61387653654879926</v>
      </c>
      <c r="D12" s="4">
        <f t="shared" si="2"/>
        <v>0.75427133627634879</v>
      </c>
      <c r="E12" s="5">
        <v>0.88400545632963901</v>
      </c>
      <c r="F12" s="5">
        <v>0.59727208743546245</v>
      </c>
      <c r="G12" s="5">
        <v>0.7338694162237267</v>
      </c>
      <c r="H12" s="4">
        <f t="shared" si="3"/>
        <v>0.75427133627634879</v>
      </c>
      <c r="I12" s="5">
        <v>0.7338694162237267</v>
      </c>
      <c r="J12" s="5">
        <f t="shared" si="4"/>
        <v>0.7338694162237267</v>
      </c>
    </row>
    <row r="13" spans="1:10" ht="15.6" customHeight="1" x14ac:dyDescent="0.3">
      <c r="A13" s="3">
        <f t="shared" si="5"/>
        <v>6</v>
      </c>
      <c r="B13" s="4">
        <f t="shared" si="0"/>
        <v>1</v>
      </c>
      <c r="C13" s="4">
        <f t="shared" si="1"/>
        <v>1</v>
      </c>
      <c r="D13" s="4">
        <f t="shared" si="2"/>
        <v>1</v>
      </c>
      <c r="E13" s="5">
        <v>0.97372856292012644</v>
      </c>
      <c r="F13" s="5">
        <v>0.97295148433806145</v>
      </c>
      <c r="G13" s="5">
        <v>0.97295148433806145</v>
      </c>
      <c r="H13" s="4">
        <f t="shared" si="3"/>
        <v>1</v>
      </c>
      <c r="I13" s="5">
        <v>0.97295148433806145</v>
      </c>
      <c r="J13" s="5">
        <f t="shared" si="4"/>
        <v>0.97295148433806145</v>
      </c>
    </row>
    <row r="14" spans="1:10" ht="15.6" customHeight="1" x14ac:dyDescent="0.3">
      <c r="A14" s="3">
        <f t="shared" si="5"/>
        <v>7</v>
      </c>
      <c r="B14" s="4">
        <f t="shared" si="0"/>
        <v>1</v>
      </c>
      <c r="C14" s="4">
        <f t="shared" si="1"/>
        <v>1</v>
      </c>
      <c r="D14" s="4">
        <f t="shared" si="2"/>
        <v>1</v>
      </c>
      <c r="E14" s="5">
        <v>0.97372856292012644</v>
      </c>
      <c r="F14" s="5">
        <v>0.97295148433806145</v>
      </c>
      <c r="G14" s="5">
        <v>0.97295148433806145</v>
      </c>
      <c r="H14" s="4">
        <f t="shared" si="3"/>
        <v>1</v>
      </c>
      <c r="I14" s="5">
        <v>0.97295148433806145</v>
      </c>
      <c r="J14" s="5">
        <f t="shared" si="4"/>
        <v>0.97295148433806145</v>
      </c>
    </row>
    <row r="15" spans="1:10" ht="15.6" customHeight="1" x14ac:dyDescent="0.3">
      <c r="A15" s="3">
        <f t="shared" si="5"/>
        <v>8</v>
      </c>
      <c r="B15" s="4">
        <f t="shared" si="0"/>
        <v>1</v>
      </c>
      <c r="C15" s="4">
        <f t="shared" si="1"/>
        <v>0.99905172194040104</v>
      </c>
      <c r="D15" s="4">
        <f t="shared" si="2"/>
        <v>0.99905172194040104</v>
      </c>
      <c r="E15" s="5">
        <v>0.97372856292012644</v>
      </c>
      <c r="F15" s="5">
        <v>0.97295148433806145</v>
      </c>
      <c r="G15" s="5">
        <v>0.97295148433806145</v>
      </c>
      <c r="H15" s="4">
        <f t="shared" si="3"/>
        <v>0.99905172194040104</v>
      </c>
      <c r="I15" s="5">
        <v>0.97295148433806145</v>
      </c>
      <c r="J15" s="5">
        <f t="shared" si="4"/>
        <v>0.97295148433806145</v>
      </c>
    </row>
    <row r="16" spans="1:10" ht="15.6" customHeight="1" x14ac:dyDescent="0.3">
      <c r="A16" s="3">
        <f t="shared" si="5"/>
        <v>9</v>
      </c>
      <c r="B16" s="4">
        <f t="shared" si="0"/>
        <v>0.99830090477779421</v>
      </c>
      <c r="C16" s="4">
        <f t="shared" si="1"/>
        <v>0.99835701079811057</v>
      </c>
      <c r="D16" s="4">
        <f t="shared" si="2"/>
        <v>0.99835701079811057</v>
      </c>
      <c r="E16" s="5">
        <v>0.97372856292012644</v>
      </c>
      <c r="F16" s="5">
        <v>0.97387498862256439</v>
      </c>
      <c r="G16" s="5">
        <v>0.97387498862256439</v>
      </c>
      <c r="H16" s="4">
        <f t="shared" si="3"/>
        <v>0.99835701079811057</v>
      </c>
      <c r="I16" s="5">
        <v>0.97387498862256439</v>
      </c>
      <c r="J16" s="5">
        <f t="shared" si="4"/>
        <v>0.97387498862256439</v>
      </c>
    </row>
    <row r="17" spans="1:10" ht="15.6" customHeight="1" x14ac:dyDescent="0.3">
      <c r="A17" s="3">
        <f t="shared" si="5"/>
        <v>10</v>
      </c>
      <c r="B17" s="4">
        <f t="shared" si="0"/>
        <v>0.97538583633444953</v>
      </c>
      <c r="C17" s="4">
        <f t="shared" si="1"/>
        <v>0.97547768793051826</v>
      </c>
      <c r="D17" s="4">
        <f t="shared" si="2"/>
        <v>0.97547768793051826</v>
      </c>
      <c r="E17" s="5">
        <v>0.97538583633444953</v>
      </c>
      <c r="F17" s="5">
        <v>0.97547768793051826</v>
      </c>
      <c r="G17" s="5">
        <v>0.97547768793051826</v>
      </c>
      <c r="H17" s="4">
        <f t="shared" si="3"/>
        <v>0.97547768793051826</v>
      </c>
      <c r="I17" s="5">
        <v>0.97547768793051826</v>
      </c>
      <c r="J17" s="5">
        <f t="shared" si="4"/>
        <v>0.97547768793051826</v>
      </c>
    </row>
    <row r="18" spans="1:10" ht="15.6" customHeight="1" x14ac:dyDescent="0.3">
      <c r="A18" s="3">
        <f t="shared" si="5"/>
        <v>11</v>
      </c>
      <c r="B18" s="4">
        <f t="shared" si="0"/>
        <v>1</v>
      </c>
      <c r="C18" s="4">
        <f t="shared" si="1"/>
        <v>1</v>
      </c>
      <c r="D18" s="4">
        <f t="shared" si="2"/>
        <v>1</v>
      </c>
      <c r="E18" s="5">
        <v>1</v>
      </c>
      <c r="F18" s="5">
        <v>1</v>
      </c>
      <c r="G18" s="5">
        <v>1</v>
      </c>
      <c r="H18" s="4">
        <f t="shared" si="3"/>
        <v>1</v>
      </c>
      <c r="I18" s="5">
        <v>1</v>
      </c>
      <c r="J18" s="5">
        <f t="shared" si="4"/>
        <v>1</v>
      </c>
    </row>
    <row r="19" spans="1:10" ht="15.6" customHeight="1" x14ac:dyDescent="0.3">
      <c r="A19" s="3">
        <f t="shared" si="5"/>
        <v>12</v>
      </c>
      <c r="B19" s="4">
        <f t="shared" si="0"/>
        <v>1</v>
      </c>
      <c r="C19" s="4">
        <f t="shared" si="1"/>
        <v>1</v>
      </c>
      <c r="D19" s="4">
        <f t="shared" si="2"/>
        <v>1</v>
      </c>
      <c r="E19" s="5">
        <v>1</v>
      </c>
      <c r="F19" s="5">
        <v>1</v>
      </c>
      <c r="G19" s="5">
        <v>1</v>
      </c>
      <c r="H19" s="4">
        <f t="shared" si="3"/>
        <v>1</v>
      </c>
      <c r="I19" s="5">
        <v>1</v>
      </c>
      <c r="J19" s="5">
        <f t="shared" si="4"/>
        <v>1</v>
      </c>
    </row>
    <row r="20" spans="1:10" ht="15.6" customHeight="1" x14ac:dyDescent="0.3">
      <c r="A20" s="3">
        <f t="shared" si="5"/>
        <v>13</v>
      </c>
      <c r="B20" s="4">
        <f t="shared" si="0"/>
        <v>1</v>
      </c>
      <c r="C20" s="4">
        <f t="shared" si="1"/>
        <v>1</v>
      </c>
      <c r="D20" s="4">
        <f t="shared" si="2"/>
        <v>1</v>
      </c>
      <c r="E20" s="5">
        <v>1</v>
      </c>
      <c r="F20" s="5">
        <v>1</v>
      </c>
      <c r="G20" s="5">
        <v>1</v>
      </c>
      <c r="H20" s="4">
        <f t="shared" si="3"/>
        <v>1</v>
      </c>
      <c r="I20" s="5">
        <v>1</v>
      </c>
      <c r="J20" s="5">
        <f t="shared" si="4"/>
        <v>1</v>
      </c>
    </row>
    <row r="21" spans="1:10" ht="15.6" customHeight="1" x14ac:dyDescent="0.3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1</v>
      </c>
      <c r="E21" s="5">
        <v>1</v>
      </c>
      <c r="F21" s="5">
        <v>1</v>
      </c>
      <c r="G21" s="5">
        <v>1</v>
      </c>
      <c r="H21" s="4">
        <f t="shared" si="3"/>
        <v>1</v>
      </c>
      <c r="I21" s="5">
        <v>1</v>
      </c>
      <c r="J21" s="5">
        <f t="shared" si="4"/>
        <v>1</v>
      </c>
    </row>
    <row r="22" spans="1:10" ht="15.6" customHeight="1" x14ac:dyDescent="0.3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1</v>
      </c>
      <c r="F22" s="5">
        <v>1</v>
      </c>
      <c r="G22" s="5">
        <v>1</v>
      </c>
      <c r="H22" s="4">
        <f t="shared" si="3"/>
        <v>1</v>
      </c>
      <c r="I22" s="5">
        <v>1</v>
      </c>
      <c r="J22" s="5">
        <f t="shared" si="4"/>
        <v>1</v>
      </c>
    </row>
    <row r="23" spans="1:10" ht="15.6" customHeight="1" x14ac:dyDescent="0.3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1</v>
      </c>
      <c r="G23" s="5">
        <v>1</v>
      </c>
      <c r="H23" s="4">
        <f t="shared" si="3"/>
        <v>1</v>
      </c>
      <c r="I23" s="5">
        <v>1</v>
      </c>
      <c r="J23" s="5">
        <f t="shared" si="4"/>
        <v>1</v>
      </c>
    </row>
    <row r="24" spans="1:10" ht="15.6" customHeight="1" x14ac:dyDescent="0.3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6" customHeight="1" x14ac:dyDescent="0.3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6" customHeight="1" x14ac:dyDescent="0.3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6" customHeight="1" x14ac:dyDescent="0.3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6" customHeight="1" x14ac:dyDescent="0.3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6" customHeight="1" x14ac:dyDescent="0.3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6" customHeight="1" x14ac:dyDescent="0.3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6" customHeight="1" x14ac:dyDescent="0.3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6" customHeight="1" x14ac:dyDescent="0.3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6" customHeight="1" x14ac:dyDescent="0.3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6" customHeight="1" x14ac:dyDescent="0.3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6" customHeight="1" x14ac:dyDescent="0.3">
      <c r="A38" s="1">
        <v>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15.6" customHeight="1" x14ac:dyDescent="0.3">
      <c r="A39" s="1">
        <f t="shared" ref="A39:A60" si="6">1+A38</f>
        <v>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ht="15.6" customHeight="1" x14ac:dyDescent="0.3">
      <c r="A40" s="1">
        <f t="shared" si="6"/>
        <v>2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4" ht="15.6" customHeight="1" x14ac:dyDescent="0.3">
      <c r="A41" s="1">
        <f t="shared" si="6"/>
        <v>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6" customHeight="1" x14ac:dyDescent="0.3">
      <c r="A42" s="1">
        <f t="shared" si="6"/>
        <v>4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4" ht="15.6" customHeight="1" x14ac:dyDescent="0.3">
      <c r="A43" s="1">
        <f t="shared" si="6"/>
        <v>5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U43" s="4"/>
      <c r="V43" s="4"/>
    </row>
    <row r="44" spans="1:24" ht="15.6" customHeight="1" x14ac:dyDescent="0.3">
      <c r="A44" s="1">
        <f t="shared" si="6"/>
        <v>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>
        <v>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6" customHeight="1" x14ac:dyDescent="0.3">
      <c r="A45" s="1">
        <f t="shared" si="6"/>
        <v>7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>
        <v>1</v>
      </c>
      <c r="R45" s="4"/>
      <c r="S45" s="4"/>
      <c r="T45" s="4"/>
      <c r="U45" s="4"/>
      <c r="V45" s="4"/>
    </row>
    <row r="46" spans="1:24" ht="15.6" customHeight="1" x14ac:dyDescent="0.3">
      <c r="A46" s="1">
        <f t="shared" si="6"/>
        <v>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4" ht="15.6" customHeight="1" x14ac:dyDescent="0.3">
      <c r="A47" s="1">
        <f t="shared" si="6"/>
        <v>9</v>
      </c>
      <c r="B47" s="4"/>
      <c r="C47" s="4"/>
      <c r="D47" s="4"/>
      <c r="E47" s="4"/>
      <c r="F47" s="4">
        <v>1</v>
      </c>
      <c r="G47" s="4">
        <v>1</v>
      </c>
      <c r="H47" s="4">
        <v>1</v>
      </c>
      <c r="I47" s="4">
        <v>1</v>
      </c>
      <c r="J47" s="4">
        <v>1.4256292906178489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6" customHeight="1" x14ac:dyDescent="0.3">
      <c r="A48" s="1">
        <f t="shared" si="6"/>
        <v>10</v>
      </c>
      <c r="B48" s="4"/>
      <c r="C48" s="4"/>
      <c r="D48" s="4">
        <v>2.0160709337766689</v>
      </c>
      <c r="E48" s="4">
        <v>1.0952446399120399</v>
      </c>
      <c r="F48" s="4">
        <v>0.99999999999999989</v>
      </c>
      <c r="G48" s="4">
        <v>0.99999999999999989</v>
      </c>
      <c r="H48" s="4">
        <v>0.99999999999999989</v>
      </c>
      <c r="I48" s="4">
        <v>0.99999999999999989</v>
      </c>
      <c r="J48" s="4">
        <v>0.99999999999999989</v>
      </c>
      <c r="K48" s="4">
        <v>0.99999999999999989</v>
      </c>
      <c r="L48" s="4">
        <v>0.99999999999999989</v>
      </c>
      <c r="M48" s="4">
        <v>0.99999999999999989</v>
      </c>
      <c r="N48" s="4">
        <v>0.99999999999999989</v>
      </c>
      <c r="R48" s="4"/>
      <c r="S48" s="4"/>
      <c r="T48" s="4"/>
      <c r="U48" s="4"/>
      <c r="V48" s="4"/>
    </row>
    <row r="49" spans="1:22" ht="15.6" customHeight="1" x14ac:dyDescent="0.3">
      <c r="A49" s="1">
        <f t="shared" si="6"/>
        <v>11</v>
      </c>
      <c r="B49" s="4"/>
      <c r="C49" s="4">
        <v>15.724380318165</v>
      </c>
      <c r="D49" s="4">
        <v>1.0963273180716659</v>
      </c>
      <c r="E49" s="4">
        <v>1.034950597890002</v>
      </c>
      <c r="F49" s="4">
        <v>1</v>
      </c>
      <c r="G49" s="4">
        <v>1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  <c r="M49" s="4">
        <v>1</v>
      </c>
      <c r="T49" s="4"/>
      <c r="U49" s="4"/>
      <c r="V49" s="4"/>
    </row>
    <row r="50" spans="1:22" ht="15.6" customHeight="1" x14ac:dyDescent="0.3">
      <c r="A50" s="1">
        <f t="shared" si="6"/>
        <v>12</v>
      </c>
      <c r="B50" s="4"/>
      <c r="C50" s="4">
        <v>1.0821157317530059</v>
      </c>
      <c r="D50" s="4">
        <v>1</v>
      </c>
      <c r="E50" s="4">
        <v>1.0437492131436481</v>
      </c>
      <c r="F50" s="4">
        <v>1</v>
      </c>
      <c r="G50" s="4">
        <v>3.4622760991496291</v>
      </c>
      <c r="H50" s="4">
        <v>1</v>
      </c>
      <c r="I50" s="4">
        <v>1</v>
      </c>
      <c r="J50" s="4">
        <v>1</v>
      </c>
      <c r="K50" s="4">
        <v>1</v>
      </c>
      <c r="L50" s="4">
        <v>1.0534855769230771</v>
      </c>
      <c r="U50" s="4"/>
      <c r="V50" s="4"/>
    </row>
    <row r="51" spans="1:22" ht="15.6" customHeight="1" x14ac:dyDescent="0.3">
      <c r="A51" s="1">
        <f t="shared" si="6"/>
        <v>13</v>
      </c>
      <c r="B51" s="4"/>
      <c r="C51" s="4">
        <v>1.5777829684997331</v>
      </c>
      <c r="D51" s="4">
        <v>1</v>
      </c>
      <c r="E51" s="4">
        <v>1</v>
      </c>
      <c r="F51" s="4">
        <v>1.0533807076539139</v>
      </c>
      <c r="G51" s="4">
        <v>1</v>
      </c>
      <c r="H51" s="4">
        <v>1</v>
      </c>
      <c r="I51" s="4">
        <v>1</v>
      </c>
      <c r="J51" s="4">
        <v>1</v>
      </c>
      <c r="K51" s="4">
        <v>1.017788664243982</v>
      </c>
      <c r="U51" s="4"/>
      <c r="V51" s="4"/>
    </row>
    <row r="52" spans="1:22" ht="15.6" customHeight="1" x14ac:dyDescent="0.3">
      <c r="A52" s="1">
        <f t="shared" si="6"/>
        <v>14</v>
      </c>
      <c r="B52" s="4">
        <v>4.0467964137327801</v>
      </c>
      <c r="C52" s="4">
        <v>1.2933372960121039</v>
      </c>
      <c r="D52" s="4">
        <v>1.0457707493367321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  <c r="J52" s="4">
        <v>1</v>
      </c>
      <c r="V52" s="4"/>
    </row>
    <row r="53" spans="1:22" ht="15.6" customHeight="1" x14ac:dyDescent="0.3">
      <c r="A53" s="1">
        <f t="shared" si="6"/>
        <v>15</v>
      </c>
      <c r="B53" s="4">
        <v>19.909972299168981</v>
      </c>
      <c r="C53" s="4">
        <v>1.076011594202898</v>
      </c>
      <c r="D53" s="4">
        <v>1.10249337327328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1:22" ht="15.6" customHeight="1" x14ac:dyDescent="0.3">
      <c r="A54" s="1">
        <f t="shared" si="6"/>
        <v>16</v>
      </c>
      <c r="B54" s="4"/>
      <c r="C54" s="4">
        <v>2.2018783315001271</v>
      </c>
      <c r="D54" s="4">
        <v>1</v>
      </c>
      <c r="E54" s="4">
        <v>1</v>
      </c>
      <c r="F54" s="4">
        <v>1</v>
      </c>
      <c r="G54" s="4">
        <v>1</v>
      </c>
      <c r="H54" s="4">
        <v>1</v>
      </c>
    </row>
    <row r="55" spans="1:22" ht="15.6" customHeight="1" x14ac:dyDescent="0.3">
      <c r="A55" s="1">
        <f t="shared" si="6"/>
        <v>17</v>
      </c>
      <c r="B55" s="4"/>
      <c r="C55" s="4">
        <v>1.533778397768035</v>
      </c>
      <c r="D55" s="4">
        <v>1.8392126291171309</v>
      </c>
      <c r="E55" s="4">
        <v>1</v>
      </c>
      <c r="F55" s="4">
        <v>1.209423898837908</v>
      </c>
      <c r="G55" s="4">
        <v>1.330286214953271</v>
      </c>
    </row>
    <row r="56" spans="1:22" ht="15.6" customHeight="1" x14ac:dyDescent="0.3">
      <c r="A56" s="1">
        <f t="shared" si="6"/>
        <v>18</v>
      </c>
      <c r="B56" s="4"/>
      <c r="C56" s="4">
        <v>1.2970712294163911</v>
      </c>
      <c r="D56" s="4">
        <v>1</v>
      </c>
      <c r="E56" s="4">
        <v>1</v>
      </c>
      <c r="F56" s="4">
        <v>1</v>
      </c>
    </row>
    <row r="57" spans="1:22" ht="15.6" customHeight="1" x14ac:dyDescent="0.3">
      <c r="A57" s="1">
        <f t="shared" si="6"/>
        <v>19</v>
      </c>
      <c r="B57" s="4"/>
      <c r="C57" s="4">
        <v>1</v>
      </c>
      <c r="D57" s="4">
        <v>1</v>
      </c>
      <c r="E57" s="4">
        <v>1</v>
      </c>
    </row>
    <row r="58" spans="1:22" ht="15.6" customHeight="1" x14ac:dyDescent="0.3">
      <c r="A58" s="1">
        <f t="shared" si="6"/>
        <v>20</v>
      </c>
      <c r="B58" s="4"/>
      <c r="C58" s="4">
        <v>1</v>
      </c>
      <c r="D58" s="4">
        <v>1</v>
      </c>
    </row>
    <row r="59" spans="1:22" ht="15.6" customHeight="1" x14ac:dyDescent="0.3">
      <c r="A59" s="1">
        <f t="shared" si="6"/>
        <v>21</v>
      </c>
      <c r="B59" s="4">
        <v>3.7621931781957292</v>
      </c>
      <c r="C59" s="4">
        <v>1.103202846975089</v>
      </c>
    </row>
    <row r="60" spans="1:22" ht="15.6" customHeight="1" x14ac:dyDescent="0.3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workbookViewId="0">
      <selection activeCell="D15" sqref="D15"/>
    </sheetView>
  </sheetViews>
  <sheetFormatPr defaultRowHeight="14.4" x14ac:dyDescent="0.3"/>
  <cols>
    <col min="1" max="1" width="19.109375" bestFit="1" customWidth="1"/>
    <col min="2" max="10" width="11.77734375" bestFit="1" customWidth="1"/>
    <col min="11" max="11" width="8.77734375" customWidth="1"/>
    <col min="12" max="12" width="4.77734375" customWidth="1"/>
    <col min="13" max="13" width="11.6640625" customWidth="1"/>
    <col min="14" max="14" width="10.109375" bestFit="1" customWidth="1"/>
    <col min="15" max="15" width="9.77734375" bestFit="1" customWidth="1"/>
    <col min="16" max="17" width="8.77734375" bestFit="1" customWidth="1"/>
    <col min="18" max="18" width="9.5546875" bestFit="1" customWidth="1"/>
    <col min="19" max="19" width="9.21875" bestFit="1" customWidth="1"/>
    <col min="20" max="21" width="8.21875" bestFit="1" customWidth="1"/>
    <col min="22" max="22" width="8.5546875" bestFit="1" customWidth="1"/>
    <col min="23" max="23" width="9.5546875" bestFit="1" customWidth="1"/>
    <col min="24" max="24" width="9.21875" bestFit="1" customWidth="1"/>
    <col min="25" max="26" width="8.21875" bestFit="1" customWidth="1"/>
    <col min="27" max="27" width="8.5546875" bestFit="1" customWidth="1"/>
  </cols>
  <sheetData>
    <row r="1" spans="1:27" ht="28.8" customHeight="1" x14ac:dyDescent="0.3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">
      <c r="A2" s="31">
        <v>1</v>
      </c>
      <c r="B2" s="32">
        <v>5.2344943604805433E-2</v>
      </c>
      <c r="C2" s="32">
        <v>5.2344943604805433E-2</v>
      </c>
      <c r="D2" s="32">
        <v>0.1038997028567272</v>
      </c>
      <c r="E2" s="32">
        <v>0.21532311543381821</v>
      </c>
      <c r="F2" s="32">
        <v>2.3223362026027192E-2</v>
      </c>
      <c r="G2" s="32">
        <v>2.3223362026027192E-2</v>
      </c>
      <c r="H2" s="32">
        <v>0.1017022852113374</v>
      </c>
      <c r="I2" s="32">
        <v>0.21133025603461461</v>
      </c>
      <c r="J2" s="32">
        <v>5.2344943604805433E-2</v>
      </c>
      <c r="M2" s="31">
        <v>1</v>
      </c>
      <c r="N2" s="17">
        <v>6.3630008997162442</v>
      </c>
      <c r="O2" s="17">
        <v>6.3630008997162442</v>
      </c>
      <c r="P2" s="17">
        <v>3.7621931781957292</v>
      </c>
      <c r="Q2" s="17">
        <v>3.7621931781957292</v>
      </c>
      <c r="R2" s="17">
        <v>9.2396539636991619</v>
      </c>
      <c r="S2" s="17">
        <v>9.2396539636991619</v>
      </c>
      <c r="T2" s="17">
        <v>3.7621931781957292</v>
      </c>
      <c r="U2" s="17">
        <v>3.7621931781957292</v>
      </c>
      <c r="V2" s="17">
        <v>6.3630008997162442</v>
      </c>
    </row>
    <row r="3" spans="1:27" x14ac:dyDescent="0.3">
      <c r="A3">
        <f t="shared" ref="A3:A24" si="0">+A2+1</f>
        <v>2</v>
      </c>
      <c r="B3" s="32">
        <v>0.33307092325297299</v>
      </c>
      <c r="C3" s="32">
        <v>0.33307092325297299</v>
      </c>
      <c r="D3" s="32">
        <v>0.39089075330414219</v>
      </c>
      <c r="E3" s="32">
        <v>0.81008715599296233</v>
      </c>
      <c r="F3" s="32">
        <v>0.21457582899420269</v>
      </c>
      <c r="G3" s="32">
        <v>0.21457582899420269</v>
      </c>
      <c r="H3" s="32">
        <v>0.38262364362900991</v>
      </c>
      <c r="I3" s="32">
        <v>0.7950652475997837</v>
      </c>
      <c r="J3" s="32">
        <v>0.33307092325297299</v>
      </c>
      <c r="M3">
        <f t="shared" ref="M3:M24" si="1">+M2+1</f>
        <v>2</v>
      </c>
      <c r="N3" s="17">
        <v>1.95515857770948</v>
      </c>
      <c r="O3" s="17">
        <v>1.95515857770948</v>
      </c>
      <c r="P3" s="17">
        <v>1.336559292178737</v>
      </c>
      <c r="Q3" s="17">
        <v>1.0348358311406021</v>
      </c>
      <c r="R3" s="17">
        <v>2.6263235194811259</v>
      </c>
      <c r="S3" s="17">
        <v>2.6263235194811259</v>
      </c>
      <c r="T3" s="17">
        <v>1.3559884676099401</v>
      </c>
      <c r="U3" s="17">
        <v>1.0344009489916961</v>
      </c>
      <c r="V3" s="17">
        <v>1.95515857770948</v>
      </c>
    </row>
    <row r="4" spans="1:27" x14ac:dyDescent="0.3">
      <c r="A4">
        <f t="shared" si="0"/>
        <v>3</v>
      </c>
      <c r="B4" s="32">
        <v>0.65120647258366615</v>
      </c>
      <c r="C4" s="32">
        <v>0.65120647258366615</v>
      </c>
      <c r="D4" s="32">
        <v>0.52244866855539751</v>
      </c>
      <c r="E4" s="32">
        <v>0.83830721536830355</v>
      </c>
      <c r="F4" s="32">
        <v>0.56354554639963472</v>
      </c>
      <c r="G4" s="32">
        <v>0.56354554639963472</v>
      </c>
      <c r="H4" s="32">
        <v>0.51883324819583299</v>
      </c>
      <c r="I4" s="32">
        <v>0.82241624662753432</v>
      </c>
      <c r="J4" s="32">
        <v>0.65120647258366615</v>
      </c>
      <c r="M4">
        <f t="shared" si="1"/>
        <v>3</v>
      </c>
      <c r="N4" s="17">
        <v>1.087654457193292</v>
      </c>
      <c r="O4" s="17">
        <v>1.087654457193292</v>
      </c>
      <c r="P4" s="17">
        <v>1.1068490003687781</v>
      </c>
      <c r="Q4" s="17">
        <v>1</v>
      </c>
      <c r="R4" s="17">
        <v>1.190897727597771</v>
      </c>
      <c r="S4" s="17">
        <v>1.190897727597771</v>
      </c>
      <c r="T4" s="17">
        <v>1.156951000398402</v>
      </c>
      <c r="U4" s="17">
        <v>1</v>
      </c>
      <c r="V4" s="17">
        <v>1.087654457193292</v>
      </c>
    </row>
    <row r="5" spans="1:27" x14ac:dyDescent="0.3">
      <c r="A5">
        <f t="shared" si="0"/>
        <v>4</v>
      </c>
      <c r="B5" s="32">
        <v>0.70828762245874577</v>
      </c>
      <c r="C5" s="32">
        <v>0.70828762245874577</v>
      </c>
      <c r="D5" s="32">
        <v>0.57827178653454092</v>
      </c>
      <c r="E5" s="32">
        <v>0.83830721536830355</v>
      </c>
      <c r="F5" s="32">
        <v>0.67112511060516911</v>
      </c>
      <c r="G5" s="32">
        <v>0.67112511060516911</v>
      </c>
      <c r="H5" s="32">
        <v>0.60026464554012127</v>
      </c>
      <c r="I5" s="32">
        <v>0.82241624662753432</v>
      </c>
      <c r="J5" s="32">
        <v>0.70828762245874577</v>
      </c>
      <c r="M5">
        <f t="shared" si="1"/>
        <v>4</v>
      </c>
      <c r="N5" s="17">
        <v>1.0212838065661809</v>
      </c>
      <c r="O5" s="17">
        <v>1.0212838065661809</v>
      </c>
      <c r="P5" s="17">
        <v>1</v>
      </c>
      <c r="Q5" s="17">
        <v>1</v>
      </c>
      <c r="R5" s="17">
        <v>1.0173944450945691</v>
      </c>
      <c r="S5" s="17">
        <v>1.0173944450945691</v>
      </c>
      <c r="T5" s="17">
        <v>1</v>
      </c>
      <c r="U5" s="17">
        <v>1</v>
      </c>
      <c r="V5" s="17">
        <v>1.0212838065661809</v>
      </c>
    </row>
    <row r="6" spans="1:27" x14ac:dyDescent="0.3">
      <c r="A6">
        <f t="shared" si="0"/>
        <v>5</v>
      </c>
      <c r="B6" s="32">
        <v>0.72336267920837816</v>
      </c>
      <c r="C6" s="32">
        <v>0.72336267920837816</v>
      </c>
      <c r="D6" s="32">
        <v>0.57827178653454092</v>
      </c>
      <c r="E6" s="32">
        <v>0.83830721536830355</v>
      </c>
      <c r="F6" s="32">
        <v>0.68279895949317737</v>
      </c>
      <c r="G6" s="32">
        <v>0.68279895949317737</v>
      </c>
      <c r="H6" s="32">
        <v>0.60026464554012127</v>
      </c>
      <c r="I6" s="32">
        <v>0.82241624662753432</v>
      </c>
      <c r="J6" s="32">
        <v>0.72336267920837816</v>
      </c>
      <c r="M6">
        <f t="shared" si="1"/>
        <v>5</v>
      </c>
      <c r="N6" s="17">
        <v>1.0145248536001981</v>
      </c>
      <c r="O6" s="17">
        <v>1.0145248536001981</v>
      </c>
      <c r="P6" s="17">
        <v>1.032857042905009</v>
      </c>
      <c r="Q6" s="17">
        <v>1.054512522525836</v>
      </c>
      <c r="R6" s="17">
        <v>1.026280460649182</v>
      </c>
      <c r="S6" s="17">
        <v>1.026280460649182</v>
      </c>
      <c r="T6" s="17">
        <v>1.0438007677486369</v>
      </c>
      <c r="U6" s="17">
        <v>1.069807966279303</v>
      </c>
      <c r="V6" s="17">
        <v>1.0145248536001981</v>
      </c>
    </row>
    <row r="7" spans="1:27" x14ac:dyDescent="0.3">
      <c r="A7">
        <f t="shared" si="0"/>
        <v>6</v>
      </c>
      <c r="B7" s="32">
        <v>0.7338694162237267</v>
      </c>
      <c r="C7" s="32">
        <v>0.7338694162237267</v>
      </c>
      <c r="D7" s="32">
        <v>0.59727208743546245</v>
      </c>
      <c r="E7" s="32">
        <v>0.88400545632963901</v>
      </c>
      <c r="F7" s="32">
        <v>0.70074323067944033</v>
      </c>
      <c r="G7" s="32">
        <v>0.70074323067944033</v>
      </c>
      <c r="H7" s="32">
        <v>0.62655669786714197</v>
      </c>
      <c r="I7" s="32">
        <v>0.87982745223965975</v>
      </c>
      <c r="J7" s="32">
        <v>0.7338694162237267</v>
      </c>
      <c r="M7">
        <f t="shared" si="1"/>
        <v>6</v>
      </c>
      <c r="N7" s="17">
        <v>1.3257828475051869</v>
      </c>
      <c r="O7" s="17">
        <v>1.3257828475051869</v>
      </c>
      <c r="P7" s="17">
        <v>1.6289920537148701</v>
      </c>
      <c r="Q7" s="17">
        <v>1.101496100446048</v>
      </c>
      <c r="R7" s="17">
        <v>1.310284701566989</v>
      </c>
      <c r="S7" s="17">
        <v>1.310284701566989</v>
      </c>
      <c r="T7" s="17">
        <v>1.4654270523504831</v>
      </c>
      <c r="U7" s="17">
        <v>1.1100954049844241</v>
      </c>
      <c r="V7" s="17">
        <v>1.3257828475051869</v>
      </c>
    </row>
    <row r="8" spans="1:27" x14ac:dyDescent="0.3">
      <c r="A8">
        <f t="shared" si="0"/>
        <v>7</v>
      </c>
      <c r="B8" s="32">
        <v>0.97295148433806145</v>
      </c>
      <c r="C8" s="32">
        <v>0.97295148433806145</v>
      </c>
      <c r="D8" s="32">
        <v>0.97295148433806145</v>
      </c>
      <c r="E8" s="32">
        <v>0.97372856292012644</v>
      </c>
      <c r="F8" s="32">
        <v>0.91817313488589802</v>
      </c>
      <c r="G8" s="32">
        <v>0.91817313488589802</v>
      </c>
      <c r="H8" s="32">
        <v>0.91817313488589802</v>
      </c>
      <c r="I8" s="32">
        <v>0.97669241191039879</v>
      </c>
      <c r="J8" s="32">
        <v>0.97295148433806145</v>
      </c>
      <c r="M8">
        <f t="shared" si="1"/>
        <v>7</v>
      </c>
      <c r="N8" s="17">
        <v>1</v>
      </c>
      <c r="O8" s="17">
        <v>1</v>
      </c>
      <c r="P8" s="17">
        <v>1</v>
      </c>
      <c r="Q8" s="17">
        <v>1</v>
      </c>
      <c r="R8" s="17">
        <v>1</v>
      </c>
      <c r="S8" s="17">
        <v>1</v>
      </c>
      <c r="T8" s="17">
        <v>1</v>
      </c>
      <c r="U8" s="17">
        <v>1</v>
      </c>
      <c r="V8" s="17">
        <v>1</v>
      </c>
    </row>
    <row r="9" spans="1:27" x14ac:dyDescent="0.3">
      <c r="A9">
        <f t="shared" si="0"/>
        <v>8</v>
      </c>
      <c r="B9" s="32">
        <v>0.97295148433806145</v>
      </c>
      <c r="C9" s="32">
        <v>0.97295148433806145</v>
      </c>
      <c r="D9" s="32">
        <v>0.97295148433806145</v>
      </c>
      <c r="E9" s="32">
        <v>0.97372856292012644</v>
      </c>
      <c r="F9" s="32">
        <v>0.91817313488589802</v>
      </c>
      <c r="G9" s="32">
        <v>0.91817313488589802</v>
      </c>
      <c r="H9" s="32">
        <v>0.91817313488589802</v>
      </c>
      <c r="I9" s="32">
        <v>0.97669241191039879</v>
      </c>
      <c r="J9" s="32">
        <v>0.97295148433806145</v>
      </c>
      <c r="M9">
        <f t="shared" si="1"/>
        <v>8</v>
      </c>
      <c r="N9" s="17">
        <v>1</v>
      </c>
      <c r="O9" s="17">
        <v>1</v>
      </c>
      <c r="P9" s="17">
        <v>1</v>
      </c>
      <c r="Q9" s="17">
        <v>1</v>
      </c>
      <c r="R9" s="17">
        <v>1</v>
      </c>
      <c r="S9" s="17">
        <v>1</v>
      </c>
      <c r="T9" s="17">
        <v>1</v>
      </c>
      <c r="U9" s="17">
        <v>1</v>
      </c>
      <c r="V9" s="17">
        <v>1</v>
      </c>
    </row>
    <row r="10" spans="1:27" x14ac:dyDescent="0.3">
      <c r="A10">
        <f t="shared" si="0"/>
        <v>9</v>
      </c>
      <c r="B10" s="32">
        <v>0.97295148433806145</v>
      </c>
      <c r="C10" s="32">
        <v>0.97295148433806145</v>
      </c>
      <c r="D10" s="32">
        <v>0.97295148433806145</v>
      </c>
      <c r="E10" s="32">
        <v>0.97372856292012644</v>
      </c>
      <c r="F10" s="32">
        <v>0.91817313488589802</v>
      </c>
      <c r="G10" s="32">
        <v>0.91817313488589802</v>
      </c>
      <c r="H10" s="32">
        <v>0.91817313488589802</v>
      </c>
      <c r="I10" s="32">
        <v>0.97669241191039879</v>
      </c>
      <c r="J10" s="32">
        <v>0.97295148433806145</v>
      </c>
      <c r="M10">
        <f t="shared" si="1"/>
        <v>9</v>
      </c>
      <c r="N10" s="17">
        <v>1.000949178144408</v>
      </c>
      <c r="O10" s="17">
        <v>1.000949178144408</v>
      </c>
      <c r="P10" s="17">
        <v>1.000949178144408</v>
      </c>
      <c r="Q10" s="17">
        <v>1</v>
      </c>
      <c r="R10" s="17">
        <v>1.0709382151029749</v>
      </c>
      <c r="S10" s="17">
        <v>1.0709382151029749</v>
      </c>
      <c r="T10" s="17">
        <v>1.0709382151029749</v>
      </c>
      <c r="U10" s="17">
        <v>1</v>
      </c>
      <c r="V10" s="17">
        <v>1.000949178144408</v>
      </c>
    </row>
    <row r="11" spans="1:27" x14ac:dyDescent="0.3">
      <c r="A11">
        <f t="shared" si="0"/>
        <v>10</v>
      </c>
      <c r="B11" s="32">
        <v>0.97387498862256439</v>
      </c>
      <c r="C11" s="32">
        <v>0.97387498862256439</v>
      </c>
      <c r="D11" s="32">
        <v>0.97387498862256439</v>
      </c>
      <c r="E11" s="32">
        <v>0.97372856292012644</v>
      </c>
      <c r="F11" s="32">
        <v>0.98330669823020656</v>
      </c>
      <c r="G11" s="32">
        <v>0.98330669823020656</v>
      </c>
      <c r="H11" s="32">
        <v>0.98330669823020656</v>
      </c>
      <c r="I11" s="32">
        <v>0.97669241191039879</v>
      </c>
      <c r="J11" s="32">
        <v>0.97387498862256439</v>
      </c>
      <c r="M11">
        <f t="shared" si="1"/>
        <v>10</v>
      </c>
      <c r="N11" s="17">
        <v>1.001645693057813</v>
      </c>
      <c r="O11" s="17">
        <v>1.001645693057813</v>
      </c>
      <c r="P11" s="17">
        <v>1.001645693057813</v>
      </c>
      <c r="Q11" s="17">
        <v>1.0017019870602879</v>
      </c>
      <c r="R11" s="17">
        <v>1.0035577328487959</v>
      </c>
      <c r="S11" s="17">
        <v>1.0035577328487959</v>
      </c>
      <c r="T11" s="17">
        <v>1.0035577328487959</v>
      </c>
      <c r="U11" s="17">
        <v>1.0059295547479941</v>
      </c>
      <c r="V11" s="17">
        <v>1.001645693057813</v>
      </c>
    </row>
    <row r="12" spans="1:27" x14ac:dyDescent="0.3">
      <c r="A12">
        <f t="shared" si="0"/>
        <v>11</v>
      </c>
      <c r="B12" s="32">
        <v>0.97547768793051826</v>
      </c>
      <c r="C12" s="32">
        <v>0.97547768793051826</v>
      </c>
      <c r="D12" s="32">
        <v>0.97547768793051826</v>
      </c>
      <c r="E12" s="32">
        <v>0.97538583633444953</v>
      </c>
      <c r="F12" s="32">
        <v>0.98680504077094156</v>
      </c>
      <c r="G12" s="32">
        <v>0.98680504077094156</v>
      </c>
      <c r="H12" s="32">
        <v>0.98680504077094156</v>
      </c>
      <c r="I12" s="32">
        <v>0.98248376303877172</v>
      </c>
      <c r="J12" s="32">
        <v>0.97547768793051826</v>
      </c>
      <c r="M12">
        <f t="shared" si="1"/>
        <v>11</v>
      </c>
      <c r="N12" s="17">
        <v>1.0251387729036689</v>
      </c>
      <c r="O12" s="17">
        <v>1.0251387729036689</v>
      </c>
      <c r="P12" s="17">
        <v>1.0251387729036689</v>
      </c>
      <c r="Q12" s="17">
        <v>1.025235309708876</v>
      </c>
      <c r="R12" s="17">
        <v>1.0133713942307689</v>
      </c>
      <c r="S12" s="17">
        <v>1.0133713942307689</v>
      </c>
      <c r="T12" s="17">
        <v>1.0133713942307689</v>
      </c>
      <c r="U12" s="17">
        <v>1.017828525641026</v>
      </c>
      <c r="V12" s="17">
        <v>1.0251387729036689</v>
      </c>
    </row>
    <row r="13" spans="1:27" x14ac:dyDescent="0.3">
      <c r="A13">
        <f t="shared" si="0"/>
        <v>12</v>
      </c>
      <c r="B13" s="32">
        <v>1</v>
      </c>
      <c r="C13" s="32">
        <v>1</v>
      </c>
      <c r="D13" s="32">
        <v>1</v>
      </c>
      <c r="E13" s="32">
        <v>1</v>
      </c>
      <c r="F13" s="32">
        <v>1</v>
      </c>
      <c r="G13" s="32">
        <v>1</v>
      </c>
      <c r="H13" s="32">
        <v>1</v>
      </c>
      <c r="I13" s="32">
        <v>1</v>
      </c>
      <c r="J13" s="32">
        <v>1</v>
      </c>
      <c r="M13">
        <f t="shared" si="1"/>
        <v>12</v>
      </c>
      <c r="N13" s="17">
        <v>1</v>
      </c>
      <c r="O13" s="17">
        <v>1</v>
      </c>
      <c r="P13" s="17">
        <v>1</v>
      </c>
      <c r="Q13" s="17">
        <v>1</v>
      </c>
      <c r="R13" s="17">
        <v>1</v>
      </c>
      <c r="S13" s="17">
        <v>1</v>
      </c>
      <c r="T13" s="17">
        <v>1</v>
      </c>
      <c r="U13" s="17">
        <v>1</v>
      </c>
      <c r="V13" s="17">
        <v>1</v>
      </c>
    </row>
    <row r="14" spans="1:27" x14ac:dyDescent="0.3">
      <c r="A14">
        <f t="shared" si="0"/>
        <v>13</v>
      </c>
      <c r="B14" s="32">
        <v>1</v>
      </c>
      <c r="C14" s="32">
        <v>1</v>
      </c>
      <c r="D14" s="32">
        <v>1</v>
      </c>
      <c r="E14" s="32">
        <v>1</v>
      </c>
      <c r="F14" s="32">
        <v>1</v>
      </c>
      <c r="G14" s="32">
        <v>1</v>
      </c>
      <c r="H14" s="32">
        <v>1</v>
      </c>
      <c r="I14" s="32">
        <v>1</v>
      </c>
      <c r="J14" s="32">
        <v>1</v>
      </c>
      <c r="M14">
        <f t="shared" si="1"/>
        <v>13</v>
      </c>
      <c r="N14" s="17">
        <v>1</v>
      </c>
      <c r="O14" s="17">
        <v>1</v>
      </c>
      <c r="P14" s="17">
        <v>1</v>
      </c>
      <c r="Q14" s="17">
        <v>1</v>
      </c>
      <c r="R14" s="17">
        <v>1</v>
      </c>
      <c r="S14" s="17">
        <v>1</v>
      </c>
      <c r="T14" s="17">
        <v>1</v>
      </c>
      <c r="U14" s="17">
        <v>1</v>
      </c>
      <c r="V14" s="17">
        <v>1</v>
      </c>
    </row>
    <row r="15" spans="1:27" x14ac:dyDescent="0.3">
      <c r="A15">
        <f t="shared" si="0"/>
        <v>14</v>
      </c>
      <c r="B15" s="32">
        <v>1</v>
      </c>
      <c r="C15" s="32">
        <v>1</v>
      </c>
      <c r="D15" s="32">
        <v>1</v>
      </c>
      <c r="E15" s="32">
        <v>1</v>
      </c>
      <c r="F15" s="32">
        <v>1</v>
      </c>
      <c r="G15" s="32">
        <v>1</v>
      </c>
      <c r="H15" s="32">
        <v>1</v>
      </c>
      <c r="I15" s="32">
        <v>1</v>
      </c>
      <c r="J15" s="32">
        <v>1</v>
      </c>
      <c r="M15">
        <f t="shared" si="1"/>
        <v>14</v>
      </c>
      <c r="N15" s="17">
        <v>1</v>
      </c>
      <c r="O15" s="17">
        <v>1</v>
      </c>
      <c r="P15" s="17">
        <v>1</v>
      </c>
      <c r="Q15" s="17">
        <v>1</v>
      </c>
      <c r="R15" s="17">
        <v>1</v>
      </c>
      <c r="S15" s="17">
        <v>1</v>
      </c>
      <c r="T15" s="17">
        <v>1</v>
      </c>
      <c r="U15" s="17">
        <v>1</v>
      </c>
      <c r="V15" s="17">
        <v>1</v>
      </c>
    </row>
    <row r="16" spans="1:27" x14ac:dyDescent="0.3">
      <c r="A16">
        <f t="shared" si="0"/>
        <v>15</v>
      </c>
      <c r="B16" s="32">
        <v>1</v>
      </c>
      <c r="C16" s="32">
        <v>1</v>
      </c>
      <c r="D16" s="32">
        <v>1</v>
      </c>
      <c r="E16" s="32">
        <v>1</v>
      </c>
      <c r="F16" s="32">
        <v>1</v>
      </c>
      <c r="G16" s="32">
        <v>1</v>
      </c>
      <c r="H16" s="32">
        <v>1</v>
      </c>
      <c r="I16" s="32">
        <v>1</v>
      </c>
      <c r="J16" s="32">
        <v>1</v>
      </c>
      <c r="M16">
        <f t="shared" si="1"/>
        <v>15</v>
      </c>
      <c r="N16" s="17">
        <v>1</v>
      </c>
      <c r="O16" s="17">
        <v>1</v>
      </c>
      <c r="P16" s="17">
        <v>1</v>
      </c>
      <c r="Q16" s="17">
        <v>1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</row>
    <row r="17" spans="1:22" x14ac:dyDescent="0.3">
      <c r="A17">
        <f t="shared" si="0"/>
        <v>16</v>
      </c>
      <c r="B17" s="32">
        <v>1</v>
      </c>
      <c r="C17" s="32">
        <v>1</v>
      </c>
      <c r="D17" s="32">
        <v>1</v>
      </c>
      <c r="E17" s="32">
        <v>1</v>
      </c>
      <c r="F17" s="32">
        <v>1</v>
      </c>
      <c r="G17" s="32">
        <v>1</v>
      </c>
      <c r="H17" s="32">
        <v>1</v>
      </c>
      <c r="I17" s="32">
        <v>1</v>
      </c>
      <c r="J17" s="32">
        <v>1</v>
      </c>
      <c r="M17">
        <f t="shared" si="1"/>
        <v>16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1</v>
      </c>
      <c r="V17" s="17">
        <v>1</v>
      </c>
    </row>
    <row r="18" spans="1:22" x14ac:dyDescent="0.3">
      <c r="A18">
        <f t="shared" si="0"/>
        <v>17</v>
      </c>
      <c r="B18" s="32">
        <v>1</v>
      </c>
      <c r="C18" s="32">
        <v>1</v>
      </c>
      <c r="D18" s="32">
        <v>1</v>
      </c>
      <c r="E18" s="32">
        <v>1</v>
      </c>
      <c r="F18" s="32">
        <v>1</v>
      </c>
      <c r="G18" s="32">
        <v>1</v>
      </c>
      <c r="H18" s="32">
        <v>1</v>
      </c>
      <c r="I18" s="32">
        <v>1</v>
      </c>
      <c r="J18" s="32">
        <v>1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">
      <c r="A19">
        <f t="shared" si="0"/>
        <v>18</v>
      </c>
      <c r="B19" s="32">
        <v>1</v>
      </c>
      <c r="C19" s="32">
        <v>1</v>
      </c>
      <c r="D19" s="32">
        <v>1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/>
      <c r="O22" s="17"/>
      <c r="P22" s="17"/>
      <c r="Q22" s="17"/>
      <c r="R22" s="17"/>
      <c r="S22" s="17"/>
      <c r="T22" s="17"/>
      <c r="U22" s="17"/>
      <c r="V22" s="17"/>
    </row>
    <row r="23" spans="1:22" x14ac:dyDescent="0.3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/>
      <c r="O23" s="17"/>
      <c r="P23" s="17"/>
      <c r="Q23" s="17"/>
      <c r="R23" s="17"/>
      <c r="S23" s="17"/>
      <c r="T23" s="17"/>
      <c r="U23" s="17"/>
      <c r="V23" s="17"/>
    </row>
    <row r="24" spans="1:22" x14ac:dyDescent="0.3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/>
      <c r="O24" s="17"/>
      <c r="P24" s="17"/>
      <c r="Q24" s="17"/>
      <c r="R24" s="17"/>
      <c r="S24" s="17"/>
      <c r="T24" s="17"/>
      <c r="U24" s="17"/>
      <c r="V24" s="1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F27" sqref="F27"/>
    </sheetView>
  </sheetViews>
  <sheetFormatPr defaultRowHeight="14.4" x14ac:dyDescent="0.3"/>
  <cols>
    <col min="1" max="1" width="10.77734375" bestFit="1" customWidth="1"/>
    <col min="2" max="2" width="13.21875" bestFit="1" customWidth="1"/>
    <col min="3" max="3" width="12.21875" bestFit="1" customWidth="1"/>
    <col min="4" max="5" width="14.21875" bestFit="1" customWidth="1"/>
    <col min="6" max="6" width="15" bestFit="1" customWidth="1"/>
    <col min="7" max="7" width="14.21875" bestFit="1" customWidth="1"/>
    <col min="8" max="8" width="13.5546875" bestFit="1" customWidth="1"/>
    <col min="9" max="9" width="14.44140625" bestFit="1" customWidth="1"/>
    <col min="10" max="10" width="16.5546875" bestFit="1" customWidth="1"/>
    <col min="11" max="13" width="12.21875" bestFit="1" customWidth="1"/>
    <col min="14" max="14" width="10.5546875" bestFit="1" customWidth="1"/>
    <col min="15" max="15" width="13.5546875" bestFit="1" customWidth="1"/>
    <col min="16" max="16" width="27.21875" bestFit="1" customWidth="1"/>
    <col min="17" max="17" width="7.21875" customWidth="1"/>
    <col min="18" max="18" width="10.21875" customWidth="1"/>
    <col min="19" max="40" width="11.5546875" bestFit="1" customWidth="1"/>
    <col min="41" max="42" width="10.5546875" bestFit="1" customWidth="1"/>
    <col min="43" max="44" width="11.5546875" bestFit="1" customWidth="1"/>
    <col min="46" max="46" width="10.21875" bestFit="1" customWidth="1"/>
  </cols>
  <sheetData>
    <row r="4" spans="1:44" s="7" customFormat="1" x14ac:dyDescent="0.3">
      <c r="D4" s="7" t="s">
        <v>35</v>
      </c>
      <c r="E4" s="7" t="s">
        <v>36</v>
      </c>
      <c r="F4" s="7" t="s">
        <v>37</v>
      </c>
      <c r="G4" s="7" t="s">
        <v>38</v>
      </c>
      <c r="H4" s="8">
        <v>45596</v>
      </c>
      <c r="J4" s="37" t="s">
        <v>39</v>
      </c>
      <c r="K4" s="38"/>
      <c r="L4" s="38"/>
      <c r="M4" s="39"/>
    </row>
    <row r="5" spans="1:44" s="7" customFormat="1" x14ac:dyDescent="0.3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44866</v>
      </c>
      <c r="T7" s="11">
        <f>R9</f>
        <v>44896</v>
      </c>
      <c r="U7" s="11">
        <f>R10</f>
        <v>44927</v>
      </c>
      <c r="V7" s="11">
        <f>R11</f>
        <v>44958</v>
      </c>
      <c r="W7" s="11">
        <f>R12</f>
        <v>44986</v>
      </c>
      <c r="X7" s="11">
        <f>R13</f>
        <v>45017</v>
      </c>
      <c r="Y7" s="11">
        <f>R14</f>
        <v>45047</v>
      </c>
      <c r="Z7" s="11">
        <f>R15</f>
        <v>45078</v>
      </c>
      <c r="AA7" s="11">
        <f>R16</f>
        <v>45108</v>
      </c>
      <c r="AB7" s="11">
        <f>R17</f>
        <v>45139</v>
      </c>
      <c r="AC7" s="11">
        <f>R18</f>
        <v>45170</v>
      </c>
      <c r="AD7" s="11">
        <f>R19</f>
        <v>45200</v>
      </c>
      <c r="AE7" s="11">
        <f>R20</f>
        <v>45231</v>
      </c>
      <c r="AF7" s="11">
        <f>R21</f>
        <v>45261</v>
      </c>
      <c r="AG7" s="11">
        <f>R22</f>
        <v>45292</v>
      </c>
      <c r="AH7" s="11">
        <f>R23</f>
        <v>45323</v>
      </c>
      <c r="AI7" s="11">
        <f>R24</f>
        <v>45352</v>
      </c>
      <c r="AJ7" s="11">
        <f>R25</f>
        <v>45383</v>
      </c>
      <c r="AK7" s="11">
        <f>R26</f>
        <v>45413</v>
      </c>
      <c r="AL7" s="11">
        <f>R27</f>
        <v>45444</v>
      </c>
      <c r="AM7" s="11">
        <f>R28</f>
        <v>45474</v>
      </c>
      <c r="AN7" s="11">
        <f>R29</f>
        <v>45505</v>
      </c>
      <c r="AO7" s="11">
        <f>R30</f>
        <v>45536</v>
      </c>
      <c r="AP7" s="11">
        <f>R31</f>
        <v>45566</v>
      </c>
      <c r="AQ7" s="11" t="s">
        <v>36</v>
      </c>
      <c r="AR7" s="7" t="s">
        <v>36</v>
      </c>
    </row>
    <row r="8" spans="1:44" x14ac:dyDescent="0.3">
      <c r="A8" s="12">
        <f t="shared" ref="A8:A30" si="0">DATE(YEAR(A9),MONTH(A9)-1,1)</f>
        <v>44866</v>
      </c>
      <c r="B8" s="13"/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0</v>
      </c>
      <c r="H8" s="14">
        <f t="shared" ref="H8:H31" si="4">G8-B8</f>
        <v>0</v>
      </c>
      <c r="I8" s="13"/>
      <c r="J8" s="13" t="e">
        <f t="shared" ref="J8:J26" si="5">100*$G8/$I8</f>
        <v>#DIV/0!</v>
      </c>
      <c r="K8" s="13" t="e">
        <f t="shared" ref="K8:K31" si="6">100*(B8/I8)</f>
        <v>#DIV/0!</v>
      </c>
      <c r="L8" s="13" t="e">
        <f t="shared" ref="L8:L31" si="7">J8-K8</f>
        <v>#DIV/0!</v>
      </c>
      <c r="M8" s="13"/>
      <c r="N8" s="13"/>
      <c r="O8" s="13"/>
      <c r="P8" s="15"/>
      <c r="R8" s="16">
        <f t="shared" ref="R8:R31" si="8">A8</f>
        <v>44866</v>
      </c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3"/>
      <c r="AR8" s="13"/>
    </row>
    <row r="9" spans="1:44" x14ac:dyDescent="0.3">
      <c r="A9" s="12">
        <f t="shared" si="0"/>
        <v>44896</v>
      </c>
      <c r="B9" s="13"/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0</v>
      </c>
      <c r="H9" s="14">
        <f t="shared" si="4"/>
        <v>0</v>
      </c>
      <c r="I9" s="13"/>
      <c r="J9" s="13" t="e">
        <f t="shared" si="5"/>
        <v>#DIV/0!</v>
      </c>
      <c r="K9" s="13" t="e">
        <f t="shared" si="6"/>
        <v>#DIV/0!</v>
      </c>
      <c r="L9" s="13" t="e">
        <f t="shared" si="7"/>
        <v>#DIV/0!</v>
      </c>
      <c r="M9" s="13"/>
      <c r="N9" s="13"/>
      <c r="O9" s="13"/>
      <c r="P9" s="13"/>
      <c r="R9" s="16">
        <f t="shared" si="8"/>
        <v>44896</v>
      </c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3"/>
      <c r="AR9" s="13"/>
    </row>
    <row r="10" spans="1:44" x14ac:dyDescent="0.3">
      <c r="A10" s="12">
        <f t="shared" si="0"/>
        <v>44927</v>
      </c>
      <c r="B10" s="13"/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0</v>
      </c>
      <c r="H10" s="14">
        <f t="shared" si="4"/>
        <v>0</v>
      </c>
      <c r="I10" s="13"/>
      <c r="J10" s="13" t="e">
        <f t="shared" si="5"/>
        <v>#DIV/0!</v>
      </c>
      <c r="K10" s="13" t="e">
        <f t="shared" si="6"/>
        <v>#DIV/0!</v>
      </c>
      <c r="L10" s="13" t="e">
        <f t="shared" si="7"/>
        <v>#DIV/0!</v>
      </c>
      <c r="M10" s="13"/>
      <c r="N10" s="13"/>
      <c r="O10" s="13"/>
      <c r="P10" s="13"/>
      <c r="R10" s="16">
        <f t="shared" si="8"/>
        <v>44927</v>
      </c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3"/>
      <c r="AR10" s="13"/>
    </row>
    <row r="11" spans="1:44" x14ac:dyDescent="0.3">
      <c r="A11" s="12">
        <f t="shared" si="0"/>
        <v>44958</v>
      </c>
      <c r="B11" s="13">
        <v>27.89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27.89</v>
      </c>
      <c r="H11" s="14">
        <f t="shared" si="4"/>
        <v>0</v>
      </c>
      <c r="I11" s="13"/>
      <c r="J11" s="13" t="e">
        <f t="shared" si="5"/>
        <v>#DIV/0!</v>
      </c>
      <c r="K11" s="13" t="e">
        <f t="shared" si="6"/>
        <v>#DIV/0!</v>
      </c>
      <c r="L11" s="13" t="e">
        <f t="shared" si="7"/>
        <v>#DIV/0!</v>
      </c>
      <c r="M11" s="13"/>
      <c r="N11" s="13"/>
      <c r="O11" s="13"/>
      <c r="P11" s="13"/>
      <c r="R11" s="16">
        <f t="shared" si="8"/>
        <v>44958</v>
      </c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>
        <v>27.89</v>
      </c>
      <c r="AI11" s="17">
        <v>27.89</v>
      </c>
      <c r="AJ11" s="17">
        <v>27.89</v>
      </c>
      <c r="AK11" s="17">
        <v>27.89</v>
      </c>
      <c r="AL11" s="17">
        <v>27.89</v>
      </c>
      <c r="AM11" s="17">
        <v>27.89</v>
      </c>
      <c r="AN11" s="17"/>
      <c r="AO11" s="17"/>
      <c r="AP11" s="17"/>
      <c r="AQ11" s="13"/>
      <c r="AR11" s="13"/>
    </row>
    <row r="12" spans="1:44" x14ac:dyDescent="0.3">
      <c r="A12" s="12">
        <f t="shared" si="0"/>
        <v>44986</v>
      </c>
      <c r="B12" s="13"/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0</v>
      </c>
      <c r="H12" s="14">
        <f t="shared" si="4"/>
        <v>0</v>
      </c>
      <c r="I12" s="13"/>
      <c r="J12" s="13" t="e">
        <f t="shared" si="5"/>
        <v>#DIV/0!</v>
      </c>
      <c r="K12" s="13" t="e">
        <f t="shared" si="6"/>
        <v>#DIV/0!</v>
      </c>
      <c r="L12" s="13" t="e">
        <f t="shared" si="7"/>
        <v>#DIV/0!</v>
      </c>
      <c r="M12" s="13"/>
      <c r="N12" s="13"/>
      <c r="O12" s="13"/>
      <c r="P12" s="13"/>
      <c r="R12" s="16">
        <f t="shared" si="8"/>
        <v>44986</v>
      </c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3"/>
      <c r="AR12" s="13"/>
    </row>
    <row r="13" spans="1:44" x14ac:dyDescent="0.3">
      <c r="A13" s="12">
        <f t="shared" si="0"/>
        <v>45017</v>
      </c>
      <c r="B13" s="13"/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0</v>
      </c>
      <c r="H13" s="14">
        <f t="shared" si="4"/>
        <v>0</v>
      </c>
      <c r="I13" s="13"/>
      <c r="J13" s="13" t="e">
        <f t="shared" si="5"/>
        <v>#DIV/0!</v>
      </c>
      <c r="K13" s="13" t="e">
        <f t="shared" si="6"/>
        <v>#DIV/0!</v>
      </c>
      <c r="L13" s="13" t="e">
        <f t="shared" si="7"/>
        <v>#DIV/0!</v>
      </c>
      <c r="M13" s="13"/>
      <c r="N13" s="13"/>
      <c r="O13" s="13"/>
      <c r="P13" s="13"/>
      <c r="R13" s="16">
        <f t="shared" si="8"/>
        <v>45017</v>
      </c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3"/>
      <c r="AR13" s="13"/>
    </row>
    <row r="14" spans="1:44" x14ac:dyDescent="0.3">
      <c r="A14" s="12">
        <f t="shared" si="0"/>
        <v>45047</v>
      </c>
      <c r="B14" s="13">
        <v>5.58</v>
      </c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13">
        <f t="shared" si="3"/>
        <v>5.58</v>
      </c>
      <c r="H14" s="14">
        <f t="shared" si="4"/>
        <v>0</v>
      </c>
      <c r="I14" s="13"/>
      <c r="J14" s="13" t="e">
        <f t="shared" si="5"/>
        <v>#DIV/0!</v>
      </c>
      <c r="K14" s="13" t="e">
        <f t="shared" si="6"/>
        <v>#DIV/0!</v>
      </c>
      <c r="L14" s="13" t="e">
        <f t="shared" si="7"/>
        <v>#DIV/0!</v>
      </c>
      <c r="M14" s="13"/>
      <c r="N14" s="13"/>
      <c r="O14" s="13"/>
      <c r="P14" s="13"/>
      <c r="R14" s="16">
        <f t="shared" si="8"/>
        <v>45047</v>
      </c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>
        <v>5.58</v>
      </c>
      <c r="AF14" s="17">
        <v>5.58</v>
      </c>
      <c r="AG14" s="17">
        <v>5.58</v>
      </c>
      <c r="AH14" s="17">
        <v>5.58</v>
      </c>
      <c r="AI14" s="17">
        <v>5.58</v>
      </c>
      <c r="AJ14" s="17">
        <v>5.58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">
      <c r="A15" s="12">
        <f t="shared" si="0"/>
        <v>45078</v>
      </c>
      <c r="B15" s="13">
        <v>1600</v>
      </c>
      <c r="C15" s="13">
        <f>++'Completion Factors'!J23</f>
        <v>1</v>
      </c>
      <c r="D15" s="13">
        <f t="shared" si="1"/>
        <v>0</v>
      </c>
      <c r="E15" s="13">
        <f t="shared" si="2"/>
        <v>0</v>
      </c>
      <c r="F15" s="13"/>
      <c r="G15" s="13">
        <f t="shared" si="3"/>
        <v>1600</v>
      </c>
      <c r="H15" s="14">
        <f t="shared" si="4"/>
        <v>0</v>
      </c>
      <c r="I15" s="13"/>
      <c r="J15" s="13" t="e">
        <f t="shared" si="5"/>
        <v>#DIV/0!</v>
      </c>
      <c r="K15" s="13" t="e">
        <f t="shared" si="6"/>
        <v>#DIV/0!</v>
      </c>
      <c r="L15" s="13" t="e">
        <f t="shared" si="7"/>
        <v>#DIV/0!</v>
      </c>
      <c r="M15" s="13"/>
      <c r="N15" s="13"/>
      <c r="O15" s="13"/>
      <c r="P15" s="13"/>
      <c r="R15" s="16">
        <f t="shared" si="8"/>
        <v>45078</v>
      </c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>
        <v>1600</v>
      </c>
      <c r="AI15" s="17">
        <v>1600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">
      <c r="A16" s="12">
        <f t="shared" si="0"/>
        <v>45108</v>
      </c>
      <c r="B16" s="13"/>
      <c r="C16" s="13">
        <f>++'Completion Factors'!J22</f>
        <v>1</v>
      </c>
      <c r="D16" s="13">
        <f t="shared" si="1"/>
        <v>0</v>
      </c>
      <c r="E16" s="13">
        <f t="shared" si="2"/>
        <v>0</v>
      </c>
      <c r="F16" s="13"/>
      <c r="G16" s="13">
        <f t="shared" si="3"/>
        <v>0</v>
      </c>
      <c r="H16" s="14">
        <f t="shared" si="4"/>
        <v>0</v>
      </c>
      <c r="I16" s="13"/>
      <c r="J16" s="13" t="e">
        <f t="shared" si="5"/>
        <v>#DIV/0!</v>
      </c>
      <c r="K16" s="13" t="e">
        <f t="shared" si="6"/>
        <v>#DIV/0!</v>
      </c>
      <c r="L16" s="13" t="e">
        <f t="shared" si="7"/>
        <v>#DIV/0!</v>
      </c>
      <c r="M16" s="13"/>
      <c r="N16" s="13"/>
      <c r="O16" s="13"/>
      <c r="P16" s="13"/>
      <c r="R16" s="16">
        <f t="shared" si="8"/>
        <v>45108</v>
      </c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">
      <c r="A17" s="12">
        <f t="shared" si="0"/>
        <v>45139</v>
      </c>
      <c r="B17" s="13">
        <v>18.690000000000001</v>
      </c>
      <c r="C17" s="13">
        <f>++'Completion Factors'!J21</f>
        <v>1</v>
      </c>
      <c r="D17" s="13">
        <f t="shared" si="1"/>
        <v>0</v>
      </c>
      <c r="E17" s="13">
        <f t="shared" si="2"/>
        <v>0</v>
      </c>
      <c r="F17" s="13"/>
      <c r="G17" s="13">
        <f t="shared" si="3"/>
        <v>18.690000000000001</v>
      </c>
      <c r="H17" s="14">
        <f t="shared" si="4"/>
        <v>0</v>
      </c>
      <c r="I17" s="13"/>
      <c r="J17" s="13" t="e">
        <f t="shared" si="5"/>
        <v>#DIV/0!</v>
      </c>
      <c r="K17" s="13" t="e">
        <f t="shared" si="6"/>
        <v>#DIV/0!</v>
      </c>
      <c r="L17" s="13" t="e">
        <f t="shared" si="7"/>
        <v>#DIV/0!</v>
      </c>
      <c r="M17" s="13"/>
      <c r="N17" s="13"/>
      <c r="O17" s="13"/>
      <c r="P17" s="13"/>
      <c r="R17" s="16">
        <f t="shared" si="8"/>
        <v>45139</v>
      </c>
      <c r="S17" s="17"/>
      <c r="T17" s="17"/>
      <c r="U17" s="17"/>
      <c r="V17" s="17"/>
      <c r="W17" s="17">
        <v>13.11</v>
      </c>
      <c r="X17" s="17">
        <v>13.11</v>
      </c>
      <c r="Y17" s="17">
        <v>13.11</v>
      </c>
      <c r="Z17" s="17">
        <v>13.11</v>
      </c>
      <c r="AA17" s="17">
        <v>13.11</v>
      </c>
      <c r="AB17" s="17">
        <v>18.690000000000001</v>
      </c>
      <c r="AC17" s="17">
        <v>18.690000000000001</v>
      </c>
      <c r="AD17" s="17">
        <v>18.690000000000001</v>
      </c>
      <c r="AE17" s="17">
        <v>18.690000000000001</v>
      </c>
      <c r="AF17" s="17">
        <v>18.690000000000001</v>
      </c>
      <c r="AG17" s="17">
        <v>18.690000000000001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">
      <c r="A18" s="12">
        <f t="shared" si="0"/>
        <v>45170</v>
      </c>
      <c r="B18" s="13">
        <v>159.38</v>
      </c>
      <c r="C18" s="13">
        <f>++'Completion Factors'!J20</f>
        <v>1</v>
      </c>
      <c r="D18" s="13">
        <f t="shared" si="1"/>
        <v>0</v>
      </c>
      <c r="E18" s="13">
        <f t="shared" si="2"/>
        <v>0</v>
      </c>
      <c r="F18" s="13"/>
      <c r="G18" s="13">
        <f t="shared" si="3"/>
        <v>159.38</v>
      </c>
      <c r="H18" s="14">
        <f t="shared" si="4"/>
        <v>0</v>
      </c>
      <c r="I18" s="13"/>
      <c r="J18" s="13" t="e">
        <f t="shared" si="5"/>
        <v>#DIV/0!</v>
      </c>
      <c r="K18" s="13" t="e">
        <f t="shared" si="6"/>
        <v>#DIV/0!</v>
      </c>
      <c r="L18" s="13" t="e">
        <f t="shared" si="7"/>
        <v>#DIV/0!</v>
      </c>
      <c r="M18" s="13"/>
      <c r="N18" s="13"/>
      <c r="O18" s="13"/>
      <c r="P18" s="13"/>
      <c r="R18" s="16">
        <f t="shared" si="8"/>
        <v>45170</v>
      </c>
      <c r="S18" s="17"/>
      <c r="T18" s="17"/>
      <c r="U18" s="17">
        <v>72.179999999999993</v>
      </c>
      <c r="V18" s="17">
        <v>145.52000000000001</v>
      </c>
      <c r="W18" s="17">
        <v>159.38</v>
      </c>
      <c r="X18" s="17">
        <v>159.38</v>
      </c>
      <c r="Y18" s="17">
        <v>159.38</v>
      </c>
      <c r="Z18" s="17">
        <v>159.38</v>
      </c>
      <c r="AA18" s="17">
        <v>159.38</v>
      </c>
      <c r="AB18" s="17">
        <v>159.38</v>
      </c>
      <c r="AC18" s="17">
        <v>159.38</v>
      </c>
      <c r="AD18" s="17">
        <v>159.38</v>
      </c>
      <c r="AE18" s="17">
        <v>159.38</v>
      </c>
      <c r="AF18" s="17">
        <v>159.38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">
      <c r="A19" s="12">
        <f t="shared" si="0"/>
        <v>45200</v>
      </c>
      <c r="B19" s="13">
        <v>2411.29</v>
      </c>
      <c r="C19" s="13">
        <f>++'Completion Factors'!J19</f>
        <v>1</v>
      </c>
      <c r="D19" s="13">
        <f t="shared" si="1"/>
        <v>0</v>
      </c>
      <c r="E19" s="13">
        <f t="shared" si="2"/>
        <v>0</v>
      </c>
      <c r="F19" s="13"/>
      <c r="G19" s="13">
        <f t="shared" si="3"/>
        <v>2411.29</v>
      </c>
      <c r="H19" s="14">
        <f t="shared" si="4"/>
        <v>0</v>
      </c>
      <c r="I19" s="13"/>
      <c r="J19" s="13" t="e">
        <f t="shared" si="5"/>
        <v>#DIV/0!</v>
      </c>
      <c r="K19" s="13" t="e">
        <f t="shared" si="6"/>
        <v>#DIV/0!</v>
      </c>
      <c r="L19" s="13" t="e">
        <f t="shared" si="7"/>
        <v>#DIV/0!</v>
      </c>
      <c r="M19" s="13" t="e">
        <f t="shared" ref="M19:M31" si="9">SUM(G8:G19)/SUM(I8:I19)*100</f>
        <v>#DIV/0!</v>
      </c>
      <c r="N19" s="18"/>
      <c r="O19" s="13"/>
      <c r="P19" s="13"/>
      <c r="R19" s="16">
        <f t="shared" si="8"/>
        <v>45200</v>
      </c>
      <c r="S19" s="17"/>
      <c r="T19" s="17">
        <v>135.15</v>
      </c>
      <c r="U19" s="17">
        <v>2125.15</v>
      </c>
      <c r="V19" s="17">
        <v>2329.86</v>
      </c>
      <c r="W19" s="17">
        <v>2411.29</v>
      </c>
      <c r="X19" s="17">
        <v>2411.29</v>
      </c>
      <c r="Y19" s="17">
        <v>2411.29</v>
      </c>
      <c r="Z19" s="17">
        <v>2411.29</v>
      </c>
      <c r="AA19" s="17">
        <v>2411.29</v>
      </c>
      <c r="AB19" s="17">
        <v>2411.29</v>
      </c>
      <c r="AC19" s="17">
        <v>2411.29</v>
      </c>
      <c r="AD19" s="17">
        <v>2411.29</v>
      </c>
      <c r="AE19" s="17">
        <v>2411.29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">
      <c r="A20" s="12">
        <f t="shared" si="0"/>
        <v>45231</v>
      </c>
      <c r="B20" s="13">
        <v>2419.14</v>
      </c>
      <c r="C20" s="13">
        <f>++'Completion Factors'!J18</f>
        <v>1</v>
      </c>
      <c r="D20" s="13">
        <f t="shared" si="1"/>
        <v>0</v>
      </c>
      <c r="E20" s="13">
        <f t="shared" si="2"/>
        <v>0</v>
      </c>
      <c r="F20" s="13"/>
      <c r="G20" s="13">
        <f t="shared" si="3"/>
        <v>2419.14</v>
      </c>
      <c r="H20" s="14">
        <f t="shared" si="4"/>
        <v>0</v>
      </c>
      <c r="I20" s="13"/>
      <c r="J20" s="13" t="e">
        <f t="shared" si="5"/>
        <v>#DIV/0!</v>
      </c>
      <c r="K20" s="13" t="e">
        <f t="shared" si="6"/>
        <v>#DIV/0!</v>
      </c>
      <c r="L20" s="13" t="e">
        <f t="shared" si="7"/>
        <v>#DIV/0!</v>
      </c>
      <c r="M20" s="13" t="e">
        <f t="shared" si="9"/>
        <v>#DIV/0!</v>
      </c>
      <c r="N20" s="18" t="e">
        <f t="shared" ref="N20:N31" si="10">J20/J8</f>
        <v>#DIV/0!</v>
      </c>
      <c r="O20" s="18" t="e">
        <f t="shared" ref="O20:O31" si="11">I20/I8</f>
        <v>#DIV/0!</v>
      </c>
      <c r="P20" s="13"/>
      <c r="R20" s="16">
        <f t="shared" si="8"/>
        <v>45231</v>
      </c>
      <c r="S20" s="17"/>
      <c r="T20" s="17">
        <v>587.22</v>
      </c>
      <c r="U20" s="17">
        <v>635.44000000000005</v>
      </c>
      <c r="V20" s="17">
        <v>635.44000000000005</v>
      </c>
      <c r="W20" s="17">
        <v>663.24</v>
      </c>
      <c r="X20" s="17">
        <v>663.24</v>
      </c>
      <c r="Y20" s="17">
        <v>2296.3200000000002</v>
      </c>
      <c r="Z20" s="17">
        <v>2296.3200000000002</v>
      </c>
      <c r="AA20" s="17">
        <v>2296.3200000000002</v>
      </c>
      <c r="AB20" s="17">
        <v>2296.3200000000002</v>
      </c>
      <c r="AC20" s="17">
        <v>2296.3200000000002</v>
      </c>
      <c r="AD20" s="17">
        <v>2419.14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">
      <c r="A21" s="12">
        <f t="shared" si="0"/>
        <v>45261</v>
      </c>
      <c r="B21" s="13">
        <v>506.93000000000012</v>
      </c>
      <c r="C21" s="13">
        <f>++'Completion Factors'!J17</f>
        <v>0.97547768793051826</v>
      </c>
      <c r="D21" s="13">
        <f t="shared" si="1"/>
        <v>12.743598148057128</v>
      </c>
      <c r="E21" s="13">
        <f t="shared" si="2"/>
        <v>12.743598148057128</v>
      </c>
      <c r="F21" s="13"/>
      <c r="G21" s="13">
        <f t="shared" si="3"/>
        <v>519.67359814805729</v>
      </c>
      <c r="H21" s="14">
        <f t="shared" si="4"/>
        <v>12.743598148057174</v>
      </c>
      <c r="I21" s="13">
        <v>3579.32</v>
      </c>
      <c r="J21" s="13">
        <f t="shared" si="5"/>
        <v>14.518780051743271</v>
      </c>
      <c r="K21" s="13">
        <f t="shared" si="6"/>
        <v>14.162745996446255</v>
      </c>
      <c r="L21" s="13">
        <f t="shared" si="7"/>
        <v>0.35603405529701604</v>
      </c>
      <c r="M21" s="13">
        <f t="shared" si="9"/>
        <v>200.08391532883496</v>
      </c>
      <c r="N21" s="18" t="e">
        <f t="shared" si="10"/>
        <v>#DIV/0!</v>
      </c>
      <c r="O21" s="18" t="e">
        <f t="shared" si="11"/>
        <v>#DIV/0!</v>
      </c>
      <c r="P21" s="13"/>
      <c r="R21" s="16">
        <f t="shared" si="8"/>
        <v>45261</v>
      </c>
      <c r="S21" s="17"/>
      <c r="T21" s="17">
        <v>299.68</v>
      </c>
      <c r="U21" s="17">
        <v>472.83</v>
      </c>
      <c r="V21" s="17">
        <v>472.83</v>
      </c>
      <c r="W21" s="17">
        <v>472.83</v>
      </c>
      <c r="X21" s="17">
        <v>498.07000000000011</v>
      </c>
      <c r="Y21" s="17">
        <v>498.07000000000011</v>
      </c>
      <c r="Z21" s="17">
        <v>498.07000000000011</v>
      </c>
      <c r="AA21" s="17">
        <v>498.07000000000011</v>
      </c>
      <c r="AB21" s="17">
        <v>498.07000000000011</v>
      </c>
      <c r="AC21" s="17">
        <v>506.93000000000012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">
      <c r="A22" s="12">
        <f t="shared" si="0"/>
        <v>45292</v>
      </c>
      <c r="B22" s="13">
        <v>500.6</v>
      </c>
      <c r="C22" s="13">
        <f>++'Completion Factors'!J16</f>
        <v>0.97387498862256439</v>
      </c>
      <c r="D22" s="13">
        <f t="shared" si="1"/>
        <v>13.429013834765241</v>
      </c>
      <c r="E22" s="13">
        <f t="shared" si="2"/>
        <v>13.429013834765241</v>
      </c>
      <c r="F22" s="13"/>
      <c r="G22" s="13">
        <f t="shared" si="3"/>
        <v>514.02901383476524</v>
      </c>
      <c r="H22" s="14">
        <f t="shared" si="4"/>
        <v>13.429013834765215</v>
      </c>
      <c r="I22" s="13">
        <v>4082.9</v>
      </c>
      <c r="J22" s="13">
        <f t="shared" si="5"/>
        <v>12.589801705522182</v>
      </c>
      <c r="K22" s="13">
        <f t="shared" si="6"/>
        <v>12.260892992725759</v>
      </c>
      <c r="L22" s="13">
        <f t="shared" si="7"/>
        <v>0.32890871279642298</v>
      </c>
      <c r="M22" s="13">
        <f t="shared" si="9"/>
        <v>100.17557068294596</v>
      </c>
      <c r="N22" s="18" t="e">
        <f t="shared" si="10"/>
        <v>#DIV/0!</v>
      </c>
      <c r="O22" s="18" t="e">
        <f t="shared" si="11"/>
        <v>#DIV/0!</v>
      </c>
      <c r="P22" s="13"/>
      <c r="R22" s="16">
        <f t="shared" si="8"/>
        <v>45292</v>
      </c>
      <c r="S22" s="17">
        <v>91.46</v>
      </c>
      <c r="T22" s="17">
        <v>370.12</v>
      </c>
      <c r="U22" s="17">
        <v>478.69</v>
      </c>
      <c r="V22" s="17">
        <v>500.6</v>
      </c>
      <c r="W22" s="17">
        <v>500.6</v>
      </c>
      <c r="X22" s="17">
        <v>500.6</v>
      </c>
      <c r="Y22" s="17">
        <v>500.6</v>
      </c>
      <c r="Z22" s="17">
        <v>500.6</v>
      </c>
      <c r="AA22" s="17">
        <v>500.6</v>
      </c>
      <c r="AB22" s="17">
        <v>500.6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">
      <c r="A23" s="12">
        <f t="shared" si="0"/>
        <v>45323</v>
      </c>
      <c r="B23" s="13">
        <v>511.59000000000009</v>
      </c>
      <c r="C23" s="13">
        <f>++'Completion Factors'!J15</f>
        <v>0.97295148433806145</v>
      </c>
      <c r="D23" s="13">
        <f t="shared" si="1"/>
        <v>14.222446185901607</v>
      </c>
      <c r="E23" s="13">
        <f t="shared" si="2"/>
        <v>14.222446185901607</v>
      </c>
      <c r="F23" s="13"/>
      <c r="G23" s="13">
        <f t="shared" si="3"/>
        <v>525.81244618590165</v>
      </c>
      <c r="H23" s="14">
        <f t="shared" si="4"/>
        <v>14.222446185901561</v>
      </c>
      <c r="I23" s="13">
        <v>3327.53</v>
      </c>
      <c r="J23" s="13">
        <f t="shared" si="5"/>
        <v>15.801884466433108</v>
      </c>
      <c r="K23" s="13">
        <f t="shared" si="6"/>
        <v>15.374466946954648</v>
      </c>
      <c r="L23" s="13">
        <f t="shared" si="7"/>
        <v>0.42741751947846041</v>
      </c>
      <c r="M23" s="13">
        <f t="shared" si="9"/>
        <v>74.374713329863951</v>
      </c>
      <c r="N23" s="18" t="e">
        <f t="shared" si="10"/>
        <v>#DIV/0!</v>
      </c>
      <c r="O23" s="18" t="e">
        <f t="shared" si="11"/>
        <v>#DIV/0!</v>
      </c>
      <c r="P23" s="13"/>
      <c r="R23" s="16">
        <f t="shared" si="8"/>
        <v>45323</v>
      </c>
      <c r="S23" s="17">
        <v>21.66</v>
      </c>
      <c r="T23" s="17">
        <v>431.25000000000011</v>
      </c>
      <c r="U23" s="17">
        <v>464.03000000000009</v>
      </c>
      <c r="V23" s="17">
        <v>511.59000000000009</v>
      </c>
      <c r="W23" s="17">
        <v>511.59000000000009</v>
      </c>
      <c r="X23" s="17">
        <v>511.59000000000009</v>
      </c>
      <c r="Y23" s="17">
        <v>511.59000000000009</v>
      </c>
      <c r="Z23" s="17">
        <v>511.59000000000009</v>
      </c>
      <c r="AA23" s="17">
        <v>511.59000000000009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">
      <c r="A24" s="12">
        <f t="shared" si="0"/>
        <v>45352</v>
      </c>
      <c r="B24" s="13">
        <v>260.24</v>
      </c>
      <c r="C24" s="13">
        <f>++'Completion Factors'!J14</f>
        <v>0.97295148433806145</v>
      </c>
      <c r="D24" s="13">
        <f t="shared" si="1"/>
        <v>7.2347962145840095</v>
      </c>
      <c r="E24" s="13">
        <f t="shared" si="2"/>
        <v>7.2347962145840095</v>
      </c>
      <c r="F24" s="19">
        <v>0</v>
      </c>
      <c r="G24" s="13">
        <f t="shared" si="3"/>
        <v>267.47479621458405</v>
      </c>
      <c r="H24" s="14">
        <f t="shared" si="4"/>
        <v>7.234796214584037</v>
      </c>
      <c r="I24" s="13">
        <v>3586.88</v>
      </c>
      <c r="J24" s="13">
        <f t="shared" si="5"/>
        <v>7.4570321899417893</v>
      </c>
      <c r="K24" s="13">
        <f t="shared" si="6"/>
        <v>7.2553305379605675</v>
      </c>
      <c r="L24" s="13">
        <f t="shared" si="7"/>
        <v>0.20170165198122181</v>
      </c>
      <c r="M24" s="13">
        <f t="shared" si="9"/>
        <v>57.908239794680306</v>
      </c>
      <c r="N24" s="18" t="e">
        <f t="shared" si="10"/>
        <v>#DIV/0!</v>
      </c>
      <c r="O24" s="18" t="e">
        <f t="shared" si="11"/>
        <v>#DIV/0!</v>
      </c>
      <c r="P24" s="13"/>
      <c r="R24" s="16">
        <f t="shared" si="8"/>
        <v>45352</v>
      </c>
      <c r="S24" s="17"/>
      <c r="T24" s="17">
        <v>118.19</v>
      </c>
      <c r="U24" s="17">
        <v>260.24</v>
      </c>
      <c r="V24" s="17">
        <v>260.24</v>
      </c>
      <c r="W24" s="17">
        <v>260.24</v>
      </c>
      <c r="X24" s="17">
        <v>260.24</v>
      </c>
      <c r="Y24" s="17">
        <v>260.24</v>
      </c>
      <c r="Z24" s="17">
        <v>260.24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">
      <c r="A25" s="12">
        <f t="shared" si="0"/>
        <v>45383</v>
      </c>
      <c r="B25" s="13">
        <v>455.49</v>
      </c>
      <c r="C25" s="13">
        <f>++'Completion Factors'!J13</f>
        <v>0.97295148433806145</v>
      </c>
      <c r="D25" s="13">
        <f t="shared" si="1"/>
        <v>12.662839408933563</v>
      </c>
      <c r="E25" s="13">
        <f t="shared" si="2"/>
        <v>12.662839408933563</v>
      </c>
      <c r="F25" s="19">
        <v>0</v>
      </c>
      <c r="G25" s="13">
        <f t="shared" si="3"/>
        <v>468.15283940893357</v>
      </c>
      <c r="H25" s="14">
        <f t="shared" si="4"/>
        <v>12.662839408933564</v>
      </c>
      <c r="I25" s="13">
        <v>3068.18</v>
      </c>
      <c r="J25" s="13">
        <f t="shared" si="5"/>
        <v>15.258323807890463</v>
      </c>
      <c r="K25" s="13">
        <f t="shared" si="6"/>
        <v>14.845608797397809</v>
      </c>
      <c r="L25" s="13">
        <f t="shared" si="7"/>
        <v>0.41271501049265424</v>
      </c>
      <c r="M25" s="13">
        <f t="shared" si="9"/>
        <v>50.492029632465517</v>
      </c>
      <c r="N25" s="18" t="e">
        <f t="shared" si="10"/>
        <v>#DIV/0!</v>
      </c>
      <c r="O25" s="18" t="e">
        <f t="shared" si="11"/>
        <v>#DIV/0!</v>
      </c>
      <c r="P25" s="13"/>
      <c r="R25" s="16">
        <f t="shared" si="8"/>
        <v>45383</v>
      </c>
      <c r="S25" s="17"/>
      <c r="T25" s="17">
        <v>100.36</v>
      </c>
      <c r="U25" s="17">
        <v>153.93</v>
      </c>
      <c r="V25" s="17">
        <v>283.11</v>
      </c>
      <c r="W25" s="17">
        <v>283.11</v>
      </c>
      <c r="X25" s="17">
        <v>342.4</v>
      </c>
      <c r="Y25" s="17">
        <v>455.49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">
      <c r="A26" s="12">
        <f t="shared" si="0"/>
        <v>45413</v>
      </c>
      <c r="B26" s="13">
        <v>544.29</v>
      </c>
      <c r="C26" s="13">
        <f>++'Completion Factors'!J12</f>
        <v>0.7338694162237267</v>
      </c>
      <c r="D26" s="13">
        <f t="shared" si="1"/>
        <v>197.38145811955769</v>
      </c>
      <c r="E26" s="13">
        <f t="shared" si="2"/>
        <v>197.38145811955769</v>
      </c>
      <c r="F26" s="19">
        <v>0</v>
      </c>
      <c r="G26" s="13">
        <f t="shared" si="3"/>
        <v>741.67145811955766</v>
      </c>
      <c r="H26" s="14">
        <f t="shared" si="4"/>
        <v>197.38145811955769</v>
      </c>
      <c r="I26" s="13">
        <v>2776.53</v>
      </c>
      <c r="J26" s="13">
        <f t="shared" si="5"/>
        <v>26.712171599786696</v>
      </c>
      <c r="K26" s="13">
        <f t="shared" si="6"/>
        <v>19.603245778003476</v>
      </c>
      <c r="L26" s="13">
        <f t="shared" si="7"/>
        <v>7.1089258217832203</v>
      </c>
      <c r="M26" s="13">
        <f t="shared" si="9"/>
        <v>47.231543825781259</v>
      </c>
      <c r="N26" s="18" t="e">
        <f t="shared" si="10"/>
        <v>#DIV/0!</v>
      </c>
      <c r="O26" s="18" t="e">
        <f t="shared" si="11"/>
        <v>#DIV/0!</v>
      </c>
      <c r="P26" s="13"/>
      <c r="R26" s="16">
        <f t="shared" si="8"/>
        <v>45413</v>
      </c>
      <c r="S26" s="17"/>
      <c r="T26" s="17">
        <v>419.63</v>
      </c>
      <c r="U26" s="17">
        <v>544.29</v>
      </c>
      <c r="V26" s="17">
        <v>544.29</v>
      </c>
      <c r="W26" s="17">
        <v>544.29</v>
      </c>
      <c r="X26" s="17">
        <v>544.29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">
      <c r="A27" s="12">
        <f t="shared" si="0"/>
        <v>45444</v>
      </c>
      <c r="B27" s="13">
        <v>99.789999999999992</v>
      </c>
      <c r="C27" s="13">
        <f>++'Completion Factors'!J11</f>
        <v>0.72336267920837816</v>
      </c>
      <c r="D27" s="13">
        <f t="shared" si="1"/>
        <v>38.162928549212054</v>
      </c>
      <c r="E27" s="13">
        <f t="shared" si="2"/>
        <v>38.162928549212054</v>
      </c>
      <c r="F27" s="13">
        <f>ROUND(+I27*J27/100,0)-D27-B27</f>
        <v>1667.0470714507881</v>
      </c>
      <c r="G27" s="13">
        <f t="shared" si="3"/>
        <v>1805</v>
      </c>
      <c r="H27" s="14">
        <f t="shared" si="4"/>
        <v>1705.21</v>
      </c>
      <c r="I27" s="13">
        <v>2776.53</v>
      </c>
      <c r="J27" s="34">
        <v>65</v>
      </c>
      <c r="K27" s="13">
        <f t="shared" si="6"/>
        <v>3.5940544492586066</v>
      </c>
      <c r="L27" s="13">
        <f t="shared" si="7"/>
        <v>61.405945550741393</v>
      </c>
      <c r="M27" s="13">
        <f t="shared" si="9"/>
        <v>42.462149119345014</v>
      </c>
      <c r="N27" s="18" t="e">
        <f t="shared" si="10"/>
        <v>#DIV/0!</v>
      </c>
      <c r="O27" s="18" t="e">
        <f t="shared" si="11"/>
        <v>#DIV/0!</v>
      </c>
      <c r="P27" s="13"/>
      <c r="R27" s="16">
        <f t="shared" si="8"/>
        <v>45444</v>
      </c>
      <c r="S27" s="17"/>
      <c r="T27" s="17">
        <v>99.789999999999992</v>
      </c>
      <c r="U27" s="17">
        <v>99.789999999999992</v>
      </c>
      <c r="V27" s="17">
        <v>99.789999999999992</v>
      </c>
      <c r="W27" s="17">
        <v>99.789999999999992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">
      <c r="A28" s="12">
        <f t="shared" si="0"/>
        <v>45474</v>
      </c>
      <c r="B28" s="13">
        <v>131.83000000000001</v>
      </c>
      <c r="C28" s="13">
        <f>++'Completion Factors'!J10</f>
        <v>0.70828762245874577</v>
      </c>
      <c r="D28" s="13">
        <f t="shared" si="1"/>
        <v>54.294952377914022</v>
      </c>
      <c r="E28" s="13">
        <f t="shared" si="2"/>
        <v>54.294952377914022</v>
      </c>
      <c r="F28" s="13">
        <f>ROUND(+I28*J28/100,0)-D28-B28</f>
        <v>1618.875047622086</v>
      </c>
      <c r="G28" s="13">
        <f t="shared" si="3"/>
        <v>1805</v>
      </c>
      <c r="H28" s="14">
        <f t="shared" si="4"/>
        <v>1673.17</v>
      </c>
      <c r="I28" s="13">
        <v>2776.53</v>
      </c>
      <c r="J28" s="34">
        <v>65</v>
      </c>
      <c r="K28" s="13">
        <f t="shared" si="6"/>
        <v>4.7480128073530627</v>
      </c>
      <c r="L28" s="13">
        <f t="shared" si="7"/>
        <v>60.251987192646936</v>
      </c>
      <c r="M28" s="13">
        <f t="shared" si="9"/>
        <v>44.872313323548575</v>
      </c>
      <c r="N28" s="18" t="e">
        <f t="shared" si="10"/>
        <v>#DIV/0!</v>
      </c>
      <c r="O28" s="18" t="e">
        <f t="shared" si="11"/>
        <v>#DIV/0!</v>
      </c>
      <c r="P28" s="20"/>
      <c r="R28" s="16">
        <f t="shared" si="8"/>
        <v>45474</v>
      </c>
      <c r="S28" s="17"/>
      <c r="T28" s="17">
        <v>131.83000000000001</v>
      </c>
      <c r="U28" s="17">
        <v>131.83000000000001</v>
      </c>
      <c r="V28" s="17">
        <v>131.83000000000001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">
      <c r="A29" s="12">
        <f t="shared" si="0"/>
        <v>45505</v>
      </c>
      <c r="B29" s="13">
        <v>130.19999999999999</v>
      </c>
      <c r="C29" s="13">
        <f>++'Completion Factors'!J9</f>
        <v>0.65120647258366615</v>
      </c>
      <c r="D29" s="13">
        <f t="shared" si="1"/>
        <v>69.73658767461356</v>
      </c>
      <c r="E29" s="13">
        <f t="shared" si="2"/>
        <v>69.73658767461356</v>
      </c>
      <c r="F29" s="13">
        <f>ROUND(+I29*J29/100,0)-D29-B29</f>
        <v>1744.0634123253865</v>
      </c>
      <c r="G29" s="13">
        <f t="shared" si="3"/>
        <v>1944</v>
      </c>
      <c r="H29" s="14">
        <f t="shared" si="4"/>
        <v>1813.8</v>
      </c>
      <c r="I29" s="13">
        <v>2776.53</v>
      </c>
      <c r="J29" s="19">
        <v>70</v>
      </c>
      <c r="K29" s="13">
        <f t="shared" si="6"/>
        <v>4.6893064364512531</v>
      </c>
      <c r="L29" s="13">
        <f t="shared" si="7"/>
        <v>65.310693563548753</v>
      </c>
      <c r="M29" s="13">
        <f t="shared" si="9"/>
        <v>47.235425608534399</v>
      </c>
      <c r="N29" s="18" t="e">
        <f t="shared" si="10"/>
        <v>#DIV/0!</v>
      </c>
      <c r="O29" s="18" t="e">
        <f t="shared" si="11"/>
        <v>#DIV/0!</v>
      </c>
      <c r="P29" s="13"/>
      <c r="R29" s="16">
        <f t="shared" si="8"/>
        <v>45505</v>
      </c>
      <c r="S29" s="17">
        <v>31.37</v>
      </c>
      <c r="T29" s="17">
        <v>118.02</v>
      </c>
      <c r="U29" s="17">
        <v>130.19999999999999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">
      <c r="A30" s="12">
        <f t="shared" si="0"/>
        <v>45536</v>
      </c>
      <c r="B30" s="13">
        <v>323.19</v>
      </c>
      <c r="C30" s="13">
        <f>++'Completion Factors'!J8</f>
        <v>0.33307092325297299</v>
      </c>
      <c r="D30" s="13">
        <f t="shared" si="1"/>
        <v>647.14387617126738</v>
      </c>
      <c r="E30" s="13">
        <f t="shared" si="2"/>
        <v>647.14387617126738</v>
      </c>
      <c r="F30" s="13">
        <f>ROUND(+I30*J30/100,0)-D30-B30</f>
        <v>1111.6661238287325</v>
      </c>
      <c r="G30" s="13">
        <f t="shared" si="3"/>
        <v>2082</v>
      </c>
      <c r="H30" s="14">
        <f t="shared" si="4"/>
        <v>1758.81</v>
      </c>
      <c r="I30" s="13">
        <v>2776.53</v>
      </c>
      <c r="J30" s="19">
        <v>75</v>
      </c>
      <c r="K30" s="13">
        <f t="shared" si="6"/>
        <v>11.640068718868516</v>
      </c>
      <c r="L30" s="13">
        <f t="shared" si="7"/>
        <v>63.35993128113148</v>
      </c>
      <c r="M30" s="13">
        <f t="shared" si="9"/>
        <v>49.173781052808572</v>
      </c>
      <c r="N30" s="18" t="e">
        <f t="shared" si="10"/>
        <v>#DIV/0!</v>
      </c>
      <c r="O30" s="18" t="e">
        <f t="shared" si="11"/>
        <v>#DIV/0!</v>
      </c>
      <c r="P30" s="13"/>
      <c r="R30" s="16">
        <f t="shared" si="8"/>
        <v>45536</v>
      </c>
      <c r="S30" s="17"/>
      <c r="T30" s="17">
        <v>323.19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">
      <c r="A31" s="12">
        <f>DATE(YEAR(H4),MONTH(H4),1)</f>
        <v>45566</v>
      </c>
      <c r="B31" s="13"/>
      <c r="C31" s="13">
        <f>+'Completion Factors'!J7</f>
        <v>5.2344943604805433E-2</v>
      </c>
      <c r="D31" s="13">
        <f t="shared" si="1"/>
        <v>0</v>
      </c>
      <c r="E31" s="13">
        <f t="shared" si="2"/>
        <v>0</v>
      </c>
      <c r="F31" s="13">
        <f>ROUND(+I31*J31/100,0)-D31-B31</f>
        <v>2221</v>
      </c>
      <c r="G31" s="13">
        <f t="shared" si="3"/>
        <v>2221</v>
      </c>
      <c r="H31" s="14">
        <f t="shared" si="4"/>
        <v>2221</v>
      </c>
      <c r="I31" s="13">
        <v>2776.53</v>
      </c>
      <c r="J31" s="19">
        <v>80</v>
      </c>
      <c r="K31" s="13">
        <f t="shared" si="6"/>
        <v>0</v>
      </c>
      <c r="L31" s="13">
        <f t="shared" si="7"/>
        <v>80</v>
      </c>
      <c r="M31" s="13">
        <f t="shared" si="9"/>
        <v>44.638988502246534</v>
      </c>
      <c r="N31" s="18" t="e">
        <f t="shared" si="10"/>
        <v>#DIV/0!</v>
      </c>
      <c r="O31" s="18" t="e">
        <f t="shared" si="11"/>
        <v>#DIV/0!</v>
      </c>
      <c r="P31" s="13"/>
      <c r="R31" s="16">
        <f t="shared" si="8"/>
        <v>45566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">
      <c r="C33" s="17"/>
      <c r="D33" s="13"/>
      <c r="E33" s="13"/>
      <c r="F33" s="13"/>
      <c r="G33" s="13"/>
      <c r="H33" s="14">
        <f>SUM(H8:H31)</f>
        <v>9429.6641519118002</v>
      </c>
      <c r="I33" s="13"/>
      <c r="J33" s="22">
        <f>SUM(G20:G31)/SUM(I20:I31)</f>
        <v>0.44638988502246535</v>
      </c>
      <c r="K33" s="13"/>
      <c r="L33" s="13"/>
      <c r="M33" s="16"/>
    </row>
    <row r="34" spans="3:14" x14ac:dyDescent="0.3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">
      <c r="C36" s="17"/>
      <c r="D36" s="13"/>
      <c r="F36" s="23"/>
      <c r="H36" s="25">
        <f>H33*(1+H35)</f>
        <v>10136.888963305184</v>
      </c>
      <c r="I36" s="26"/>
      <c r="J36" s="27" t="e">
        <f>(H36-I36)/I36</f>
        <v>#DIV/0!</v>
      </c>
      <c r="K36" s="27"/>
    </row>
    <row r="37" spans="3:14" x14ac:dyDescent="0.3">
      <c r="C37" s="17"/>
      <c r="D37" s="13"/>
      <c r="M37" s="16"/>
    </row>
    <row r="38" spans="3:14" x14ac:dyDescent="0.3">
      <c r="C38" s="17"/>
      <c r="D38" s="13"/>
    </row>
    <row r="39" spans="3:14" x14ac:dyDescent="0.3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">
      <c r="C40" s="17"/>
      <c r="D40" s="13"/>
      <c r="H40" s="28"/>
      <c r="I40" s="28"/>
      <c r="J40" s="28"/>
      <c r="K40" s="28"/>
      <c r="L40" s="29"/>
    </row>
    <row r="41" spans="3:14" x14ac:dyDescent="0.3">
      <c r="C41" s="17"/>
      <c r="D41" s="13"/>
    </row>
    <row r="42" spans="3:14" x14ac:dyDescent="0.3">
      <c r="C42" s="17"/>
      <c r="D42" s="13"/>
      <c r="H42" s="17"/>
      <c r="I42" s="17"/>
      <c r="J42" s="17"/>
      <c r="K42" s="17"/>
      <c r="L42" s="29"/>
      <c r="M42" s="23"/>
    </row>
    <row r="43" spans="3:14" x14ac:dyDescent="0.3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">
      <c r="C44" s="17"/>
      <c r="D44" s="13"/>
    </row>
    <row r="45" spans="3:14" x14ac:dyDescent="0.3">
      <c r="C45" s="17"/>
      <c r="D45" s="13"/>
      <c r="H45" s="30"/>
      <c r="I45" s="27"/>
    </row>
    <row r="46" spans="3:14" x14ac:dyDescent="0.3">
      <c r="C46" s="17"/>
      <c r="D46" s="13"/>
      <c r="H46" s="30"/>
      <c r="I46" s="27"/>
    </row>
    <row r="47" spans="3:14" x14ac:dyDescent="0.3">
      <c r="C47" s="17"/>
      <c r="D47" s="13"/>
      <c r="H47" s="30"/>
    </row>
    <row r="48" spans="3:14" x14ac:dyDescent="0.3">
      <c r="C48" s="17"/>
      <c r="D48" s="13"/>
    </row>
    <row r="50" spans="8:9" x14ac:dyDescent="0.3">
      <c r="H50" s="23"/>
    </row>
    <row r="51" spans="8:9" x14ac:dyDescent="0.3">
      <c r="H51" s="23"/>
    </row>
    <row r="52" spans="8:9" x14ac:dyDescent="0.3">
      <c r="H52" s="23"/>
      <c r="I52" s="23"/>
    </row>
    <row r="53" spans="8:9" x14ac:dyDescent="0.3">
      <c r="H53" s="23"/>
    </row>
    <row r="54" spans="8:9" x14ac:dyDescent="0.3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Sofia Moretti</cp:lastModifiedBy>
  <dcterms:created xsi:type="dcterms:W3CDTF">2024-08-08T17:42:33Z</dcterms:created>
  <dcterms:modified xsi:type="dcterms:W3CDTF">2024-11-22T11:37:03Z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