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12.2023\"/>
    </mc:Choice>
  </mc:AlternateContent>
  <xr:revisionPtr revIDLastSave="0" documentId="8_{F7C82668-0003-43ED-A300-1117F60ECA0E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<sst xmlns="http://schemas.openxmlformats.org/spreadsheetml/2006/main" count="137" uniqueCount="65">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</sst>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0.13502406888680071</c:v>
                </c:pt>
                <c:pt idx="1">
                  <c:v>0.13502406888680071</c:v>
                </c:pt>
                <c:pt idx="2">
                  <c:v>0.13502406888680071</c:v>
                </c:pt>
                <c:pt idx="3">
                  <c:v>0.70914667771736151</c:v>
                </c:pt>
                <c:pt idx="4">
                  <c:v>0.70914667771736151</c:v>
                </c:pt>
                <c:pt idx="5">
                  <c:v>0.70914667771736151</c:v>
                </c:pt>
                <c:pt idx="6">
                  <c:v>0.70914667771736151</c:v>
                </c:pt>
                <c:pt idx="7">
                  <c:v>0.70914667771736151</c:v>
                </c:pt>
                <c:pt idx="8">
                  <c:v>0.99074641104152883</c:v>
                </c:pt>
                <c:pt idx="9">
                  <c:v>0.99074641104152883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9-4D9A-B62C-9BB081D244B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0.62878478679367178</c:v>
                </c:pt>
                <c:pt idx="1">
                  <c:v>0.62878478679367178</c:v>
                </c:pt>
                <c:pt idx="2">
                  <c:v>0.62878478679367178</c:v>
                </c:pt>
                <c:pt idx="3">
                  <c:v>0.62878478679367178</c:v>
                </c:pt>
                <c:pt idx="4">
                  <c:v>0.62878478679367178</c:v>
                </c:pt>
                <c:pt idx="5">
                  <c:v>0.62878478679367178</c:v>
                </c:pt>
                <c:pt idx="6">
                  <c:v>0.62878478679367178</c:v>
                </c:pt>
                <c:pt idx="7">
                  <c:v>0.62878478679367178</c:v>
                </c:pt>
                <c:pt idx="8">
                  <c:v>0.9880495251206376</c:v>
                </c:pt>
                <c:pt idx="9">
                  <c:v>0.9880495251206376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9-4D9A-B62C-9BB081D244B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9-4D9A-B62C-9BB081D244B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9-4D9A-B62C-9BB081D244B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1.7404741207945142E-2</c:v>
                </c:pt>
                <c:pt idx="1">
                  <c:v>1.7404741207945142E-2</c:v>
                </c:pt>
                <c:pt idx="2">
                  <c:v>1.7404741207945142E-2</c:v>
                </c:pt>
                <c:pt idx="3">
                  <c:v>0.25239224626571027</c:v>
                </c:pt>
                <c:pt idx="4">
                  <c:v>0.25239224626571027</c:v>
                </c:pt>
                <c:pt idx="5">
                  <c:v>0.25239224626571027</c:v>
                </c:pt>
                <c:pt idx="6">
                  <c:v>0.25239224626571027</c:v>
                </c:pt>
                <c:pt idx="7">
                  <c:v>0.25239224626571027</c:v>
                </c:pt>
                <c:pt idx="8">
                  <c:v>0.76881679095871458</c:v>
                </c:pt>
                <c:pt idx="9">
                  <c:v>0.76881679095871458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9-4D9A-B62C-9BB081D244B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0.22898141690826621</c:v>
                </c:pt>
                <c:pt idx="1">
                  <c:v>0.22898141690826621</c:v>
                </c:pt>
                <c:pt idx="2">
                  <c:v>0.22898141690826621</c:v>
                </c:pt>
                <c:pt idx="3">
                  <c:v>0.22898141690826621</c:v>
                </c:pt>
                <c:pt idx="4">
                  <c:v>0.22898141690826621</c:v>
                </c:pt>
                <c:pt idx="5">
                  <c:v>0.22898141690826621</c:v>
                </c:pt>
                <c:pt idx="6">
                  <c:v>0.22898141690826621</c:v>
                </c:pt>
                <c:pt idx="7">
                  <c:v>0.22898141690826621</c:v>
                </c:pt>
                <c:pt idx="8">
                  <c:v>0.74956275505954861</c:v>
                </c:pt>
                <c:pt idx="9">
                  <c:v>0.74956275505954861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9-4D9A-B62C-9BB081D244B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59-4D9A-B62C-9BB081D244B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59-4D9A-B62C-9BB081D244B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59-4D9A-B62C-9BB081D2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5.2520019842675927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1.3970965981686541</c:v>
                </c:pt>
                <c:pt idx="8">
                  <c:v>1</c:v>
                </c:pt>
                <c:pt idx="9">
                  <c:v>1.0093400176426011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F-419A-A7CC-8D771796BBA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1.571363598281289</c:v>
                </c:pt>
                <c:pt idx="8">
                  <c:v>1</c:v>
                </c:pt>
                <c:pt idx="9">
                  <c:v>1.0120950160650131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F-419A-A7CC-8D771796BBA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F-419A-A7CC-8D771796BBA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2F-419A-A7CC-8D771796BBA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14.501350135013499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3.046118897604047</c:v>
                </c:pt>
                <c:pt idx="8">
                  <c:v>1</c:v>
                </c:pt>
                <c:pt idx="9">
                  <c:v>1.3007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2F-419A-A7CC-8D771796BBA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3.2734654417822742</c:v>
                </c:pt>
                <c:pt idx="8">
                  <c:v>1</c:v>
                </c:pt>
                <c:pt idx="9">
                  <c:v>1.334111111111111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2F-419A-A7CC-8D771796BBA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2F-419A-A7CC-8D771796BBA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2F-419A-A7CC-8D771796BBA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2F-419A-A7CC-8D771796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1</v>
      </c>
      <c r="F7" s="5">
        <v>1</v>
      </c>
      <c r="G7" s="5">
        <v>0.62878478679367178</v>
      </c>
      <c r="H7" s="4">
        <f t="shared" ref="H7:H29" si="3">+I7/I8</f>
        <v>1</v>
      </c>
      <c r="I7" s="5">
        <v>1</v>
      </c>
      <c r="J7" s="5">
        <f t="shared" ref="J7:J30" si="4">I7</f>
        <v>1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1</v>
      </c>
      <c r="F8" s="5">
        <v>1</v>
      </c>
      <c r="G8" s="5">
        <v>0.62878478679367178</v>
      </c>
      <c r="H8" s="4">
        <f t="shared" si="3"/>
        <v>1</v>
      </c>
      <c r="I8" s="5">
        <v>1</v>
      </c>
      <c r="J8" s="5">
        <f t="shared" si="4"/>
        <v>1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1</v>
      </c>
      <c r="F9" s="5">
        <v>1</v>
      </c>
      <c r="G9" s="5">
        <v>0.62878478679367178</v>
      </c>
      <c r="H9" s="4">
        <f t="shared" si="3"/>
        <v>1</v>
      </c>
      <c r="I9" s="5">
        <v>1</v>
      </c>
      <c r="J9" s="5">
        <f t="shared" si="4"/>
        <v>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1</v>
      </c>
      <c r="F10" s="5">
        <v>1</v>
      </c>
      <c r="G10" s="5">
        <v>0.62878478679367178</v>
      </c>
      <c r="H10" s="4">
        <f t="shared" si="3"/>
        <v>1</v>
      </c>
      <c r="I10" s="5">
        <v>1</v>
      </c>
      <c r="J10" s="5">
        <f t="shared" si="4"/>
        <v>1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1</v>
      </c>
      <c r="F11" s="5">
        <v>1</v>
      </c>
      <c r="G11" s="5">
        <v>0.62878478679367178</v>
      </c>
      <c r="H11" s="4">
        <f t="shared" si="3"/>
        <v>1</v>
      </c>
      <c r="I11" s="5">
        <v>1</v>
      </c>
      <c r="J11" s="5">
        <f t="shared" si="4"/>
        <v>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1</v>
      </c>
      <c r="F12" s="5">
        <v>1</v>
      </c>
      <c r="G12" s="5">
        <v>0.62878478679367178</v>
      </c>
      <c r="H12" s="4">
        <f t="shared" si="3"/>
        <v>1</v>
      </c>
      <c r="I12" s="5">
        <v>1</v>
      </c>
      <c r="J12" s="5">
        <f t="shared" si="4"/>
        <v>1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5">
        <v>1</v>
      </c>
      <c r="F13" s="5">
        <v>1</v>
      </c>
      <c r="G13" s="5">
        <v>0.62878478679367178</v>
      </c>
      <c r="H13" s="4">
        <f t="shared" si="3"/>
        <v>1</v>
      </c>
      <c r="I13" s="5">
        <v>1</v>
      </c>
      <c r="J13" s="5">
        <f t="shared" si="4"/>
        <v>1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0.6363899488913769</v>
      </c>
      <c r="E14" s="5">
        <v>1</v>
      </c>
      <c r="F14" s="5">
        <v>1</v>
      </c>
      <c r="G14" s="5">
        <v>0.62878478679367178</v>
      </c>
      <c r="H14" s="4">
        <f t="shared" si="3"/>
        <v>1</v>
      </c>
      <c r="I14" s="5">
        <v>1</v>
      </c>
      <c r="J14" s="5">
        <f t="shared" si="4"/>
        <v>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1</v>
      </c>
      <c r="F15" s="5">
        <v>1</v>
      </c>
      <c r="G15" s="5">
        <v>0.9880495251206376</v>
      </c>
      <c r="H15" s="4">
        <f t="shared" si="3"/>
        <v>1</v>
      </c>
      <c r="I15" s="5">
        <v>1</v>
      </c>
      <c r="J15" s="5">
        <f t="shared" si="4"/>
        <v>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0.9880495251206376</v>
      </c>
      <c r="E16" s="5">
        <v>1</v>
      </c>
      <c r="F16" s="5">
        <v>1</v>
      </c>
      <c r="G16" s="5">
        <v>0.9880495251206376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1</v>
      </c>
      <c r="E17" s="5">
        <v>1</v>
      </c>
      <c r="F17" s="5">
        <v>1</v>
      </c>
      <c r="G17" s="5">
        <v>1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>
        <v>55.005400540054012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/>
      <c r="G42" s="4"/>
      <c r="H42" s="4">
        <v>1</v>
      </c>
      <c r="I42" s="4">
        <v>1</v>
      </c>
      <c r="J42" s="4">
        <v>1</v>
      </c>
      <c r="K42" s="4">
        <v>4.0069999999999997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/>
      <c r="G43" s="4"/>
      <c r="H43" s="4"/>
      <c r="I43" s="4"/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>
        <v>1</v>
      </c>
      <c r="G45" s="4">
        <v>1</v>
      </c>
      <c r="H45" s="4">
        <v>1</v>
      </c>
      <c r="I45" s="4">
        <v>21.461188976040461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/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/>
      <c r="F48" s="4"/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/>
      <c r="F49" s="4"/>
      <c r="G49" s="4"/>
      <c r="H49" s="4"/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/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>
        <v>1</v>
      </c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>
        <v>1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0.13502406888680071</v>
      </c>
      <c r="C2" s="32">
        <v>0.62878478679367178</v>
      </c>
      <c r="D2" s="32">
        <v>1</v>
      </c>
      <c r="E2" s="32">
        <v>1</v>
      </c>
      <c r="F2" s="32">
        <v>1.7404741207945142E-2</v>
      </c>
      <c r="G2" s="32">
        <v>0.22898141690826621</v>
      </c>
      <c r="H2" s="32">
        <v>1</v>
      </c>
      <c r="I2" s="32">
        <v>1</v>
      </c>
      <c r="J2" s="32">
        <v>1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0.13502406888680071</v>
      </c>
      <c r="C3" s="32">
        <v>0.62878478679367178</v>
      </c>
      <c r="D3" s="32">
        <v>1</v>
      </c>
      <c r="E3" s="32">
        <v>1</v>
      </c>
      <c r="F3" s="32">
        <v>1.7404741207945142E-2</v>
      </c>
      <c r="G3" s="32">
        <v>0.22898141690826621</v>
      </c>
      <c r="H3" s="32">
        <v>1</v>
      </c>
      <c r="I3" s="32">
        <v>1</v>
      </c>
      <c r="J3" s="32">
        <v>1</v>
      </c>
      <c r="M3">
        <f t="shared" ref="M3:M24" si="1">+M2+1</f>
        <v>2</v>
      </c>
      <c r="N3" s="17">
        <v>1</v>
      </c>
      <c r="O3" s="17">
        <v>1</v>
      </c>
      <c r="P3" s="17">
        <v>1</v>
      </c>
      <c r="Q3" s="17"/>
      <c r="R3" s="17">
        <v>1</v>
      </c>
      <c r="S3" s="17">
        <v>1</v>
      </c>
      <c r="T3" s="17">
        <v>1</v>
      </c>
      <c r="U3" s="17"/>
      <c r="V3" s="17">
        <v>0.5</v>
      </c>
    </row>
    <row r="4" spans="1:27" x14ac:dyDescent="0.35">
      <c r="A4">
        <f t="shared" si="0"/>
        <v>3</v>
      </c>
      <c r="B4" s="32">
        <v>0.13502406888680071</v>
      </c>
      <c r="C4" s="32">
        <v>0.62878478679367178</v>
      </c>
      <c r="D4" s="32">
        <v>1</v>
      </c>
      <c r="E4" s="32">
        <v>1</v>
      </c>
      <c r="F4" s="32">
        <v>1.7404741207945142E-2</v>
      </c>
      <c r="G4" s="32">
        <v>0.22898141690826621</v>
      </c>
      <c r="H4" s="32">
        <v>1</v>
      </c>
      <c r="I4" s="32">
        <v>1</v>
      </c>
      <c r="J4" s="32">
        <v>1</v>
      </c>
      <c r="M4">
        <f t="shared" si="1"/>
        <v>3</v>
      </c>
      <c r="N4" s="17">
        <v>5.2520019842675927</v>
      </c>
      <c r="O4" s="17">
        <v>1</v>
      </c>
      <c r="P4" s="17">
        <v>1</v>
      </c>
      <c r="Q4" s="17">
        <v>1</v>
      </c>
      <c r="R4" s="17">
        <v>14.501350135013499</v>
      </c>
      <c r="S4" s="17">
        <v>1</v>
      </c>
      <c r="T4" s="17">
        <v>1</v>
      </c>
      <c r="U4" s="17">
        <v>1</v>
      </c>
      <c r="V4" s="17">
        <v>1</v>
      </c>
    </row>
    <row r="5" spans="1:27" x14ac:dyDescent="0.35">
      <c r="A5">
        <f t="shared" si="0"/>
        <v>4</v>
      </c>
      <c r="B5" s="32">
        <v>0.70914667771736151</v>
      </c>
      <c r="C5" s="32">
        <v>0.62878478679367178</v>
      </c>
      <c r="D5" s="32">
        <v>1</v>
      </c>
      <c r="E5" s="32">
        <v>1</v>
      </c>
      <c r="F5" s="32">
        <v>0.25239224626571027</v>
      </c>
      <c r="G5" s="32">
        <v>0.22898141690826621</v>
      </c>
      <c r="H5" s="32">
        <v>1</v>
      </c>
      <c r="I5" s="32">
        <v>1</v>
      </c>
      <c r="J5" s="32">
        <v>1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0.70914667771736151</v>
      </c>
      <c r="C6" s="32">
        <v>0.62878478679367178</v>
      </c>
      <c r="D6" s="32">
        <v>1</v>
      </c>
      <c r="E6" s="32">
        <v>1</v>
      </c>
      <c r="F6" s="32">
        <v>0.25239224626571027</v>
      </c>
      <c r="G6" s="32">
        <v>0.22898141690826621</v>
      </c>
      <c r="H6" s="32">
        <v>1</v>
      </c>
      <c r="I6" s="32">
        <v>1</v>
      </c>
      <c r="J6" s="32">
        <v>1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0.70914667771736151</v>
      </c>
      <c r="C7" s="32">
        <v>0.62878478679367178</v>
      </c>
      <c r="D7" s="32">
        <v>1</v>
      </c>
      <c r="E7" s="32">
        <v>1</v>
      </c>
      <c r="F7" s="32">
        <v>0.25239224626571027</v>
      </c>
      <c r="G7" s="32">
        <v>0.22898141690826621</v>
      </c>
      <c r="H7" s="32">
        <v>1</v>
      </c>
      <c r="I7" s="32">
        <v>1</v>
      </c>
      <c r="J7" s="32">
        <v>1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0.70914667771736151</v>
      </c>
      <c r="C8" s="32">
        <v>0.62878478679367178</v>
      </c>
      <c r="D8" s="32">
        <v>1</v>
      </c>
      <c r="E8" s="32">
        <v>1</v>
      </c>
      <c r="F8" s="32">
        <v>0.25239224626571027</v>
      </c>
      <c r="G8" s="32">
        <v>0.22898141690826621</v>
      </c>
      <c r="H8" s="32">
        <v>1</v>
      </c>
      <c r="I8" s="32">
        <v>1</v>
      </c>
      <c r="J8" s="32">
        <v>1</v>
      </c>
      <c r="M8">
        <f t="shared" si="1"/>
        <v>7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0.70914667771736151</v>
      </c>
      <c r="C9" s="32">
        <v>0.62878478679367178</v>
      </c>
      <c r="D9" s="32">
        <v>1</v>
      </c>
      <c r="E9" s="32">
        <v>1</v>
      </c>
      <c r="F9" s="32">
        <v>0.25239224626571027</v>
      </c>
      <c r="G9" s="32">
        <v>0.22898141690826621</v>
      </c>
      <c r="H9" s="32">
        <v>1</v>
      </c>
      <c r="I9" s="32">
        <v>1</v>
      </c>
      <c r="J9" s="32">
        <v>1</v>
      </c>
      <c r="M9">
        <f t="shared" si="1"/>
        <v>8</v>
      </c>
      <c r="N9" s="17">
        <v>1.3970965981686541</v>
      </c>
      <c r="O9" s="17">
        <v>1.571363598281289</v>
      </c>
      <c r="P9" s="17">
        <v>1</v>
      </c>
      <c r="Q9" s="17">
        <v>1</v>
      </c>
      <c r="R9" s="17">
        <v>3.046118897604047</v>
      </c>
      <c r="S9" s="17">
        <v>3.2734654417822742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0.99074641104152883</v>
      </c>
      <c r="C10" s="32">
        <v>0.9880495251206376</v>
      </c>
      <c r="D10" s="32">
        <v>1</v>
      </c>
      <c r="E10" s="32">
        <v>1</v>
      </c>
      <c r="F10" s="32">
        <v>0.76881679095871458</v>
      </c>
      <c r="G10" s="32">
        <v>0.74956275505954861</v>
      </c>
      <c r="H10" s="32">
        <v>1</v>
      </c>
      <c r="I10" s="32">
        <v>1</v>
      </c>
      <c r="J10" s="32">
        <v>1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0.99074641104152883</v>
      </c>
      <c r="C11" s="32">
        <v>0.9880495251206376</v>
      </c>
      <c r="D11" s="32">
        <v>1</v>
      </c>
      <c r="E11" s="32">
        <v>1</v>
      </c>
      <c r="F11" s="32">
        <v>0.76881679095871458</v>
      </c>
      <c r="G11" s="32">
        <v>0.74956275505954861</v>
      </c>
      <c r="H11" s="32">
        <v>1</v>
      </c>
      <c r="I11" s="32">
        <v>1</v>
      </c>
      <c r="J11" s="32">
        <v>1</v>
      </c>
      <c r="M11">
        <f t="shared" si="1"/>
        <v>10</v>
      </c>
      <c r="N11" s="17">
        <v>1.0093400176426011</v>
      </c>
      <c r="O11" s="17">
        <v>1.0120950160650131</v>
      </c>
      <c r="P11" s="17">
        <v>1</v>
      </c>
      <c r="Q11" s="17">
        <v>1</v>
      </c>
      <c r="R11" s="17">
        <v>1.3007</v>
      </c>
      <c r="S11" s="17">
        <v>1.334111111111111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1</v>
      </c>
      <c r="C12" s="32">
        <v>1</v>
      </c>
      <c r="D12" s="32">
        <v>1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M12">
        <f t="shared" si="1"/>
        <v>11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/>
      <c r="R21" s="17">
        <v>1</v>
      </c>
      <c r="S21" s="17">
        <v>1</v>
      </c>
      <c r="T21" s="17">
        <v>1</v>
      </c>
      <c r="U21" s="17"/>
      <c r="V21" s="17">
        <v>0.5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17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45291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44562</v>
      </c>
      <c r="T7" s="11">
        <f>R9</f>
        <v>44593</v>
      </c>
      <c r="U7" s="11">
        <f>R10</f>
        <v>44621</v>
      </c>
      <c r="V7" s="11">
        <f>R11</f>
        <v>44652</v>
      </c>
      <c r="W7" s="11">
        <f>R12</f>
        <v>44682</v>
      </c>
      <c r="X7" s="11">
        <f>R13</f>
        <v>44713</v>
      </c>
      <c r="Y7" s="11">
        <f>R14</f>
        <v>44743</v>
      </c>
      <c r="Z7" s="11">
        <f>R15</f>
        <v>44774</v>
      </c>
      <c r="AA7" s="11">
        <f>R16</f>
        <v>44805</v>
      </c>
      <c r="AB7" s="11">
        <f>R17</f>
        <v>44835</v>
      </c>
      <c r="AC7" s="11">
        <f>R18</f>
        <v>44866</v>
      </c>
      <c r="AD7" s="11">
        <f>R19</f>
        <v>44896</v>
      </c>
      <c r="AE7" s="11">
        <f>R20</f>
        <v>44927</v>
      </c>
      <c r="AF7" s="11">
        <f>R21</f>
        <v>44958</v>
      </c>
      <c r="AG7" s="11">
        <f>R22</f>
        <v>44986</v>
      </c>
      <c r="AH7" s="11">
        <f>R23</f>
        <v>45017</v>
      </c>
      <c r="AI7" s="11">
        <f>R24</f>
        <v>45047</v>
      </c>
      <c r="AJ7" s="11">
        <f>R25</f>
        <v>45078</v>
      </c>
      <c r="AK7" s="11">
        <f>R26</f>
        <v>45108</v>
      </c>
      <c r="AL7" s="11">
        <f>R27</f>
        <v>45139</v>
      </c>
      <c r="AM7" s="11">
        <f>R28</f>
        <v>45170</v>
      </c>
      <c r="AN7" s="11">
        <f>R29</f>
        <v>45200</v>
      </c>
      <c r="AO7" s="11">
        <f>R30</f>
        <v>45231</v>
      </c>
      <c r="AP7" s="11">
        <f>R31</f>
        <v>45261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44562</v>
      </c>
      <c r="B8" s="13">
        <v>3666.66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3666.66</v>
      </c>
      <c r="H8" s="14">
        <f t="shared" ref="H8:H31" si="4">G8-B8</f>
        <v>0</v>
      </c>
      <c r="I8" s="13">
        <v>11473.853333333331</v>
      </c>
      <c r="J8" s="13">
        <f t="shared" ref="J8:J28" si="5">100*$G8/$I8</f>
        <v>31.95665739728241</v>
      </c>
      <c r="K8" s="13">
        <f t="shared" ref="K8:K31" si="6">100*(B8/I8)</f>
        <v>31.956657397282406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44562</v>
      </c>
      <c r="S8" s="17"/>
      <c r="T8" s="17"/>
      <c r="U8" s="17">
        <v>66.66</v>
      </c>
      <c r="V8" s="17">
        <v>3666.66</v>
      </c>
      <c r="W8" s="17">
        <v>3666.66</v>
      </c>
      <c r="X8" s="17">
        <v>3666.66</v>
      </c>
      <c r="Y8" s="17">
        <v>3666.66</v>
      </c>
      <c r="Z8" s="17">
        <v>3666.66</v>
      </c>
      <c r="AA8" s="17">
        <v>3666.66</v>
      </c>
      <c r="AB8" s="17">
        <v>3666.66</v>
      </c>
      <c r="AC8" s="17">
        <v>3666.66</v>
      </c>
      <c r="AD8" s="17">
        <v>3666.66</v>
      </c>
      <c r="AE8" s="17">
        <v>3666.66</v>
      </c>
      <c r="AF8" s="17">
        <v>3666.66</v>
      </c>
      <c r="AG8" s="17">
        <v>3666.66</v>
      </c>
      <c r="AH8" s="17">
        <v>3666.66</v>
      </c>
      <c r="AI8" s="17">
        <v>3666.66</v>
      </c>
      <c r="AJ8" s="17">
        <v>3666.66</v>
      </c>
      <c r="AK8" s="17">
        <v>3666.66</v>
      </c>
      <c r="AL8" s="17">
        <v>3666.66</v>
      </c>
      <c r="AM8" s="17">
        <v>3666.66</v>
      </c>
      <c r="AN8" s="17">
        <v>3666.66</v>
      </c>
      <c r="AO8" s="17">
        <v>3666.66</v>
      </c>
      <c r="AP8" s="17">
        <v>3666.66</v>
      </c>
      <c r="AQ8" s="13"/>
      <c r="AR8" s="13"/>
    </row>
    <row r="9" spans="1:44" x14ac:dyDescent="0.35">
      <c r="A9" s="12">
        <f t="shared" si="0"/>
        <v>44593</v>
      </c>
      <c r="B9" s="13"/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0</v>
      </c>
      <c r="H9" s="14">
        <f t="shared" si="4"/>
        <v>0</v>
      </c>
      <c r="I9" s="13">
        <v>11239.10166666666</v>
      </c>
      <c r="J9" s="13">
        <f t="shared" si="5"/>
        <v>0</v>
      </c>
      <c r="K9" s="13">
        <f t="shared" si="6"/>
        <v>0</v>
      </c>
      <c r="L9" s="13">
        <f t="shared" si="7"/>
        <v>0</v>
      </c>
      <c r="M9" s="13"/>
      <c r="N9" s="13"/>
      <c r="O9" s="13"/>
      <c r="P9" s="13"/>
      <c r="R9" s="16">
        <f t="shared" si="8"/>
        <v>44593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3"/>
      <c r="AR9" s="13"/>
    </row>
    <row r="10" spans="1:44" x14ac:dyDescent="0.35">
      <c r="A10" s="12">
        <f t="shared" si="0"/>
        <v>44621</v>
      </c>
      <c r="B10" s="13"/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0</v>
      </c>
      <c r="H10" s="14">
        <f t="shared" si="4"/>
        <v>0</v>
      </c>
      <c r="I10" s="13">
        <v>11208.101666666669</v>
      </c>
      <c r="J10" s="13">
        <f t="shared" si="5"/>
        <v>0</v>
      </c>
      <c r="K10" s="13">
        <f t="shared" si="6"/>
        <v>0</v>
      </c>
      <c r="L10" s="13">
        <f t="shared" si="7"/>
        <v>0</v>
      </c>
      <c r="M10" s="13"/>
      <c r="N10" s="13"/>
      <c r="O10" s="13"/>
      <c r="P10" s="13"/>
      <c r="R10" s="16">
        <f t="shared" si="8"/>
        <v>44621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3"/>
      <c r="AR10" s="13"/>
    </row>
    <row r="11" spans="1:44" x14ac:dyDescent="0.35">
      <c r="A11" s="12">
        <f t="shared" si="0"/>
        <v>44652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11190.32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44652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44682</v>
      </c>
      <c r="B12" s="13">
        <v>200.35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200.35</v>
      </c>
      <c r="H12" s="14">
        <f t="shared" si="4"/>
        <v>0</v>
      </c>
      <c r="I12" s="13">
        <v>11030.08916666667</v>
      </c>
      <c r="J12" s="13">
        <f t="shared" si="5"/>
        <v>1.8163951077155838</v>
      </c>
      <c r="K12" s="13">
        <f t="shared" si="6"/>
        <v>1.8163951077155838</v>
      </c>
      <c r="L12" s="13">
        <f t="shared" si="7"/>
        <v>0</v>
      </c>
      <c r="M12" s="13"/>
      <c r="N12" s="13"/>
      <c r="O12" s="13"/>
      <c r="P12" s="13"/>
      <c r="R12" s="16">
        <f t="shared" si="8"/>
        <v>44682</v>
      </c>
      <c r="S12" s="17"/>
      <c r="T12" s="17"/>
      <c r="U12" s="17"/>
      <c r="V12" s="17"/>
      <c r="W12" s="17"/>
      <c r="X12" s="17"/>
      <c r="Y12" s="17">
        <v>50</v>
      </c>
      <c r="Z12" s="17">
        <v>50</v>
      </c>
      <c r="AA12" s="17">
        <v>50</v>
      </c>
      <c r="AB12" s="17">
        <v>50</v>
      </c>
      <c r="AC12" s="17">
        <v>200.35</v>
      </c>
      <c r="AD12" s="17">
        <v>200.35</v>
      </c>
      <c r="AE12" s="17">
        <v>200.35</v>
      </c>
      <c r="AF12" s="17">
        <v>200.35</v>
      </c>
      <c r="AG12" s="17">
        <v>200.35</v>
      </c>
      <c r="AH12" s="17">
        <v>200.35</v>
      </c>
      <c r="AI12" s="17">
        <v>200.35</v>
      </c>
      <c r="AJ12" s="17">
        <v>200.35</v>
      </c>
      <c r="AK12" s="17">
        <v>200.35</v>
      </c>
      <c r="AL12" s="17">
        <v>200.35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44713</v>
      </c>
      <c r="B13" s="13">
        <v>341.84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341.84</v>
      </c>
      <c r="H13" s="14">
        <f t="shared" si="4"/>
        <v>0</v>
      </c>
      <c r="I13" s="13">
        <v>10998.30583333333</v>
      </c>
      <c r="J13" s="13">
        <f t="shared" si="5"/>
        <v>3.1081150604483261</v>
      </c>
      <c r="K13" s="13">
        <f t="shared" si="6"/>
        <v>3.1081150604483256</v>
      </c>
      <c r="L13" s="13">
        <f t="shared" si="7"/>
        <v>0</v>
      </c>
      <c r="M13" s="13"/>
      <c r="N13" s="13"/>
      <c r="O13" s="13"/>
      <c r="P13" s="13"/>
      <c r="R13" s="16">
        <f t="shared" si="8"/>
        <v>44713</v>
      </c>
      <c r="S13" s="17"/>
      <c r="T13" s="17"/>
      <c r="U13" s="17"/>
      <c r="V13" s="17"/>
      <c r="W13" s="17"/>
      <c r="X13" s="17"/>
      <c r="Y13" s="17"/>
      <c r="Z13" s="17"/>
      <c r="AA13" s="17">
        <v>341.84</v>
      </c>
      <c r="AB13" s="17">
        <v>341.84</v>
      </c>
      <c r="AC13" s="17">
        <v>341.84</v>
      </c>
      <c r="AD13" s="17">
        <v>341.84</v>
      </c>
      <c r="AE13" s="17">
        <v>341.84</v>
      </c>
      <c r="AF13" s="17">
        <v>341.84</v>
      </c>
      <c r="AG13" s="17">
        <v>341.84</v>
      </c>
      <c r="AH13" s="17">
        <v>341.84</v>
      </c>
      <c r="AI13" s="17">
        <v>341.84</v>
      </c>
      <c r="AJ13" s="17">
        <v>341.84</v>
      </c>
      <c r="AK13" s="17">
        <v>341.84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44743</v>
      </c>
      <c r="B14" s="13"/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0</v>
      </c>
      <c r="H14" s="14">
        <f t="shared" si="4"/>
        <v>0</v>
      </c>
      <c r="I14" s="13">
        <v>11000.21583333333</v>
      </c>
      <c r="J14" s="13">
        <f t="shared" si="5"/>
        <v>0</v>
      </c>
      <c r="K14" s="13">
        <f t="shared" si="6"/>
        <v>0</v>
      </c>
      <c r="L14" s="13">
        <f t="shared" si="7"/>
        <v>0</v>
      </c>
      <c r="M14" s="13"/>
      <c r="N14" s="13"/>
      <c r="O14" s="13"/>
      <c r="P14" s="13"/>
      <c r="R14" s="16">
        <f t="shared" si="8"/>
        <v>44743</v>
      </c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44774</v>
      </c>
      <c r="B15" s="13">
        <v>5007.1100000000006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5007.1100000000006</v>
      </c>
      <c r="H15" s="14">
        <f t="shared" si="4"/>
        <v>0</v>
      </c>
      <c r="I15" s="13">
        <v>10691.37583333333</v>
      </c>
      <c r="J15" s="13">
        <f t="shared" si="5"/>
        <v>46.833167948216229</v>
      </c>
      <c r="K15" s="13">
        <f t="shared" si="6"/>
        <v>46.833167948216229</v>
      </c>
      <c r="L15" s="13">
        <f t="shared" si="7"/>
        <v>0</v>
      </c>
      <c r="M15" s="13"/>
      <c r="N15" s="13"/>
      <c r="O15" s="13"/>
      <c r="P15" s="13"/>
      <c r="R15" s="16">
        <f t="shared" si="8"/>
        <v>44774</v>
      </c>
      <c r="S15" s="17"/>
      <c r="T15" s="17"/>
      <c r="U15" s="17"/>
      <c r="V15" s="17"/>
      <c r="W15" s="17">
        <v>233.31</v>
      </c>
      <c r="X15" s="17">
        <v>233.31</v>
      </c>
      <c r="Y15" s="17">
        <v>233.31</v>
      </c>
      <c r="Z15" s="17">
        <v>233.31</v>
      </c>
      <c r="AA15" s="17">
        <v>5007.1100000000006</v>
      </c>
      <c r="AB15" s="17">
        <v>5007.1100000000006</v>
      </c>
      <c r="AC15" s="17">
        <v>5007.1100000000006</v>
      </c>
      <c r="AD15" s="17">
        <v>5007.1100000000006</v>
      </c>
      <c r="AE15" s="17">
        <v>5007.1100000000006</v>
      </c>
      <c r="AF15" s="17">
        <v>5007.1100000000006</v>
      </c>
      <c r="AG15" s="17">
        <v>5007.1100000000006</v>
      </c>
      <c r="AH15" s="17">
        <v>5007.1100000000006</v>
      </c>
      <c r="AI15" s="17">
        <v>5007.1100000000006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44805</v>
      </c>
      <c r="B16" s="13">
        <v>266.79000000000002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266.79000000000002</v>
      </c>
      <c r="H16" s="14">
        <f t="shared" si="4"/>
        <v>0</v>
      </c>
      <c r="I16" s="13">
        <v>10627.675833333329</v>
      </c>
      <c r="J16" s="13">
        <f t="shared" si="5"/>
        <v>2.5103324958710411</v>
      </c>
      <c r="K16" s="13">
        <f t="shared" si="6"/>
        <v>2.5103324958710411</v>
      </c>
      <c r="L16" s="13">
        <f t="shared" si="7"/>
        <v>0</v>
      </c>
      <c r="M16" s="13"/>
      <c r="N16" s="13"/>
      <c r="O16" s="13"/>
      <c r="P16" s="13"/>
      <c r="R16" s="16">
        <f t="shared" si="8"/>
        <v>44805</v>
      </c>
      <c r="S16" s="17"/>
      <c r="T16" s="17"/>
      <c r="U16" s="17"/>
      <c r="V16" s="17"/>
      <c r="W16" s="17">
        <v>266.79000000000002</v>
      </c>
      <c r="X16" s="17">
        <v>266.79000000000002</v>
      </c>
      <c r="Y16" s="17">
        <v>266.79000000000002</v>
      </c>
      <c r="Z16" s="17">
        <v>266.79000000000002</v>
      </c>
      <c r="AA16" s="17">
        <v>266.79000000000002</v>
      </c>
      <c r="AB16" s="17">
        <v>266.79000000000002</v>
      </c>
      <c r="AC16" s="17">
        <v>266.79000000000002</v>
      </c>
      <c r="AD16" s="17">
        <v>266.79000000000002</v>
      </c>
      <c r="AE16" s="17">
        <v>266.79000000000002</v>
      </c>
      <c r="AF16" s="17">
        <v>266.79000000000002</v>
      </c>
      <c r="AG16" s="17">
        <v>266.79000000000002</v>
      </c>
      <c r="AH16" s="17">
        <v>266.79000000000002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44835</v>
      </c>
      <c r="B17" s="13">
        <v>3000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3000</v>
      </c>
      <c r="H17" s="14">
        <f t="shared" si="4"/>
        <v>0</v>
      </c>
      <c r="I17" s="13">
        <v>10521.779166666671</v>
      </c>
      <c r="J17" s="13">
        <f t="shared" si="5"/>
        <v>28.512288202209138</v>
      </c>
      <c r="K17" s="13">
        <f t="shared" si="6"/>
        <v>28.512288202209135</v>
      </c>
      <c r="L17" s="13">
        <f t="shared" si="7"/>
        <v>0</v>
      </c>
      <c r="M17" s="13"/>
      <c r="N17" s="13"/>
      <c r="O17" s="13"/>
      <c r="P17" s="13"/>
      <c r="R17" s="16">
        <f t="shared" si="8"/>
        <v>44835</v>
      </c>
      <c r="S17" s="17"/>
      <c r="T17" s="17"/>
      <c r="U17" s="17"/>
      <c r="V17" s="17"/>
      <c r="W17" s="17"/>
      <c r="X17" s="17"/>
      <c r="Y17" s="17">
        <v>3000</v>
      </c>
      <c r="Z17" s="17">
        <v>3000</v>
      </c>
      <c r="AA17" s="17">
        <v>3000</v>
      </c>
      <c r="AB17" s="17">
        <v>3000</v>
      </c>
      <c r="AC17" s="17">
        <v>3000</v>
      </c>
      <c r="AD17" s="17">
        <v>3000</v>
      </c>
      <c r="AE17" s="17">
        <v>3000</v>
      </c>
      <c r="AF17" s="17">
        <v>3000</v>
      </c>
      <c r="AG17" s="17">
        <v>3000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44866</v>
      </c>
      <c r="B18" s="13">
        <v>2628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2628</v>
      </c>
      <c r="H18" s="14">
        <f t="shared" si="4"/>
        <v>0</v>
      </c>
      <c r="I18" s="13">
        <v>10405.272499999999</v>
      </c>
      <c r="J18" s="13">
        <f t="shared" si="5"/>
        <v>25.256426489551334</v>
      </c>
      <c r="K18" s="13">
        <f t="shared" si="6"/>
        <v>25.25642648955133</v>
      </c>
      <c r="L18" s="13">
        <f t="shared" si="7"/>
        <v>0</v>
      </c>
      <c r="M18" s="13"/>
      <c r="N18" s="13"/>
      <c r="O18" s="13"/>
      <c r="P18" s="13"/>
      <c r="R18" s="16">
        <f t="shared" si="8"/>
        <v>44866</v>
      </c>
      <c r="S18" s="17"/>
      <c r="T18" s="17"/>
      <c r="U18" s="17"/>
      <c r="V18" s="17"/>
      <c r="W18" s="17"/>
      <c r="X18" s="17">
        <v>2628</v>
      </c>
      <c r="Y18" s="17">
        <v>2628</v>
      </c>
      <c r="Z18" s="17">
        <v>2628</v>
      </c>
      <c r="AA18" s="17">
        <v>2628</v>
      </c>
      <c r="AB18" s="17">
        <v>2628</v>
      </c>
      <c r="AC18" s="17">
        <v>2628</v>
      </c>
      <c r="AD18" s="17">
        <v>2628</v>
      </c>
      <c r="AE18" s="17">
        <v>2628</v>
      </c>
      <c r="AF18" s="17">
        <v>2628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44896</v>
      </c>
      <c r="B19" s="13">
        <v>562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562</v>
      </c>
      <c r="H19" s="14">
        <f t="shared" si="4"/>
        <v>0</v>
      </c>
      <c r="I19" s="13">
        <v>10369.33083333333</v>
      </c>
      <c r="J19" s="13">
        <f t="shared" si="5"/>
        <v>5.419829003752012</v>
      </c>
      <c r="K19" s="13">
        <f t="shared" si="6"/>
        <v>5.419829003752012</v>
      </c>
      <c r="L19" s="13">
        <f t="shared" si="7"/>
        <v>0</v>
      </c>
      <c r="M19" s="13">
        <f t="shared" ref="M19:M31" si="9">SUM(G8:G19)/SUM(I8:I19)*100</f>
        <v>11.986309860217014</v>
      </c>
      <c r="N19" s="18"/>
      <c r="O19" s="13"/>
      <c r="P19" s="13"/>
      <c r="R19" s="16">
        <f t="shared" si="8"/>
        <v>44896</v>
      </c>
      <c r="S19" s="17"/>
      <c r="T19" s="17"/>
      <c r="U19" s="17"/>
      <c r="V19" s="17"/>
      <c r="W19" s="17"/>
      <c r="X19" s="17"/>
      <c r="Y19" s="17"/>
      <c r="Z19" s="17">
        <v>562</v>
      </c>
      <c r="AA19" s="17">
        <v>562</v>
      </c>
      <c r="AB19" s="17">
        <v>562</v>
      </c>
      <c r="AC19" s="17">
        <v>562</v>
      </c>
      <c r="AD19" s="17">
        <v>562</v>
      </c>
      <c r="AE19" s="17">
        <v>562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44927</v>
      </c>
      <c r="B20" s="13">
        <v>275</v>
      </c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275</v>
      </c>
      <c r="H20" s="14">
        <f t="shared" si="4"/>
        <v>0</v>
      </c>
      <c r="I20" s="13">
        <v>10118.8475</v>
      </c>
      <c r="J20" s="13">
        <f t="shared" si="5"/>
        <v>2.7177008053535743</v>
      </c>
      <c r="K20" s="13">
        <f t="shared" si="6"/>
        <v>2.7177008053535743</v>
      </c>
      <c r="L20" s="13">
        <f t="shared" si="7"/>
        <v>0</v>
      </c>
      <c r="M20" s="13">
        <f t="shared" si="9"/>
        <v>9.4907654824061343</v>
      </c>
      <c r="N20" s="18">
        <f t="shared" ref="N20:N31" si="10">J20/J8</f>
        <v>8.5043337654728782E-2</v>
      </c>
      <c r="O20" s="18">
        <f t="shared" ref="O20:O31" si="11">I20/I8</f>
        <v>0.88190490204395167</v>
      </c>
      <c r="P20" s="13"/>
      <c r="R20" s="16">
        <f t="shared" si="8"/>
        <v>44927</v>
      </c>
      <c r="S20" s="17"/>
      <c r="T20" s="17"/>
      <c r="U20" s="17"/>
      <c r="V20" s="17"/>
      <c r="W20" s="17"/>
      <c r="X20" s="17">
        <v>275</v>
      </c>
      <c r="Y20" s="17">
        <v>275</v>
      </c>
      <c r="Z20" s="17">
        <v>275</v>
      </c>
      <c r="AA20" s="17">
        <v>275</v>
      </c>
      <c r="AB20" s="17">
        <v>275</v>
      </c>
      <c r="AC20" s="17">
        <v>275</v>
      </c>
      <c r="AD20" s="17">
        <v>275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44958</v>
      </c>
      <c r="B21" s="13">
        <v>300</v>
      </c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300</v>
      </c>
      <c r="H21" s="14">
        <f t="shared" si="4"/>
        <v>0</v>
      </c>
      <c r="I21" s="13">
        <v>10006.547500000001</v>
      </c>
      <c r="J21" s="13">
        <f t="shared" si="5"/>
        <v>2.9980370352511692</v>
      </c>
      <c r="K21" s="13">
        <f t="shared" si="6"/>
        <v>2.9980370352511692</v>
      </c>
      <c r="L21" s="13">
        <f t="shared" si="7"/>
        <v>0</v>
      </c>
      <c r="M21" s="13">
        <f t="shared" si="9"/>
        <v>9.8161035351594972</v>
      </c>
      <c r="N21" s="18" t="e">
        <f t="shared" si="10"/>
        <v>#DIV/0!</v>
      </c>
      <c r="O21" s="18">
        <f t="shared" si="11"/>
        <v>0.89033339111770704</v>
      </c>
      <c r="P21" s="13"/>
      <c r="R21" s="16">
        <f t="shared" si="8"/>
        <v>44958</v>
      </c>
      <c r="S21" s="17"/>
      <c r="T21" s="17"/>
      <c r="U21" s="17">
        <v>300</v>
      </c>
      <c r="V21" s="17">
        <v>300</v>
      </c>
      <c r="W21" s="17">
        <v>300</v>
      </c>
      <c r="X21" s="17">
        <v>300</v>
      </c>
      <c r="Y21" s="17">
        <v>300</v>
      </c>
      <c r="Z21" s="17">
        <v>300</v>
      </c>
      <c r="AA21" s="17">
        <v>300</v>
      </c>
      <c r="AB21" s="17">
        <v>300</v>
      </c>
      <c r="AC21" s="17">
        <v>300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44986</v>
      </c>
      <c r="B22" s="13">
        <v>1040</v>
      </c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1040</v>
      </c>
      <c r="H22" s="14">
        <f t="shared" si="4"/>
        <v>0</v>
      </c>
      <c r="I22" s="13">
        <v>9952.7241666666669</v>
      </c>
      <c r="J22" s="13">
        <f t="shared" si="5"/>
        <v>10.449400411227446</v>
      </c>
      <c r="K22" s="13">
        <f t="shared" si="6"/>
        <v>10.449400411227446</v>
      </c>
      <c r="L22" s="13">
        <f t="shared" si="7"/>
        <v>0</v>
      </c>
      <c r="M22" s="13">
        <f t="shared" si="9"/>
        <v>10.732663606294418</v>
      </c>
      <c r="N22" s="18" t="e">
        <f t="shared" si="10"/>
        <v>#DIV/0!</v>
      </c>
      <c r="O22" s="18">
        <f t="shared" si="11"/>
        <v>0.88799374440601797</v>
      </c>
      <c r="P22" s="13"/>
      <c r="R22" s="16">
        <f t="shared" si="8"/>
        <v>44986</v>
      </c>
      <c r="S22" s="17"/>
      <c r="T22" s="17"/>
      <c r="U22" s="17"/>
      <c r="V22" s="17">
        <v>1040</v>
      </c>
      <c r="W22" s="17">
        <v>1040</v>
      </c>
      <c r="X22" s="17">
        <v>1040</v>
      </c>
      <c r="Y22" s="17">
        <v>1040</v>
      </c>
      <c r="Z22" s="17">
        <v>1040</v>
      </c>
      <c r="AA22" s="17">
        <v>1040</v>
      </c>
      <c r="AB22" s="17">
        <v>1040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45017</v>
      </c>
      <c r="B23" s="13"/>
      <c r="C23" s="13">
        <f>++'Completion Factors'!J15</f>
        <v>1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9849.5041666666657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10.84726370270279</v>
      </c>
      <c r="N23" s="18" t="e">
        <f t="shared" si="10"/>
        <v>#DIV/0!</v>
      </c>
      <c r="O23" s="18">
        <f t="shared" si="11"/>
        <v>0.88018074252270406</v>
      </c>
      <c r="P23" s="13"/>
      <c r="R23" s="16">
        <f t="shared" si="8"/>
        <v>45017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45047</v>
      </c>
      <c r="B24" s="13"/>
      <c r="C24" s="13">
        <f>++'Completion Factors'!J14</f>
        <v>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9879.3174999999992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10.786564282650378</v>
      </c>
      <c r="N24" s="18">
        <f t="shared" si="10"/>
        <v>0</v>
      </c>
      <c r="O24" s="18">
        <f t="shared" si="11"/>
        <v>0.89566977661936364</v>
      </c>
      <c r="P24" s="13"/>
      <c r="R24" s="16">
        <f t="shared" si="8"/>
        <v>45047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45078</v>
      </c>
      <c r="B25" s="13">
        <v>240</v>
      </c>
      <c r="C25" s="13">
        <f>++'Completion Factors'!J13</f>
        <v>1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240</v>
      </c>
      <c r="H25" s="14">
        <f t="shared" si="4"/>
        <v>0</v>
      </c>
      <c r="I25" s="13">
        <v>9818.7875000000004</v>
      </c>
      <c r="J25" s="13">
        <f t="shared" si="5"/>
        <v>2.4442936564214266</v>
      </c>
      <c r="K25" s="13">
        <f t="shared" si="6"/>
        <v>2.4442936564214266</v>
      </c>
      <c r="L25" s="13">
        <f t="shared" si="7"/>
        <v>0</v>
      </c>
      <c r="M25" s="13">
        <f t="shared" si="9"/>
        <v>10.807165726413832</v>
      </c>
      <c r="N25" s="18">
        <f t="shared" si="10"/>
        <v>0.78642315644159344</v>
      </c>
      <c r="O25" s="18">
        <f t="shared" si="11"/>
        <v>0.89275454318077963</v>
      </c>
      <c r="P25" s="13"/>
      <c r="R25" s="16">
        <f t="shared" si="8"/>
        <v>45078</v>
      </c>
      <c r="S25" s="17"/>
      <c r="T25" s="17">
        <v>240</v>
      </c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45108</v>
      </c>
      <c r="B26" s="13"/>
      <c r="C26" s="13">
        <f>++'Completion Factors'!J12</f>
        <v>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9731.0108333333337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10.919621776026949</v>
      </c>
      <c r="N26" s="18" t="e">
        <f t="shared" si="10"/>
        <v>#DIV/0!</v>
      </c>
      <c r="O26" s="18">
        <f t="shared" si="11"/>
        <v>0.88461999116835544</v>
      </c>
      <c r="P26" s="13"/>
      <c r="R26" s="16">
        <f t="shared" si="8"/>
        <v>45108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45139</v>
      </c>
      <c r="B27" s="13"/>
      <c r="C27" s="13">
        <f>++'Completion Factors'!J11</f>
        <v>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9583.9974999999995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6.876932195185538</v>
      </c>
      <c r="N27" s="18">
        <f t="shared" si="10"/>
        <v>0</v>
      </c>
      <c r="O27" s="18">
        <f t="shared" si="11"/>
        <v>0.89642321525347834</v>
      </c>
      <c r="P27" s="13"/>
      <c r="R27" s="16">
        <f t="shared" si="8"/>
        <v>45139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45170</v>
      </c>
      <c r="B28" s="13">
        <v>240</v>
      </c>
      <c r="C28" s="13">
        <f>++'Completion Factors'!J10</f>
        <v>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240</v>
      </c>
      <c r="H28" s="14">
        <f t="shared" si="4"/>
        <v>0</v>
      </c>
      <c r="I28" s="13">
        <v>9521.9908333333333</v>
      </c>
      <c r="J28" s="13">
        <f t="shared" si="5"/>
        <v>2.5204813174135765</v>
      </c>
      <c r="K28" s="13">
        <f t="shared" si="6"/>
        <v>2.5204813174135765</v>
      </c>
      <c r="L28" s="13">
        <f t="shared" si="7"/>
        <v>0</v>
      </c>
      <c r="M28" s="13">
        <f t="shared" si="9"/>
        <v>6.9180540837352584</v>
      </c>
      <c r="N28" s="18">
        <f t="shared" si="10"/>
        <v>1.0040428196500775</v>
      </c>
      <c r="O28" s="18">
        <f t="shared" si="11"/>
        <v>0.89596173073589114</v>
      </c>
      <c r="P28" s="20"/>
      <c r="R28" s="16">
        <f t="shared" si="8"/>
        <v>45170</v>
      </c>
      <c r="S28" s="17"/>
      <c r="T28" s="17"/>
      <c r="U28" s="17">
        <v>240</v>
      </c>
      <c r="V28" s="17">
        <v>240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45200</v>
      </c>
      <c r="B29" s="13"/>
      <c r="C29" s="13">
        <f>++'Completion Factors'!J9</f>
        <v>1</v>
      </c>
      <c r="D29" s="13">
        <f t="shared" si="1"/>
        <v>0</v>
      </c>
      <c r="E29" s="13">
        <f t="shared" si="2"/>
        <v>0</v>
      </c>
      <c r="F29" s="13">
        <f>ROUND(+I29*J29/100,0)-D29-B29</f>
        <v>5218</v>
      </c>
      <c r="G29" s="13">
        <f t="shared" si="3"/>
        <v>5218</v>
      </c>
      <c r="H29" s="14">
        <f t="shared" si="4"/>
        <v>5218</v>
      </c>
      <c r="I29" s="13">
        <v>9486.600833333332</v>
      </c>
      <c r="J29" s="19">
        <v>55</v>
      </c>
      <c r="K29" s="13">
        <f t="shared" si="6"/>
        <v>0</v>
      </c>
      <c r="L29" s="13">
        <f t="shared" si="7"/>
        <v>55</v>
      </c>
      <c r="M29" s="13">
        <f t="shared" si="9"/>
        <v>8.8465736036173226</v>
      </c>
      <c r="N29" s="18">
        <f t="shared" si="10"/>
        <v>1.9289928472222229</v>
      </c>
      <c r="O29" s="18">
        <f t="shared" si="11"/>
        <v>0.90161565673105781</v>
      </c>
      <c r="P29" s="13"/>
      <c r="R29" s="16">
        <f t="shared" si="8"/>
        <v>45200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45231</v>
      </c>
      <c r="B30" s="13"/>
      <c r="C30" s="13">
        <f>++'Completion Factors'!J8</f>
        <v>1</v>
      </c>
      <c r="D30" s="13">
        <f t="shared" si="1"/>
        <v>0</v>
      </c>
      <c r="E30" s="13">
        <f t="shared" si="2"/>
        <v>0</v>
      </c>
      <c r="F30" s="13">
        <f>ROUND(+I30*J30/100,0)-D30-B30</f>
        <v>4677</v>
      </c>
      <c r="G30" s="13">
        <f t="shared" si="3"/>
        <v>4677</v>
      </c>
      <c r="H30" s="14">
        <f t="shared" si="4"/>
        <v>4677</v>
      </c>
      <c r="I30" s="13">
        <v>9353.5275000000001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10.666921687753121</v>
      </c>
      <c r="N30" s="18">
        <f t="shared" si="10"/>
        <v>1.9796941590563164</v>
      </c>
      <c r="O30" s="18">
        <f t="shared" si="11"/>
        <v>0.89892191674941724</v>
      </c>
      <c r="P30" s="13"/>
      <c r="R30" s="16">
        <f t="shared" si="8"/>
        <v>45231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45261</v>
      </c>
      <c r="B31" s="13"/>
      <c r="C31" s="13">
        <f>+'Completion Factors'!J7</f>
        <v>1</v>
      </c>
      <c r="D31" s="13">
        <f t="shared" si="1"/>
        <v>0</v>
      </c>
      <c r="E31" s="13">
        <f t="shared" si="2"/>
        <v>0</v>
      </c>
      <c r="F31" s="13">
        <f>ROUND(+I31*J31/100,0)-D31-B31</f>
        <v>4661</v>
      </c>
      <c r="G31" s="13">
        <f t="shared" si="3"/>
        <v>4661</v>
      </c>
      <c r="H31" s="14">
        <f t="shared" si="4"/>
        <v>4661</v>
      </c>
      <c r="I31" s="13">
        <v>9322.3475000000017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14.277359887989908</v>
      </c>
      <c r="N31" s="18">
        <f t="shared" si="10"/>
        <v>9.2253833036773401</v>
      </c>
      <c r="O31" s="18">
        <f t="shared" si="11"/>
        <v>0.89903077159350653</v>
      </c>
      <c r="P31" s="13"/>
      <c r="R31" s="16">
        <f t="shared" si="8"/>
        <v>45261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14556</v>
      </c>
      <c r="I33" s="13"/>
      <c r="J33" s="22">
        <f>SUM(G20:G31)/SUM(I20:I31)</f>
        <v>0.14277359887989907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15647.699999999999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-0.12608437369050268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2024-10-15T13:45:50Z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