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1\"/>
    </mc:Choice>
  </mc:AlternateContent>
  <xr:revisionPtr revIDLastSave="0" documentId="8_{7EEA9C5E-1557-4449-8C5F-5E0E43A81DB2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O31" i="3"/>
  <c r="P31" i="3" s="1"/>
  <c r="A31" i="3"/>
  <c r="O30" i="3"/>
  <c r="P30" i="3" s="1"/>
  <c r="A30" i="3"/>
  <c r="O29" i="3"/>
  <c r="P29" i="3" s="1"/>
  <c r="A29" i="3"/>
  <c r="O28" i="3"/>
  <c r="A28" i="3"/>
  <c r="O27" i="3"/>
  <c r="A27" i="3"/>
  <c r="O26" i="3"/>
  <c r="A26" i="3"/>
  <c r="O25" i="3"/>
  <c r="A25" i="3"/>
  <c r="O24" i="3"/>
  <c r="A24" i="3"/>
  <c r="O23" i="3"/>
  <c r="A23" i="3"/>
  <c r="O22" i="3"/>
  <c r="A22" i="3"/>
  <c r="O21" i="3"/>
  <c r="A21" i="3"/>
  <c r="O20" i="3"/>
  <c r="A20" i="3"/>
  <c r="O19" i="3"/>
  <c r="A19" i="3"/>
  <c r="O18" i="3"/>
  <c r="A18" i="3"/>
  <c r="O17" i="3"/>
  <c r="A17" i="3"/>
  <c r="O16" i="3"/>
  <c r="A16" i="3"/>
  <c r="O15" i="3"/>
  <c r="A15" i="3"/>
  <c r="O14" i="3"/>
  <c r="A14" i="3"/>
  <c r="O13" i="3"/>
  <c r="A13" i="3"/>
  <c r="O12" i="3"/>
  <c r="A12" i="3"/>
  <c r="O11" i="3"/>
  <c r="A11" i="3"/>
  <c r="O10" i="3"/>
  <c r="A10" i="3"/>
  <c r="O9" i="3"/>
  <c r="A9" i="3"/>
  <c r="O8" i="3"/>
  <c r="A8" i="3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3" s="1"/>
  <c r="G8" i="3" s="1"/>
  <c r="J30" i="1"/>
  <c r="C8" i="3" s="1"/>
  <c r="D8" i="3" s="1"/>
  <c r="U29" i="1"/>
  <c r="F9" i="3" s="1"/>
  <c r="G9" i="3" s="1"/>
  <c r="S29" i="1"/>
  <c r="O29" i="1"/>
  <c r="N29" i="1"/>
  <c r="M29" i="1"/>
  <c r="J29" i="1"/>
  <c r="C9" i="3" s="1"/>
  <c r="D9" i="3" s="1"/>
  <c r="H29" i="1"/>
  <c r="D29" i="1"/>
  <c r="C29" i="1"/>
  <c r="B29" i="1"/>
  <c r="U28" i="1"/>
  <c r="F10" i="3" s="1"/>
  <c r="G10" i="3" s="1"/>
  <c r="S28" i="1"/>
  <c r="O28" i="1"/>
  <c r="N28" i="1"/>
  <c r="M28" i="1"/>
  <c r="J28" i="1"/>
  <c r="C10" i="3" s="1"/>
  <c r="D10" i="3" s="1"/>
  <c r="H28" i="1"/>
  <c r="D28" i="1"/>
  <c r="C28" i="1"/>
  <c r="B28" i="1"/>
  <c r="U27" i="1"/>
  <c r="F11" i="3" s="1"/>
  <c r="G11" i="3" s="1"/>
  <c r="S27" i="1"/>
  <c r="O27" i="1"/>
  <c r="N27" i="1"/>
  <c r="M27" i="1"/>
  <c r="J27" i="1"/>
  <c r="C11" i="3" s="1"/>
  <c r="D11" i="3" s="1"/>
  <c r="H27" i="1"/>
  <c r="D27" i="1"/>
  <c r="C27" i="1"/>
  <c r="B27" i="1"/>
  <c r="U26" i="1"/>
  <c r="F12" i="3" s="1"/>
  <c r="G12" i="3" s="1"/>
  <c r="S26" i="1"/>
  <c r="O26" i="1"/>
  <c r="N26" i="1"/>
  <c r="M26" i="1"/>
  <c r="J26" i="1"/>
  <c r="C12" i="3" s="1"/>
  <c r="D12" i="3" s="1"/>
  <c r="H26" i="1"/>
  <c r="D26" i="1"/>
  <c r="C26" i="1"/>
  <c r="B26" i="1"/>
  <c r="U25" i="1"/>
  <c r="F13" i="3" s="1"/>
  <c r="G13" i="3" s="1"/>
  <c r="S25" i="1"/>
  <c r="O25" i="1"/>
  <c r="N25" i="1"/>
  <c r="M25" i="1"/>
  <c r="J25" i="1"/>
  <c r="C13" i="3" s="1"/>
  <c r="D13" i="3" s="1"/>
  <c r="H25" i="1"/>
  <c r="D25" i="1"/>
  <c r="C25" i="1"/>
  <c r="B25" i="1"/>
  <c r="U24" i="1"/>
  <c r="F14" i="3" s="1"/>
  <c r="G14" i="3" s="1"/>
  <c r="S24" i="1"/>
  <c r="O24" i="1"/>
  <c r="N24" i="1"/>
  <c r="M24" i="1"/>
  <c r="J24" i="1"/>
  <c r="C14" i="3" s="1"/>
  <c r="D14" i="3" s="1"/>
  <c r="H24" i="1"/>
  <c r="D24" i="1"/>
  <c r="C24" i="1"/>
  <c r="B24" i="1"/>
  <c r="U23" i="1"/>
  <c r="F15" i="3" s="1"/>
  <c r="G15" i="3" s="1"/>
  <c r="S23" i="1"/>
  <c r="O23" i="1"/>
  <c r="N23" i="1"/>
  <c r="M23" i="1"/>
  <c r="J23" i="1"/>
  <c r="C15" i="3" s="1"/>
  <c r="D15" i="3" s="1"/>
  <c r="H23" i="1"/>
  <c r="D23" i="1"/>
  <c r="C23" i="1"/>
  <c r="B23" i="1"/>
  <c r="U22" i="1"/>
  <c r="F16" i="3" s="1"/>
  <c r="G16" i="3" s="1"/>
  <c r="S22" i="1"/>
  <c r="O22" i="1"/>
  <c r="N22" i="1"/>
  <c r="M22" i="1"/>
  <c r="J22" i="1"/>
  <c r="C16" i="3" s="1"/>
  <c r="D16" i="3" s="1"/>
  <c r="H22" i="1"/>
  <c r="D22" i="1"/>
  <c r="C22" i="1"/>
  <c r="B22" i="1"/>
  <c r="U21" i="1"/>
  <c r="F17" i="3" s="1"/>
  <c r="G17" i="3" s="1"/>
  <c r="S21" i="1"/>
  <c r="O21" i="1"/>
  <c r="N21" i="1"/>
  <c r="M21" i="1"/>
  <c r="J21" i="1"/>
  <c r="C17" i="3" s="1"/>
  <c r="D17" i="3" s="1"/>
  <c r="H21" i="1"/>
  <c r="D21" i="1"/>
  <c r="C21" i="1"/>
  <c r="B21" i="1"/>
  <c r="U20" i="1"/>
  <c r="F18" i="3" s="1"/>
  <c r="G18" i="3" s="1"/>
  <c r="S20" i="1"/>
  <c r="O20" i="1"/>
  <c r="N20" i="1"/>
  <c r="M20" i="1"/>
  <c r="J20" i="1"/>
  <c r="C18" i="3" s="1"/>
  <c r="D18" i="3" s="1"/>
  <c r="H20" i="1"/>
  <c r="D20" i="1"/>
  <c r="C20" i="1"/>
  <c r="B20" i="1"/>
  <c r="U19" i="1"/>
  <c r="F19" i="3" s="1"/>
  <c r="G19" i="3" s="1"/>
  <c r="S19" i="1"/>
  <c r="O19" i="1"/>
  <c r="N19" i="1"/>
  <c r="M19" i="1"/>
  <c r="J19" i="1"/>
  <c r="C19" i="3" s="1"/>
  <c r="D19" i="3" s="1"/>
  <c r="H19" i="1"/>
  <c r="D19" i="1"/>
  <c r="C19" i="1"/>
  <c r="B19" i="1"/>
  <c r="U18" i="1"/>
  <c r="F20" i="3" s="1"/>
  <c r="G20" i="3" s="1"/>
  <c r="S18" i="1"/>
  <c r="O18" i="1"/>
  <c r="N18" i="1"/>
  <c r="M18" i="1"/>
  <c r="J18" i="1"/>
  <c r="C20" i="3" s="1"/>
  <c r="D20" i="3" s="1"/>
  <c r="H18" i="1"/>
  <c r="D18" i="1"/>
  <c r="C18" i="1"/>
  <c r="B18" i="1"/>
  <c r="U17" i="1"/>
  <c r="F21" i="3" s="1"/>
  <c r="G21" i="3" s="1"/>
  <c r="S17" i="1"/>
  <c r="O17" i="1"/>
  <c r="N17" i="1"/>
  <c r="M17" i="1"/>
  <c r="J17" i="1"/>
  <c r="C21" i="3" s="1"/>
  <c r="D21" i="3" s="1"/>
  <c r="H17" i="1"/>
  <c r="D17" i="1"/>
  <c r="C17" i="1"/>
  <c r="B17" i="1"/>
  <c r="U16" i="1"/>
  <c r="F22" i="3" s="1"/>
  <c r="G22" i="3" s="1"/>
  <c r="S16" i="1"/>
  <c r="O16" i="1"/>
  <c r="N16" i="1"/>
  <c r="M16" i="1"/>
  <c r="J16" i="1"/>
  <c r="C22" i="3" s="1"/>
  <c r="D22" i="3" s="1"/>
  <c r="H16" i="1"/>
  <c r="D16" i="1"/>
  <c r="C16" i="1"/>
  <c r="B16" i="1"/>
  <c r="U15" i="1"/>
  <c r="F23" i="3" s="1"/>
  <c r="G23" i="3" s="1"/>
  <c r="S15" i="1"/>
  <c r="O15" i="1"/>
  <c r="N15" i="1"/>
  <c r="M15" i="1"/>
  <c r="J15" i="1"/>
  <c r="C23" i="3" s="1"/>
  <c r="D23" i="3" s="1"/>
  <c r="H15" i="1"/>
  <c r="D15" i="1"/>
  <c r="C15" i="1"/>
  <c r="B15" i="1"/>
  <c r="U14" i="1"/>
  <c r="F24" i="3" s="1"/>
  <c r="G24" i="3" s="1"/>
  <c r="S14" i="1"/>
  <c r="O14" i="1"/>
  <c r="N14" i="1"/>
  <c r="M14" i="1"/>
  <c r="J14" i="1"/>
  <c r="C24" i="3" s="1"/>
  <c r="D24" i="3" s="1"/>
  <c r="H14" i="1"/>
  <c r="D14" i="1"/>
  <c r="C14" i="1"/>
  <c r="B14" i="1"/>
  <c r="U13" i="1"/>
  <c r="F25" i="3" s="1"/>
  <c r="G25" i="3" s="1"/>
  <c r="S13" i="1"/>
  <c r="O13" i="1"/>
  <c r="N13" i="1"/>
  <c r="M13" i="1"/>
  <c r="J13" i="1"/>
  <c r="C25" i="3" s="1"/>
  <c r="D25" i="3" s="1"/>
  <c r="H13" i="1"/>
  <c r="D13" i="1"/>
  <c r="C13" i="1"/>
  <c r="B13" i="1"/>
  <c r="U12" i="1"/>
  <c r="F26" i="3" s="1"/>
  <c r="G26" i="3" s="1"/>
  <c r="S12" i="1"/>
  <c r="O12" i="1"/>
  <c r="N12" i="1"/>
  <c r="M12" i="1"/>
  <c r="J12" i="1"/>
  <c r="C26" i="3" s="1"/>
  <c r="D26" i="3" s="1"/>
  <c r="H12" i="1"/>
  <c r="D12" i="1"/>
  <c r="C12" i="1"/>
  <c r="B12" i="1"/>
  <c r="U11" i="1"/>
  <c r="F27" i="3" s="1"/>
  <c r="G27" i="3" s="1"/>
  <c r="S11" i="1"/>
  <c r="O11" i="1"/>
  <c r="N11" i="1"/>
  <c r="M11" i="1"/>
  <c r="J11" i="1"/>
  <c r="C27" i="3" s="1"/>
  <c r="D27" i="3" s="1"/>
  <c r="H11" i="1"/>
  <c r="D11" i="1"/>
  <c r="C11" i="1"/>
  <c r="B11" i="1"/>
  <c r="U10" i="1"/>
  <c r="F28" i="3" s="1"/>
  <c r="G28" i="3" s="1"/>
  <c r="S10" i="1"/>
  <c r="O10" i="1"/>
  <c r="N10" i="1"/>
  <c r="M10" i="1"/>
  <c r="J10" i="1"/>
  <c r="C28" i="3" s="1"/>
  <c r="D28" i="3" s="1"/>
  <c r="H10" i="1"/>
  <c r="D10" i="1"/>
  <c r="C10" i="1"/>
  <c r="B10" i="1"/>
  <c r="U9" i="1"/>
  <c r="F29" i="3" s="1"/>
  <c r="G29" i="3" s="1"/>
  <c r="S9" i="1"/>
  <c r="O9" i="1"/>
  <c r="N9" i="1"/>
  <c r="M9" i="1"/>
  <c r="J9" i="1"/>
  <c r="C29" i="3" s="1"/>
  <c r="D29" i="3" s="1"/>
  <c r="H9" i="1"/>
  <c r="D9" i="1"/>
  <c r="C9" i="1"/>
  <c r="B9" i="1"/>
  <c r="U8" i="1"/>
  <c r="F30" i="3" s="1"/>
  <c r="G30" i="3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F31" i="3" s="1"/>
  <c r="G31" i="3" s="1"/>
  <c r="S7" i="1"/>
  <c r="O7" i="1"/>
  <c r="N7" i="1"/>
  <c r="M7" i="1"/>
  <c r="J7" i="1"/>
  <c r="C31" i="3" s="1"/>
  <c r="D31" i="3" s="1"/>
  <c r="H7" i="1"/>
  <c r="D7" i="1"/>
  <c r="C7" i="1"/>
  <c r="B7" i="1"/>
  <c r="H31" i="3" l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3"/>
  <c r="I8" i="3"/>
  <c r="K9" i="3"/>
  <c r="I9" i="3"/>
  <c r="K10" i="3"/>
  <c r="I10" i="3"/>
  <c r="K11" i="3"/>
  <c r="I11" i="3"/>
  <c r="K12" i="3"/>
  <c r="I12" i="3"/>
  <c r="K13" i="3"/>
  <c r="I13" i="3"/>
  <c r="K14" i="3"/>
  <c r="I14" i="3"/>
  <c r="K15" i="3"/>
  <c r="I15" i="3"/>
  <c r="K16" i="3"/>
  <c r="I16" i="3"/>
  <c r="K17" i="3"/>
  <c r="I17" i="3"/>
  <c r="K18" i="3"/>
  <c r="I18" i="3"/>
  <c r="K19" i="3"/>
  <c r="I19" i="3"/>
  <c r="K20" i="3"/>
  <c r="I20" i="3"/>
  <c r="K21" i="3"/>
  <c r="I21" i="3"/>
  <c r="K22" i="3"/>
  <c r="I22" i="3"/>
  <c r="K23" i="3"/>
  <c r="I23" i="3"/>
  <c r="K24" i="3"/>
  <c r="I24" i="3"/>
  <c r="K25" i="3"/>
  <c r="I25" i="3"/>
  <c r="K26" i="3"/>
  <c r="I26" i="3"/>
  <c r="K27" i="3"/>
  <c r="I27" i="3"/>
  <c r="K28" i="3"/>
  <c r="I28" i="3"/>
  <c r="J29" i="3"/>
  <c r="K29" i="3" s="1"/>
  <c r="L29" i="3" s="1"/>
  <c r="I29" i="3"/>
  <c r="J30" i="3"/>
  <c r="K30" i="3" s="1"/>
  <c r="L30" i="3" s="1"/>
  <c r="I30" i="3"/>
  <c r="J31" i="3"/>
  <c r="K31" i="3" s="1"/>
  <c r="L31" i="3" s="1"/>
  <c r="I31" i="3"/>
  <c r="N28" i="3" l="1"/>
  <c r="P28" i="3" s="1"/>
  <c r="L28" i="3"/>
  <c r="N27" i="3"/>
  <c r="P27" i="3" s="1"/>
  <c r="L27" i="3"/>
  <c r="N26" i="3"/>
  <c r="P26" i="3" s="1"/>
  <c r="L26" i="3"/>
  <c r="N25" i="3"/>
  <c r="P25" i="3" s="1"/>
  <c r="L25" i="3"/>
  <c r="N24" i="3"/>
  <c r="P24" i="3" s="1"/>
  <c r="L24" i="3"/>
  <c r="N23" i="3"/>
  <c r="P23" i="3" s="1"/>
  <c r="L23" i="3"/>
  <c r="N22" i="3"/>
  <c r="P22" i="3" s="1"/>
  <c r="L22" i="3"/>
  <c r="N21" i="3"/>
  <c r="P21" i="3" s="1"/>
  <c r="L21" i="3"/>
  <c r="Q31" i="3"/>
  <c r="N20" i="3"/>
  <c r="P20" i="3" s="1"/>
  <c r="L20" i="3"/>
  <c r="Q30" i="3"/>
  <c r="N19" i="3"/>
  <c r="P19" i="3" s="1"/>
  <c r="L19" i="3"/>
  <c r="Q29" i="3"/>
  <c r="N18" i="3"/>
  <c r="P18" i="3" s="1"/>
  <c r="L18" i="3"/>
  <c r="Q28" i="3"/>
  <c r="N17" i="3"/>
  <c r="P17" i="3" s="1"/>
  <c r="L17" i="3"/>
  <c r="Q27" i="3"/>
  <c r="N16" i="3"/>
  <c r="P16" i="3" s="1"/>
  <c r="L16" i="3"/>
  <c r="Q26" i="3"/>
  <c r="N15" i="3"/>
  <c r="P15" i="3" s="1"/>
  <c r="L15" i="3"/>
  <c r="Q25" i="3"/>
  <c r="N14" i="3"/>
  <c r="P14" i="3" s="1"/>
  <c r="L14" i="3"/>
  <c r="Q24" i="3"/>
  <c r="N13" i="3"/>
  <c r="P13" i="3" s="1"/>
  <c r="L13" i="3"/>
  <c r="Q23" i="3"/>
  <c r="N12" i="3"/>
  <c r="P12" i="3" s="1"/>
  <c r="L12" i="3"/>
  <c r="Q22" i="3"/>
  <c r="N11" i="3"/>
  <c r="P11" i="3" s="1"/>
  <c r="L11" i="3"/>
  <c r="Q21" i="3"/>
  <c r="N10" i="3"/>
  <c r="P10" i="3" s="1"/>
  <c r="L10" i="3"/>
  <c r="Q20" i="3"/>
  <c r="N9" i="3"/>
  <c r="P9" i="3" s="1"/>
  <c r="L9" i="3"/>
  <c r="Q19" i="3"/>
  <c r="N8" i="3"/>
  <c r="P8" i="3" s="1"/>
  <c r="L8" i="3"/>
  <c r="L33" i="3" s="1"/>
  <c r="L36" i="3" s="1"/>
</calcChain>
</file>

<file path=xl/sharedStrings.xml><?xml version="1.0" encoding="utf-8"?>
<sst xmlns="http://schemas.openxmlformats.org/spreadsheetml/2006/main" count="256" uniqueCount="70">
  <si>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</si>
  <si>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</si>
  <si>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</si>
  <si>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</si>
  <si>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</si>
  <si>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</si>
  <si>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</si>
  <si>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</si>
  <si>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</si>
  <si>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</si>
  <si>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</si>
  <si>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</si>
  <si>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</si>
  <si>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</si>
  <si>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</si>
  <si>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</si>
  <si>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</si>
  <si>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</si>
  <si>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</si>
  <si>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</si>
  <si>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</si>
  <si>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</si>
  <si>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</si>
  <si>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</si>
  <si>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</si>
  <si>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</si>
  <si>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</si>
  <si>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</si>
  <si>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</si>
  <si>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</si>
  <si>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</si>
  <si>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</si>
  <si>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</si>
  <si>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</si>
  <si>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</si>
  <si>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Cumulative Development MS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</si>
  <si>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</si>
  <si>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</si>
  <si>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</si>
  <si>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</si>
  <si>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</si>
  <si>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</si>
  <si>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</si>
  <si>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</si>
  <si>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 MS</t>
  </si>
  <si>
    <t>Cumulative Development NMS</t>
  </si>
  <si>
    <t>Incremental Pattern NMS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</si>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</sst>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0" fontId="6" fillId="0" borderId="0" xfId="0" applyFont="1" applyAlignment="1">
      <alignment horizontal="center" wrapText="1"/>
    </xf>
    <xf numFmtId="9" fontId="0" fillId="0" borderId="0" xfId="2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4.90571992299857E-2</c:v>
                </c:pt>
                <c:pt idx="1">
                  <c:v>0.45048585362363719</c:v>
                </c:pt>
                <c:pt idx="2">
                  <c:v>0.55729212433410491</c:v>
                </c:pt>
                <c:pt idx="3">
                  <c:v>0.757608502003559</c:v>
                </c:pt>
                <c:pt idx="4">
                  <c:v>0.82786705807501804</c:v>
                </c:pt>
                <c:pt idx="5">
                  <c:v>0.85579903861800355</c:v>
                </c:pt>
                <c:pt idx="6">
                  <c:v>0.94396120069464495</c:v>
                </c:pt>
                <c:pt idx="7">
                  <c:v>0.997605029753587</c:v>
                </c:pt>
                <c:pt idx="8">
                  <c:v>0.9990283401584813</c:v>
                </c:pt>
                <c:pt idx="9">
                  <c:v>0.99989593141903821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1-48A5-B2DE-6CE0FA6EACFA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1-48A5-B2DE-6CE0FA6EACFA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0.1078068211913998</c:v>
                </c:pt>
                <c:pt idx="1">
                  <c:v>0.64351320671645362</c:v>
                </c:pt>
                <c:pt idx="2">
                  <c:v>0.70923157194227326</c:v>
                </c:pt>
                <c:pt idx="3">
                  <c:v>0.7260634654293785</c:v>
                </c:pt>
                <c:pt idx="4">
                  <c:v>0.72912308602384401</c:v>
                </c:pt>
                <c:pt idx="5">
                  <c:v>0.89729360243467948</c:v>
                </c:pt>
                <c:pt idx="6">
                  <c:v>0.89984479819494279</c:v>
                </c:pt>
                <c:pt idx="7">
                  <c:v>0.99865479743334673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1-48A5-B2DE-6CE0FA6EACFA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8.1027333256432965E-2</c:v>
                </c:pt>
                <c:pt idx="1">
                  <c:v>0.28288676584409073</c:v>
                </c:pt>
                <c:pt idx="2">
                  <c:v>0.33613081672318512</c:v>
                </c:pt>
                <c:pt idx="3">
                  <c:v>0.34420185067144071</c:v>
                </c:pt>
                <c:pt idx="4">
                  <c:v>0.3473971559646773</c:v>
                </c:pt>
                <c:pt idx="5">
                  <c:v>0.60505305044500024</c:v>
                </c:pt>
                <c:pt idx="6">
                  <c:v>0.60505305044500024</c:v>
                </c:pt>
                <c:pt idx="7">
                  <c:v>0.99728459467970676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1-48A5-B2DE-6CE0FA6EACFA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2.5996986834458329E-2</c:v>
                </c:pt>
                <c:pt idx="1">
                  <c:v>0.40842654505443532</c:v>
                </c:pt>
                <c:pt idx="2">
                  <c:v>0.55119817816629335</c:v>
                </c:pt>
                <c:pt idx="3">
                  <c:v>0.70698423931004317</c:v>
                </c:pt>
                <c:pt idx="4">
                  <c:v>0.7440182238699774</c:v>
                </c:pt>
                <c:pt idx="5">
                  <c:v>0.81529205650284919</c:v>
                </c:pt>
                <c:pt idx="6">
                  <c:v>0.86520763911144982</c:v>
                </c:pt>
                <c:pt idx="7">
                  <c:v>0.99543192537483205</c:v>
                </c:pt>
                <c:pt idx="8">
                  <c:v>0.99830273288800975</c:v>
                </c:pt>
                <c:pt idx="9">
                  <c:v>0.99935446882315482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1-48A5-B2DE-6CE0FA6EACFA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3.7750602851456358E-2</c:v>
                </c:pt>
                <c:pt idx="1">
                  <c:v>0.33251183540423879</c:v>
                </c:pt>
                <c:pt idx="2">
                  <c:v>0.48617082691863323</c:v>
                </c:pt>
                <c:pt idx="3">
                  <c:v>0.63764035071206793</c:v>
                </c:pt>
                <c:pt idx="4">
                  <c:v>0.6909270044756668</c:v>
                </c:pt>
                <c:pt idx="5">
                  <c:v>0.79005557653672831</c:v>
                </c:pt>
                <c:pt idx="6">
                  <c:v>0.85971289258460271</c:v>
                </c:pt>
                <c:pt idx="7">
                  <c:v>0.99705877165374035</c:v>
                </c:pt>
                <c:pt idx="8">
                  <c:v>0.99868482689953209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51-48A5-B2DE-6CE0FA6EACFA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5.9493553108393382E-2</c:v>
                </c:pt>
                <c:pt idx="1">
                  <c:v>0.38051370599498202</c:v>
                </c:pt>
                <c:pt idx="2">
                  <c:v>0.57267756702335637</c:v>
                </c:pt>
                <c:pt idx="3">
                  <c:v>0.5855431917414109</c:v>
                </c:pt>
                <c:pt idx="4">
                  <c:v>0.58700000197631552</c:v>
                </c:pt>
                <c:pt idx="5">
                  <c:v>0.75543594852007745</c:v>
                </c:pt>
                <c:pt idx="6">
                  <c:v>0.75679888355439295</c:v>
                </c:pt>
                <c:pt idx="7">
                  <c:v>0.9986080010792675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51-48A5-B2DE-6CE0FA6EACFA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5.9113069317444908E-2</c:v>
                </c:pt>
                <c:pt idx="1">
                  <c:v>0.21010680837184739</c:v>
                </c:pt>
                <c:pt idx="2">
                  <c:v>0.392812469250159</c:v>
                </c:pt>
                <c:pt idx="3">
                  <c:v>0.40052891049582579</c:v>
                </c:pt>
                <c:pt idx="4">
                  <c:v>0.40252191331582338</c:v>
                </c:pt>
                <c:pt idx="5">
                  <c:v>0.62235941547398277</c:v>
                </c:pt>
                <c:pt idx="6">
                  <c:v>0.62235941547398277</c:v>
                </c:pt>
                <c:pt idx="7">
                  <c:v>0.99869869157281788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51-48A5-B2DE-6CE0FA6EACFA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51-48A5-B2DE-6CE0FA6E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9.1828693992844688</c:v>
                </c:pt>
                <c:pt idx="1">
                  <c:v>1.237091286777009</c:v>
                </c:pt>
                <c:pt idx="2">
                  <c:v>1.3594459152079481</c:v>
                </c:pt>
                <c:pt idx="3">
                  <c:v>1.092737285663578</c:v>
                </c:pt>
                <c:pt idx="4">
                  <c:v>1.0337396931917231</c:v>
                </c:pt>
                <c:pt idx="5">
                  <c:v>1.1030173651737341</c:v>
                </c:pt>
                <c:pt idx="6">
                  <c:v>1.0568284258076139</c:v>
                </c:pt>
                <c:pt idx="7">
                  <c:v>1.0014267273745061</c:v>
                </c:pt>
                <c:pt idx="8">
                  <c:v>1.0008684350840531</c:v>
                </c:pt>
                <c:pt idx="9">
                  <c:v>1.000104079412359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0-4A00-83A3-DC7095F3E9DB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0-4A00-83A3-DC7095F3E9DB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5.9691325614170827</c:v>
                </c:pt>
                <c:pt idx="1">
                  <c:v>1.10212434576308</c:v>
                </c:pt>
                <c:pt idx="2">
                  <c:v>1.0237325778391539</c:v>
                </c:pt>
                <c:pt idx="3">
                  <c:v>1.004213985057981</c:v>
                </c:pt>
                <c:pt idx="4">
                  <c:v>1.230647636365386</c:v>
                </c:pt>
                <c:pt idx="5">
                  <c:v>1.002843211801957</c:v>
                </c:pt>
                <c:pt idx="6">
                  <c:v>1.109807824012111</c:v>
                </c:pt>
                <c:pt idx="7">
                  <c:v>1.0013470145741159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0-4A00-83A3-DC7095F3E9DB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3.4912510936132981</c:v>
                </c:pt>
                <c:pt idx="1">
                  <c:v>1.1882168319900801</c:v>
                </c:pt>
                <c:pt idx="2">
                  <c:v>1.0240115858073859</c:v>
                </c:pt>
                <c:pt idx="3">
                  <c:v>1.0092832310082109</c:v>
                </c:pt>
                <c:pt idx="4">
                  <c:v>1.7416753132732059</c:v>
                </c:pt>
                <c:pt idx="5">
                  <c:v>1</c:v>
                </c:pt>
                <c:pt idx="6">
                  <c:v>1.648259758290997</c:v>
                </c:pt>
                <c:pt idx="7">
                  <c:v>1.002722798822703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0-4A00-83A3-DC7095F3E9DB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15.71053398054103</c:v>
                </c:pt>
                <c:pt idx="1">
                  <c:v>1.349565019317805</c:v>
                </c:pt>
                <c:pt idx="2">
                  <c:v>1.282631669179338</c:v>
                </c:pt>
                <c:pt idx="3">
                  <c:v>1.052383041234521</c:v>
                </c:pt>
                <c:pt idx="4">
                  <c:v>1.095795815675245</c:v>
                </c:pt>
                <c:pt idx="5">
                  <c:v>1.0612241738533681</c:v>
                </c:pt>
                <c:pt idx="6">
                  <c:v>1.1505121780907059</c:v>
                </c:pt>
                <c:pt idx="7">
                  <c:v>1.0028839817570621</c:v>
                </c:pt>
                <c:pt idx="8">
                  <c:v>1.001053524046861</c:v>
                </c:pt>
                <c:pt idx="9">
                  <c:v>1.0006459481565191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0-4A00-83A3-DC7095F3E9DB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8.8081198785786015</c:v>
                </c:pt>
                <c:pt idx="1">
                  <c:v>1.4621158561997929</c:v>
                </c:pt>
                <c:pt idx="2">
                  <c:v>1.311556176156133</c:v>
                </c:pt>
                <c:pt idx="3">
                  <c:v>1.0835685095902301</c:v>
                </c:pt>
                <c:pt idx="4">
                  <c:v>1.1434718449545751</c:v>
                </c:pt>
                <c:pt idx="5">
                  <c:v>1.088167615186292</c:v>
                </c:pt>
                <c:pt idx="6">
                  <c:v>1.159757845036181</c:v>
                </c:pt>
                <c:pt idx="7">
                  <c:v>1.0016308519537871</c:v>
                </c:pt>
                <c:pt idx="8">
                  <c:v>1.0013169050585771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F0-4A00-83A3-DC7095F3E9DB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6.3958813369527761</c:v>
                </c:pt>
                <c:pt idx="1">
                  <c:v>1.505011667124833</c:v>
                </c:pt>
                <c:pt idx="2">
                  <c:v>1.0224657389408971</c:v>
                </c:pt>
                <c:pt idx="3">
                  <c:v>1.002487963749646</c:v>
                </c:pt>
                <c:pt idx="4">
                  <c:v>1.2869436899091491</c:v>
                </c:pt>
                <c:pt idx="5">
                  <c:v>1.001804170210572</c:v>
                </c:pt>
                <c:pt idx="6">
                  <c:v>1.319515690072361</c:v>
                </c:pt>
                <c:pt idx="7">
                  <c:v>1.00139393928271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F0-4A00-83A3-DC7095F3E9DB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3.5543207415528761</c:v>
                </c:pt>
                <c:pt idx="1">
                  <c:v>1.869584675975654</c:v>
                </c:pt>
                <c:pt idx="2">
                  <c:v>1.019644084263406</c:v>
                </c:pt>
                <c:pt idx="3">
                  <c:v>1.004975927499292</c:v>
                </c:pt>
                <c:pt idx="4">
                  <c:v>1.546150395508213</c:v>
                </c:pt>
                <c:pt idx="5">
                  <c:v>1</c:v>
                </c:pt>
                <c:pt idx="6">
                  <c:v>1.604697650170873</c:v>
                </c:pt>
                <c:pt idx="7">
                  <c:v>1.001303004037317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F0-4A00-83A3-DC7095F3E9DB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F0-4A00-83A3-DC7095F3E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Patterns'!$B$56:$B$78</c:f>
              <c:numCache>
                <c:formatCode>0%</c:formatCode>
                <c:ptCount val="23"/>
                <c:pt idx="0">
                  <c:v>6.0911324061466328E-4</c:v>
                </c:pt>
                <c:pt idx="1">
                  <c:v>6.0911324061466328E-4</c:v>
                </c:pt>
                <c:pt idx="2">
                  <c:v>1.2729997242649E-2</c:v>
                </c:pt>
                <c:pt idx="3">
                  <c:v>1.520566997365033E-2</c:v>
                </c:pt>
                <c:pt idx="4">
                  <c:v>2.8924298624005921E-2</c:v>
                </c:pt>
                <c:pt idx="5">
                  <c:v>5.8413435400655141E-2</c:v>
                </c:pt>
                <c:pt idx="6">
                  <c:v>0.46122977046425878</c:v>
                </c:pt>
                <c:pt idx="7">
                  <c:v>0.46344856466085571</c:v>
                </c:pt>
                <c:pt idx="8">
                  <c:v>0.46677675679199349</c:v>
                </c:pt>
                <c:pt idx="9">
                  <c:v>0.61164856917572741</c:v>
                </c:pt>
                <c:pt idx="10">
                  <c:v>0.61229581894963392</c:v>
                </c:pt>
                <c:pt idx="11">
                  <c:v>0.61310656913638606</c:v>
                </c:pt>
                <c:pt idx="12">
                  <c:v>0.95890859607284451</c:v>
                </c:pt>
                <c:pt idx="13">
                  <c:v>0.97565526447091899</c:v>
                </c:pt>
                <c:pt idx="14">
                  <c:v>0.97570619132604075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F-4AE9-B5B5-4A6934FDBE8B}"/>
            </c:ext>
          </c:extLst>
        </c:ser>
        <c:ser>
          <c:idx val="2"/>
          <c:order val="1"/>
          <c:tx>
            <c:strRef>
              <c:f>'Plot Patterns'!$C$55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Patterns'!$C$56:$C$78</c:f>
              <c:numCache>
                <c:formatCode>0%</c:formatCode>
                <c:ptCount val="23"/>
                <c:pt idx="0">
                  <c:v>2.777563163156167E-4</c:v>
                </c:pt>
                <c:pt idx="1">
                  <c:v>2.777563163156167E-4</c:v>
                </c:pt>
                <c:pt idx="2">
                  <c:v>1.3738717398800849E-2</c:v>
                </c:pt>
                <c:pt idx="3">
                  <c:v>1.429773513156863E-2</c:v>
                </c:pt>
                <c:pt idx="4">
                  <c:v>2.6710406609804161E-2</c:v>
                </c:pt>
                <c:pt idx="5">
                  <c:v>6.5658051133134956E-2</c:v>
                </c:pt>
                <c:pt idx="6">
                  <c:v>0.60572065431705469</c:v>
                </c:pt>
                <c:pt idx="7">
                  <c:v>0.60681729652707983</c:v>
                </c:pt>
                <c:pt idx="8">
                  <c:v>0.61146755773543482</c:v>
                </c:pt>
                <c:pt idx="9">
                  <c:v>0.61162070258276646</c:v>
                </c:pt>
                <c:pt idx="10">
                  <c:v>0.61228403009973043</c:v>
                </c:pt>
                <c:pt idx="11">
                  <c:v>0.61310656913638606</c:v>
                </c:pt>
                <c:pt idx="12">
                  <c:v>0.95890859607284451</c:v>
                </c:pt>
                <c:pt idx="13">
                  <c:v>0.97565526447091899</c:v>
                </c:pt>
                <c:pt idx="14">
                  <c:v>0.97570619132604075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F-4AE9-B5B5-4A6934FDBE8B}"/>
            </c:ext>
          </c:extLst>
        </c:ser>
        <c:ser>
          <c:idx val="3"/>
          <c:order val="2"/>
          <c:tx>
            <c:strRef>
              <c:f>'Plot Patterns'!$D$55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Patterns'!$D$56:$D$78</c:f>
              <c:numCache>
                <c:formatCode>0%</c:formatCode>
                <c:ptCount val="23"/>
                <c:pt idx="0">
                  <c:v>6.3796164527642218E-6</c:v>
                </c:pt>
                <c:pt idx="1">
                  <c:v>6.3796164527642218E-6</c:v>
                </c:pt>
                <c:pt idx="2">
                  <c:v>2.6777802098832538E-3</c:v>
                </c:pt>
                <c:pt idx="3">
                  <c:v>2.685136218440009E-3</c:v>
                </c:pt>
                <c:pt idx="4">
                  <c:v>8.1332386906371283E-3</c:v>
                </c:pt>
                <c:pt idx="5">
                  <c:v>1.045595423957023E-2</c:v>
                </c:pt>
                <c:pt idx="6">
                  <c:v>0.47700858341167951</c:v>
                </c:pt>
                <c:pt idx="7">
                  <c:v>0.47700858341167951</c:v>
                </c:pt>
                <c:pt idx="8">
                  <c:v>0.47700858341167951</c:v>
                </c:pt>
                <c:pt idx="9">
                  <c:v>0.47700858341167951</c:v>
                </c:pt>
                <c:pt idx="10">
                  <c:v>0.47700858341167951</c:v>
                </c:pt>
                <c:pt idx="11">
                  <c:v>0.47779079264881008</c:v>
                </c:pt>
                <c:pt idx="12">
                  <c:v>0.93702390706346084</c:v>
                </c:pt>
                <c:pt idx="13">
                  <c:v>0.96523492261580424</c:v>
                </c:pt>
                <c:pt idx="14">
                  <c:v>0.96523492261580424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F-4AE9-B5B5-4A6934FDBE8B}"/>
            </c:ext>
          </c:extLst>
        </c:ser>
        <c:ser>
          <c:idx val="4"/>
          <c:order val="3"/>
          <c:tx>
            <c:strRef>
              <c:f>'Plot Patterns'!$E$55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Patterns'!$E$56:$E$78</c:f>
              <c:numCache>
                <c:formatCode>0%</c:formatCode>
                <c:ptCount val="23"/>
                <c:pt idx="0">
                  <c:v>2.3489656795751519E-6</c:v>
                </c:pt>
                <c:pt idx="1">
                  <c:v>2.3489656795751519E-6</c:v>
                </c:pt>
                <c:pt idx="2">
                  <c:v>9.859548543448744E-4</c:v>
                </c:pt>
                <c:pt idx="3">
                  <c:v>9.859548543448744E-4</c:v>
                </c:pt>
                <c:pt idx="4">
                  <c:v>2.704644315724666E-3</c:v>
                </c:pt>
                <c:pt idx="5">
                  <c:v>3.2430019186763981E-3</c:v>
                </c:pt>
                <c:pt idx="6">
                  <c:v>0.24382761011824139</c:v>
                </c:pt>
                <c:pt idx="7">
                  <c:v>0.24382761011824139</c:v>
                </c:pt>
                <c:pt idx="8">
                  <c:v>0.24382761011824139</c:v>
                </c:pt>
                <c:pt idx="9">
                  <c:v>0.24382761011824139</c:v>
                </c:pt>
                <c:pt idx="10">
                  <c:v>0.24382761011824139</c:v>
                </c:pt>
                <c:pt idx="11">
                  <c:v>0.24382761011824139</c:v>
                </c:pt>
                <c:pt idx="12">
                  <c:v>0.9580048956750864</c:v>
                </c:pt>
                <c:pt idx="13">
                  <c:v>0.96262933739329937</c:v>
                </c:pt>
                <c:pt idx="14">
                  <c:v>0.96262933739329937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DF-4AE9-B5B5-4A6934FDBE8B}"/>
            </c:ext>
          </c:extLst>
        </c:ser>
        <c:ser>
          <c:idx val="5"/>
          <c:order val="4"/>
          <c:tx>
            <c:strRef>
              <c:f>'Plot Patterns'!$F$55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Patterns'!$F$56:$F$78</c:f>
              <c:numCache>
                <c:formatCode>0%</c:formatCode>
                <c:ptCount val="23"/>
                <c:pt idx="0">
                  <c:v>6.8792123823413248E-7</c:v>
                </c:pt>
                <c:pt idx="1">
                  <c:v>6.8792123823413248E-7</c:v>
                </c:pt>
                <c:pt idx="2">
                  <c:v>5.2847263501578173E-5</c:v>
                </c:pt>
                <c:pt idx="3">
                  <c:v>2.5893481910024829E-4</c:v>
                </c:pt>
                <c:pt idx="4">
                  <c:v>2.160178994941679E-3</c:v>
                </c:pt>
                <c:pt idx="5">
                  <c:v>9.260933730916748E-3</c:v>
                </c:pt>
                <c:pt idx="6">
                  <c:v>0.14778406038535091</c:v>
                </c:pt>
                <c:pt idx="7">
                  <c:v>0.15924618465051191</c:v>
                </c:pt>
                <c:pt idx="8">
                  <c:v>0.16115104331858021</c:v>
                </c:pt>
                <c:pt idx="9">
                  <c:v>0.37112964496143608</c:v>
                </c:pt>
                <c:pt idx="10">
                  <c:v>0.37208457383036903</c:v>
                </c:pt>
                <c:pt idx="11">
                  <c:v>0.37239880116877128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F-4AE9-B5B5-4A6934FDBE8B}"/>
            </c:ext>
          </c:extLst>
        </c:ser>
        <c:ser>
          <c:idx val="6"/>
          <c:order val="5"/>
          <c:tx>
            <c:strRef>
              <c:f>'Plot Patterns'!$G$55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Patterns'!$G$56:$G$78</c:f>
              <c:numCache>
                <c:formatCode>0%</c:formatCode>
                <c:ptCount val="23"/>
                <c:pt idx="0">
                  <c:v>8.404240724199709E-7</c:v>
                </c:pt>
                <c:pt idx="1">
                  <c:v>8.404240724199709E-7</c:v>
                </c:pt>
                <c:pt idx="2">
                  <c:v>1.027513822122933E-4</c:v>
                </c:pt>
                <c:pt idx="3">
                  <c:v>2.5931089341288909E-4</c:v>
                </c:pt>
                <c:pt idx="4">
                  <c:v>2.5848942889081039E-3</c:v>
                </c:pt>
                <c:pt idx="5">
                  <c:v>1.5197640223860911E-2</c:v>
                </c:pt>
                <c:pt idx="6">
                  <c:v>0.36285239152211562</c:v>
                </c:pt>
                <c:pt idx="7">
                  <c:v>0.36399668760438658</c:v>
                </c:pt>
                <c:pt idx="8">
                  <c:v>0.36980205742263839</c:v>
                </c:pt>
                <c:pt idx="9">
                  <c:v>0.37094488310466373</c:v>
                </c:pt>
                <c:pt idx="10">
                  <c:v>0.37205841215364538</c:v>
                </c:pt>
                <c:pt idx="11">
                  <c:v>0.37239880116877128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DF-4AE9-B5B5-4A6934FDBE8B}"/>
            </c:ext>
          </c:extLst>
        </c:ser>
        <c:ser>
          <c:idx val="7"/>
          <c:order val="6"/>
          <c:tx>
            <c:strRef>
              <c:f>'Plot Patterns'!$H$55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Patterns'!$H$56:$H$78</c:f>
              <c:numCache>
                <c:formatCode>0%</c:formatCode>
                <c:ptCount val="23"/>
                <c:pt idx="0">
                  <c:v>2.329271781781131E-7</c:v>
                </c:pt>
                <c:pt idx="1">
                  <c:v>2.329271781781131E-7</c:v>
                </c:pt>
                <c:pt idx="2">
                  <c:v>5.9773560712087219E-5</c:v>
                </c:pt>
                <c:pt idx="3">
                  <c:v>1.195471214241744E-4</c:v>
                </c:pt>
                <c:pt idx="4">
                  <c:v>1.344937080492932E-3</c:v>
                </c:pt>
                <c:pt idx="5">
                  <c:v>4.8487715363722409E-3</c:v>
                </c:pt>
                <c:pt idx="6">
                  <c:v>0.23383257277780961</c:v>
                </c:pt>
                <c:pt idx="7">
                  <c:v>0.23383257277780961</c:v>
                </c:pt>
                <c:pt idx="8">
                  <c:v>0.23383257277780961</c:v>
                </c:pt>
                <c:pt idx="9">
                  <c:v>0.23383257277780961</c:v>
                </c:pt>
                <c:pt idx="10">
                  <c:v>0.23383257277780961</c:v>
                </c:pt>
                <c:pt idx="11">
                  <c:v>0.23414535972532571</c:v>
                </c:pt>
                <c:pt idx="12">
                  <c:v>0.96850274042821483</c:v>
                </c:pt>
                <c:pt idx="13">
                  <c:v>0.98537534958095141</c:v>
                </c:pt>
                <c:pt idx="14">
                  <c:v>0.98537534958095141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DF-4AE9-B5B5-4A6934FDBE8B}"/>
            </c:ext>
          </c:extLst>
        </c:ser>
        <c:ser>
          <c:idx val="8"/>
          <c:order val="7"/>
          <c:tx>
            <c:strRef>
              <c:f>'Plot Patterns'!$I$55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Patterns'!$I$56:$I$78</c:f>
              <c:numCache>
                <c:formatCode>0%</c:formatCode>
                <c:ptCount val="23"/>
                <c:pt idx="0">
                  <c:v>9.6891958057973659E-8</c:v>
                </c:pt>
                <c:pt idx="1">
                  <c:v>9.6891958057973659E-8</c:v>
                </c:pt>
                <c:pt idx="2">
                  <c:v>2.4864326193238969E-5</c:v>
                </c:pt>
                <c:pt idx="3">
                  <c:v>2.4864326193238969E-5</c:v>
                </c:pt>
                <c:pt idx="4">
                  <c:v>5.8996264876685185E-4</c:v>
                </c:pt>
                <c:pt idx="5">
                  <c:v>1.2487542732231699E-3</c:v>
                </c:pt>
                <c:pt idx="6">
                  <c:v>0.13323659673311439</c:v>
                </c:pt>
                <c:pt idx="7">
                  <c:v>0.13323659673311439</c:v>
                </c:pt>
                <c:pt idx="8">
                  <c:v>0.13323659673311439</c:v>
                </c:pt>
                <c:pt idx="9">
                  <c:v>0.13323659673311439</c:v>
                </c:pt>
                <c:pt idx="10">
                  <c:v>0.13323659673311439</c:v>
                </c:pt>
                <c:pt idx="11">
                  <c:v>0.13323659673311439</c:v>
                </c:pt>
                <c:pt idx="12">
                  <c:v>0.96898476877014483</c:v>
                </c:pt>
                <c:pt idx="13">
                  <c:v>0.97117229428043461</c:v>
                </c:pt>
                <c:pt idx="14">
                  <c:v>0.97117229428043461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DF-4AE9-B5B5-4A6934FDBE8B}"/>
            </c:ext>
          </c:extLst>
        </c:ser>
        <c:ser>
          <c:idx val="9"/>
          <c:order val="8"/>
          <c:tx>
            <c:strRef>
              <c:f>'Plot Patterns'!$J$55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Patterns'!$J$56:$J$78</c:f>
              <c:numCache>
                <c:formatCode>0%</c:formatCode>
                <c:ptCount val="23"/>
                <c:pt idx="0">
                  <c:v>5.1188529155430394E-6</c:v>
                </c:pt>
                <c:pt idx="1">
                  <c:v>5.1188529155430394E-6</c:v>
                </c:pt>
                <c:pt idx="2">
                  <c:v>2.054125010304378E-3</c:v>
                </c:pt>
                <c:pt idx="3">
                  <c:v>2.0595809955654141E-3</c:v>
                </c:pt>
                <c:pt idx="4">
                  <c:v>5.6590402680191691E-3</c:v>
                </c:pt>
                <c:pt idx="5">
                  <c:v>7.1560449076941276E-3</c:v>
                </c:pt>
                <c:pt idx="6">
                  <c:v>0.38223461997103142</c:v>
                </c:pt>
                <c:pt idx="7">
                  <c:v>0.38237997783503741</c:v>
                </c:pt>
                <c:pt idx="8">
                  <c:v>0.38299177761474468</c:v>
                </c:pt>
                <c:pt idx="9">
                  <c:v>0.38301180052230283</c:v>
                </c:pt>
                <c:pt idx="10">
                  <c:v>0.38309843568250512</c:v>
                </c:pt>
                <c:pt idx="11">
                  <c:v>0.38337372954371451</c:v>
                </c:pt>
                <c:pt idx="12">
                  <c:v>0.95120420852005161</c:v>
                </c:pt>
                <c:pt idx="13">
                  <c:v>0.96780722983625589</c:v>
                </c:pt>
                <c:pt idx="14">
                  <c:v>0.96782393287043356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DF-4AE9-B5B5-4A6934FDB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Patterns'!$N$56:$N$78</c:f>
              <c:numCache>
                <c:formatCode>_(* #,##0.00_);_(* \(#,##0.00\);_(* "-"??_);_(@_)</c:formatCode>
                <c:ptCount val="23"/>
                <c:pt idx="1">
                  <c:v>20.899229230024631</c:v>
                </c:pt>
                <c:pt idx="2">
                  <c:v>1.19447551195904</c:v>
                </c:pt>
                <c:pt idx="3">
                  <c:v>1.9022048140021699</c:v>
                </c:pt>
                <c:pt idx="4">
                  <c:v>2.0195281538192429</c:v>
                </c:pt>
                <c:pt idx="5">
                  <c:v>7.895953513103696</c:v>
                </c:pt>
                <c:pt idx="6">
                  <c:v>1.0048106049060179</c:v>
                </c:pt>
                <c:pt idx="7">
                  <c:v>1.007181362474546</c:v>
                </c:pt>
                <c:pt idx="8">
                  <c:v>1.310366380235793</c:v>
                </c:pt>
                <c:pt idx="9">
                  <c:v>1.001058205326596</c:v>
                </c:pt>
                <c:pt idx="10">
                  <c:v>1.00132411517711</c:v>
                </c:pt>
                <c:pt idx="11">
                  <c:v>1.564016183065124</c:v>
                </c:pt>
                <c:pt idx="12">
                  <c:v>1.0174643010466899</c:v>
                </c:pt>
                <c:pt idx="13">
                  <c:v>1.000052197591687</c:v>
                </c:pt>
                <c:pt idx="14">
                  <c:v>1.0248986927519059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7-4CCB-B3C3-FAD8C9A4DDEA}"/>
            </c:ext>
          </c:extLst>
        </c:ser>
        <c:ser>
          <c:idx val="2"/>
          <c:order val="1"/>
          <c:tx>
            <c:strRef>
              <c:f>'Plot Patterns'!$O$55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Patterns'!$O$56:$O$78</c:f>
              <c:numCache>
                <c:formatCode>_(* #,##0.00_);_(* \(#,##0.00\);_(* "-"??_);_(@_)</c:formatCode>
                <c:ptCount val="23"/>
                <c:pt idx="1">
                  <c:v>49.463204225352122</c:v>
                </c:pt>
                <c:pt idx="2">
                  <c:v>1.040689222766644</c:v>
                </c:pt>
                <c:pt idx="3">
                  <c:v>1.8681564852064581</c:v>
                </c:pt>
                <c:pt idx="4">
                  <c:v>2.4581449504791482</c:v>
                </c:pt>
                <c:pt idx="5">
                  <c:v>9.2253827803818567</c:v>
                </c:pt>
                <c:pt idx="6">
                  <c:v>1.0018104751789609</c:v>
                </c:pt>
                <c:pt idx="7">
                  <c:v>1.007663362984162</c:v>
                </c:pt>
                <c:pt idx="8">
                  <c:v>1.0002504545750539</c:v>
                </c:pt>
                <c:pt idx="9">
                  <c:v>1.0010845406543021</c:v>
                </c:pt>
                <c:pt idx="10">
                  <c:v>1.00134339456236</c:v>
                </c:pt>
                <c:pt idx="11">
                  <c:v>1.564016183065124</c:v>
                </c:pt>
                <c:pt idx="12">
                  <c:v>1.0174643010466899</c:v>
                </c:pt>
                <c:pt idx="13">
                  <c:v>1.000052197591687</c:v>
                </c:pt>
                <c:pt idx="14">
                  <c:v>1.0248986927519059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7-4CCB-B3C3-FAD8C9A4DDEA}"/>
            </c:ext>
          </c:extLst>
        </c:ser>
        <c:ser>
          <c:idx val="3"/>
          <c:order val="2"/>
          <c:tx>
            <c:strRef>
              <c:f>'Plot Patterns'!$P$55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Patterns'!$P$56:$P$78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1.0027470546423509</c:v>
                </c:pt>
                <c:pt idx="3">
                  <c:v>3.0289855072463769</c:v>
                </c:pt>
                <c:pt idx="4">
                  <c:v>1.2855831037649219</c:v>
                </c:pt>
                <c:pt idx="5">
                  <c:v>45.620760428202288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1.0016398221422691</c:v>
                </c:pt>
                <c:pt idx="11">
                  <c:v>1.961159405916389</c:v>
                </c:pt>
                <c:pt idx="12">
                  <c:v>1.0301070392544771</c:v>
                </c:pt>
                <c:pt idx="13">
                  <c:v>1</c:v>
                </c:pt>
                <c:pt idx="14">
                  <c:v>1.0360172187823271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7-4CCB-B3C3-FAD8C9A4DDEA}"/>
            </c:ext>
          </c:extLst>
        </c:ser>
        <c:ser>
          <c:idx val="4"/>
          <c:order val="3"/>
          <c:tx>
            <c:strRef>
              <c:f>'Plot Patterns'!$Q$55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Patterns'!$Q$56:$Q$78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</c:v>
                </c:pt>
                <c:pt idx="3">
                  <c:v>2.7431725740848338</c:v>
                </c:pt>
                <c:pt idx="4">
                  <c:v>1.199049316696376</c:v>
                </c:pt>
                <c:pt idx="5">
                  <c:v>75.185774240231552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3.9290254914548548</c:v>
                </c:pt>
                <c:pt idx="12">
                  <c:v>1.0048271587536659</c:v>
                </c:pt>
                <c:pt idx="13">
                  <c:v>1</c:v>
                </c:pt>
                <c:pt idx="14">
                  <c:v>1.038821445758028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7-4CCB-B3C3-FAD8C9A4DDEA}"/>
            </c:ext>
          </c:extLst>
        </c:ser>
        <c:ser>
          <c:idx val="5"/>
          <c:order val="4"/>
          <c:tx>
            <c:strRef>
              <c:f>'Plot Patterns'!$R$55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Patterns'!$R$56:$R$78</c:f>
              <c:numCache>
                <c:formatCode>_(* #,##0.00_);_(* \(#,##0.00\);_(* "-"??_);_(@_)</c:formatCode>
                <c:ptCount val="23"/>
                <c:pt idx="1">
                  <c:v>76.821677489177503</c:v>
                </c:pt>
                <c:pt idx="2">
                  <c:v>4.8996826314860327</c:v>
                </c:pt>
                <c:pt idx="3">
                  <c:v>8.3425589592311731</c:v>
                </c:pt>
                <c:pt idx="4">
                  <c:v>4.28711405517892</c:v>
                </c:pt>
                <c:pt idx="5">
                  <c:v>15.957792667491811</c:v>
                </c:pt>
                <c:pt idx="6">
                  <c:v>1.077559949532265</c:v>
                </c:pt>
                <c:pt idx="7">
                  <c:v>1.011961722488038</c:v>
                </c:pt>
                <c:pt idx="8">
                  <c:v>2.3029925051601952</c:v>
                </c:pt>
                <c:pt idx="9">
                  <c:v>1.002573033121706</c:v>
                </c:pt>
                <c:pt idx="10">
                  <c:v>1.0008445051488359</c:v>
                </c:pt>
                <c:pt idx="11">
                  <c:v>2.5681655651095512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7-4CCB-B3C3-FAD8C9A4DDEA}"/>
            </c:ext>
          </c:extLst>
        </c:ser>
        <c:ser>
          <c:idx val="6"/>
          <c:order val="5"/>
          <c:tx>
            <c:strRef>
              <c:f>'Plot Patterns'!$S$55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Patterns'!$S$56:$S$78</c:f>
              <c:numCache>
                <c:formatCode>_(* #,##0.00_);_(* \(#,##0.00\);_(* "-"??_);_(@_)</c:formatCode>
                <c:ptCount val="23"/>
                <c:pt idx="1">
                  <c:v>122.2613506493506</c:v>
                </c:pt>
                <c:pt idx="2">
                  <c:v>2.5236730429292931</c:v>
                </c:pt>
                <c:pt idx="3">
                  <c:v>9.968321249012444</c:v>
                </c:pt>
                <c:pt idx="4">
                  <c:v>5.8794049292749264</c:v>
                </c:pt>
                <c:pt idx="5">
                  <c:v>23.875574508759769</c:v>
                </c:pt>
                <c:pt idx="6">
                  <c:v>1.0031536131744121</c:v>
                </c:pt>
                <c:pt idx="7">
                  <c:v>1.0159489633173839</c:v>
                </c:pt>
                <c:pt idx="8">
                  <c:v>1.0030903713462009</c:v>
                </c:pt>
                <c:pt idx="9">
                  <c:v>1.003001871975324</c:v>
                </c:pt>
                <c:pt idx="10">
                  <c:v>1.000914880577906</c:v>
                </c:pt>
                <c:pt idx="11">
                  <c:v>2.5681655651095512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7-4CCB-B3C3-FAD8C9A4DDEA}"/>
            </c:ext>
          </c:extLst>
        </c:ser>
        <c:ser>
          <c:idx val="7"/>
          <c:order val="6"/>
          <c:tx>
            <c:strRef>
              <c:f>'Plot Patterns'!$T$55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Patterns'!$T$56:$T$78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2</c:v>
                </c:pt>
                <c:pt idx="3">
                  <c:v>11.250267379679141</c:v>
                </c:pt>
                <c:pt idx="4">
                  <c:v>3.605203252032521</c:v>
                </c:pt>
                <c:pt idx="5">
                  <c:v>48.225116614332947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1.0013376534492191</c:v>
                </c:pt>
                <c:pt idx="11">
                  <c:v>4.1363311302191024</c:v>
                </c:pt>
                <c:pt idx="12">
                  <c:v>1.0174213334133431</c:v>
                </c:pt>
                <c:pt idx="13">
                  <c:v>1</c:v>
                </c:pt>
                <c:pt idx="14">
                  <c:v>1.0148417051687639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B7-4CCB-B3C3-FAD8C9A4DDEA}"/>
            </c:ext>
          </c:extLst>
        </c:ser>
        <c:ser>
          <c:idx val="8"/>
          <c:order val="7"/>
          <c:tx>
            <c:strRef>
              <c:f>'Plot Patterns'!$U$55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Patterns'!$U$56:$U$78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1</c:v>
                </c:pt>
                <c:pt idx="3">
                  <c:v>23.72727272727273</c:v>
                </c:pt>
                <c:pt idx="4">
                  <c:v>2.1166666666666671</c:v>
                </c:pt>
                <c:pt idx="5">
                  <c:v>106.6956082474227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7.2726622604382039</c:v>
                </c:pt>
                <c:pt idx="12">
                  <c:v>1.002257543751762</c:v>
                </c:pt>
                <c:pt idx="13">
                  <c:v>1</c:v>
                </c:pt>
                <c:pt idx="14">
                  <c:v>1.029683410337529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B7-4CCB-B3C3-FAD8C9A4DDEA}"/>
            </c:ext>
          </c:extLst>
        </c:ser>
        <c:ser>
          <c:idx val="9"/>
          <c:order val="8"/>
          <c:tx>
            <c:strRef>
              <c:f>'Plot Patterns'!$V$55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Patterns'!$V$56:$V$78</c:f>
              <c:numCache>
                <c:formatCode>_(* #,##0.00_);_(* \(#,##0.00\);_(* "-"??_);_(@_)</c:formatCode>
                <c:ptCount val="23"/>
                <c:pt idx="1">
                  <c:v>296.31440140845069</c:v>
                </c:pt>
                <c:pt idx="2">
                  <c:v>1.014478759136332</c:v>
                </c:pt>
                <c:pt idx="3">
                  <c:v>2.546771522179224</c:v>
                </c:pt>
                <c:pt idx="4">
                  <c:v>1.647592456980149</c:v>
                </c:pt>
                <c:pt idx="5">
                  <c:v>43.343972482938568</c:v>
                </c:pt>
                <c:pt idx="6">
                  <c:v>1.00060349172632</c:v>
                </c:pt>
                <c:pt idx="7">
                  <c:v>1.002554454328054</c:v>
                </c:pt>
                <c:pt idx="8">
                  <c:v>1.0000834848583511</c:v>
                </c:pt>
                <c:pt idx="9">
                  <c:v>1.0003615135514341</c:v>
                </c:pt>
                <c:pt idx="10">
                  <c:v>1.000994405568209</c:v>
                </c:pt>
                <c:pt idx="11">
                  <c:v>2.4847336934787889</c:v>
                </c:pt>
                <c:pt idx="12">
                  <c:v>1.0174661663516109</c:v>
                </c:pt>
                <c:pt idx="13">
                  <c:v>1.000017399197229</c:v>
                </c:pt>
                <c:pt idx="14">
                  <c:v>1.0332457857640871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B7-4CCB-B3C3-FAD8C9A4D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339725</xdr:colOff>
      <xdr:row>105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80</xdr:row>
      <xdr:rowOff>0</xdr:rowOff>
    </xdr:from>
    <xdr:to>
      <xdr:col>24</xdr:col>
      <xdr:colOff>473075</xdr:colOff>
      <xdr:row>105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0.28134770965073391</v>
      </c>
      <c r="C7" s="4">
        <f t="shared" ref="C7:C29" si="1">+F7/F8</f>
        <v>1</v>
      </c>
      <c r="D7" s="4">
        <f t="shared" ref="D7:D29" si="2">+G7/G8</f>
        <v>1</v>
      </c>
      <c r="E7" s="5">
        <v>5.9113069317444908E-2</v>
      </c>
      <c r="F7" s="5">
        <v>2.329271781781131E-7</v>
      </c>
      <c r="G7" s="5">
        <v>8.404240724199709E-7</v>
      </c>
      <c r="H7" s="4">
        <f t="shared" ref="H7:H29" si="3">+I7/I8</f>
        <v>1</v>
      </c>
      <c r="I7" s="5">
        <v>5.1188529155430394E-6</v>
      </c>
      <c r="J7" s="5">
        <f t="shared" ref="J7:J30" si="4">I7</f>
        <v>5.1188529155430394E-6</v>
      </c>
      <c r="K7" s="1"/>
      <c r="L7" s="3">
        <v>0</v>
      </c>
      <c r="M7" s="4">
        <f t="shared" ref="M7:M29" si="5">+P7/P8</f>
        <v>0.28134770965073391</v>
      </c>
      <c r="N7" s="4">
        <f t="shared" ref="N7:N29" si="6">+Q7/Q8</f>
        <v>0.15635061804890135</v>
      </c>
      <c r="O7" s="4">
        <f t="shared" ref="O7:O29" si="7">+R7/R8</f>
        <v>0.11353160649323198</v>
      </c>
      <c r="P7" s="5">
        <v>5.9113069317444908E-2</v>
      </c>
      <c r="Q7" s="5">
        <v>5.9493553108393382E-2</v>
      </c>
      <c r="R7" s="5">
        <v>3.7750602851456358E-2</v>
      </c>
      <c r="S7" s="4">
        <f t="shared" ref="S7:S29" si="8">+T7/T8</f>
        <v>0.1367571450324595</v>
      </c>
      <c r="T7" s="5">
        <v>4.6991322693628643E-2</v>
      </c>
      <c r="U7" s="5">
        <f t="shared" ref="U7:U30" si="9">T7</f>
        <v>4.6991322693628643E-2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0.53487815387561644</v>
      </c>
      <c r="C8" s="4">
        <f t="shared" si="1"/>
        <v>3.8968262121786448E-3</v>
      </c>
      <c r="D8" s="4">
        <f t="shared" si="2"/>
        <v>8.1791996791204385E-3</v>
      </c>
      <c r="E8" s="5">
        <v>0.21010680837184739</v>
      </c>
      <c r="F8" s="5">
        <v>2.329271781781131E-7</v>
      </c>
      <c r="G8" s="5">
        <v>8.404240724199709E-7</v>
      </c>
      <c r="H8" s="4">
        <f t="shared" si="3"/>
        <v>2.4919870455131325E-3</v>
      </c>
      <c r="I8" s="5">
        <v>5.1188529155430394E-6</v>
      </c>
      <c r="J8" s="5">
        <f t="shared" si="4"/>
        <v>5.1188529155430394E-6</v>
      </c>
      <c r="K8" s="1"/>
      <c r="L8" s="3">
        <f t="shared" ref="L8:L29" si="11">1+L7</f>
        <v>1</v>
      </c>
      <c r="M8" s="4">
        <f t="shared" si="5"/>
        <v>0.53487815387561644</v>
      </c>
      <c r="N8" s="4">
        <f t="shared" si="6"/>
        <v>0.66444667629081922</v>
      </c>
      <c r="O8" s="4">
        <f t="shared" si="7"/>
        <v>0.68394032918780789</v>
      </c>
      <c r="P8" s="5">
        <v>0.21010680837184739</v>
      </c>
      <c r="Q8" s="5">
        <v>0.38051370599498202</v>
      </c>
      <c r="R8" s="5">
        <v>0.33251183540423879</v>
      </c>
      <c r="S8" s="4">
        <f t="shared" si="8"/>
        <v>0.78228543125588867</v>
      </c>
      <c r="T8" s="5">
        <v>0.34361146309741392</v>
      </c>
      <c r="U8" s="5">
        <f t="shared" si="9"/>
        <v>0.34361146309741392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0.98073437136881236</v>
      </c>
      <c r="C9" s="4">
        <f t="shared" si="1"/>
        <v>0.50000000000000022</v>
      </c>
      <c r="D9" s="4">
        <f t="shared" si="2"/>
        <v>0.39624784311967526</v>
      </c>
      <c r="E9" s="5">
        <v>0.392812469250159</v>
      </c>
      <c r="F9" s="5">
        <v>5.9773560712087219E-5</v>
      </c>
      <c r="G9" s="5">
        <v>1.027513822122933E-4</v>
      </c>
      <c r="H9" s="4">
        <f t="shared" si="3"/>
        <v>0.99735092464302999</v>
      </c>
      <c r="I9" s="5">
        <v>2.054125010304378E-3</v>
      </c>
      <c r="J9" s="5">
        <f t="shared" si="4"/>
        <v>2.054125010304378E-3</v>
      </c>
      <c r="K9" s="1"/>
      <c r="L9" s="3">
        <f t="shared" si="11"/>
        <v>2</v>
      </c>
      <c r="M9" s="4">
        <f t="shared" si="5"/>
        <v>0.98073437136881236</v>
      </c>
      <c r="N9" s="4">
        <f t="shared" si="6"/>
        <v>0.97802788094966653</v>
      </c>
      <c r="O9" s="4">
        <f t="shared" si="7"/>
        <v>0.76245304484842413</v>
      </c>
      <c r="P9" s="5">
        <v>0.392812469250159</v>
      </c>
      <c r="Q9" s="5">
        <v>0.57267756702335637</v>
      </c>
      <c r="R9" s="5">
        <v>0.48617082691863323</v>
      </c>
      <c r="S9" s="4">
        <f t="shared" si="8"/>
        <v>0.62996518962783954</v>
      </c>
      <c r="T9" s="5">
        <v>0.43924052445381312</v>
      </c>
      <c r="U9" s="5">
        <f t="shared" si="9"/>
        <v>0.43924052445381312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0.99504870976196058</v>
      </c>
      <c r="C10" s="4">
        <f t="shared" si="1"/>
        <v>8.8886776309535065E-2</v>
      </c>
      <c r="D10" s="4">
        <f t="shared" si="2"/>
        <v>0.10031779424234238</v>
      </c>
      <c r="E10" s="5">
        <v>0.40052891049582579</v>
      </c>
      <c r="F10" s="5">
        <v>1.195471214241744E-4</v>
      </c>
      <c r="G10" s="5">
        <v>2.5931089341288909E-4</v>
      </c>
      <c r="H10" s="4">
        <f t="shared" si="3"/>
        <v>0.36394528012191157</v>
      </c>
      <c r="I10" s="5">
        <v>2.0595809955654141E-3</v>
      </c>
      <c r="J10" s="5">
        <f t="shared" si="4"/>
        <v>2.0595809955654141E-3</v>
      </c>
      <c r="K10" s="1"/>
      <c r="L10" s="3">
        <f t="shared" si="11"/>
        <v>3</v>
      </c>
      <c r="M10" s="4">
        <f t="shared" si="5"/>
        <v>0.99504870976196058</v>
      </c>
      <c r="N10" s="4">
        <f t="shared" si="6"/>
        <v>0.99751821085178904</v>
      </c>
      <c r="O10" s="4">
        <f t="shared" si="7"/>
        <v>0.92287657969883918</v>
      </c>
      <c r="P10" s="5">
        <v>0.40052891049582579</v>
      </c>
      <c r="Q10" s="5">
        <v>0.5855431917414109</v>
      </c>
      <c r="R10" s="5">
        <v>0.63764035071206793</v>
      </c>
      <c r="S10" s="4">
        <f t="shared" si="8"/>
        <v>0.86710132491182978</v>
      </c>
      <c r="T10" s="5">
        <v>0.69724570767680105</v>
      </c>
      <c r="U10" s="5">
        <f t="shared" si="9"/>
        <v>0.69724570767680105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0.64676761258487059</v>
      </c>
      <c r="C11" s="4">
        <f t="shared" si="1"/>
        <v>0.27737687173011011</v>
      </c>
      <c r="D11" s="4">
        <f t="shared" si="2"/>
        <v>0.17008524026313737</v>
      </c>
      <c r="E11" s="5">
        <v>0.40252191331582338</v>
      </c>
      <c r="F11" s="5">
        <v>1.344937080492932E-3</v>
      </c>
      <c r="G11" s="5">
        <v>2.5848942889081039E-3</v>
      </c>
      <c r="H11" s="4">
        <f t="shared" si="3"/>
        <v>0.79080558339350415</v>
      </c>
      <c r="I11" s="5">
        <v>5.6590402680191691E-3</v>
      </c>
      <c r="J11" s="5">
        <f t="shared" si="4"/>
        <v>5.6590402680191691E-3</v>
      </c>
      <c r="K11" s="1"/>
      <c r="L11" s="3">
        <f t="shared" si="11"/>
        <v>4</v>
      </c>
      <c r="M11" s="4">
        <f t="shared" si="5"/>
        <v>0.64676761258487059</v>
      </c>
      <c r="N11" s="4">
        <f t="shared" si="6"/>
        <v>0.77703477459110437</v>
      </c>
      <c r="O11" s="4">
        <f t="shared" si="7"/>
        <v>0.87452962170636206</v>
      </c>
      <c r="P11" s="5">
        <v>0.40252191331582338</v>
      </c>
      <c r="Q11" s="5">
        <v>0.58700000197631552</v>
      </c>
      <c r="R11" s="5">
        <v>0.6909270044756668</v>
      </c>
      <c r="S11" s="4">
        <f t="shared" si="8"/>
        <v>0.9567663430523432</v>
      </c>
      <c r="T11" s="5">
        <v>0.8041109933117675</v>
      </c>
      <c r="U11" s="5">
        <f t="shared" si="9"/>
        <v>0.8041109933117675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1</v>
      </c>
      <c r="C12" s="4">
        <f t="shared" si="1"/>
        <v>2.0736082568700125E-2</v>
      </c>
      <c r="D12" s="4">
        <f t="shared" si="2"/>
        <v>4.1883808895702493E-2</v>
      </c>
      <c r="E12" s="5">
        <v>0.62235941547398277</v>
      </c>
      <c r="F12" s="5">
        <v>4.8487715363722409E-3</v>
      </c>
      <c r="G12" s="5">
        <v>1.5197640223860911E-2</v>
      </c>
      <c r="H12" s="4">
        <f t="shared" si="3"/>
        <v>1.8721603260940797E-2</v>
      </c>
      <c r="I12" s="5">
        <v>7.1560449076941276E-3</v>
      </c>
      <c r="J12" s="5">
        <f t="shared" si="4"/>
        <v>7.1560449076941276E-3</v>
      </c>
      <c r="K12" s="1"/>
      <c r="L12" s="3">
        <f t="shared" si="11"/>
        <v>5</v>
      </c>
      <c r="M12" s="4">
        <f t="shared" si="5"/>
        <v>1</v>
      </c>
      <c r="N12" s="4">
        <f t="shared" si="6"/>
        <v>0.99819907895752391</v>
      </c>
      <c r="O12" s="4">
        <f t="shared" si="7"/>
        <v>0.91897607137371207</v>
      </c>
      <c r="P12" s="5">
        <v>0.62235941547398277</v>
      </c>
      <c r="Q12" s="5">
        <v>0.75543594852007745</v>
      </c>
      <c r="R12" s="5">
        <v>0.79005557653672831</v>
      </c>
      <c r="S12" s="4">
        <f t="shared" si="8"/>
        <v>0.88153713933491362</v>
      </c>
      <c r="T12" s="5">
        <v>0.84044657209244644</v>
      </c>
      <c r="U12" s="5">
        <f t="shared" si="9"/>
        <v>0.84044657209244644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0.62317035230500728</v>
      </c>
      <c r="C13" s="4">
        <f t="shared" si="1"/>
        <v>1</v>
      </c>
      <c r="D13" s="4">
        <f t="shared" si="2"/>
        <v>0.99685630083668608</v>
      </c>
      <c r="E13" s="5">
        <v>0.62235941547398277</v>
      </c>
      <c r="F13" s="5">
        <v>0.23383257277780961</v>
      </c>
      <c r="G13" s="5">
        <v>0.36285239152211562</v>
      </c>
      <c r="H13" s="4">
        <f t="shared" si="3"/>
        <v>0.99961986015892101</v>
      </c>
      <c r="I13" s="5">
        <v>0.38223461997103142</v>
      </c>
      <c r="J13" s="5">
        <f t="shared" si="4"/>
        <v>0.38223461997103142</v>
      </c>
      <c r="K13" s="1"/>
      <c r="L13" s="3">
        <f t="shared" si="11"/>
        <v>6</v>
      </c>
      <c r="M13" s="4">
        <f t="shared" si="5"/>
        <v>0.62317035230500728</v>
      </c>
      <c r="N13" s="4">
        <f t="shared" si="6"/>
        <v>0.75785381524729023</v>
      </c>
      <c r="O13" s="4">
        <f t="shared" si="7"/>
        <v>0.86224896367810577</v>
      </c>
      <c r="P13" s="5">
        <v>0.62235941547398277</v>
      </c>
      <c r="Q13" s="5">
        <v>0.75679888355439295</v>
      </c>
      <c r="R13" s="5">
        <v>0.85971289258460271</v>
      </c>
      <c r="S13" s="4">
        <f t="shared" si="8"/>
        <v>0.95555922757296041</v>
      </c>
      <c r="T13" s="5">
        <v>0.95338759377345295</v>
      </c>
      <c r="U13" s="5">
        <f t="shared" si="9"/>
        <v>0.95338759377345295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0.99869869157281788</v>
      </c>
      <c r="C14" s="4">
        <f t="shared" si="1"/>
        <v>1</v>
      </c>
      <c r="D14" s="4">
        <f t="shared" si="2"/>
        <v>0.98430141287284134</v>
      </c>
      <c r="E14" s="5">
        <v>0.99869869157281788</v>
      </c>
      <c r="F14" s="5">
        <v>0.23383257277780961</v>
      </c>
      <c r="G14" s="5">
        <v>0.36399668760438658</v>
      </c>
      <c r="H14" s="4">
        <f t="shared" si="3"/>
        <v>0.99840257724717352</v>
      </c>
      <c r="I14" s="5">
        <v>0.38237997783503741</v>
      </c>
      <c r="J14" s="5">
        <f t="shared" si="4"/>
        <v>0.38237997783503741</v>
      </c>
      <c r="K14" s="1"/>
      <c r="L14" s="3">
        <f t="shared" si="11"/>
        <v>7</v>
      </c>
      <c r="M14" s="4">
        <f t="shared" si="5"/>
        <v>0.99869869157281788</v>
      </c>
      <c r="N14" s="4">
        <f t="shared" si="6"/>
        <v>0.9986080010792675</v>
      </c>
      <c r="O14" s="4">
        <f t="shared" si="7"/>
        <v>0.99837180339382958</v>
      </c>
      <c r="P14" s="5">
        <v>0.99869869157281788</v>
      </c>
      <c r="Q14" s="5">
        <v>0.9986080010792675</v>
      </c>
      <c r="R14" s="5">
        <v>0.99705877165374035</v>
      </c>
      <c r="S14" s="4">
        <f t="shared" si="8"/>
        <v>0.99869008836555251</v>
      </c>
      <c r="T14" s="5">
        <v>0.99772736871054735</v>
      </c>
      <c r="U14" s="5">
        <f t="shared" si="9"/>
        <v>0.99772736871054735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1</v>
      </c>
      <c r="D15" s="4">
        <f t="shared" si="2"/>
        <v>0.99691914962551753</v>
      </c>
      <c r="E15" s="5">
        <v>1</v>
      </c>
      <c r="F15" s="5">
        <v>0.23383257277780961</v>
      </c>
      <c r="G15" s="5">
        <v>0.36980205742263839</v>
      </c>
      <c r="H15" s="4">
        <f t="shared" si="3"/>
        <v>0.99994772247870467</v>
      </c>
      <c r="I15" s="5">
        <v>0.38299177761474468</v>
      </c>
      <c r="J15" s="5">
        <f t="shared" si="4"/>
        <v>0.38299177761474468</v>
      </c>
      <c r="K15" s="1"/>
      <c r="L15" s="3">
        <f t="shared" si="11"/>
        <v>8</v>
      </c>
      <c r="M15" s="4">
        <f t="shared" si="5"/>
        <v>1</v>
      </c>
      <c r="N15" s="4">
        <f t="shared" si="6"/>
        <v>1</v>
      </c>
      <c r="O15" s="4">
        <f t="shared" si="7"/>
        <v>0.99868482689953209</v>
      </c>
      <c r="P15" s="5">
        <v>1</v>
      </c>
      <c r="Q15" s="5">
        <v>1</v>
      </c>
      <c r="R15" s="5">
        <v>0.99868482689953209</v>
      </c>
      <c r="S15" s="4">
        <f t="shared" si="8"/>
        <v>0.999036017613251</v>
      </c>
      <c r="T15" s="5">
        <v>0.999036017613251</v>
      </c>
      <c r="U15" s="5">
        <f t="shared" si="9"/>
        <v>0.999036017613251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1</v>
      </c>
      <c r="D16" s="4">
        <f t="shared" si="2"/>
        <v>0.99700711229041683</v>
      </c>
      <c r="E16" s="5">
        <v>1</v>
      </c>
      <c r="F16" s="5">
        <v>0.23383257277780961</v>
      </c>
      <c r="G16" s="5">
        <v>0.37094488310466373</v>
      </c>
      <c r="H16" s="4">
        <f t="shared" si="3"/>
        <v>0.99977385665893426</v>
      </c>
      <c r="I16" s="5">
        <v>0.38301180052230283</v>
      </c>
      <c r="J16" s="5">
        <f t="shared" si="4"/>
        <v>0.38301180052230283</v>
      </c>
      <c r="K16" s="1"/>
      <c r="L16" s="3">
        <f t="shared" si="11"/>
        <v>9</v>
      </c>
      <c r="M16" s="4">
        <f t="shared" si="5"/>
        <v>1</v>
      </c>
      <c r="N16" s="4">
        <f t="shared" si="6"/>
        <v>1</v>
      </c>
      <c r="O16" s="4">
        <f t="shared" si="7"/>
        <v>1</v>
      </c>
      <c r="P16" s="5">
        <v>1</v>
      </c>
      <c r="Q16" s="5">
        <v>1</v>
      </c>
      <c r="R16" s="5">
        <v>1</v>
      </c>
      <c r="S16" s="4">
        <f t="shared" si="8"/>
        <v>1</v>
      </c>
      <c r="T16" s="5">
        <v>1</v>
      </c>
      <c r="U16" s="5">
        <f t="shared" si="9"/>
        <v>1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1</v>
      </c>
      <c r="C17" s="4">
        <f t="shared" si="1"/>
        <v>0.99866413347724237</v>
      </c>
      <c r="D17" s="4">
        <f t="shared" si="2"/>
        <v>0.99908595566350489</v>
      </c>
      <c r="E17" s="5">
        <v>1</v>
      </c>
      <c r="F17" s="5">
        <v>0.23383257277780961</v>
      </c>
      <c r="G17" s="5">
        <v>0.37205841215364538</v>
      </c>
      <c r="H17" s="4">
        <f t="shared" si="3"/>
        <v>0.99928191777371644</v>
      </c>
      <c r="I17" s="5">
        <v>0.38309843568250512</v>
      </c>
      <c r="J17" s="5">
        <f t="shared" si="4"/>
        <v>0.38309843568250512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1</v>
      </c>
      <c r="C18" s="4">
        <f t="shared" si="1"/>
        <v>0.24176014166134463</v>
      </c>
      <c r="D18" s="4">
        <f t="shared" si="2"/>
        <v>0.38938299523432113</v>
      </c>
      <c r="E18" s="5">
        <v>1</v>
      </c>
      <c r="F18" s="5">
        <v>0.23414535972532571</v>
      </c>
      <c r="G18" s="5">
        <v>0.37239880116877128</v>
      </c>
      <c r="H18" s="4">
        <f t="shared" si="3"/>
        <v>0.40304040510942807</v>
      </c>
      <c r="I18" s="5">
        <v>0.38337372954371451</v>
      </c>
      <c r="J18" s="5">
        <f t="shared" si="4"/>
        <v>0.38337372954371451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1</v>
      </c>
      <c r="C19" s="4">
        <f t="shared" si="1"/>
        <v>0.98287697255679074</v>
      </c>
      <c r="D19" s="4">
        <f t="shared" si="2"/>
        <v>0.99058690288542306</v>
      </c>
      <c r="E19" s="5">
        <v>1</v>
      </c>
      <c r="F19" s="5">
        <v>0.96850274042821483</v>
      </c>
      <c r="G19" s="5">
        <v>0.95638177764971688</v>
      </c>
      <c r="H19" s="4">
        <f t="shared" si="3"/>
        <v>0.9828447021221226</v>
      </c>
      <c r="I19" s="5">
        <v>0.95120420852005161</v>
      </c>
      <c r="J19" s="5">
        <f t="shared" si="4"/>
        <v>0.95120420852005161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1</v>
      </c>
      <c r="C20" s="4">
        <f t="shared" si="1"/>
        <v>1</v>
      </c>
      <c r="D20" s="4">
        <f t="shared" si="2"/>
        <v>0.99970235083311998</v>
      </c>
      <c r="E20" s="5">
        <v>1</v>
      </c>
      <c r="F20" s="5">
        <v>0.98537534958095141</v>
      </c>
      <c r="G20" s="5">
        <v>0.96546983900547034</v>
      </c>
      <c r="H20" s="4">
        <f t="shared" si="3"/>
        <v>0.99998274166032641</v>
      </c>
      <c r="I20" s="5">
        <v>0.96780722983625589</v>
      </c>
      <c r="J20" s="5">
        <f t="shared" si="4"/>
        <v>0.96780722983625589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1</v>
      </c>
      <c r="C21" s="4">
        <f t="shared" si="1"/>
        <v>0.98537534958095141</v>
      </c>
      <c r="D21" s="4">
        <f t="shared" si="2"/>
        <v>0.96575729585999137</v>
      </c>
      <c r="E21" s="5">
        <v>1</v>
      </c>
      <c r="F21" s="5">
        <v>0.98537534958095141</v>
      </c>
      <c r="G21" s="5">
        <v>0.96575729585999137</v>
      </c>
      <c r="H21" s="4">
        <f t="shared" si="3"/>
        <v>0.96782393287043356</v>
      </c>
      <c r="I21" s="5">
        <v>0.96782393287043356</v>
      </c>
      <c r="J21" s="5">
        <f t="shared" si="4"/>
        <v>0.96782393287043356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/>
      <c r="D38" s="4">
        <v>1</v>
      </c>
      <c r="E38" s="4">
        <v>12.61739130434783</v>
      </c>
      <c r="F38" s="4">
        <v>1.348035837353549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1.230061349693252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12">1+A38</f>
        <v>1</v>
      </c>
      <c r="B39" s="4"/>
      <c r="C39" s="4"/>
      <c r="D39" s="4">
        <v>2.9999999999999969</v>
      </c>
      <c r="E39" s="4">
        <v>4.5166666666666648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12"/>
        <v>2</v>
      </c>
      <c r="B40" s="4"/>
      <c r="C40" s="4"/>
      <c r="D40" s="4">
        <v>14.91818181818182</v>
      </c>
      <c r="E40" s="4">
        <v>1</v>
      </c>
      <c r="F40" s="4">
        <v>1.015234613040829</v>
      </c>
      <c r="G40" s="4">
        <v>0.99999999999999989</v>
      </c>
      <c r="H40" s="4">
        <v>0.99999999999999989</v>
      </c>
      <c r="I40" s="4">
        <v>0.99999999999999989</v>
      </c>
      <c r="J40" s="4">
        <v>20.5078031212485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12"/>
        <v>3</v>
      </c>
      <c r="B41" s="4"/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2.280675783955564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1.0029773778828459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12"/>
        <v>4</v>
      </c>
      <c r="B42" s="4"/>
      <c r="C42" s="4">
        <v>1.2666666666666671</v>
      </c>
      <c r="D42" s="4">
        <v>1</v>
      </c>
      <c r="E42" s="4">
        <v>1</v>
      </c>
      <c r="F42" s="4">
        <v>2.5789473684210531</v>
      </c>
      <c r="G42" s="4">
        <v>3.489795918367347</v>
      </c>
      <c r="H42" s="4">
        <v>1</v>
      </c>
      <c r="I42" s="4">
        <v>1</v>
      </c>
      <c r="J42" s="4">
        <v>1</v>
      </c>
      <c r="K42" s="4">
        <v>1.028409356725146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>
        <v>1</v>
      </c>
      <c r="D43" s="4">
        <v>1</v>
      </c>
      <c r="E43" s="4">
        <v>21</v>
      </c>
      <c r="F43" s="4">
        <v>4.5523809523809531</v>
      </c>
      <c r="G43" s="4">
        <v>1.1613598326359831</v>
      </c>
      <c r="H43" s="4">
        <v>1</v>
      </c>
      <c r="I43" s="4">
        <v>1</v>
      </c>
      <c r="J43" s="4">
        <v>1.0360275971394091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/>
      <c r="D44" s="4">
        <v>1</v>
      </c>
      <c r="E44" s="4">
        <v>6.6000000000000014</v>
      </c>
      <c r="F44" s="4">
        <v>1</v>
      </c>
      <c r="G44" s="4">
        <v>10.84848484848485</v>
      </c>
      <c r="H44" s="4">
        <v>1.0027932960893851</v>
      </c>
      <c r="I44" s="4">
        <v>1</v>
      </c>
      <c r="J44" s="4">
        <v>1</v>
      </c>
      <c r="K44" s="4">
        <v>1</v>
      </c>
      <c r="L44" s="4">
        <v>1.0029526462395539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/>
      <c r="D45" s="4">
        <v>1.0819148936170211</v>
      </c>
      <c r="E45" s="4">
        <v>1.123028515240905</v>
      </c>
      <c r="F45" s="4">
        <v>3.7834203060974341</v>
      </c>
      <c r="G45" s="4">
        <v>3.6477325323064389</v>
      </c>
      <c r="H45" s="4">
        <v>0.99999999999999989</v>
      </c>
      <c r="I45" s="4">
        <v>0.99999999999999989</v>
      </c>
      <c r="J45" s="4">
        <v>0.99999999999999989</v>
      </c>
      <c r="K45" s="4">
        <v>1.0076131069787451</v>
      </c>
      <c r="L45" s="4">
        <v>1.008025920695315</v>
      </c>
      <c r="M45" s="4">
        <v>1</v>
      </c>
      <c r="N45" s="4">
        <v>1.097755369224773</v>
      </c>
      <c r="O45" s="4">
        <v>1</v>
      </c>
      <c r="P45" s="4">
        <v>1.089050231012586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/>
      <c r="D46" s="4">
        <v>43.857142857142861</v>
      </c>
      <c r="E46" s="4">
        <v>1.175895765472313</v>
      </c>
      <c r="F46" s="4">
        <v>0.99999999999999989</v>
      </c>
      <c r="G46" s="4">
        <v>0.99999999999999989</v>
      </c>
      <c r="H46" s="4">
        <v>0.99999999999999989</v>
      </c>
      <c r="I46" s="4">
        <v>1.1913875598086121</v>
      </c>
      <c r="J46" s="4">
        <v>1.001056859015008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/>
      <c r="D47" s="4">
        <v>1</v>
      </c>
      <c r="E47" s="4">
        <v>1</v>
      </c>
      <c r="F47" s="4">
        <v>37.441758530183733</v>
      </c>
      <c r="G47" s="4">
        <v>0.99999999999999989</v>
      </c>
      <c r="H47" s="4">
        <v>1.0350500620035601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1.0067726312552869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>
        <v>96</v>
      </c>
      <c r="D48" s="4">
        <v>1.017743055555554</v>
      </c>
      <c r="E48" s="4">
        <v>1</v>
      </c>
      <c r="F48" s="4">
        <v>1.0341168844461119</v>
      </c>
      <c r="G48" s="4">
        <v>4.0078189436178313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>
        <v>10.26191666666667</v>
      </c>
      <c r="E49" s="4">
        <v>0.99999999999999933</v>
      </c>
      <c r="F49" s="4">
        <v>2.388142241134291</v>
      </c>
      <c r="G49" s="4">
        <v>1.0017002002835931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19.817986781314609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/>
      <c r="D50" s="4">
        <v>2.8181818181818179</v>
      </c>
      <c r="E50" s="4">
        <v>47.870967741935509</v>
      </c>
      <c r="F50" s="4">
        <v>1</v>
      </c>
      <c r="G50" s="4">
        <v>25.73436657681939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>
        <v>1</v>
      </c>
      <c r="D51" s="4">
        <v>1</v>
      </c>
      <c r="E51" s="4">
        <v>1.3533333333333331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/>
      <c r="D52" s="4">
        <v>1.1388888888888891</v>
      </c>
      <c r="E52" s="4">
        <v>1</v>
      </c>
      <c r="F52" s="4">
        <v>11.79268292682927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>
        <v>1.0685714285714289</v>
      </c>
      <c r="D53" s="4">
        <v>1</v>
      </c>
      <c r="E53" s="4">
        <v>4.7967914438502683</v>
      </c>
      <c r="F53" s="4">
        <v>1</v>
      </c>
      <c r="G53" s="4">
        <v>1</v>
      </c>
      <c r="H53" s="4">
        <v>1</v>
      </c>
      <c r="I53" s="4">
        <v>1</v>
      </c>
    </row>
    <row r="54" spans="1:55" ht="15.5" customHeight="1" x14ac:dyDescent="0.35">
      <c r="A54" s="1">
        <f t="shared" si="12"/>
        <v>16</v>
      </c>
      <c r="B54" s="4"/>
      <c r="C54" s="4"/>
      <c r="D54" s="4">
        <v>5</v>
      </c>
      <c r="E54" s="4">
        <v>3</v>
      </c>
      <c r="F54" s="4">
        <v>3.2333333333333338</v>
      </c>
      <c r="G54" s="4">
        <v>212.39121649484531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/>
      <c r="D55" s="4"/>
      <c r="E55" s="4"/>
      <c r="F55" s="4"/>
      <c r="G55" s="4"/>
    </row>
    <row r="56" spans="1:55" ht="15.5" customHeight="1" x14ac:dyDescent="0.35">
      <c r="A56" s="1">
        <f t="shared" si="12"/>
        <v>18</v>
      </c>
      <c r="B56" s="4"/>
      <c r="C56" s="4"/>
      <c r="D56" s="4"/>
      <c r="E56" s="4">
        <v>46.454545454545453</v>
      </c>
      <c r="F56" s="4">
        <v>1</v>
      </c>
    </row>
    <row r="57" spans="1:55" ht="15.5" customHeight="1" x14ac:dyDescent="0.35">
      <c r="A57" s="1">
        <f t="shared" si="12"/>
        <v>19</v>
      </c>
      <c r="B57" s="4"/>
      <c r="C57" s="4"/>
      <c r="D57" s="4">
        <v>1</v>
      </c>
      <c r="E57" s="4">
        <v>1</v>
      </c>
    </row>
    <row r="58" spans="1:55" ht="15.5" customHeight="1" x14ac:dyDescent="0.35">
      <c r="A58" s="1">
        <f t="shared" si="12"/>
        <v>20</v>
      </c>
      <c r="B58" s="4"/>
      <c r="C58" s="4">
        <v>492.23818181818177</v>
      </c>
      <c r="D58" s="4">
        <v>1</v>
      </c>
    </row>
    <row r="59" spans="1:55" ht="15.5" customHeight="1" x14ac:dyDescent="0.35">
      <c r="A59" s="1">
        <f t="shared" si="12"/>
        <v>21</v>
      </c>
      <c r="B59" s="4"/>
      <c r="C59" s="4">
        <v>21</v>
      </c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44652</v>
      </c>
      <c r="C65" s="9">
        <f>A67</f>
        <v>44682</v>
      </c>
      <c r="D65" s="9">
        <f>A68</f>
        <v>44713</v>
      </c>
      <c r="E65" s="9">
        <f>A69</f>
        <v>44743</v>
      </c>
      <c r="F65" s="9">
        <f>A70</f>
        <v>44774</v>
      </c>
      <c r="G65" s="9">
        <f>A71</f>
        <v>44805</v>
      </c>
      <c r="H65" s="9">
        <f>A72</f>
        <v>44835</v>
      </c>
      <c r="I65" s="9">
        <f>A73</f>
        <v>44866</v>
      </c>
      <c r="J65" s="9">
        <f>A74</f>
        <v>44896</v>
      </c>
      <c r="K65" s="9">
        <f>A75</f>
        <v>44927</v>
      </c>
      <c r="L65" s="9">
        <f>A76</f>
        <v>44958</v>
      </c>
      <c r="M65" s="9">
        <f>A77</f>
        <v>44986</v>
      </c>
      <c r="N65" s="9">
        <f>A78</f>
        <v>45017</v>
      </c>
      <c r="O65" s="9">
        <f>A79</f>
        <v>45047</v>
      </c>
      <c r="P65" s="9">
        <f>A80</f>
        <v>45078</v>
      </c>
      <c r="Q65" s="9">
        <f>A81</f>
        <v>45108</v>
      </c>
      <c r="R65" s="9">
        <f>A82</f>
        <v>45139</v>
      </c>
      <c r="S65" s="9">
        <f>A83</f>
        <v>45170</v>
      </c>
      <c r="T65" s="9">
        <f>A84</f>
        <v>45200</v>
      </c>
      <c r="U65" s="9">
        <f>A85</f>
        <v>45231</v>
      </c>
      <c r="V65" s="9">
        <f>A86</f>
        <v>45261</v>
      </c>
      <c r="W65" s="9">
        <f>A87</f>
        <v>45292</v>
      </c>
      <c r="X65" s="9">
        <f>A88</f>
        <v>45323</v>
      </c>
      <c r="Y65" s="9">
        <f>A89</f>
        <v>45352</v>
      </c>
      <c r="Z65" s="9" t="s">
        <v>33</v>
      </c>
      <c r="AA65" s="7" t="s">
        <v>33</v>
      </c>
      <c r="AB65" s="7"/>
      <c r="AC65" s="7" t="s">
        <v>23</v>
      </c>
      <c r="AD65" s="9">
        <f>AC66</f>
        <v>44652</v>
      </c>
      <c r="AE65" s="9">
        <f>AC67</f>
        <v>44682</v>
      </c>
      <c r="AF65" s="9">
        <f>AC68</f>
        <v>44713</v>
      </c>
      <c r="AG65" s="9">
        <f>AC69</f>
        <v>44743</v>
      </c>
      <c r="AH65" s="9">
        <f>AC70</f>
        <v>44774</v>
      </c>
      <c r="AI65" s="9">
        <f>AC71</f>
        <v>44805</v>
      </c>
      <c r="AJ65" s="9">
        <f>AC72</f>
        <v>44835</v>
      </c>
      <c r="AK65" s="9">
        <f>AC73</f>
        <v>44866</v>
      </c>
      <c r="AL65" s="9">
        <f>AC74</f>
        <v>44896</v>
      </c>
      <c r="AM65" s="9">
        <f>AC75</f>
        <v>44927</v>
      </c>
      <c r="AN65" s="9">
        <f>AC76</f>
        <v>44958</v>
      </c>
      <c r="AO65" s="9">
        <f>AC77</f>
        <v>44986</v>
      </c>
      <c r="AP65" s="9">
        <f>AC78</f>
        <v>45017</v>
      </c>
      <c r="AQ65" s="9">
        <f>AC79</f>
        <v>45047</v>
      </c>
      <c r="AR65" s="9">
        <f>AC80</f>
        <v>45078</v>
      </c>
      <c r="AS65" s="9">
        <f>AC81</f>
        <v>45108</v>
      </c>
      <c r="AT65" s="9">
        <f>AC82</f>
        <v>45139</v>
      </c>
      <c r="AU65" s="9">
        <f>AC83</f>
        <v>45170</v>
      </c>
      <c r="AV65" s="9">
        <f>AC84</f>
        <v>45200</v>
      </c>
      <c r="AW65" s="9">
        <f>AC85</f>
        <v>45231</v>
      </c>
      <c r="AX65" s="9">
        <f>AC86</f>
        <v>45261</v>
      </c>
      <c r="AY65" s="9">
        <f>AC87</f>
        <v>45292</v>
      </c>
      <c r="AZ65" s="9">
        <f>AC88</f>
        <v>45323</v>
      </c>
      <c r="BA65" s="9">
        <f>AC89</f>
        <v>45352</v>
      </c>
      <c r="BB65" s="9" t="s">
        <v>33</v>
      </c>
      <c r="BC65" s="7" t="s">
        <v>33</v>
      </c>
    </row>
    <row r="66" spans="1:55" x14ac:dyDescent="0.35">
      <c r="A66" s="10">
        <f>Summary!A8</f>
        <v>44652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44652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44682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44682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44713</v>
      </c>
      <c r="B68" s="11"/>
      <c r="C68" s="11"/>
      <c r="D68" s="11">
        <v>115</v>
      </c>
      <c r="E68" s="11">
        <v>115</v>
      </c>
      <c r="F68" s="11">
        <v>1451</v>
      </c>
      <c r="G68" s="11">
        <v>1956</v>
      </c>
      <c r="H68" s="11">
        <v>1956</v>
      </c>
      <c r="I68" s="11">
        <v>1956</v>
      </c>
      <c r="J68" s="11">
        <v>1956</v>
      </c>
      <c r="K68" s="11">
        <v>1956</v>
      </c>
      <c r="L68" s="11">
        <v>1956</v>
      </c>
      <c r="M68" s="11">
        <v>1956</v>
      </c>
      <c r="N68" s="11">
        <v>1956</v>
      </c>
      <c r="O68" s="11">
        <v>1956</v>
      </c>
      <c r="P68" s="11">
        <v>1956</v>
      </c>
      <c r="Q68" s="11">
        <v>2406</v>
      </c>
      <c r="R68" s="11">
        <v>2406</v>
      </c>
      <c r="S68" s="11">
        <v>2406</v>
      </c>
      <c r="T68" s="11">
        <v>2406</v>
      </c>
      <c r="U68" s="11">
        <v>2406</v>
      </c>
      <c r="V68" s="11">
        <v>2406</v>
      </c>
      <c r="W68" s="11">
        <v>2406</v>
      </c>
      <c r="X68" s="11">
        <v>2406</v>
      </c>
      <c r="Y68" s="11">
        <v>2406</v>
      </c>
      <c r="Z68" s="12"/>
      <c r="AA68" s="12"/>
      <c r="AC68" s="10">
        <f t="shared" si="13"/>
        <v>44713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44743</v>
      </c>
      <c r="B69" s="11"/>
      <c r="C69" s="11"/>
      <c r="D69" s="11">
        <v>100.0000000000001</v>
      </c>
      <c r="E69" s="11">
        <v>300.00000000000011</v>
      </c>
      <c r="F69" s="11">
        <v>1355</v>
      </c>
      <c r="G69" s="11">
        <v>1355</v>
      </c>
      <c r="H69" s="11">
        <v>1355</v>
      </c>
      <c r="I69" s="11">
        <v>1355</v>
      </c>
      <c r="J69" s="11">
        <v>1355</v>
      </c>
      <c r="K69" s="11">
        <v>1355</v>
      </c>
      <c r="L69" s="11">
        <v>1355</v>
      </c>
      <c r="M69" s="11">
        <v>1355</v>
      </c>
      <c r="N69" s="11">
        <v>1355</v>
      </c>
      <c r="O69" s="11">
        <v>1355</v>
      </c>
      <c r="P69" s="11">
        <v>1355</v>
      </c>
      <c r="Q69" s="11">
        <v>1355</v>
      </c>
      <c r="R69" s="11">
        <v>1355</v>
      </c>
      <c r="S69" s="11">
        <v>1355</v>
      </c>
      <c r="T69" s="11">
        <v>1355</v>
      </c>
      <c r="U69" s="11">
        <v>1355</v>
      </c>
      <c r="V69" s="11">
        <v>1355</v>
      </c>
      <c r="W69" s="11">
        <v>1355</v>
      </c>
      <c r="X69" s="11">
        <v>1355</v>
      </c>
      <c r="Y69" s="11"/>
      <c r="Z69" s="12"/>
      <c r="AA69" s="12"/>
      <c r="AC69" s="10">
        <f t="shared" si="13"/>
        <v>44743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44774</v>
      </c>
      <c r="B70" s="11"/>
      <c r="C70" s="11"/>
      <c r="D70" s="11">
        <v>110</v>
      </c>
      <c r="E70" s="11">
        <v>1641</v>
      </c>
      <c r="F70" s="11">
        <v>1641</v>
      </c>
      <c r="G70" s="11">
        <v>1666</v>
      </c>
      <c r="H70" s="11">
        <v>1666</v>
      </c>
      <c r="I70" s="11">
        <v>1666</v>
      </c>
      <c r="J70" s="11">
        <v>1666</v>
      </c>
      <c r="K70" s="11">
        <v>34166</v>
      </c>
      <c r="L70" s="11">
        <v>34166</v>
      </c>
      <c r="M70" s="11">
        <v>34166</v>
      </c>
      <c r="N70" s="11">
        <v>34166</v>
      </c>
      <c r="O70" s="11">
        <v>34166</v>
      </c>
      <c r="P70" s="11">
        <v>34166</v>
      </c>
      <c r="Q70" s="11">
        <v>34166</v>
      </c>
      <c r="R70" s="11">
        <v>34166</v>
      </c>
      <c r="S70" s="11">
        <v>34166</v>
      </c>
      <c r="T70" s="11">
        <v>34166</v>
      </c>
      <c r="U70" s="11">
        <v>34166</v>
      </c>
      <c r="V70" s="11">
        <v>34166</v>
      </c>
      <c r="W70" s="11">
        <v>34166</v>
      </c>
      <c r="X70" s="11"/>
      <c r="Y70" s="11"/>
      <c r="Z70" s="12"/>
      <c r="AA70" s="12"/>
      <c r="AC70" s="10">
        <f t="shared" si="13"/>
        <v>44774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44805</v>
      </c>
      <c r="B71" s="11"/>
      <c r="C71" s="11">
        <v>736.32999999999993</v>
      </c>
      <c r="D71" s="11">
        <v>736.32999999999993</v>
      </c>
      <c r="E71" s="11">
        <v>736.32999999999993</v>
      </c>
      <c r="F71" s="11">
        <v>736.32999999999993</v>
      </c>
      <c r="G71" s="11">
        <v>736.32999999999993</v>
      </c>
      <c r="H71" s="11">
        <v>736.32999999999993</v>
      </c>
      <c r="I71" s="11">
        <v>1679.33</v>
      </c>
      <c r="J71" s="11">
        <v>1679.33</v>
      </c>
      <c r="K71" s="11">
        <v>1679.33</v>
      </c>
      <c r="L71" s="11">
        <v>1679.33</v>
      </c>
      <c r="M71" s="11">
        <v>1679.33</v>
      </c>
      <c r="N71" s="11">
        <v>1679.33</v>
      </c>
      <c r="O71" s="11">
        <v>1679.33</v>
      </c>
      <c r="P71" s="11">
        <v>1684.33</v>
      </c>
      <c r="Q71" s="11">
        <v>1684.33</v>
      </c>
      <c r="R71" s="11">
        <v>1684.33</v>
      </c>
      <c r="S71" s="11">
        <v>1684.33</v>
      </c>
      <c r="T71" s="11">
        <v>1684.33</v>
      </c>
      <c r="U71" s="11">
        <v>1684.33</v>
      </c>
      <c r="V71" s="11">
        <v>1684.33</v>
      </c>
      <c r="W71" s="11"/>
      <c r="X71" s="11"/>
      <c r="Y71" s="11"/>
      <c r="Z71" s="12"/>
      <c r="AA71" s="12"/>
      <c r="AC71" s="10">
        <f t="shared" si="13"/>
        <v>44805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44835</v>
      </c>
      <c r="B72" s="11"/>
      <c r="C72" s="11">
        <v>75</v>
      </c>
      <c r="D72" s="11">
        <v>95</v>
      </c>
      <c r="E72" s="11">
        <v>95</v>
      </c>
      <c r="F72" s="11">
        <v>95</v>
      </c>
      <c r="G72" s="11">
        <v>245</v>
      </c>
      <c r="H72" s="11">
        <v>855</v>
      </c>
      <c r="I72" s="11">
        <v>855</v>
      </c>
      <c r="J72" s="11">
        <v>855</v>
      </c>
      <c r="K72" s="11">
        <v>855</v>
      </c>
      <c r="L72" s="11">
        <v>879.29</v>
      </c>
      <c r="M72" s="11">
        <v>879.29</v>
      </c>
      <c r="N72" s="11">
        <v>879.29</v>
      </c>
      <c r="O72" s="11">
        <v>879.29</v>
      </c>
      <c r="P72" s="11">
        <v>879.29</v>
      </c>
      <c r="Q72" s="11">
        <v>879.29</v>
      </c>
      <c r="R72" s="11">
        <v>879.29</v>
      </c>
      <c r="S72" s="11">
        <v>879.29</v>
      </c>
      <c r="T72" s="11">
        <v>879.29</v>
      </c>
      <c r="U72" s="11">
        <v>879.29</v>
      </c>
      <c r="V72" s="11"/>
      <c r="W72" s="11"/>
      <c r="X72" s="11"/>
      <c r="Y72" s="11"/>
      <c r="Z72" s="12"/>
      <c r="AA72" s="12"/>
      <c r="AC72" s="10">
        <f t="shared" si="13"/>
        <v>44835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44866</v>
      </c>
      <c r="B73" s="11"/>
      <c r="C73" s="11">
        <v>5</v>
      </c>
      <c r="D73" s="11">
        <v>5</v>
      </c>
      <c r="E73" s="11">
        <v>5</v>
      </c>
      <c r="F73" s="11">
        <v>105</v>
      </c>
      <c r="G73" s="11">
        <v>478</v>
      </c>
      <c r="H73" s="11">
        <v>555.13000000000011</v>
      </c>
      <c r="I73" s="11">
        <v>555.13000000000011</v>
      </c>
      <c r="J73" s="11">
        <v>555.13000000000011</v>
      </c>
      <c r="K73" s="11">
        <v>575.13000000000011</v>
      </c>
      <c r="L73" s="11">
        <v>575.13000000000011</v>
      </c>
      <c r="M73" s="11">
        <v>575.13000000000011</v>
      </c>
      <c r="N73" s="11">
        <v>575.13000000000011</v>
      </c>
      <c r="O73" s="11">
        <v>575.13000000000011</v>
      </c>
      <c r="P73" s="11">
        <v>575.13000000000011</v>
      </c>
      <c r="Q73" s="11">
        <v>575.13000000000011</v>
      </c>
      <c r="R73" s="11">
        <v>575.13000000000011</v>
      </c>
      <c r="S73" s="11">
        <v>575.13000000000011</v>
      </c>
      <c r="T73" s="11">
        <v>575.13000000000011</v>
      </c>
      <c r="U73" s="11"/>
      <c r="V73" s="11"/>
      <c r="W73" s="11"/>
      <c r="X73" s="11"/>
      <c r="Y73" s="11"/>
      <c r="Z73" s="12"/>
      <c r="AA73" s="12"/>
      <c r="AC73" s="10">
        <f t="shared" si="13"/>
        <v>44866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44896</v>
      </c>
      <c r="B74" s="11"/>
      <c r="C74" s="11"/>
      <c r="D74" s="11">
        <v>250</v>
      </c>
      <c r="E74" s="11">
        <v>250</v>
      </c>
      <c r="F74" s="11">
        <v>1650</v>
      </c>
      <c r="G74" s="11">
        <v>1650</v>
      </c>
      <c r="H74" s="11">
        <v>17900</v>
      </c>
      <c r="I74" s="11">
        <v>17950</v>
      </c>
      <c r="J74" s="11">
        <v>17950</v>
      </c>
      <c r="K74" s="11">
        <v>17950</v>
      </c>
      <c r="L74" s="11">
        <v>17950</v>
      </c>
      <c r="M74" s="11">
        <v>18003</v>
      </c>
      <c r="N74" s="11">
        <v>18003</v>
      </c>
      <c r="O74" s="11">
        <v>18003</v>
      </c>
      <c r="P74" s="11">
        <v>18003</v>
      </c>
      <c r="Q74" s="11">
        <v>18003</v>
      </c>
      <c r="R74" s="11">
        <v>18003</v>
      </c>
      <c r="S74" s="11">
        <v>18003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44896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44927</v>
      </c>
      <c r="B75" s="11"/>
      <c r="C75" s="11"/>
      <c r="D75" s="11">
        <v>940</v>
      </c>
      <c r="E75" s="11">
        <v>1017</v>
      </c>
      <c r="F75" s="11">
        <v>1142.1199999999999</v>
      </c>
      <c r="G75" s="11">
        <v>4321.1200000000008</v>
      </c>
      <c r="H75" s="11">
        <v>15762.29</v>
      </c>
      <c r="I75" s="11">
        <v>15762.29</v>
      </c>
      <c r="J75" s="11">
        <v>15762.29</v>
      </c>
      <c r="K75" s="11">
        <v>15762.29</v>
      </c>
      <c r="L75" s="11">
        <v>15882.29</v>
      </c>
      <c r="M75" s="11">
        <v>16009.76</v>
      </c>
      <c r="N75" s="11">
        <v>16009.76</v>
      </c>
      <c r="O75" s="11">
        <v>17574.8</v>
      </c>
      <c r="P75" s="11">
        <v>17574.8</v>
      </c>
      <c r="Q75" s="11">
        <v>19139.84</v>
      </c>
      <c r="R75" s="11">
        <v>19139.84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44927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44958</v>
      </c>
      <c r="B76" s="11"/>
      <c r="C76" s="11"/>
      <c r="D76" s="11">
        <v>77</v>
      </c>
      <c r="E76" s="11">
        <v>3377</v>
      </c>
      <c r="F76" s="11">
        <v>3971.0000000000009</v>
      </c>
      <c r="G76" s="11">
        <v>3971.0000000000009</v>
      </c>
      <c r="H76" s="11">
        <v>3971.0000000000009</v>
      </c>
      <c r="I76" s="11">
        <v>3971.0000000000009</v>
      </c>
      <c r="J76" s="11">
        <v>4731.0000000000009</v>
      </c>
      <c r="K76" s="11">
        <v>4736.0000000000009</v>
      </c>
      <c r="L76" s="11">
        <v>4736.0000000000009</v>
      </c>
      <c r="M76" s="11">
        <v>4736.0000000000009</v>
      </c>
      <c r="N76" s="11">
        <v>4736.0000000000009</v>
      </c>
      <c r="O76" s="11">
        <v>4736.0000000000009</v>
      </c>
      <c r="P76" s="11">
        <v>4736.0000000000009</v>
      </c>
      <c r="Q76" s="11">
        <v>4736.0000000000009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44958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44986</v>
      </c>
      <c r="B77" s="11"/>
      <c r="C77" s="11"/>
      <c r="D77" s="11">
        <v>381</v>
      </c>
      <c r="E77" s="11">
        <v>381</v>
      </c>
      <c r="F77" s="11">
        <v>381</v>
      </c>
      <c r="G77" s="11">
        <v>14265.31</v>
      </c>
      <c r="H77" s="11">
        <v>14265.31</v>
      </c>
      <c r="I77" s="11">
        <v>14765.31</v>
      </c>
      <c r="J77" s="11">
        <v>14765.31</v>
      </c>
      <c r="K77" s="11">
        <v>14765.31</v>
      </c>
      <c r="L77" s="11">
        <v>14765.31</v>
      </c>
      <c r="M77" s="11">
        <v>14765.31</v>
      </c>
      <c r="N77" s="11">
        <v>14765.31</v>
      </c>
      <c r="O77" s="11">
        <v>14865.31</v>
      </c>
      <c r="P77" s="11">
        <v>14865.31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44986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45017</v>
      </c>
      <c r="B78" s="11"/>
      <c r="C78" s="11">
        <v>3</v>
      </c>
      <c r="D78" s="11">
        <v>288</v>
      </c>
      <c r="E78" s="11">
        <v>293.10999999999967</v>
      </c>
      <c r="F78" s="11">
        <v>293.10999999999967</v>
      </c>
      <c r="G78" s="11">
        <v>303.10999999999967</v>
      </c>
      <c r="H78" s="11">
        <v>1214.809999999999</v>
      </c>
      <c r="I78" s="11">
        <v>1214.809999999999</v>
      </c>
      <c r="J78" s="11">
        <v>1214.809999999999</v>
      </c>
      <c r="K78" s="11">
        <v>1214.809999999999</v>
      </c>
      <c r="L78" s="11">
        <v>1214.809999999999</v>
      </c>
      <c r="M78" s="11">
        <v>1214.809999999999</v>
      </c>
      <c r="N78" s="11">
        <v>1214.809999999999</v>
      </c>
      <c r="O78" s="11">
        <v>1214.809999999999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45017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45047</v>
      </c>
      <c r="B79" s="11"/>
      <c r="C79" s="11"/>
      <c r="D79" s="11">
        <v>120</v>
      </c>
      <c r="E79" s="11">
        <v>1231.43</v>
      </c>
      <c r="F79" s="11">
        <v>1231.4299999999989</v>
      </c>
      <c r="G79" s="11">
        <v>2940.829999999999</v>
      </c>
      <c r="H79" s="11">
        <v>2945.8299999999981</v>
      </c>
      <c r="I79" s="11">
        <v>2945.8299999999981</v>
      </c>
      <c r="J79" s="11">
        <v>2945.8299999999981</v>
      </c>
      <c r="K79" s="11">
        <v>2945.8299999999981</v>
      </c>
      <c r="L79" s="11">
        <v>2945.8299999999981</v>
      </c>
      <c r="M79" s="11">
        <v>2945.8299999999981</v>
      </c>
      <c r="N79" s="11">
        <v>58380.419999999991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45047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45078</v>
      </c>
      <c r="B80" s="11"/>
      <c r="C80" s="11"/>
      <c r="D80" s="11">
        <v>11</v>
      </c>
      <c r="E80" s="11">
        <v>31</v>
      </c>
      <c r="F80" s="11">
        <v>1484.0000000000009</v>
      </c>
      <c r="G80" s="11">
        <v>1484.0000000000009</v>
      </c>
      <c r="H80" s="11">
        <v>38189.800000000003</v>
      </c>
      <c r="I80" s="11">
        <v>38189.800000000003</v>
      </c>
      <c r="J80" s="11">
        <v>38189.800000000003</v>
      </c>
      <c r="K80" s="11">
        <v>38189.800000000003</v>
      </c>
      <c r="L80" s="11">
        <v>38189.800000000003</v>
      </c>
      <c r="M80" s="11">
        <v>38189.800000000003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45078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45108</v>
      </c>
      <c r="B81" s="11"/>
      <c r="C81" s="11">
        <v>150</v>
      </c>
      <c r="D81" s="11">
        <v>150</v>
      </c>
      <c r="E81" s="11">
        <v>150</v>
      </c>
      <c r="F81" s="11">
        <v>203</v>
      </c>
      <c r="G81" s="11">
        <v>203</v>
      </c>
      <c r="H81" s="11">
        <v>203</v>
      </c>
      <c r="I81" s="11">
        <v>203</v>
      </c>
      <c r="J81" s="11">
        <v>203</v>
      </c>
      <c r="K81" s="11">
        <v>203</v>
      </c>
      <c r="L81" s="11">
        <v>203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45108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45139</v>
      </c>
      <c r="B82" s="11"/>
      <c r="C82" s="11"/>
      <c r="D82" s="11">
        <v>72</v>
      </c>
      <c r="E82" s="11">
        <v>82</v>
      </c>
      <c r="F82" s="11">
        <v>82</v>
      </c>
      <c r="G82" s="11">
        <v>967</v>
      </c>
      <c r="H82" s="11">
        <v>967</v>
      </c>
      <c r="I82" s="11">
        <v>967</v>
      </c>
      <c r="J82" s="11">
        <v>967</v>
      </c>
      <c r="K82" s="11">
        <v>967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45139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45170</v>
      </c>
      <c r="B83" s="11"/>
      <c r="C83" s="11">
        <v>349.99999999999989</v>
      </c>
      <c r="D83" s="11">
        <v>373.99999999999989</v>
      </c>
      <c r="E83" s="11">
        <v>373.99999999999989</v>
      </c>
      <c r="F83" s="11">
        <v>1794</v>
      </c>
      <c r="G83" s="11">
        <v>1794</v>
      </c>
      <c r="H83" s="11">
        <v>1794</v>
      </c>
      <c r="I83" s="11">
        <v>1794</v>
      </c>
      <c r="J83" s="11">
        <v>1794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45170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45200</v>
      </c>
      <c r="B84" s="11"/>
      <c r="C84" s="11"/>
      <c r="D84" s="11">
        <v>20</v>
      </c>
      <c r="E84" s="11">
        <v>100</v>
      </c>
      <c r="F84" s="11">
        <v>300</v>
      </c>
      <c r="G84" s="11">
        <v>970.00000000000023</v>
      </c>
      <c r="H84" s="11">
        <v>206019.48</v>
      </c>
      <c r="I84" s="11">
        <v>206019.48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45200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45231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45231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45261</v>
      </c>
      <c r="B86" s="11"/>
      <c r="C86" s="11"/>
      <c r="D86" s="11"/>
      <c r="E86" s="11">
        <v>66</v>
      </c>
      <c r="F86" s="11">
        <v>3066</v>
      </c>
      <c r="G86" s="11">
        <v>3066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45261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45292</v>
      </c>
      <c r="B87" s="11"/>
      <c r="C87" s="11"/>
      <c r="D87" s="11">
        <v>1655</v>
      </c>
      <c r="E87" s="11">
        <v>1655</v>
      </c>
      <c r="F87" s="11">
        <v>1655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45292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45323</v>
      </c>
      <c r="B88" s="11"/>
      <c r="C88" s="11">
        <v>55</v>
      </c>
      <c r="D88" s="11">
        <v>27073.1</v>
      </c>
      <c r="E88" s="11">
        <v>27073.1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45323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45352</v>
      </c>
      <c r="B89" s="11"/>
      <c r="C89" s="11">
        <v>10</v>
      </c>
      <c r="D89" s="11">
        <v>210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45352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29.813298843578821</v>
      </c>
      <c r="C99" s="4">
        <v>1.1081543180577029</v>
      </c>
      <c r="D99" s="4">
        <v>1.011569425765922</v>
      </c>
      <c r="E99" s="4">
        <v>1</v>
      </c>
      <c r="F99" s="4">
        <v>1.098458358374766</v>
      </c>
      <c r="G99" s="4">
        <v>1.034158028027738</v>
      </c>
      <c r="H99" s="4">
        <v>1.623642295452542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9.5245844472858305</v>
      </c>
      <c r="C100" s="4">
        <v>1.134610690749329</v>
      </c>
      <c r="D100" s="4">
        <v>1.0175217812197479</v>
      </c>
      <c r="E100" s="4">
        <v>0.99999999999999989</v>
      </c>
      <c r="F100" s="4">
        <v>0.99999999999999989</v>
      </c>
      <c r="G100" s="4">
        <v>0.99999999999999989</v>
      </c>
      <c r="H100" s="4">
        <v>1.017970591655303</v>
      </c>
      <c r="I100" s="4">
        <v>1.0265734846675461</v>
      </c>
      <c r="J100" s="4">
        <v>0.99999999999999989</v>
      </c>
      <c r="K100" s="4">
        <v>1.0090432741912641</v>
      </c>
      <c r="L100" s="4">
        <v>0.99999999999999989</v>
      </c>
      <c r="M100" s="4">
        <v>0.99999999999999989</v>
      </c>
      <c r="N100" s="4">
        <v>0.99999999999999989</v>
      </c>
      <c r="O100" s="4">
        <v>0.99999999999999989</v>
      </c>
      <c r="P100" s="4">
        <v>0.99999999999999989</v>
      </c>
      <c r="Q100" s="4">
        <v>0.99999999999999989</v>
      </c>
      <c r="R100" s="4">
        <v>0.99999999999999989</v>
      </c>
      <c r="S100" s="4">
        <v>0.99999999999999989</v>
      </c>
      <c r="T100" s="4">
        <v>0.99999999999999989</v>
      </c>
      <c r="U100" s="4">
        <v>0.99999999999999989</v>
      </c>
      <c r="V100" s="4">
        <v>0.99999999999999989</v>
      </c>
      <c r="W100" s="4">
        <v>0.99999999999999989</v>
      </c>
      <c r="X100" s="4"/>
    </row>
    <row r="101" spans="1:24" ht="15.5" customHeight="1" x14ac:dyDescent="0.35">
      <c r="A101" s="1">
        <f t="shared" si="16"/>
        <v>2</v>
      </c>
      <c r="B101" s="4">
        <v>10.85538650129795</v>
      </c>
      <c r="C101" s="4">
        <v>1.2464320706777161</v>
      </c>
      <c r="D101" s="4">
        <v>1.0111249673578799</v>
      </c>
      <c r="E101" s="4">
        <v>0.99999999999999989</v>
      </c>
      <c r="F101" s="4">
        <v>0.99999999999999989</v>
      </c>
      <c r="G101" s="4">
        <v>0.99999999999999989</v>
      </c>
      <c r="H101" s="4">
        <v>0.99999999999999989</v>
      </c>
      <c r="I101" s="4">
        <v>0.99999999999999989</v>
      </c>
      <c r="J101" s="4">
        <v>0.99999999999999989</v>
      </c>
      <c r="K101" s="4">
        <v>0.99999999999999989</v>
      </c>
      <c r="L101" s="4">
        <v>0.99999999999999989</v>
      </c>
      <c r="M101" s="4">
        <v>0.99999999999999989</v>
      </c>
      <c r="N101" s="4">
        <v>0.99999999999999989</v>
      </c>
      <c r="O101" s="4">
        <v>0.99999999999999989</v>
      </c>
      <c r="P101" s="4">
        <v>0.99999999999999989</v>
      </c>
      <c r="Q101" s="4">
        <v>0.99999999999999989</v>
      </c>
      <c r="R101" s="4">
        <v>0.99999999999999989</v>
      </c>
      <c r="S101" s="4">
        <v>0.99999999999999989</v>
      </c>
      <c r="T101" s="4">
        <v>0.99999999999999989</v>
      </c>
      <c r="U101" s="4">
        <v>0.99999999999999989</v>
      </c>
      <c r="V101" s="4">
        <v>0.99999999999999989</v>
      </c>
    </row>
    <row r="102" spans="1:24" ht="15.5" customHeight="1" x14ac:dyDescent="0.35">
      <c r="A102" s="1">
        <f t="shared" si="16"/>
        <v>3</v>
      </c>
      <c r="B102" s="4">
        <v>11.3572134599682</v>
      </c>
      <c r="C102" s="4">
        <v>1.048442697079891</v>
      </c>
      <c r="D102" s="4">
        <v>1.038769566143219</v>
      </c>
      <c r="E102" s="4">
        <v>1.0031096363983809</v>
      </c>
      <c r="F102" s="4">
        <v>1</v>
      </c>
      <c r="G102" s="4">
        <v>1.009203006477088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3.3836711136762201</v>
      </c>
      <c r="C103" s="4">
        <v>1.5521416247351261</v>
      </c>
      <c r="D103" s="4">
        <v>1.0004691571443971</v>
      </c>
      <c r="E103" s="4">
        <v>1.0135928400480769</v>
      </c>
      <c r="F103" s="4">
        <v>1</v>
      </c>
      <c r="G103" s="4">
        <v>1.0006627126202989</v>
      </c>
      <c r="H103" s="4">
        <v>1</v>
      </c>
      <c r="I103" s="4">
        <v>1.011206587749186</v>
      </c>
      <c r="J103" s="4">
        <v>1.015802860702921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39.43034323622728</v>
      </c>
      <c r="C104" s="4">
        <v>1.019893200687612</v>
      </c>
      <c r="D104" s="4">
        <v>1.6371835652987821</v>
      </c>
      <c r="E104" s="4">
        <v>1.0035682445945151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6.6442168923098066</v>
      </c>
      <c r="C105" s="4">
        <v>1.056942490690939</v>
      </c>
      <c r="D105" s="4">
        <v>1.0134696609685161</v>
      </c>
      <c r="E105" s="4">
        <v>1.0053687853412849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17.452919538285911</v>
      </c>
      <c r="C106" s="4">
        <v>1.261626681589906</v>
      </c>
      <c r="D106" s="4">
        <v>1.002557736288171</v>
      </c>
      <c r="E106" s="4">
        <v>1.0191992032254049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80.924503882657476</v>
      </c>
      <c r="C107" s="4">
        <v>1.2733776514929389</v>
      </c>
      <c r="D107" s="4">
        <v>2.463925078705874</v>
      </c>
      <c r="E107" s="4">
        <v>1.272741329010795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15.611855174623519</v>
      </c>
      <c r="C108" s="4">
        <v>1.443418724833041</v>
      </c>
      <c r="D108" s="4">
        <v>3.1597156263330022</v>
      </c>
      <c r="E108" s="4">
        <v>1.308829697042788</v>
      </c>
      <c r="F108" s="4">
        <v>0.99999999999999989</v>
      </c>
      <c r="G108" s="4">
        <v>1.001885496324932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16.84202171566449</v>
      </c>
      <c r="C109" s="4">
        <v>1.062029444475862</v>
      </c>
      <c r="D109" s="4">
        <v>1.1361493514330949</v>
      </c>
      <c r="E109" s="4">
        <v>1.005355396483685</v>
      </c>
      <c r="F109" s="4">
        <v>1</v>
      </c>
      <c r="G109" s="4">
        <v>1.005003651733408</v>
      </c>
      <c r="H109" s="4">
        <v>0.99999999999999989</v>
      </c>
      <c r="I109" s="4">
        <v>0.99999999999999989</v>
      </c>
      <c r="J109" s="4">
        <v>0.99999999999999989</v>
      </c>
      <c r="K109" s="4">
        <v>0.99999999999999989</v>
      </c>
      <c r="L109" s="4">
        <v>0.99999999999999989</v>
      </c>
      <c r="M109" s="4">
        <v>0.99999999999999989</v>
      </c>
      <c r="N109" s="4">
        <v>0.99999999999999989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13.607573946241949</v>
      </c>
      <c r="C110" s="4">
        <v>1.5261039851725049</v>
      </c>
      <c r="D110" s="4">
        <v>1.415041467192079</v>
      </c>
      <c r="E110" s="4">
        <v>1.009204760648664</v>
      </c>
      <c r="F110" s="4">
        <v>1</v>
      </c>
      <c r="G110" s="4">
        <v>2.04029721291373</v>
      </c>
      <c r="H110" s="4">
        <v>1.1030011899215491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23.269640195869709</v>
      </c>
      <c r="C111" s="4">
        <v>1.445348704224708</v>
      </c>
      <c r="D111" s="4">
        <v>1</v>
      </c>
      <c r="E111" s="4">
        <v>1.391763149398948</v>
      </c>
      <c r="F111" s="4">
        <v>1</v>
      </c>
      <c r="G111" s="4">
        <v>1.0108250212634351</v>
      </c>
      <c r="H111" s="4">
        <v>1</v>
      </c>
      <c r="I111" s="4">
        <v>1.004454623584307</v>
      </c>
      <c r="J111" s="4">
        <v>0.99999999999999989</v>
      </c>
      <c r="K111" s="4">
        <v>0.99999999999999989</v>
      </c>
      <c r="L111" s="4">
        <v>0.99999999999999989</v>
      </c>
      <c r="U111" s="4"/>
      <c r="V111" s="4"/>
    </row>
    <row r="112" spans="1:24" ht="15.5" customHeight="1" x14ac:dyDescent="0.35">
      <c r="A112" s="1">
        <f t="shared" si="16"/>
        <v>13</v>
      </c>
      <c r="B112" s="4">
        <v>4.0940178679222496</v>
      </c>
      <c r="C112" s="4">
        <v>1.2610013048959401</v>
      </c>
      <c r="D112" s="4">
        <v>1.8929732352700439</v>
      </c>
      <c r="E112" s="4">
        <v>1</v>
      </c>
      <c r="F112" s="4">
        <v>1.083210952930258</v>
      </c>
      <c r="G112" s="4">
        <v>1</v>
      </c>
      <c r="H112" s="4">
        <v>1</v>
      </c>
      <c r="I112" s="4">
        <v>1.00390901211195</v>
      </c>
      <c r="J112" s="4">
        <v>1</v>
      </c>
      <c r="K112" s="4">
        <v>1</v>
      </c>
      <c r="U112" s="4"/>
      <c r="V112" s="4"/>
    </row>
    <row r="113" spans="1:55" ht="15.5" customHeight="1" x14ac:dyDescent="0.35">
      <c r="A113" s="1">
        <f t="shared" si="16"/>
        <v>14</v>
      </c>
      <c r="B113" s="4">
        <v>12.55037573058725</v>
      </c>
      <c r="C113" s="4">
        <v>1.019004956368434</v>
      </c>
      <c r="D113" s="4">
        <v>1</v>
      </c>
      <c r="E113" s="4">
        <v>1</v>
      </c>
      <c r="F113" s="4">
        <v>1</v>
      </c>
      <c r="G113" s="4">
        <v>1</v>
      </c>
      <c r="H113" s="4">
        <v>2.758522758185439</v>
      </c>
      <c r="I113" s="4">
        <v>1</v>
      </c>
      <c r="J113" s="4">
        <v>1</v>
      </c>
      <c r="V113" s="4"/>
    </row>
    <row r="114" spans="1:55" ht="15.5" customHeight="1" x14ac:dyDescent="0.35">
      <c r="A114" s="1">
        <f t="shared" si="16"/>
        <v>15</v>
      </c>
      <c r="B114" s="4">
        <v>5.2432959531935639</v>
      </c>
      <c r="C114" s="4">
        <v>2.2018318765110658</v>
      </c>
      <c r="D114" s="4">
        <v>1.041936778089829</v>
      </c>
      <c r="E114" s="4">
        <v>1</v>
      </c>
      <c r="F114" s="4">
        <v>1</v>
      </c>
      <c r="G114" s="4">
        <v>1</v>
      </c>
      <c r="H114" s="4">
        <v>1.055570192327179</v>
      </c>
      <c r="I114" s="4">
        <v>1</v>
      </c>
    </row>
    <row r="115" spans="1:55" ht="15.5" customHeight="1" x14ac:dyDescent="0.35">
      <c r="A115" s="1">
        <f t="shared" si="16"/>
        <v>16</v>
      </c>
      <c r="B115" s="4">
        <v>3.7327697441601781</v>
      </c>
      <c r="C115" s="4">
        <v>1.0302882208501201</v>
      </c>
      <c r="D115" s="4">
        <v>1</v>
      </c>
      <c r="E115" s="4">
        <v>1</v>
      </c>
      <c r="F115" s="4">
        <v>1.2990570949268241</v>
      </c>
      <c r="G115" s="4">
        <v>1</v>
      </c>
      <c r="H115" s="4">
        <v>1</v>
      </c>
    </row>
    <row r="116" spans="1:55" ht="15.5" customHeight="1" x14ac:dyDescent="0.35">
      <c r="A116" s="1">
        <f t="shared" si="16"/>
        <v>17</v>
      </c>
      <c r="B116" s="4">
        <v>14.59087413483722</v>
      </c>
      <c r="C116" s="4">
        <v>1</v>
      </c>
      <c r="D116" s="4">
        <v>1.0339254027653331</v>
      </c>
      <c r="E116" s="4">
        <v>1.014927782497876</v>
      </c>
      <c r="F116" s="4">
        <v>2.3393940915978142</v>
      </c>
      <c r="G116" s="4">
        <v>1</v>
      </c>
    </row>
    <row r="117" spans="1:55" ht="15.5" customHeight="1" x14ac:dyDescent="0.35">
      <c r="A117" s="1">
        <f t="shared" si="16"/>
        <v>18</v>
      </c>
      <c r="B117" s="4">
        <v>3.8840097298681351</v>
      </c>
      <c r="C117" s="4">
        <v>1.391027753971916</v>
      </c>
      <c r="D117" s="4">
        <v>1.0589322527902181</v>
      </c>
      <c r="E117" s="4">
        <v>0.99999999999999989</v>
      </c>
      <c r="F117" s="4">
        <v>0.99999999999999989</v>
      </c>
    </row>
    <row r="118" spans="1:55" ht="15.5" customHeight="1" x14ac:dyDescent="0.35">
      <c r="A118" s="1">
        <f t="shared" si="16"/>
        <v>19</v>
      </c>
      <c r="B118" s="4"/>
      <c r="C118" s="4">
        <v>3.608754027926961</v>
      </c>
      <c r="D118" s="4">
        <v>1</v>
      </c>
      <c r="E118" s="4">
        <v>1</v>
      </c>
    </row>
    <row r="119" spans="1:55" ht="15.5" customHeight="1" x14ac:dyDescent="0.35">
      <c r="A119" s="1">
        <f t="shared" si="16"/>
        <v>20</v>
      </c>
      <c r="B119" s="4"/>
      <c r="C119" s="4">
        <v>1</v>
      </c>
      <c r="D119" s="4">
        <v>1</v>
      </c>
    </row>
    <row r="120" spans="1:55" ht="15.5" customHeight="1" x14ac:dyDescent="0.35">
      <c r="A120" s="1">
        <f t="shared" si="16"/>
        <v>21</v>
      </c>
      <c r="B120" s="4">
        <v>6.1086414831057514</v>
      </c>
      <c r="C120" s="4">
        <v>1</v>
      </c>
    </row>
    <row r="121" spans="1:55" ht="15.5" customHeight="1" x14ac:dyDescent="0.35">
      <c r="A121" s="1">
        <f t="shared" si="16"/>
        <v>22</v>
      </c>
      <c r="B121" s="4">
        <v>1</v>
      </c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44652</v>
      </c>
      <c r="C126" s="9">
        <f>A128</f>
        <v>44682</v>
      </c>
      <c r="D126" s="9">
        <f>A129</f>
        <v>44713</v>
      </c>
      <c r="E126" s="9">
        <f>A130</f>
        <v>44743</v>
      </c>
      <c r="F126" s="9">
        <f>A131</f>
        <v>44774</v>
      </c>
      <c r="G126" s="9">
        <f>A132</f>
        <v>44805</v>
      </c>
      <c r="H126" s="9">
        <f>A133</f>
        <v>44835</v>
      </c>
      <c r="I126" s="9">
        <f>A134</f>
        <v>44866</v>
      </c>
      <c r="J126" s="9">
        <f>A135</f>
        <v>44896</v>
      </c>
      <c r="K126" s="9">
        <f>A136</f>
        <v>44927</v>
      </c>
      <c r="L126" s="9">
        <f>A137</f>
        <v>44958</v>
      </c>
      <c r="M126" s="9">
        <f>A138</f>
        <v>44986</v>
      </c>
      <c r="N126" s="9">
        <f>A139</f>
        <v>45017</v>
      </c>
      <c r="O126" s="9">
        <f>A140</f>
        <v>45047</v>
      </c>
      <c r="P126" s="9">
        <f>A141</f>
        <v>45078</v>
      </c>
      <c r="Q126" s="9">
        <f>A142</f>
        <v>45108</v>
      </c>
      <c r="R126" s="9">
        <f>A143</f>
        <v>45139</v>
      </c>
      <c r="S126" s="9">
        <f>A144</f>
        <v>45170</v>
      </c>
      <c r="T126" s="9">
        <f>A145</f>
        <v>45200</v>
      </c>
      <c r="U126" s="9">
        <f>A146</f>
        <v>45231</v>
      </c>
      <c r="V126" s="9">
        <f>A147</f>
        <v>45261</v>
      </c>
      <c r="W126" s="9">
        <f>A148</f>
        <v>45292</v>
      </c>
      <c r="X126" s="9">
        <f>A149</f>
        <v>45323</v>
      </c>
      <c r="Y126" s="9">
        <f>A150</f>
        <v>45352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44652</v>
      </c>
      <c r="AE126" s="9">
        <f>AC128</f>
        <v>44682</v>
      </c>
      <c r="AF126" s="9">
        <f>AC129</f>
        <v>44713</v>
      </c>
      <c r="AG126" s="9">
        <f>AC130</f>
        <v>44743</v>
      </c>
      <c r="AH126" s="9">
        <f>AC131</f>
        <v>44774</v>
      </c>
      <c r="AI126" s="9">
        <f>AC132</f>
        <v>44805</v>
      </c>
      <c r="AJ126" s="9">
        <f>AC133</f>
        <v>44835</v>
      </c>
      <c r="AK126" s="9">
        <f>AC134</f>
        <v>44866</v>
      </c>
      <c r="AL126" s="9">
        <f>AC135</f>
        <v>44896</v>
      </c>
      <c r="AM126" s="9">
        <f>AC136</f>
        <v>44927</v>
      </c>
      <c r="AN126" s="9">
        <f>AC137</f>
        <v>44958</v>
      </c>
      <c r="AO126" s="9">
        <f>AC138</f>
        <v>44986</v>
      </c>
      <c r="AP126" s="9">
        <f>AC139</f>
        <v>45017</v>
      </c>
      <c r="AQ126" s="9">
        <f>AC140</f>
        <v>45047</v>
      </c>
      <c r="AR126" s="9">
        <f>AC141</f>
        <v>45078</v>
      </c>
      <c r="AS126" s="9">
        <f>AC142</f>
        <v>45108</v>
      </c>
      <c r="AT126" s="9">
        <f>AC143</f>
        <v>45139</v>
      </c>
      <c r="AU126" s="9">
        <f>AC144</f>
        <v>45170</v>
      </c>
      <c r="AV126" s="9">
        <f>AC145</f>
        <v>45200</v>
      </c>
      <c r="AW126" s="9">
        <f>AC146</f>
        <v>45231</v>
      </c>
      <c r="AX126" s="9">
        <f>AC147</f>
        <v>45261</v>
      </c>
      <c r="AY126" s="9">
        <f>AC148</f>
        <v>45292</v>
      </c>
      <c r="AZ126" s="9">
        <f>AC149</f>
        <v>45323</v>
      </c>
      <c r="BA126" s="9">
        <f>AC150</f>
        <v>45352</v>
      </c>
      <c r="BB126" s="9" t="s">
        <v>33</v>
      </c>
      <c r="BC126" s="7" t="s">
        <v>33</v>
      </c>
    </row>
    <row r="127" spans="1:55" x14ac:dyDescent="0.35">
      <c r="A127" s="10">
        <f>Summary!A8</f>
        <v>44652</v>
      </c>
      <c r="B127" s="11"/>
      <c r="C127" s="11"/>
      <c r="D127" s="11">
        <v>115</v>
      </c>
      <c r="E127" s="11">
        <v>115</v>
      </c>
      <c r="F127" s="11">
        <v>1451</v>
      </c>
      <c r="G127" s="11">
        <v>1956</v>
      </c>
      <c r="H127" s="11">
        <v>1956</v>
      </c>
      <c r="I127" s="11">
        <v>1956</v>
      </c>
      <c r="J127" s="11">
        <v>1956</v>
      </c>
      <c r="K127" s="11">
        <v>1956</v>
      </c>
      <c r="L127" s="11">
        <v>1956</v>
      </c>
      <c r="M127" s="11">
        <v>1956</v>
      </c>
      <c r="N127" s="11">
        <v>1956</v>
      </c>
      <c r="O127" s="11">
        <v>1956</v>
      </c>
      <c r="P127" s="11">
        <v>1956</v>
      </c>
      <c r="Q127" s="11">
        <v>2406</v>
      </c>
      <c r="R127" s="11">
        <v>2406</v>
      </c>
      <c r="S127" s="11">
        <v>2406</v>
      </c>
      <c r="T127" s="11">
        <v>2406</v>
      </c>
      <c r="U127" s="11">
        <v>2406</v>
      </c>
      <c r="V127" s="11">
        <v>2406</v>
      </c>
      <c r="W127" s="11">
        <v>2406</v>
      </c>
      <c r="X127" s="11">
        <v>2406</v>
      </c>
      <c r="Y127" s="11">
        <v>2406</v>
      </c>
      <c r="Z127" s="12"/>
      <c r="AA127" s="12"/>
      <c r="AC127" s="10">
        <f t="shared" ref="AC127:AC150" si="17">A127</f>
        <v>44652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44682</v>
      </c>
      <c r="B128" s="11"/>
      <c r="C128" s="11"/>
      <c r="D128" s="11">
        <v>100.0000000000001</v>
      </c>
      <c r="E128" s="11">
        <v>300.00000000000011</v>
      </c>
      <c r="F128" s="11">
        <v>1355</v>
      </c>
      <c r="G128" s="11">
        <v>1355</v>
      </c>
      <c r="H128" s="11">
        <v>1355</v>
      </c>
      <c r="I128" s="11">
        <v>1355</v>
      </c>
      <c r="J128" s="11">
        <v>1355</v>
      </c>
      <c r="K128" s="11">
        <v>1355</v>
      </c>
      <c r="L128" s="11">
        <v>1355</v>
      </c>
      <c r="M128" s="11">
        <v>1355</v>
      </c>
      <c r="N128" s="11">
        <v>1355</v>
      </c>
      <c r="O128" s="11">
        <v>1355</v>
      </c>
      <c r="P128" s="11">
        <v>1355</v>
      </c>
      <c r="Q128" s="11">
        <v>1355</v>
      </c>
      <c r="R128" s="11">
        <v>1355</v>
      </c>
      <c r="S128" s="11">
        <v>1355</v>
      </c>
      <c r="T128" s="11">
        <v>1355</v>
      </c>
      <c r="U128" s="11">
        <v>1355</v>
      </c>
      <c r="V128" s="11">
        <v>1355</v>
      </c>
      <c r="W128" s="11">
        <v>1355</v>
      </c>
      <c r="X128" s="11">
        <v>1355</v>
      </c>
      <c r="Y128" s="11"/>
      <c r="Z128" s="12"/>
      <c r="AA128" s="12"/>
      <c r="AC128" s="10">
        <f t="shared" si="17"/>
        <v>44682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44713</v>
      </c>
      <c r="B129" s="11"/>
      <c r="C129" s="11"/>
      <c r="D129" s="11">
        <v>110</v>
      </c>
      <c r="E129" s="11">
        <v>1641</v>
      </c>
      <c r="F129" s="11">
        <v>1641</v>
      </c>
      <c r="G129" s="11">
        <v>1666</v>
      </c>
      <c r="H129" s="11">
        <v>1666</v>
      </c>
      <c r="I129" s="11">
        <v>1666</v>
      </c>
      <c r="J129" s="11">
        <v>1666</v>
      </c>
      <c r="K129" s="11">
        <v>34166</v>
      </c>
      <c r="L129" s="11">
        <v>34166</v>
      </c>
      <c r="M129" s="11">
        <v>34166</v>
      </c>
      <c r="N129" s="11">
        <v>34166</v>
      </c>
      <c r="O129" s="11">
        <v>34166</v>
      </c>
      <c r="P129" s="11">
        <v>34166</v>
      </c>
      <c r="Q129" s="11">
        <v>34166</v>
      </c>
      <c r="R129" s="11">
        <v>34166</v>
      </c>
      <c r="S129" s="11">
        <v>34166</v>
      </c>
      <c r="T129" s="11">
        <v>34166</v>
      </c>
      <c r="U129" s="11">
        <v>34166</v>
      </c>
      <c r="V129" s="11">
        <v>34166</v>
      </c>
      <c r="W129" s="11">
        <v>34166</v>
      </c>
      <c r="X129" s="11"/>
      <c r="Y129" s="11"/>
      <c r="Z129" s="12"/>
      <c r="AA129" s="12"/>
      <c r="AC129" s="10">
        <f t="shared" si="17"/>
        <v>44713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44743</v>
      </c>
      <c r="B130" s="11"/>
      <c r="C130" s="11">
        <v>736.32999999999993</v>
      </c>
      <c r="D130" s="11">
        <v>736.32999999999993</v>
      </c>
      <c r="E130" s="11">
        <v>736.32999999999993</v>
      </c>
      <c r="F130" s="11">
        <v>736.32999999999993</v>
      </c>
      <c r="G130" s="11">
        <v>736.32999999999993</v>
      </c>
      <c r="H130" s="11">
        <v>736.32999999999993</v>
      </c>
      <c r="I130" s="11">
        <v>1679.33</v>
      </c>
      <c r="J130" s="11">
        <v>1679.33</v>
      </c>
      <c r="K130" s="11">
        <v>1679.33</v>
      </c>
      <c r="L130" s="11">
        <v>1679.33</v>
      </c>
      <c r="M130" s="11">
        <v>1679.33</v>
      </c>
      <c r="N130" s="11">
        <v>1679.33</v>
      </c>
      <c r="O130" s="11">
        <v>1679.33</v>
      </c>
      <c r="P130" s="11">
        <v>1684.33</v>
      </c>
      <c r="Q130" s="11">
        <v>1684.33</v>
      </c>
      <c r="R130" s="11">
        <v>1684.33</v>
      </c>
      <c r="S130" s="11">
        <v>1684.33</v>
      </c>
      <c r="T130" s="11">
        <v>1684.33</v>
      </c>
      <c r="U130" s="11">
        <v>1684.33</v>
      </c>
      <c r="V130" s="11">
        <v>1684.33</v>
      </c>
      <c r="W130" s="11"/>
      <c r="X130" s="11"/>
      <c r="Y130" s="11"/>
      <c r="Z130" s="12"/>
      <c r="AA130" s="12"/>
      <c r="AC130" s="10">
        <f t="shared" si="17"/>
        <v>44743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44774</v>
      </c>
      <c r="B131" s="11"/>
      <c r="C131" s="11">
        <v>75</v>
      </c>
      <c r="D131" s="11">
        <v>95</v>
      </c>
      <c r="E131" s="11">
        <v>95</v>
      </c>
      <c r="F131" s="11">
        <v>95</v>
      </c>
      <c r="G131" s="11">
        <v>245</v>
      </c>
      <c r="H131" s="11">
        <v>855</v>
      </c>
      <c r="I131" s="11">
        <v>855</v>
      </c>
      <c r="J131" s="11">
        <v>855</v>
      </c>
      <c r="K131" s="11">
        <v>855</v>
      </c>
      <c r="L131" s="11">
        <v>879.29</v>
      </c>
      <c r="M131" s="11">
        <v>879.29</v>
      </c>
      <c r="N131" s="11">
        <v>879.29</v>
      </c>
      <c r="O131" s="11">
        <v>879.29</v>
      </c>
      <c r="P131" s="11">
        <v>879.29</v>
      </c>
      <c r="Q131" s="11">
        <v>879.29</v>
      </c>
      <c r="R131" s="11">
        <v>879.29</v>
      </c>
      <c r="S131" s="11">
        <v>879.29</v>
      </c>
      <c r="T131" s="11">
        <v>879.29</v>
      </c>
      <c r="U131" s="11">
        <v>879.29</v>
      </c>
      <c r="V131" s="11"/>
      <c r="W131" s="11"/>
      <c r="X131" s="11"/>
      <c r="Y131" s="11"/>
      <c r="Z131" s="12"/>
      <c r="AA131" s="12"/>
      <c r="AC131" s="10">
        <f t="shared" si="17"/>
        <v>44774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44805</v>
      </c>
      <c r="B132" s="11"/>
      <c r="C132" s="11">
        <v>5</v>
      </c>
      <c r="D132" s="11">
        <v>5</v>
      </c>
      <c r="E132" s="11">
        <v>5</v>
      </c>
      <c r="F132" s="11">
        <v>105</v>
      </c>
      <c r="G132" s="11">
        <v>478</v>
      </c>
      <c r="H132" s="11">
        <v>555.13000000000011</v>
      </c>
      <c r="I132" s="11">
        <v>555.13000000000011</v>
      </c>
      <c r="J132" s="11">
        <v>555.13000000000011</v>
      </c>
      <c r="K132" s="11">
        <v>575.13000000000011</v>
      </c>
      <c r="L132" s="11">
        <v>575.13000000000011</v>
      </c>
      <c r="M132" s="11">
        <v>575.13000000000011</v>
      </c>
      <c r="N132" s="11">
        <v>575.13000000000011</v>
      </c>
      <c r="O132" s="11">
        <v>575.13000000000011</v>
      </c>
      <c r="P132" s="11">
        <v>575.13000000000011</v>
      </c>
      <c r="Q132" s="11">
        <v>575.13000000000011</v>
      </c>
      <c r="R132" s="11">
        <v>575.13000000000011</v>
      </c>
      <c r="S132" s="11">
        <v>575.13000000000011</v>
      </c>
      <c r="T132" s="11">
        <v>575.13000000000011</v>
      </c>
      <c r="U132" s="11"/>
      <c r="V132" s="11"/>
      <c r="W132" s="11"/>
      <c r="X132" s="11"/>
      <c r="Y132" s="11"/>
      <c r="Z132" s="12"/>
      <c r="AA132" s="12"/>
      <c r="AC132" s="10">
        <f t="shared" si="17"/>
        <v>44805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44835</v>
      </c>
      <c r="B133" s="11"/>
      <c r="C133" s="11"/>
      <c r="D133" s="11">
        <v>250</v>
      </c>
      <c r="E133" s="11">
        <v>250</v>
      </c>
      <c r="F133" s="11">
        <v>1650</v>
      </c>
      <c r="G133" s="11">
        <v>1650</v>
      </c>
      <c r="H133" s="11">
        <v>17900</v>
      </c>
      <c r="I133" s="11">
        <v>17950</v>
      </c>
      <c r="J133" s="11">
        <v>17950</v>
      </c>
      <c r="K133" s="11">
        <v>17950</v>
      </c>
      <c r="L133" s="11">
        <v>17950</v>
      </c>
      <c r="M133" s="11">
        <v>18003</v>
      </c>
      <c r="N133" s="11">
        <v>18003</v>
      </c>
      <c r="O133" s="11">
        <v>18003</v>
      </c>
      <c r="P133" s="11">
        <v>18003</v>
      </c>
      <c r="Q133" s="11">
        <v>18003</v>
      </c>
      <c r="R133" s="11">
        <v>18003</v>
      </c>
      <c r="S133" s="11">
        <v>18003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44835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44866</v>
      </c>
      <c r="B134" s="11"/>
      <c r="C134" s="11"/>
      <c r="D134" s="11">
        <v>940</v>
      </c>
      <c r="E134" s="11">
        <v>1017</v>
      </c>
      <c r="F134" s="11">
        <v>1142.1199999999999</v>
      </c>
      <c r="G134" s="11">
        <v>4321.1200000000008</v>
      </c>
      <c r="H134" s="11">
        <v>15762.29</v>
      </c>
      <c r="I134" s="11">
        <v>15762.29</v>
      </c>
      <c r="J134" s="11">
        <v>15762.29</v>
      </c>
      <c r="K134" s="11">
        <v>15762.29</v>
      </c>
      <c r="L134" s="11">
        <v>15882.29</v>
      </c>
      <c r="M134" s="11">
        <v>16009.76</v>
      </c>
      <c r="N134" s="11">
        <v>16009.76</v>
      </c>
      <c r="O134" s="11">
        <v>17574.8</v>
      </c>
      <c r="P134" s="11">
        <v>17574.8</v>
      </c>
      <c r="Q134" s="11">
        <v>19139.84</v>
      </c>
      <c r="R134" s="11">
        <v>19139.84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44866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44896</v>
      </c>
      <c r="B135" s="11"/>
      <c r="C135" s="11"/>
      <c r="D135" s="11">
        <v>77</v>
      </c>
      <c r="E135" s="11">
        <v>3377</v>
      </c>
      <c r="F135" s="11">
        <v>3971.0000000000009</v>
      </c>
      <c r="G135" s="11">
        <v>3971.0000000000009</v>
      </c>
      <c r="H135" s="11">
        <v>3971.0000000000009</v>
      </c>
      <c r="I135" s="11">
        <v>3971.0000000000009</v>
      </c>
      <c r="J135" s="11">
        <v>4731.0000000000009</v>
      </c>
      <c r="K135" s="11">
        <v>4736.0000000000009</v>
      </c>
      <c r="L135" s="11">
        <v>4736.0000000000009</v>
      </c>
      <c r="M135" s="11">
        <v>4736.0000000000009</v>
      </c>
      <c r="N135" s="11">
        <v>4736.0000000000009</v>
      </c>
      <c r="O135" s="11">
        <v>4736.0000000000009</v>
      </c>
      <c r="P135" s="11">
        <v>4736.0000000000009</v>
      </c>
      <c r="Q135" s="11">
        <v>4736.0000000000009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44896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44927</v>
      </c>
      <c r="B136" s="11"/>
      <c r="C136" s="11"/>
      <c r="D136" s="11">
        <v>381</v>
      </c>
      <c r="E136" s="11">
        <v>381</v>
      </c>
      <c r="F136" s="11">
        <v>381</v>
      </c>
      <c r="G136" s="11">
        <v>14265.31</v>
      </c>
      <c r="H136" s="11">
        <v>14265.31</v>
      </c>
      <c r="I136" s="11">
        <v>14765.31</v>
      </c>
      <c r="J136" s="11">
        <v>14765.31</v>
      </c>
      <c r="K136" s="11">
        <v>14765.31</v>
      </c>
      <c r="L136" s="11">
        <v>14765.31</v>
      </c>
      <c r="M136" s="11">
        <v>14765.31</v>
      </c>
      <c r="N136" s="11">
        <v>14765.31</v>
      </c>
      <c r="O136" s="11">
        <v>14865.31</v>
      </c>
      <c r="P136" s="11">
        <v>14865.31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44927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44958</v>
      </c>
      <c r="B137" s="11"/>
      <c r="C137" s="11">
        <v>3</v>
      </c>
      <c r="D137" s="11">
        <v>288</v>
      </c>
      <c r="E137" s="11">
        <v>293.10999999999967</v>
      </c>
      <c r="F137" s="11">
        <v>293.10999999999967</v>
      </c>
      <c r="G137" s="11">
        <v>303.10999999999967</v>
      </c>
      <c r="H137" s="11">
        <v>1214.809999999999</v>
      </c>
      <c r="I137" s="11">
        <v>1214.809999999999</v>
      </c>
      <c r="J137" s="11">
        <v>1214.809999999999</v>
      </c>
      <c r="K137" s="11">
        <v>1214.809999999999</v>
      </c>
      <c r="L137" s="11">
        <v>1214.809999999999</v>
      </c>
      <c r="M137" s="11">
        <v>1214.809999999999</v>
      </c>
      <c r="N137" s="11">
        <v>1214.809999999999</v>
      </c>
      <c r="O137" s="11">
        <v>1214.809999999999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44958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44986</v>
      </c>
      <c r="B138" s="11"/>
      <c r="C138" s="11"/>
      <c r="D138" s="11">
        <v>120</v>
      </c>
      <c r="E138" s="11">
        <v>1231.43</v>
      </c>
      <c r="F138" s="11">
        <v>1231.4299999999989</v>
      </c>
      <c r="G138" s="11">
        <v>2940.829999999999</v>
      </c>
      <c r="H138" s="11">
        <v>2945.8299999999981</v>
      </c>
      <c r="I138" s="11">
        <v>2945.8299999999981</v>
      </c>
      <c r="J138" s="11">
        <v>2945.8299999999981</v>
      </c>
      <c r="K138" s="11">
        <v>2945.8299999999981</v>
      </c>
      <c r="L138" s="11">
        <v>2945.8299999999981</v>
      </c>
      <c r="M138" s="11">
        <v>2945.8299999999981</v>
      </c>
      <c r="N138" s="11">
        <v>58380.419999999991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44986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45017</v>
      </c>
      <c r="B139" s="11"/>
      <c r="C139" s="11"/>
      <c r="D139" s="11">
        <v>11</v>
      </c>
      <c r="E139" s="11">
        <v>31</v>
      </c>
      <c r="F139" s="11">
        <v>1484.0000000000009</v>
      </c>
      <c r="G139" s="11">
        <v>1484.0000000000009</v>
      </c>
      <c r="H139" s="11">
        <v>38189.800000000003</v>
      </c>
      <c r="I139" s="11">
        <v>38189.800000000003</v>
      </c>
      <c r="J139" s="11">
        <v>38189.800000000003</v>
      </c>
      <c r="K139" s="11">
        <v>38189.800000000003</v>
      </c>
      <c r="L139" s="11">
        <v>38189.800000000003</v>
      </c>
      <c r="M139" s="11">
        <v>38189.800000000003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45017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45047</v>
      </c>
      <c r="B140" s="11"/>
      <c r="C140" s="11">
        <v>150</v>
      </c>
      <c r="D140" s="11">
        <v>150</v>
      </c>
      <c r="E140" s="11">
        <v>150</v>
      </c>
      <c r="F140" s="11">
        <v>203</v>
      </c>
      <c r="G140" s="11">
        <v>203</v>
      </c>
      <c r="H140" s="11">
        <v>203</v>
      </c>
      <c r="I140" s="11">
        <v>203</v>
      </c>
      <c r="J140" s="11">
        <v>203</v>
      </c>
      <c r="K140" s="11">
        <v>203</v>
      </c>
      <c r="L140" s="11">
        <v>203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45047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45078</v>
      </c>
      <c r="B141" s="11"/>
      <c r="C141" s="11"/>
      <c r="D141" s="11">
        <v>72</v>
      </c>
      <c r="E141" s="11">
        <v>82</v>
      </c>
      <c r="F141" s="11">
        <v>82</v>
      </c>
      <c r="G141" s="11">
        <v>967</v>
      </c>
      <c r="H141" s="11">
        <v>967</v>
      </c>
      <c r="I141" s="11">
        <v>967</v>
      </c>
      <c r="J141" s="11">
        <v>967</v>
      </c>
      <c r="K141" s="11">
        <v>967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45078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45108</v>
      </c>
      <c r="B142" s="11"/>
      <c r="C142" s="11">
        <v>349.99999999999989</v>
      </c>
      <c r="D142" s="11">
        <v>373.99999999999989</v>
      </c>
      <c r="E142" s="11">
        <v>373.99999999999989</v>
      </c>
      <c r="F142" s="11">
        <v>1794</v>
      </c>
      <c r="G142" s="11">
        <v>1794</v>
      </c>
      <c r="H142" s="11">
        <v>1794</v>
      </c>
      <c r="I142" s="11">
        <v>1794</v>
      </c>
      <c r="J142" s="11">
        <v>1794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45108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45139</v>
      </c>
      <c r="B143" s="11"/>
      <c r="C143" s="11"/>
      <c r="D143" s="11">
        <v>20</v>
      </c>
      <c r="E143" s="11">
        <v>100</v>
      </c>
      <c r="F143" s="11">
        <v>300</v>
      </c>
      <c r="G143" s="11">
        <v>970.00000000000023</v>
      </c>
      <c r="H143" s="11">
        <v>206019.48</v>
      </c>
      <c r="I143" s="11">
        <v>206019.48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45139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45170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45170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45200</v>
      </c>
      <c r="B145" s="11"/>
      <c r="C145" s="11"/>
      <c r="D145" s="11"/>
      <c r="E145" s="11">
        <v>66</v>
      </c>
      <c r="F145" s="11">
        <v>3066</v>
      </c>
      <c r="G145" s="11">
        <v>3066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45200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45231</v>
      </c>
      <c r="B146" s="11"/>
      <c r="C146" s="11"/>
      <c r="D146" s="11">
        <v>1655</v>
      </c>
      <c r="E146" s="11">
        <v>1655</v>
      </c>
      <c r="F146" s="11">
        <v>1655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45231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45261</v>
      </c>
      <c r="B147" s="11"/>
      <c r="C147" s="11">
        <v>55</v>
      </c>
      <c r="D147" s="11">
        <v>27073.1</v>
      </c>
      <c r="E147" s="11">
        <v>27073.1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45261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45292</v>
      </c>
      <c r="B148" s="11"/>
      <c r="C148" s="11">
        <v>10</v>
      </c>
      <c r="D148" s="11">
        <v>210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45292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45323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45323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45352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45352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8"/>
  <sheetViews>
    <sheetView topLeftCell="A54" workbookViewId="0">
      <selection activeCell="A62" sqref="A6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customHeight="1" x14ac:dyDescent="0.35">
      <c r="A1" s="50" t="s">
        <v>35</v>
      </c>
      <c r="B1" s="34" t="s">
        <v>36</v>
      </c>
      <c r="C1" s="34" t="s">
        <v>37</v>
      </c>
      <c r="D1" s="34" t="s">
        <v>38</v>
      </c>
      <c r="E1" s="34" t="s">
        <v>39</v>
      </c>
      <c r="F1" s="34" t="s">
        <v>40</v>
      </c>
      <c r="G1" s="34" t="s">
        <v>41</v>
      </c>
      <c r="H1" s="34" t="s">
        <v>42</v>
      </c>
      <c r="I1" s="34" t="s">
        <v>43</v>
      </c>
      <c r="J1" s="34" t="s">
        <v>6</v>
      </c>
      <c r="M1" s="50" t="s">
        <v>44</v>
      </c>
      <c r="N1" s="34" t="s">
        <v>36</v>
      </c>
      <c r="O1" s="34" t="s">
        <v>37</v>
      </c>
      <c r="P1" s="34" t="s">
        <v>38</v>
      </c>
      <c r="Q1" s="34" t="s">
        <v>39</v>
      </c>
      <c r="R1" s="34" t="s">
        <v>40</v>
      </c>
      <c r="S1" s="34" t="s">
        <v>41</v>
      </c>
      <c r="T1" s="34" t="s">
        <v>42</v>
      </c>
      <c r="U1" s="34" t="s">
        <v>43</v>
      </c>
      <c r="V1" s="34" t="s">
        <v>6</v>
      </c>
      <c r="W1" s="34"/>
      <c r="X1" s="34"/>
      <c r="Y1" s="34"/>
      <c r="Z1" s="34"/>
      <c r="AA1" s="34"/>
    </row>
    <row r="2" spans="1:27" x14ac:dyDescent="0.35">
      <c r="A2" s="34">
        <v>1</v>
      </c>
      <c r="B2" s="51">
        <v>4.90571992299857E-2</v>
      </c>
      <c r="C2" s="51">
        <v>4.6991322693628643E-2</v>
      </c>
      <c r="D2" s="51">
        <v>0.1078068211913998</v>
      </c>
      <c r="E2" s="51">
        <v>8.1027333256432965E-2</v>
      </c>
      <c r="F2" s="51">
        <v>2.5996986834458329E-2</v>
      </c>
      <c r="G2" s="51">
        <v>3.7750602851456358E-2</v>
      </c>
      <c r="H2" s="51">
        <v>5.9493553108393382E-2</v>
      </c>
      <c r="I2" s="51">
        <v>5.9113069317444908E-2</v>
      </c>
      <c r="J2" s="51">
        <v>4.6991322693628643E-2</v>
      </c>
      <c r="M2" s="34">
        <v>1</v>
      </c>
      <c r="N2" s="11">
        <v>9.1828693992844688</v>
      </c>
      <c r="O2" s="11">
        <v>7.3122322037554133</v>
      </c>
      <c r="P2" s="11">
        <v>5.9691325614170827</v>
      </c>
      <c r="Q2" s="11">
        <v>3.4912510936132981</v>
      </c>
      <c r="R2" s="11">
        <v>15.71053398054103</v>
      </c>
      <c r="S2" s="11">
        <v>8.8081198785786015</v>
      </c>
      <c r="T2" s="11">
        <v>6.3958813369527761</v>
      </c>
      <c r="U2" s="11">
        <v>3.5543207415528761</v>
      </c>
      <c r="V2" s="11">
        <v>7.3122322037554133</v>
      </c>
    </row>
    <row r="3" spans="1:27" x14ac:dyDescent="0.35">
      <c r="A3">
        <f t="shared" ref="A3:A24" si="0">+A2+1</f>
        <v>2</v>
      </c>
      <c r="B3" s="51">
        <v>0.45048585362363719</v>
      </c>
      <c r="C3" s="51">
        <v>0.34361146309741392</v>
      </c>
      <c r="D3" s="51">
        <v>0.64351320671645362</v>
      </c>
      <c r="E3" s="51">
        <v>0.28288676584409073</v>
      </c>
      <c r="F3" s="51">
        <v>0.40842654505443532</v>
      </c>
      <c r="G3" s="51">
        <v>0.33251183540423879</v>
      </c>
      <c r="H3" s="51">
        <v>0.38051370599498202</v>
      </c>
      <c r="I3" s="51">
        <v>0.21010680837184739</v>
      </c>
      <c r="J3" s="51">
        <v>0.34361146309741392</v>
      </c>
      <c r="M3">
        <f t="shared" ref="M3:M24" si="1">+M2+1</f>
        <v>2</v>
      </c>
      <c r="N3" s="11">
        <v>1.237091286777009</v>
      </c>
      <c r="O3" s="11">
        <v>1.278305794848551</v>
      </c>
      <c r="P3" s="11">
        <v>1.10212434576308</v>
      </c>
      <c r="Q3" s="11">
        <v>1.1882168319900801</v>
      </c>
      <c r="R3" s="11">
        <v>1.349565019317805</v>
      </c>
      <c r="S3" s="11">
        <v>1.4621158561997929</v>
      </c>
      <c r="T3" s="11">
        <v>1.505011667124833</v>
      </c>
      <c r="U3" s="11">
        <v>1.869584675975654</v>
      </c>
      <c r="V3" s="11">
        <v>1.278305794848551</v>
      </c>
    </row>
    <row r="4" spans="1:27" x14ac:dyDescent="0.35">
      <c r="A4">
        <f t="shared" si="0"/>
        <v>3</v>
      </c>
      <c r="B4" s="51">
        <v>0.55729212433410491</v>
      </c>
      <c r="C4" s="51">
        <v>0.43924052445381312</v>
      </c>
      <c r="D4" s="51">
        <v>0.70923157194227326</v>
      </c>
      <c r="E4" s="51">
        <v>0.33613081672318512</v>
      </c>
      <c r="F4" s="51">
        <v>0.55119817816629335</v>
      </c>
      <c r="G4" s="51">
        <v>0.48617082691863323</v>
      </c>
      <c r="H4" s="51">
        <v>0.57267756702335637</v>
      </c>
      <c r="I4" s="51">
        <v>0.392812469250159</v>
      </c>
      <c r="J4" s="51">
        <v>0.43924052445381312</v>
      </c>
      <c r="M4">
        <f t="shared" si="1"/>
        <v>3</v>
      </c>
      <c r="N4" s="11">
        <v>1.3594459152079481</v>
      </c>
      <c r="O4" s="11">
        <v>1.5873892977971751</v>
      </c>
      <c r="P4" s="11">
        <v>1.0237325778391539</v>
      </c>
      <c r="Q4" s="11">
        <v>1.0240115858073859</v>
      </c>
      <c r="R4" s="11">
        <v>1.282631669179338</v>
      </c>
      <c r="S4" s="11">
        <v>1.311556176156133</v>
      </c>
      <c r="T4" s="11">
        <v>1.0224657389408971</v>
      </c>
      <c r="U4" s="11">
        <v>1.019644084263406</v>
      </c>
      <c r="V4" s="11">
        <v>1.5873892977971751</v>
      </c>
    </row>
    <row r="5" spans="1:27" x14ac:dyDescent="0.35">
      <c r="A5">
        <f t="shared" si="0"/>
        <v>4</v>
      </c>
      <c r="B5" s="51">
        <v>0.757608502003559</v>
      </c>
      <c r="C5" s="51">
        <v>0.69724570767680105</v>
      </c>
      <c r="D5" s="51">
        <v>0.7260634654293785</v>
      </c>
      <c r="E5" s="51">
        <v>0.34420185067144071</v>
      </c>
      <c r="F5" s="51">
        <v>0.70698423931004317</v>
      </c>
      <c r="G5" s="51">
        <v>0.63764035071206793</v>
      </c>
      <c r="H5" s="51">
        <v>0.5855431917414109</v>
      </c>
      <c r="I5" s="51">
        <v>0.40052891049582579</v>
      </c>
      <c r="J5" s="51">
        <v>0.69724570767680105</v>
      </c>
      <c r="M5">
        <f t="shared" si="1"/>
        <v>4</v>
      </c>
      <c r="N5" s="11">
        <v>1.092737285663578</v>
      </c>
      <c r="O5" s="11">
        <v>1.153267756916049</v>
      </c>
      <c r="P5" s="11">
        <v>1.004213985057981</v>
      </c>
      <c r="Q5" s="11">
        <v>1.0092832310082109</v>
      </c>
      <c r="R5" s="11">
        <v>1.052383041234521</v>
      </c>
      <c r="S5" s="11">
        <v>1.0835685095902301</v>
      </c>
      <c r="T5" s="11">
        <v>1.002487963749646</v>
      </c>
      <c r="U5" s="11">
        <v>1.004975927499292</v>
      </c>
      <c r="V5" s="11">
        <v>1.153267756916049</v>
      </c>
    </row>
    <row r="6" spans="1:27" x14ac:dyDescent="0.35">
      <c r="A6">
        <f t="shared" si="0"/>
        <v>5</v>
      </c>
      <c r="B6" s="51">
        <v>0.82786705807501804</v>
      </c>
      <c r="C6" s="51">
        <v>0.8041109933117675</v>
      </c>
      <c r="D6" s="51">
        <v>0.72912308602384401</v>
      </c>
      <c r="E6" s="51">
        <v>0.3473971559646773</v>
      </c>
      <c r="F6" s="51">
        <v>0.7440182238699774</v>
      </c>
      <c r="G6" s="51">
        <v>0.6909270044756668</v>
      </c>
      <c r="H6" s="51">
        <v>0.58700000197631552</v>
      </c>
      <c r="I6" s="51">
        <v>0.40252191331582338</v>
      </c>
      <c r="J6" s="51">
        <v>0.8041109933117675</v>
      </c>
      <c r="M6">
        <f t="shared" si="1"/>
        <v>5</v>
      </c>
      <c r="N6" s="11">
        <v>1.0337396931917231</v>
      </c>
      <c r="O6" s="11">
        <v>1.0451872677813161</v>
      </c>
      <c r="P6" s="11">
        <v>1.230647636365386</v>
      </c>
      <c r="Q6" s="11">
        <v>1.7416753132732059</v>
      </c>
      <c r="R6" s="11">
        <v>1.095795815675245</v>
      </c>
      <c r="S6" s="11">
        <v>1.1434718449545751</v>
      </c>
      <c r="T6" s="11">
        <v>1.2869436899091491</v>
      </c>
      <c r="U6" s="11">
        <v>1.546150395508213</v>
      </c>
      <c r="V6" s="11">
        <v>1.0451872677813161</v>
      </c>
    </row>
    <row r="7" spans="1:27" x14ac:dyDescent="0.35">
      <c r="A7">
        <f t="shared" si="0"/>
        <v>6</v>
      </c>
      <c r="B7" s="51">
        <v>0.85579903861800355</v>
      </c>
      <c r="C7" s="51">
        <v>0.84044657209244644</v>
      </c>
      <c r="D7" s="51">
        <v>0.89729360243467948</v>
      </c>
      <c r="E7" s="51">
        <v>0.60505305044500024</v>
      </c>
      <c r="F7" s="51">
        <v>0.81529205650284919</v>
      </c>
      <c r="G7" s="51">
        <v>0.79005557653672831</v>
      </c>
      <c r="H7" s="51">
        <v>0.75543594852007745</v>
      </c>
      <c r="I7" s="51">
        <v>0.62235941547398277</v>
      </c>
      <c r="J7" s="51">
        <v>0.84044657209244644</v>
      </c>
      <c r="M7">
        <f t="shared" si="1"/>
        <v>6</v>
      </c>
      <c r="N7" s="11">
        <v>1.1030173651737341</v>
      </c>
      <c r="O7" s="11">
        <v>1.1343821551913991</v>
      </c>
      <c r="P7" s="11">
        <v>1.002843211801957</v>
      </c>
      <c r="Q7" s="11">
        <v>1</v>
      </c>
      <c r="R7" s="11">
        <v>1.0612241738533681</v>
      </c>
      <c r="S7" s="11">
        <v>1.088167615186292</v>
      </c>
      <c r="T7" s="11">
        <v>1.001804170210572</v>
      </c>
      <c r="U7" s="11">
        <v>1</v>
      </c>
      <c r="V7" s="11">
        <v>1.1343821551913991</v>
      </c>
    </row>
    <row r="8" spans="1:27" x14ac:dyDescent="0.35">
      <c r="A8">
        <f t="shared" si="0"/>
        <v>7</v>
      </c>
      <c r="B8" s="51">
        <v>0.94396120069464495</v>
      </c>
      <c r="C8" s="51">
        <v>0.95338759377345295</v>
      </c>
      <c r="D8" s="51">
        <v>0.89984479819494279</v>
      </c>
      <c r="E8" s="51">
        <v>0.60505305044500024</v>
      </c>
      <c r="F8" s="51">
        <v>0.86520763911144982</v>
      </c>
      <c r="G8" s="51">
        <v>0.85971289258460271</v>
      </c>
      <c r="H8" s="51">
        <v>0.75679888355439295</v>
      </c>
      <c r="I8" s="51">
        <v>0.62235941547398277</v>
      </c>
      <c r="J8" s="51">
        <v>0.95338759377345295</v>
      </c>
      <c r="M8">
        <f t="shared" si="1"/>
        <v>7</v>
      </c>
      <c r="N8" s="11">
        <v>1.0568284258076139</v>
      </c>
      <c r="O8" s="11">
        <v>1.0465076063782199</v>
      </c>
      <c r="P8" s="11">
        <v>1.109807824012111</v>
      </c>
      <c r="Q8" s="11">
        <v>1.648259758290997</v>
      </c>
      <c r="R8" s="11">
        <v>1.1505121780907059</v>
      </c>
      <c r="S8" s="11">
        <v>1.159757845036181</v>
      </c>
      <c r="T8" s="11">
        <v>1.319515690072361</v>
      </c>
      <c r="U8" s="11">
        <v>1.604697650170873</v>
      </c>
      <c r="V8" s="11">
        <v>1.0465076063782199</v>
      </c>
    </row>
    <row r="9" spans="1:27" x14ac:dyDescent="0.35">
      <c r="A9">
        <f t="shared" si="0"/>
        <v>8</v>
      </c>
      <c r="B9" s="51">
        <v>0.997605029753587</v>
      </c>
      <c r="C9" s="51">
        <v>0.99772736871054735</v>
      </c>
      <c r="D9" s="51">
        <v>0.99865479743334673</v>
      </c>
      <c r="E9" s="51">
        <v>0.99728459467970676</v>
      </c>
      <c r="F9" s="51">
        <v>0.99543192537483205</v>
      </c>
      <c r="G9" s="51">
        <v>0.99705877165374035</v>
      </c>
      <c r="H9" s="51">
        <v>0.9986080010792675</v>
      </c>
      <c r="I9" s="51">
        <v>0.99869869157281788</v>
      </c>
      <c r="J9" s="51">
        <v>0.99772736871054735</v>
      </c>
      <c r="M9">
        <f t="shared" si="1"/>
        <v>8</v>
      </c>
      <c r="N9" s="11">
        <v>1.0014267273745061</v>
      </c>
      <c r="O9" s="11">
        <v>1.0013116297535221</v>
      </c>
      <c r="P9" s="11">
        <v>1.0013470145741159</v>
      </c>
      <c r="Q9" s="11">
        <v>1.002722798822703</v>
      </c>
      <c r="R9" s="11">
        <v>1.0028839817570621</v>
      </c>
      <c r="S9" s="11">
        <v>1.0016308519537871</v>
      </c>
      <c r="T9" s="11">
        <v>1.00139393928271</v>
      </c>
      <c r="U9" s="11">
        <v>1.001303004037317</v>
      </c>
      <c r="V9" s="11">
        <v>1.0013116297535221</v>
      </c>
    </row>
    <row r="10" spans="1:27" x14ac:dyDescent="0.35">
      <c r="A10">
        <f t="shared" si="0"/>
        <v>9</v>
      </c>
      <c r="B10" s="51">
        <v>0.9990283401584813</v>
      </c>
      <c r="C10" s="51">
        <v>0.999036017613251</v>
      </c>
      <c r="D10" s="51">
        <v>1</v>
      </c>
      <c r="E10" s="51">
        <v>1</v>
      </c>
      <c r="F10" s="51">
        <v>0.99830273288800975</v>
      </c>
      <c r="G10" s="51">
        <v>0.99868482689953209</v>
      </c>
      <c r="H10" s="51">
        <v>1</v>
      </c>
      <c r="I10" s="51">
        <v>1</v>
      </c>
      <c r="J10" s="51">
        <v>0.999036017613251</v>
      </c>
      <c r="M10">
        <f t="shared" si="1"/>
        <v>9</v>
      </c>
      <c r="N10" s="11">
        <v>1.0008684350840531</v>
      </c>
      <c r="O10" s="11">
        <v>1.0009649125454481</v>
      </c>
      <c r="P10" s="11">
        <v>1</v>
      </c>
      <c r="Q10" s="11">
        <v>1</v>
      </c>
      <c r="R10" s="11">
        <v>1.001053524046861</v>
      </c>
      <c r="S10" s="11">
        <v>1.0013169050585771</v>
      </c>
      <c r="T10" s="11">
        <v>1</v>
      </c>
      <c r="U10" s="11">
        <v>1</v>
      </c>
      <c r="V10" s="11">
        <v>1.0009649125454481</v>
      </c>
    </row>
    <row r="11" spans="1:27" x14ac:dyDescent="0.35">
      <c r="A11">
        <f t="shared" si="0"/>
        <v>10</v>
      </c>
      <c r="B11" s="51">
        <v>0.99989593141903821</v>
      </c>
      <c r="C11" s="51">
        <v>1</v>
      </c>
      <c r="D11" s="51">
        <v>1</v>
      </c>
      <c r="E11" s="51">
        <v>1</v>
      </c>
      <c r="F11" s="51">
        <v>0.99935446882315482</v>
      </c>
      <c r="G11" s="51">
        <v>1</v>
      </c>
      <c r="H11" s="51">
        <v>1</v>
      </c>
      <c r="I11" s="51">
        <v>1</v>
      </c>
      <c r="J11" s="51">
        <v>1</v>
      </c>
      <c r="M11">
        <f t="shared" si="1"/>
        <v>10</v>
      </c>
      <c r="N11" s="11">
        <v>1.000104079412359</v>
      </c>
      <c r="O11" s="11">
        <v>1</v>
      </c>
      <c r="P11" s="11">
        <v>1</v>
      </c>
      <c r="Q11" s="11">
        <v>1</v>
      </c>
      <c r="R11" s="11">
        <v>1.0006459481565191</v>
      </c>
      <c r="S11" s="11">
        <v>1</v>
      </c>
      <c r="T11" s="11">
        <v>1</v>
      </c>
      <c r="U11" s="11">
        <v>1</v>
      </c>
      <c r="V11" s="11">
        <v>1</v>
      </c>
    </row>
    <row r="12" spans="1:27" x14ac:dyDescent="0.35">
      <c r="A12">
        <f t="shared" si="0"/>
        <v>11</v>
      </c>
      <c r="B12" s="51">
        <v>1</v>
      </c>
      <c r="C12" s="51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M12">
        <f t="shared" si="1"/>
        <v>11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</row>
    <row r="13" spans="1:27" x14ac:dyDescent="0.35">
      <c r="A13">
        <f t="shared" si="0"/>
        <v>12</v>
      </c>
      <c r="B13" s="51">
        <v>1</v>
      </c>
      <c r="C13" s="51">
        <v>1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M13">
        <f t="shared" si="1"/>
        <v>12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</row>
    <row r="14" spans="1:27" x14ac:dyDescent="0.35">
      <c r="A14">
        <f t="shared" si="0"/>
        <v>13</v>
      </c>
      <c r="B14" s="51">
        <v>1</v>
      </c>
      <c r="C14" s="51">
        <v>1</v>
      </c>
      <c r="D14" s="51">
        <v>1</v>
      </c>
      <c r="E14" s="51">
        <v>1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M14">
        <f t="shared" si="1"/>
        <v>13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</row>
    <row r="15" spans="1:27" x14ac:dyDescent="0.35">
      <c r="A15">
        <f t="shared" si="0"/>
        <v>14</v>
      </c>
      <c r="B15" s="51">
        <v>1</v>
      </c>
      <c r="C15" s="51">
        <v>1</v>
      </c>
      <c r="D15" s="51">
        <v>1</v>
      </c>
      <c r="E15" s="51">
        <v>1</v>
      </c>
      <c r="F15" s="51">
        <v>1</v>
      </c>
      <c r="G15" s="51">
        <v>1</v>
      </c>
      <c r="H15" s="51">
        <v>1</v>
      </c>
      <c r="I15" s="51">
        <v>1</v>
      </c>
      <c r="J15" s="51">
        <v>1</v>
      </c>
      <c r="M15">
        <f t="shared" si="1"/>
        <v>14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</row>
    <row r="16" spans="1:27" x14ac:dyDescent="0.35">
      <c r="A16">
        <f t="shared" si="0"/>
        <v>15</v>
      </c>
      <c r="B16" s="51">
        <v>1</v>
      </c>
      <c r="C16" s="51">
        <v>1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  <c r="I16" s="51">
        <v>1</v>
      </c>
      <c r="J16" s="51">
        <v>1</v>
      </c>
      <c r="M16">
        <f t="shared" si="1"/>
        <v>15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</row>
    <row r="17" spans="1:22" x14ac:dyDescent="0.35">
      <c r="A17">
        <f t="shared" si="0"/>
        <v>16</v>
      </c>
      <c r="B17" s="51">
        <v>1</v>
      </c>
      <c r="C17" s="51">
        <v>1</v>
      </c>
      <c r="D17" s="51">
        <v>1</v>
      </c>
      <c r="E17" s="51">
        <v>1</v>
      </c>
      <c r="F17" s="51">
        <v>1</v>
      </c>
      <c r="G17" s="51">
        <v>1</v>
      </c>
      <c r="H17" s="51">
        <v>1</v>
      </c>
      <c r="I17" s="51">
        <v>1</v>
      </c>
      <c r="J17" s="51">
        <v>1</v>
      </c>
      <c r="M17">
        <f t="shared" si="1"/>
        <v>16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</row>
    <row r="18" spans="1:22" x14ac:dyDescent="0.35">
      <c r="A18">
        <f t="shared" si="0"/>
        <v>17</v>
      </c>
      <c r="B18" s="51">
        <v>1</v>
      </c>
      <c r="C18" s="51">
        <v>1</v>
      </c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1</v>
      </c>
      <c r="M18">
        <f t="shared" si="1"/>
        <v>17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</row>
    <row r="19" spans="1:22" x14ac:dyDescent="0.35">
      <c r="A19">
        <f t="shared" si="0"/>
        <v>18</v>
      </c>
      <c r="B19" s="51">
        <v>1</v>
      </c>
      <c r="C19" s="51">
        <v>1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  <c r="I19" s="51">
        <v>1</v>
      </c>
      <c r="J19" s="51">
        <v>1</v>
      </c>
      <c r="M19">
        <f t="shared" si="1"/>
        <v>18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</row>
    <row r="20" spans="1:22" x14ac:dyDescent="0.35">
      <c r="A20">
        <f t="shared" si="0"/>
        <v>19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1</v>
      </c>
      <c r="M20">
        <f t="shared" si="1"/>
        <v>19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</row>
    <row r="21" spans="1:22" x14ac:dyDescent="0.35">
      <c r="A21">
        <f t="shared" si="0"/>
        <v>20</v>
      </c>
      <c r="B21" s="51">
        <v>1</v>
      </c>
      <c r="C21" s="51">
        <v>1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  <c r="I21" s="51">
        <v>1</v>
      </c>
      <c r="J21" s="51">
        <v>1</v>
      </c>
      <c r="M21">
        <f t="shared" si="1"/>
        <v>20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</row>
    <row r="22" spans="1:22" x14ac:dyDescent="0.35">
      <c r="A22">
        <f t="shared" si="0"/>
        <v>21</v>
      </c>
      <c r="B22" s="51">
        <v>1</v>
      </c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1</v>
      </c>
      <c r="M22">
        <f t="shared" si="1"/>
        <v>21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</row>
    <row r="23" spans="1:22" x14ac:dyDescent="0.35">
      <c r="A23">
        <f t="shared" si="0"/>
        <v>22</v>
      </c>
      <c r="B23" s="51">
        <v>1</v>
      </c>
      <c r="C23" s="51">
        <v>1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  <c r="I23" s="51">
        <v>1</v>
      </c>
      <c r="J23" s="51">
        <v>1</v>
      </c>
      <c r="M23">
        <f t="shared" si="1"/>
        <v>22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</row>
    <row r="24" spans="1:22" x14ac:dyDescent="0.35">
      <c r="A24">
        <f t="shared" si="0"/>
        <v>23</v>
      </c>
      <c r="B24" s="51">
        <v>1</v>
      </c>
      <c r="C24" s="51">
        <v>1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  <c r="I24" s="51">
        <v>1</v>
      </c>
      <c r="J24" s="51">
        <v>1</v>
      </c>
      <c r="M24">
        <f t="shared" si="1"/>
        <v>23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</row>
    <row r="55" spans="1:22" ht="29" customHeight="1" x14ac:dyDescent="0.35">
      <c r="A55" s="50" t="s">
        <v>45</v>
      </c>
      <c r="B55" s="34" t="s">
        <v>36</v>
      </c>
      <c r="C55" s="34" t="s">
        <v>37</v>
      </c>
      <c r="D55" s="34" t="s">
        <v>38</v>
      </c>
      <c r="E55" s="34" t="s">
        <v>39</v>
      </c>
      <c r="F55" s="34" t="s">
        <v>40</v>
      </c>
      <c r="G55" s="34" t="s">
        <v>41</v>
      </c>
      <c r="H55" s="34" t="s">
        <v>42</v>
      </c>
      <c r="I55" s="34" t="s">
        <v>43</v>
      </c>
      <c r="J55" s="34" t="s">
        <v>6</v>
      </c>
      <c r="M55" s="50" t="s">
        <v>46</v>
      </c>
      <c r="N55" s="34" t="s">
        <v>36</v>
      </c>
      <c r="O55" s="34" t="s">
        <v>37</v>
      </c>
      <c r="P55" s="34" t="s">
        <v>38</v>
      </c>
      <c r="Q55" s="34" t="s">
        <v>39</v>
      </c>
      <c r="R55" s="34" t="s">
        <v>40</v>
      </c>
      <c r="S55" s="34" t="s">
        <v>41</v>
      </c>
      <c r="T55" s="34" t="s">
        <v>42</v>
      </c>
      <c r="U55" s="34" t="s">
        <v>43</v>
      </c>
      <c r="V55" s="34" t="s">
        <v>6</v>
      </c>
    </row>
    <row r="56" spans="1:22" x14ac:dyDescent="0.35">
      <c r="A56" s="34">
        <v>1</v>
      </c>
      <c r="B56" s="51">
        <v>6.0911324061466328E-4</v>
      </c>
      <c r="C56" s="51">
        <v>2.777563163156167E-4</v>
      </c>
      <c r="D56" s="51">
        <v>6.3796164527642218E-6</v>
      </c>
      <c r="E56" s="51">
        <v>2.3489656795751519E-6</v>
      </c>
      <c r="F56" s="51">
        <v>6.8792123823413248E-7</v>
      </c>
      <c r="G56" s="51">
        <v>8.404240724199709E-7</v>
      </c>
      <c r="H56" s="51">
        <v>2.329271781781131E-7</v>
      </c>
      <c r="I56" s="51">
        <v>9.6891958057973659E-8</v>
      </c>
      <c r="J56" s="51">
        <v>5.1188529155430394E-6</v>
      </c>
      <c r="M56" s="34">
        <v>1</v>
      </c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>
        <f t="shared" ref="A57:A78" si="2">+A56+1</f>
        <v>2</v>
      </c>
      <c r="B57" s="51">
        <v>6.0911324061466328E-4</v>
      </c>
      <c r="C57" s="51">
        <v>2.777563163156167E-4</v>
      </c>
      <c r="D57" s="51">
        <v>6.3796164527642218E-6</v>
      </c>
      <c r="E57" s="51">
        <v>2.3489656795751519E-6</v>
      </c>
      <c r="F57" s="51">
        <v>6.8792123823413248E-7</v>
      </c>
      <c r="G57" s="51">
        <v>8.404240724199709E-7</v>
      </c>
      <c r="H57" s="51">
        <v>2.329271781781131E-7</v>
      </c>
      <c r="I57" s="51">
        <v>9.6891958057973659E-8</v>
      </c>
      <c r="J57" s="51">
        <v>5.1188529155430394E-6</v>
      </c>
      <c r="M57">
        <f t="shared" ref="M57:M78" si="3">+M56+1</f>
        <v>2</v>
      </c>
      <c r="N57" s="11">
        <v>20.899229230024631</v>
      </c>
      <c r="O57" s="11">
        <v>49.463204225352122</v>
      </c>
      <c r="P57" s="11">
        <v>419.74</v>
      </c>
      <c r="Q57" s="11">
        <v>419.74</v>
      </c>
      <c r="R57" s="11">
        <v>76.821677489177503</v>
      </c>
      <c r="S57" s="11">
        <v>122.2613506493506</v>
      </c>
      <c r="T57" s="11">
        <v>256.61909090909091</v>
      </c>
      <c r="U57" s="11">
        <v>256.61909090909091</v>
      </c>
      <c r="V57" s="11">
        <v>296.31440140845069</v>
      </c>
    </row>
    <row r="58" spans="1:22" x14ac:dyDescent="0.35">
      <c r="A58">
        <f t="shared" si="2"/>
        <v>3</v>
      </c>
      <c r="B58" s="51">
        <v>1.2729997242649E-2</v>
      </c>
      <c r="C58" s="51">
        <v>1.3738717398800849E-2</v>
      </c>
      <c r="D58" s="51">
        <v>2.6777802098832538E-3</v>
      </c>
      <c r="E58" s="51">
        <v>9.859548543448744E-4</v>
      </c>
      <c r="F58" s="51">
        <v>5.2847263501578173E-5</v>
      </c>
      <c r="G58" s="51">
        <v>1.027513822122933E-4</v>
      </c>
      <c r="H58" s="51">
        <v>5.9773560712087219E-5</v>
      </c>
      <c r="I58" s="51">
        <v>2.4864326193238969E-5</v>
      </c>
      <c r="J58" s="51">
        <v>2.054125010304378E-3</v>
      </c>
      <c r="M58">
        <f t="shared" si="3"/>
        <v>3</v>
      </c>
      <c r="N58" s="11">
        <v>1.19447551195904</v>
      </c>
      <c r="O58" s="11">
        <v>1.040689222766644</v>
      </c>
      <c r="P58" s="11">
        <v>1.0027470546423509</v>
      </c>
      <c r="Q58" s="11">
        <v>1</v>
      </c>
      <c r="R58" s="11">
        <v>4.8996826314860327</v>
      </c>
      <c r="S58" s="11">
        <v>2.5236730429292931</v>
      </c>
      <c r="T58" s="11">
        <v>2</v>
      </c>
      <c r="U58" s="11">
        <v>1</v>
      </c>
      <c r="V58" s="11">
        <v>1.014478759136332</v>
      </c>
    </row>
    <row r="59" spans="1:22" x14ac:dyDescent="0.35">
      <c r="A59">
        <f t="shared" si="2"/>
        <v>4</v>
      </c>
      <c r="B59" s="51">
        <v>1.520566997365033E-2</v>
      </c>
      <c r="C59" s="51">
        <v>1.429773513156863E-2</v>
      </c>
      <c r="D59" s="51">
        <v>2.685136218440009E-3</v>
      </c>
      <c r="E59" s="51">
        <v>9.859548543448744E-4</v>
      </c>
      <c r="F59" s="51">
        <v>2.5893481910024829E-4</v>
      </c>
      <c r="G59" s="51">
        <v>2.5931089341288909E-4</v>
      </c>
      <c r="H59" s="51">
        <v>1.195471214241744E-4</v>
      </c>
      <c r="I59" s="51">
        <v>2.4864326193238969E-5</v>
      </c>
      <c r="J59" s="51">
        <v>2.0595809955654141E-3</v>
      </c>
      <c r="M59">
        <f t="shared" si="3"/>
        <v>4</v>
      </c>
      <c r="N59" s="11">
        <v>1.9022048140021699</v>
      </c>
      <c r="O59" s="11">
        <v>1.8681564852064581</v>
      </c>
      <c r="P59" s="11">
        <v>3.0289855072463769</v>
      </c>
      <c r="Q59" s="11">
        <v>2.7431725740848338</v>
      </c>
      <c r="R59" s="11">
        <v>8.3425589592311731</v>
      </c>
      <c r="S59" s="11">
        <v>9.968321249012444</v>
      </c>
      <c r="T59" s="11">
        <v>11.250267379679141</v>
      </c>
      <c r="U59" s="11">
        <v>23.72727272727273</v>
      </c>
      <c r="V59" s="11">
        <v>2.546771522179224</v>
      </c>
    </row>
    <row r="60" spans="1:22" x14ac:dyDescent="0.35">
      <c r="A60">
        <f t="shared" si="2"/>
        <v>5</v>
      </c>
      <c r="B60" s="51">
        <v>2.8924298624005921E-2</v>
      </c>
      <c r="C60" s="51">
        <v>2.6710406609804161E-2</v>
      </c>
      <c r="D60" s="51">
        <v>8.1332386906371283E-3</v>
      </c>
      <c r="E60" s="51">
        <v>2.704644315724666E-3</v>
      </c>
      <c r="F60" s="51">
        <v>2.160178994941679E-3</v>
      </c>
      <c r="G60" s="51">
        <v>2.5848942889081039E-3</v>
      </c>
      <c r="H60" s="51">
        <v>1.344937080492932E-3</v>
      </c>
      <c r="I60" s="51">
        <v>5.8996264876685185E-4</v>
      </c>
      <c r="J60" s="51">
        <v>5.6590402680191691E-3</v>
      </c>
      <c r="M60">
        <f t="shared" si="3"/>
        <v>5</v>
      </c>
      <c r="N60" s="11">
        <v>2.0195281538192429</v>
      </c>
      <c r="O60" s="11">
        <v>2.4581449504791482</v>
      </c>
      <c r="P60" s="11">
        <v>1.2855831037649219</v>
      </c>
      <c r="Q60" s="11">
        <v>1.199049316696376</v>
      </c>
      <c r="R60" s="11">
        <v>4.28711405517892</v>
      </c>
      <c r="S60" s="11">
        <v>5.8794049292749264</v>
      </c>
      <c r="T60" s="11">
        <v>3.605203252032521</v>
      </c>
      <c r="U60" s="11">
        <v>2.1166666666666671</v>
      </c>
      <c r="V60" s="11">
        <v>1.647592456980149</v>
      </c>
    </row>
    <row r="61" spans="1:22" x14ac:dyDescent="0.35">
      <c r="A61">
        <f t="shared" si="2"/>
        <v>6</v>
      </c>
      <c r="B61" s="51">
        <v>5.8413435400655141E-2</v>
      </c>
      <c r="C61" s="51">
        <v>6.5658051133134956E-2</v>
      </c>
      <c r="D61" s="51">
        <v>1.045595423957023E-2</v>
      </c>
      <c r="E61" s="51">
        <v>3.2430019186763981E-3</v>
      </c>
      <c r="F61" s="51">
        <v>9.260933730916748E-3</v>
      </c>
      <c r="G61" s="51">
        <v>1.5197640223860911E-2</v>
      </c>
      <c r="H61" s="51">
        <v>4.8487715363722409E-3</v>
      </c>
      <c r="I61" s="51">
        <v>1.2487542732231699E-3</v>
      </c>
      <c r="J61" s="51">
        <v>7.1560449076941276E-3</v>
      </c>
      <c r="M61">
        <f t="shared" si="3"/>
        <v>6</v>
      </c>
      <c r="N61" s="11">
        <v>7.895953513103696</v>
      </c>
      <c r="O61" s="11">
        <v>9.2253827803818567</v>
      </c>
      <c r="P61" s="11">
        <v>45.620760428202288</v>
      </c>
      <c r="Q61" s="11">
        <v>75.185774240231552</v>
      </c>
      <c r="R61" s="11">
        <v>15.957792667491811</v>
      </c>
      <c r="S61" s="11">
        <v>23.875574508759769</v>
      </c>
      <c r="T61" s="11">
        <v>48.225116614332947</v>
      </c>
      <c r="U61" s="11">
        <v>106.6956082474227</v>
      </c>
      <c r="V61" s="11">
        <v>43.343972482938568</v>
      </c>
    </row>
    <row r="62" spans="1:22" x14ac:dyDescent="0.35">
      <c r="A62">
        <f t="shared" si="2"/>
        <v>7</v>
      </c>
      <c r="B62" s="51">
        <v>0.46122977046425878</v>
      </c>
      <c r="C62" s="51">
        <v>0.60572065431705469</v>
      </c>
      <c r="D62" s="51">
        <v>0.47700858341167951</v>
      </c>
      <c r="E62" s="51">
        <v>0.24382761011824139</v>
      </c>
      <c r="F62" s="51">
        <v>0.14778406038535091</v>
      </c>
      <c r="G62" s="51">
        <v>0.36285239152211562</v>
      </c>
      <c r="H62" s="51">
        <v>0.23383257277780961</v>
      </c>
      <c r="I62" s="51">
        <v>0.13323659673311439</v>
      </c>
      <c r="J62" s="51">
        <v>0.38223461997103142</v>
      </c>
      <c r="M62">
        <f t="shared" si="3"/>
        <v>7</v>
      </c>
      <c r="N62" s="11">
        <v>1.0048106049060179</v>
      </c>
      <c r="O62" s="11">
        <v>1.0018104751789609</v>
      </c>
      <c r="P62" s="11">
        <v>1</v>
      </c>
      <c r="Q62" s="11">
        <v>1</v>
      </c>
      <c r="R62" s="11">
        <v>1.077559949532265</v>
      </c>
      <c r="S62" s="11">
        <v>1.0031536131744121</v>
      </c>
      <c r="T62" s="11">
        <v>1</v>
      </c>
      <c r="U62" s="11">
        <v>1</v>
      </c>
      <c r="V62" s="11">
        <v>1.00060349172632</v>
      </c>
    </row>
    <row r="63" spans="1:22" x14ac:dyDescent="0.35">
      <c r="A63">
        <f t="shared" si="2"/>
        <v>8</v>
      </c>
      <c r="B63" s="51">
        <v>0.46344856466085571</v>
      </c>
      <c r="C63" s="51">
        <v>0.60681729652707983</v>
      </c>
      <c r="D63" s="51">
        <v>0.47700858341167951</v>
      </c>
      <c r="E63" s="51">
        <v>0.24382761011824139</v>
      </c>
      <c r="F63" s="51">
        <v>0.15924618465051191</v>
      </c>
      <c r="G63" s="51">
        <v>0.36399668760438658</v>
      </c>
      <c r="H63" s="51">
        <v>0.23383257277780961</v>
      </c>
      <c r="I63" s="51">
        <v>0.13323659673311439</v>
      </c>
      <c r="J63" s="51">
        <v>0.38237997783503741</v>
      </c>
      <c r="M63">
        <f t="shared" si="3"/>
        <v>8</v>
      </c>
      <c r="N63" s="11">
        <v>1.007181362474546</v>
      </c>
      <c r="O63" s="11">
        <v>1.007663362984162</v>
      </c>
      <c r="P63" s="11">
        <v>1</v>
      </c>
      <c r="Q63" s="11">
        <v>1</v>
      </c>
      <c r="R63" s="11">
        <v>1.011961722488038</v>
      </c>
      <c r="S63" s="11">
        <v>1.0159489633173839</v>
      </c>
      <c r="T63" s="11">
        <v>1</v>
      </c>
      <c r="U63" s="11">
        <v>1</v>
      </c>
      <c r="V63" s="11">
        <v>1.002554454328054</v>
      </c>
    </row>
    <row r="64" spans="1:22" x14ac:dyDescent="0.35">
      <c r="A64">
        <f t="shared" si="2"/>
        <v>9</v>
      </c>
      <c r="B64" s="51">
        <v>0.46677675679199349</v>
      </c>
      <c r="C64" s="51">
        <v>0.61146755773543482</v>
      </c>
      <c r="D64" s="51">
        <v>0.47700858341167951</v>
      </c>
      <c r="E64" s="51">
        <v>0.24382761011824139</v>
      </c>
      <c r="F64" s="51">
        <v>0.16115104331858021</v>
      </c>
      <c r="G64" s="51">
        <v>0.36980205742263839</v>
      </c>
      <c r="H64" s="51">
        <v>0.23383257277780961</v>
      </c>
      <c r="I64" s="51">
        <v>0.13323659673311439</v>
      </c>
      <c r="J64" s="51">
        <v>0.38299177761474468</v>
      </c>
      <c r="M64">
        <f t="shared" si="3"/>
        <v>9</v>
      </c>
      <c r="N64" s="11">
        <v>1.310366380235793</v>
      </c>
      <c r="O64" s="11">
        <v>1.0002504545750539</v>
      </c>
      <c r="P64" s="11">
        <v>1</v>
      </c>
      <c r="Q64" s="11">
        <v>1</v>
      </c>
      <c r="R64" s="11">
        <v>2.3029925051601952</v>
      </c>
      <c r="S64" s="11">
        <v>1.0030903713462009</v>
      </c>
      <c r="T64" s="11">
        <v>1</v>
      </c>
      <c r="U64" s="11">
        <v>1</v>
      </c>
      <c r="V64" s="11">
        <v>1.0000834848583511</v>
      </c>
    </row>
    <row r="65" spans="1:22" x14ac:dyDescent="0.35">
      <c r="A65">
        <f t="shared" si="2"/>
        <v>10</v>
      </c>
      <c r="B65" s="51">
        <v>0.61164856917572741</v>
      </c>
      <c r="C65" s="51">
        <v>0.61162070258276646</v>
      </c>
      <c r="D65" s="51">
        <v>0.47700858341167951</v>
      </c>
      <c r="E65" s="51">
        <v>0.24382761011824139</v>
      </c>
      <c r="F65" s="51">
        <v>0.37112964496143608</v>
      </c>
      <c r="G65" s="51">
        <v>0.37094488310466373</v>
      </c>
      <c r="H65" s="51">
        <v>0.23383257277780961</v>
      </c>
      <c r="I65" s="51">
        <v>0.13323659673311439</v>
      </c>
      <c r="J65" s="51">
        <v>0.38301180052230283</v>
      </c>
      <c r="M65">
        <f t="shared" si="3"/>
        <v>10</v>
      </c>
      <c r="N65" s="11">
        <v>1.001058205326596</v>
      </c>
      <c r="O65" s="11">
        <v>1.0010845406543021</v>
      </c>
      <c r="P65" s="11">
        <v>1</v>
      </c>
      <c r="Q65" s="11">
        <v>1</v>
      </c>
      <c r="R65" s="11">
        <v>1.002573033121706</v>
      </c>
      <c r="S65" s="11">
        <v>1.003001871975324</v>
      </c>
      <c r="T65" s="11">
        <v>1</v>
      </c>
      <c r="U65" s="11">
        <v>1</v>
      </c>
      <c r="V65" s="11">
        <v>1.0003615135514341</v>
      </c>
    </row>
    <row r="66" spans="1:22" x14ac:dyDescent="0.35">
      <c r="A66">
        <f t="shared" si="2"/>
        <v>11</v>
      </c>
      <c r="B66" s="51">
        <v>0.61229581894963392</v>
      </c>
      <c r="C66" s="51">
        <v>0.61228403009973043</v>
      </c>
      <c r="D66" s="51">
        <v>0.47700858341167951</v>
      </c>
      <c r="E66" s="51">
        <v>0.24382761011824139</v>
      </c>
      <c r="F66" s="51">
        <v>0.37208457383036903</v>
      </c>
      <c r="G66" s="51">
        <v>0.37205841215364538</v>
      </c>
      <c r="H66" s="51">
        <v>0.23383257277780961</v>
      </c>
      <c r="I66" s="51">
        <v>0.13323659673311439</v>
      </c>
      <c r="J66" s="51">
        <v>0.38309843568250512</v>
      </c>
      <c r="M66">
        <f t="shared" si="3"/>
        <v>11</v>
      </c>
      <c r="N66" s="11">
        <v>1.00132411517711</v>
      </c>
      <c r="O66" s="11">
        <v>1.00134339456236</v>
      </c>
      <c r="P66" s="11">
        <v>1.0016398221422691</v>
      </c>
      <c r="Q66" s="11">
        <v>1</v>
      </c>
      <c r="R66" s="11">
        <v>1.0008445051488359</v>
      </c>
      <c r="S66" s="11">
        <v>1.000914880577906</v>
      </c>
      <c r="T66" s="11">
        <v>1.0013376534492191</v>
      </c>
      <c r="U66" s="11">
        <v>1</v>
      </c>
      <c r="V66" s="11">
        <v>1.000994405568209</v>
      </c>
    </row>
    <row r="67" spans="1:22" x14ac:dyDescent="0.35">
      <c r="A67">
        <f t="shared" si="2"/>
        <v>12</v>
      </c>
      <c r="B67" s="51">
        <v>0.61310656913638606</v>
      </c>
      <c r="C67" s="51">
        <v>0.61310656913638606</v>
      </c>
      <c r="D67" s="51">
        <v>0.47779079264881008</v>
      </c>
      <c r="E67" s="51">
        <v>0.24382761011824139</v>
      </c>
      <c r="F67" s="51">
        <v>0.37239880116877128</v>
      </c>
      <c r="G67" s="51">
        <v>0.37239880116877128</v>
      </c>
      <c r="H67" s="51">
        <v>0.23414535972532571</v>
      </c>
      <c r="I67" s="51">
        <v>0.13323659673311439</v>
      </c>
      <c r="J67" s="51">
        <v>0.38337372954371451</v>
      </c>
      <c r="M67">
        <f t="shared" si="3"/>
        <v>12</v>
      </c>
      <c r="N67" s="11">
        <v>1.564016183065124</v>
      </c>
      <c r="O67" s="11">
        <v>1.564016183065124</v>
      </c>
      <c r="P67" s="11">
        <v>1.961159405916389</v>
      </c>
      <c r="Q67" s="11">
        <v>3.9290254914548548</v>
      </c>
      <c r="R67" s="11">
        <v>2.5681655651095512</v>
      </c>
      <c r="S67" s="11">
        <v>2.5681655651095512</v>
      </c>
      <c r="T67" s="11">
        <v>4.1363311302191024</v>
      </c>
      <c r="U67" s="11">
        <v>7.2726622604382039</v>
      </c>
      <c r="V67" s="11">
        <v>2.4847336934787889</v>
      </c>
    </row>
    <row r="68" spans="1:22" x14ac:dyDescent="0.35">
      <c r="A68">
        <f t="shared" si="2"/>
        <v>13</v>
      </c>
      <c r="B68" s="51">
        <v>0.95890859607284451</v>
      </c>
      <c r="C68" s="51">
        <v>0.95890859607284451</v>
      </c>
      <c r="D68" s="51">
        <v>0.93702390706346084</v>
      </c>
      <c r="E68" s="51">
        <v>0.9580048956750864</v>
      </c>
      <c r="F68" s="51">
        <v>0.95638177764971688</v>
      </c>
      <c r="G68" s="51">
        <v>0.95638177764971688</v>
      </c>
      <c r="H68" s="51">
        <v>0.96850274042821483</v>
      </c>
      <c r="I68" s="51">
        <v>0.96898476877014483</v>
      </c>
      <c r="J68" s="51">
        <v>0.95120420852005161</v>
      </c>
      <c r="M68">
        <f t="shared" si="3"/>
        <v>13</v>
      </c>
      <c r="N68" s="11">
        <v>1.0174643010466899</v>
      </c>
      <c r="O68" s="11">
        <v>1.0174643010466899</v>
      </c>
      <c r="P68" s="11">
        <v>1.0301070392544771</v>
      </c>
      <c r="Q68" s="11">
        <v>1.0048271587536659</v>
      </c>
      <c r="R68" s="11">
        <v>1.009502545498187</v>
      </c>
      <c r="S68" s="11">
        <v>1.009502545498187</v>
      </c>
      <c r="T68" s="11">
        <v>1.0174213334133431</v>
      </c>
      <c r="U68" s="11">
        <v>1.002257543751762</v>
      </c>
      <c r="V68" s="11">
        <v>1.0174661663516109</v>
      </c>
    </row>
    <row r="69" spans="1:22" x14ac:dyDescent="0.35">
      <c r="A69">
        <f t="shared" si="2"/>
        <v>14</v>
      </c>
      <c r="B69" s="51">
        <v>0.97565526447091899</v>
      </c>
      <c r="C69" s="51">
        <v>0.97565526447091899</v>
      </c>
      <c r="D69" s="51">
        <v>0.96523492261580424</v>
      </c>
      <c r="E69" s="51">
        <v>0.96262933739329937</v>
      </c>
      <c r="F69" s="51">
        <v>0.96546983900547034</v>
      </c>
      <c r="G69" s="51">
        <v>0.96546983900547034</v>
      </c>
      <c r="H69" s="51">
        <v>0.98537534958095141</v>
      </c>
      <c r="I69" s="51">
        <v>0.97117229428043461</v>
      </c>
      <c r="J69" s="51">
        <v>0.96780722983625589</v>
      </c>
      <c r="M69">
        <f t="shared" si="3"/>
        <v>14</v>
      </c>
      <c r="N69" s="11">
        <v>1.000052197591687</v>
      </c>
      <c r="O69" s="11">
        <v>1.000052197591687</v>
      </c>
      <c r="P69" s="11">
        <v>1</v>
      </c>
      <c r="Q69" s="11">
        <v>1</v>
      </c>
      <c r="R69" s="11">
        <v>1.0002977377882849</v>
      </c>
      <c r="S69" s="11">
        <v>1.0002977377882849</v>
      </c>
      <c r="T69" s="11">
        <v>1</v>
      </c>
      <c r="U69" s="11">
        <v>1</v>
      </c>
      <c r="V69" s="11">
        <v>1.000017399197229</v>
      </c>
    </row>
    <row r="70" spans="1:22" x14ac:dyDescent="0.35">
      <c r="A70">
        <f t="shared" si="2"/>
        <v>15</v>
      </c>
      <c r="B70" s="51">
        <v>0.97570619132604075</v>
      </c>
      <c r="C70" s="51">
        <v>0.97570619132604075</v>
      </c>
      <c r="D70" s="51">
        <v>0.96523492261580424</v>
      </c>
      <c r="E70" s="51">
        <v>0.96262933739329937</v>
      </c>
      <c r="F70" s="51">
        <v>0.96575729585999137</v>
      </c>
      <c r="G70" s="51">
        <v>0.96575729585999137</v>
      </c>
      <c r="H70" s="51">
        <v>0.98537534958095141</v>
      </c>
      <c r="I70" s="51">
        <v>0.97117229428043461</v>
      </c>
      <c r="J70" s="51">
        <v>0.96782393287043356</v>
      </c>
      <c r="M70">
        <f t="shared" si="3"/>
        <v>15</v>
      </c>
      <c r="N70" s="11">
        <v>1.0248986927519059</v>
      </c>
      <c r="O70" s="11">
        <v>1.0248986927519059</v>
      </c>
      <c r="P70" s="11">
        <v>1.0360172187823271</v>
      </c>
      <c r="Q70" s="11">
        <v>1.038821445758028</v>
      </c>
      <c r="R70" s="11">
        <v>1.0354568423006489</v>
      </c>
      <c r="S70" s="11">
        <v>1.0354568423006489</v>
      </c>
      <c r="T70" s="11">
        <v>1.0148417051687639</v>
      </c>
      <c r="U70" s="11">
        <v>1.029683410337529</v>
      </c>
      <c r="V70" s="11">
        <v>1.0332457857640871</v>
      </c>
    </row>
    <row r="71" spans="1:22" x14ac:dyDescent="0.35">
      <c r="A71">
        <f t="shared" si="2"/>
        <v>16</v>
      </c>
      <c r="B71" s="51">
        <v>1</v>
      </c>
      <c r="C71" s="51">
        <v>1</v>
      </c>
      <c r="D71" s="51">
        <v>1</v>
      </c>
      <c r="E71" s="51">
        <v>1</v>
      </c>
      <c r="F71" s="51">
        <v>1</v>
      </c>
      <c r="G71" s="51">
        <v>1</v>
      </c>
      <c r="H71" s="51">
        <v>1</v>
      </c>
      <c r="I71" s="51">
        <v>1</v>
      </c>
      <c r="J71" s="51">
        <v>1</v>
      </c>
      <c r="M71">
        <f t="shared" si="3"/>
        <v>16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</row>
    <row r="72" spans="1:22" x14ac:dyDescent="0.35">
      <c r="A72">
        <f t="shared" si="2"/>
        <v>17</v>
      </c>
      <c r="B72" s="51">
        <v>1</v>
      </c>
      <c r="C72" s="51">
        <v>1</v>
      </c>
      <c r="D72" s="51">
        <v>1</v>
      </c>
      <c r="E72" s="51">
        <v>1</v>
      </c>
      <c r="F72" s="51">
        <v>1</v>
      </c>
      <c r="G72" s="51">
        <v>1</v>
      </c>
      <c r="H72" s="51">
        <v>1</v>
      </c>
      <c r="I72" s="51">
        <v>1</v>
      </c>
      <c r="J72" s="51">
        <v>1</v>
      </c>
      <c r="M72">
        <f t="shared" si="3"/>
        <v>17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</row>
    <row r="73" spans="1:22" x14ac:dyDescent="0.35">
      <c r="A73">
        <f t="shared" si="2"/>
        <v>18</v>
      </c>
      <c r="B73" s="51">
        <v>1</v>
      </c>
      <c r="C73" s="51">
        <v>1</v>
      </c>
      <c r="D73" s="51">
        <v>1</v>
      </c>
      <c r="E73" s="51">
        <v>1</v>
      </c>
      <c r="F73" s="51">
        <v>1</v>
      </c>
      <c r="G73" s="51">
        <v>1</v>
      </c>
      <c r="H73" s="51">
        <v>1</v>
      </c>
      <c r="I73" s="51">
        <v>1</v>
      </c>
      <c r="J73" s="51">
        <v>1</v>
      </c>
      <c r="M73">
        <f t="shared" si="3"/>
        <v>18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</row>
    <row r="74" spans="1:22" x14ac:dyDescent="0.35">
      <c r="A74">
        <f t="shared" si="2"/>
        <v>19</v>
      </c>
      <c r="B74" s="51">
        <v>1</v>
      </c>
      <c r="C74" s="51">
        <v>1</v>
      </c>
      <c r="D74" s="51">
        <v>1</v>
      </c>
      <c r="E74" s="51">
        <v>1</v>
      </c>
      <c r="F74" s="51">
        <v>1</v>
      </c>
      <c r="G74" s="51">
        <v>1</v>
      </c>
      <c r="H74" s="51">
        <v>1</v>
      </c>
      <c r="I74" s="51">
        <v>1</v>
      </c>
      <c r="J74" s="51">
        <v>1</v>
      </c>
      <c r="M74">
        <f t="shared" si="3"/>
        <v>19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</row>
    <row r="75" spans="1:22" x14ac:dyDescent="0.35">
      <c r="A75">
        <f t="shared" si="2"/>
        <v>20</v>
      </c>
      <c r="B75" s="51">
        <v>1</v>
      </c>
      <c r="C75" s="51">
        <v>1</v>
      </c>
      <c r="D75" s="51">
        <v>1</v>
      </c>
      <c r="E75" s="51">
        <v>1</v>
      </c>
      <c r="F75" s="51">
        <v>1</v>
      </c>
      <c r="G75" s="51">
        <v>1</v>
      </c>
      <c r="H75" s="51">
        <v>1</v>
      </c>
      <c r="I75" s="51">
        <v>1</v>
      </c>
      <c r="J75" s="51">
        <v>1</v>
      </c>
      <c r="M75">
        <f t="shared" si="3"/>
        <v>20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</row>
    <row r="76" spans="1:22" x14ac:dyDescent="0.35">
      <c r="A76">
        <f t="shared" si="2"/>
        <v>21</v>
      </c>
      <c r="B76" s="51">
        <v>1</v>
      </c>
      <c r="C76" s="51">
        <v>1</v>
      </c>
      <c r="D76" s="51">
        <v>1</v>
      </c>
      <c r="E76" s="51">
        <v>1</v>
      </c>
      <c r="F76" s="51">
        <v>1</v>
      </c>
      <c r="G76" s="51">
        <v>1</v>
      </c>
      <c r="H76" s="51">
        <v>1</v>
      </c>
      <c r="I76" s="51">
        <v>1</v>
      </c>
      <c r="J76" s="51">
        <v>1</v>
      </c>
      <c r="M76">
        <f t="shared" si="3"/>
        <v>21</v>
      </c>
      <c r="N76" s="11">
        <v>1</v>
      </c>
      <c r="O76" s="11">
        <v>1</v>
      </c>
      <c r="P76" s="11">
        <v>1</v>
      </c>
      <c r="Q76" s="11">
        <v>1</v>
      </c>
      <c r="R76" s="11">
        <v>1</v>
      </c>
      <c r="S76" s="11">
        <v>1</v>
      </c>
      <c r="T76" s="11">
        <v>1</v>
      </c>
      <c r="U76" s="11">
        <v>1</v>
      </c>
      <c r="V76" s="11">
        <v>1</v>
      </c>
    </row>
    <row r="77" spans="1:22" x14ac:dyDescent="0.35">
      <c r="A77">
        <f t="shared" si="2"/>
        <v>22</v>
      </c>
      <c r="B77" s="51">
        <v>1</v>
      </c>
      <c r="C77" s="51">
        <v>1</v>
      </c>
      <c r="D77" s="51">
        <v>1</v>
      </c>
      <c r="E77" s="51">
        <v>1</v>
      </c>
      <c r="F77" s="51">
        <v>1</v>
      </c>
      <c r="G77" s="51">
        <v>1</v>
      </c>
      <c r="H77" s="51">
        <v>1</v>
      </c>
      <c r="I77" s="51">
        <v>1</v>
      </c>
      <c r="J77" s="51">
        <v>1</v>
      </c>
      <c r="M77">
        <f t="shared" si="3"/>
        <v>22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</row>
    <row r="78" spans="1:22" x14ac:dyDescent="0.35">
      <c r="A78">
        <f t="shared" si="2"/>
        <v>23</v>
      </c>
      <c r="B78" s="51">
        <v>1</v>
      </c>
      <c r="C78" s="51">
        <v>1</v>
      </c>
      <c r="D78" s="51">
        <v>1</v>
      </c>
      <c r="E78" s="51">
        <v>1</v>
      </c>
      <c r="F78" s="51">
        <v>1</v>
      </c>
      <c r="G78" s="51">
        <v>1</v>
      </c>
      <c r="H78" s="51">
        <v>1</v>
      </c>
      <c r="I78" s="51">
        <v>1</v>
      </c>
      <c r="J78" s="51">
        <v>1</v>
      </c>
      <c r="M78">
        <f t="shared" si="3"/>
        <v>23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Z108"/>
  <sheetViews>
    <sheetView tabSelected="1" topLeftCell="E1" zoomScaleNormal="100" workbookViewId="0">
      <pane ySplit="7" topLeftCell="A20" activePane="bottomLeft" state="frozen"/>
      <selection activeCell="V86" sqref="V86:V88"/>
      <selection pane="bottomLeft" activeCell="O28" sqref="O28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81640625" bestFit="1" customWidth="1"/>
    <col min="10" max="10" width="20.453125" customWidth="1"/>
    <col min="11" max="11" width="13.81640625" bestFit="1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4" t="s">
        <v>47</v>
      </c>
      <c r="C4" s="54"/>
      <c r="D4" s="54"/>
      <c r="E4" s="54" t="s">
        <v>34</v>
      </c>
      <c r="F4" s="54"/>
      <c r="G4" s="54"/>
      <c r="H4" s="7" t="s">
        <v>48</v>
      </c>
      <c r="I4" s="7" t="s">
        <v>33</v>
      </c>
      <c r="J4" s="7" t="s">
        <v>49</v>
      </c>
      <c r="K4" s="7" t="s">
        <v>50</v>
      </c>
      <c r="L4" s="14">
        <v>45382</v>
      </c>
      <c r="N4" s="55" t="s">
        <v>51</v>
      </c>
      <c r="O4" s="56"/>
      <c r="P4" s="56"/>
      <c r="Q4" s="57"/>
    </row>
    <row r="5" spans="1:260" s="7" customFormat="1" x14ac:dyDescent="0.35">
      <c r="A5" s="7" t="s">
        <v>52</v>
      </c>
      <c r="B5" s="7" t="s">
        <v>53</v>
      </c>
      <c r="C5" s="7" t="s">
        <v>54</v>
      </c>
      <c r="D5" s="7" t="s">
        <v>55</v>
      </c>
      <c r="E5" s="7" t="s">
        <v>53</v>
      </c>
      <c r="F5" s="7" t="s">
        <v>54</v>
      </c>
      <c r="G5" s="7" t="s">
        <v>55</v>
      </c>
      <c r="H5" s="7" t="s">
        <v>56</v>
      </c>
      <c r="I5" s="7" t="s">
        <v>56</v>
      </c>
      <c r="J5" s="7" t="s">
        <v>57</v>
      </c>
      <c r="K5" s="7" t="s">
        <v>31</v>
      </c>
      <c r="L5" s="15" t="s">
        <v>56</v>
      </c>
      <c r="P5" s="7" t="s">
        <v>31</v>
      </c>
      <c r="Q5" s="7" t="s">
        <v>58</v>
      </c>
    </row>
    <row r="6" spans="1:260" s="7" customFormat="1" x14ac:dyDescent="0.35">
      <c r="A6" s="7" t="s">
        <v>23</v>
      </c>
      <c r="B6" s="7" t="s">
        <v>30</v>
      </c>
      <c r="C6" s="7" t="s">
        <v>59</v>
      </c>
      <c r="D6" s="7" t="s">
        <v>60</v>
      </c>
      <c r="E6" s="7" t="s">
        <v>30</v>
      </c>
      <c r="F6" s="7" t="s">
        <v>59</v>
      </c>
      <c r="G6" s="7" t="s">
        <v>60</v>
      </c>
      <c r="H6" s="7" t="s">
        <v>60</v>
      </c>
      <c r="I6" s="7" t="s">
        <v>60</v>
      </c>
      <c r="J6" s="7" t="s">
        <v>60</v>
      </c>
      <c r="K6" s="7" t="s">
        <v>61</v>
      </c>
      <c r="L6" s="15" t="s">
        <v>60</v>
      </c>
      <c r="M6" s="7" t="s">
        <v>62</v>
      </c>
      <c r="N6" s="7" t="s">
        <v>31</v>
      </c>
      <c r="O6" s="7" t="s">
        <v>30</v>
      </c>
      <c r="P6" s="7" t="s">
        <v>63</v>
      </c>
      <c r="Q6" s="7" t="s">
        <v>64</v>
      </c>
    </row>
    <row r="7" spans="1:260" s="7" customFormat="1" x14ac:dyDescent="0.35">
      <c r="A7" s="7" t="s">
        <v>65</v>
      </c>
      <c r="B7" s="7" t="s">
        <v>66</v>
      </c>
      <c r="C7" s="7" t="s">
        <v>65</v>
      </c>
      <c r="E7" s="7" t="s">
        <v>66</v>
      </c>
      <c r="F7" s="7" t="s">
        <v>65</v>
      </c>
      <c r="H7" s="7" t="s">
        <v>18</v>
      </c>
      <c r="I7" s="7" t="s">
        <v>18</v>
      </c>
      <c r="J7" s="7" t="s">
        <v>18</v>
      </c>
      <c r="K7" s="7" t="s">
        <v>65</v>
      </c>
      <c r="L7" s="15" t="s">
        <v>18</v>
      </c>
      <c r="M7" s="7" t="s">
        <v>67</v>
      </c>
      <c r="N7" s="7" t="s">
        <v>67</v>
      </c>
      <c r="O7" s="7" t="s">
        <v>66</v>
      </c>
      <c r="P7" s="7" t="s">
        <v>67</v>
      </c>
      <c r="Q7" s="7" t="s">
        <v>68</v>
      </c>
      <c r="IZ7" s="9"/>
    </row>
    <row r="8" spans="1:260" x14ac:dyDescent="0.35">
      <c r="A8" s="16">
        <f t="shared" ref="A8:A30" si="0">DATE(YEAR(A9),MONTH(A9)-1,1)</f>
        <v>44652</v>
      </c>
      <c r="B8" s="12">
        <v>2406</v>
      </c>
      <c r="C8" s="12">
        <f>'Completion Factors'!J30</f>
        <v>1</v>
      </c>
      <c r="D8" s="12">
        <f t="shared" ref="D8:D31" si="1">MAX((1/C8-1)*B8,0)</f>
        <v>0</v>
      </c>
      <c r="E8" s="12">
        <v>4051.02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6457.02</v>
      </c>
      <c r="L8" s="17">
        <f t="shared" ref="L8:L31" si="6">K8-E8-B8</f>
        <v>0</v>
      </c>
      <c r="M8" s="12">
        <v>30824.57333333333</v>
      </c>
      <c r="N8" s="12">
        <f t="shared" ref="N8:N28" si="7">100*$K8/$M8</f>
        <v>20.947637880253982</v>
      </c>
      <c r="O8" s="12">
        <f t="shared" ref="O8:O31" si="8">100*(E8/M8)</f>
        <v>13.142177042299155</v>
      </c>
      <c r="P8" s="12">
        <f t="shared" ref="P8:P31" si="9">N8-O8</f>
        <v>7.8054608379548274</v>
      </c>
      <c r="Q8" s="12"/>
      <c r="R8" s="12"/>
      <c r="S8" s="12"/>
      <c r="T8" s="12"/>
    </row>
    <row r="9" spans="1:260" x14ac:dyDescent="0.35">
      <c r="A9" s="16">
        <f t="shared" si="0"/>
        <v>44682</v>
      </c>
      <c r="B9" s="12">
        <v>1355</v>
      </c>
      <c r="C9" s="12">
        <f>'Completion Factors'!J29</f>
        <v>1</v>
      </c>
      <c r="D9" s="12">
        <f t="shared" si="1"/>
        <v>0</v>
      </c>
      <c r="E9" s="12">
        <v>997.52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2352.52</v>
      </c>
      <c r="L9" s="17">
        <f t="shared" si="6"/>
        <v>0</v>
      </c>
      <c r="M9" s="12">
        <v>29878.271666666671</v>
      </c>
      <c r="N9" s="12">
        <f t="shared" si="7"/>
        <v>7.8736816715692433</v>
      </c>
      <c r="O9" s="12">
        <f t="shared" si="8"/>
        <v>3.3386134617447465</v>
      </c>
      <c r="P9" s="12">
        <f t="shared" si="9"/>
        <v>4.5350682098244963</v>
      </c>
      <c r="Q9" s="12"/>
      <c r="R9" s="12"/>
      <c r="S9" s="12"/>
      <c r="T9" s="12"/>
    </row>
    <row r="10" spans="1:260" x14ac:dyDescent="0.35">
      <c r="A10" s="16">
        <f t="shared" si="0"/>
        <v>44713</v>
      </c>
      <c r="B10" s="12">
        <v>34166</v>
      </c>
      <c r="C10" s="12">
        <f>'Completion Factors'!J28</f>
        <v>1</v>
      </c>
      <c r="D10" s="12">
        <f t="shared" si="1"/>
        <v>0</v>
      </c>
      <c r="E10" s="12">
        <v>3794.5700000000011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37960.57</v>
      </c>
      <c r="L10" s="17">
        <f t="shared" si="6"/>
        <v>0</v>
      </c>
      <c r="M10" s="12">
        <v>29592.067500000001</v>
      </c>
      <c r="N10" s="12">
        <f t="shared" si="7"/>
        <v>128.27954653726036</v>
      </c>
      <c r="O10" s="12">
        <f t="shared" si="8"/>
        <v>12.82292965842958</v>
      </c>
      <c r="P10" s="12">
        <f t="shared" si="9"/>
        <v>115.45661687883077</v>
      </c>
      <c r="Q10" s="12"/>
      <c r="R10" s="12"/>
      <c r="S10" s="12"/>
      <c r="T10" s="12"/>
    </row>
    <row r="11" spans="1:260" x14ac:dyDescent="0.35">
      <c r="A11" s="16">
        <f t="shared" si="0"/>
        <v>44743</v>
      </c>
      <c r="B11" s="12">
        <v>1684.33</v>
      </c>
      <c r="C11" s="12">
        <f>'Completion Factors'!J27</f>
        <v>1</v>
      </c>
      <c r="D11" s="12">
        <f t="shared" si="1"/>
        <v>0</v>
      </c>
      <c r="E11" s="12">
        <v>2913.67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4598</v>
      </c>
      <c r="L11" s="17">
        <f t="shared" si="6"/>
        <v>0</v>
      </c>
      <c r="M11" s="12">
        <v>29363.4575</v>
      </c>
      <c r="N11" s="12">
        <f t="shared" si="7"/>
        <v>15.658918913074183</v>
      </c>
      <c r="O11" s="12">
        <f t="shared" si="8"/>
        <v>9.9227756131920088</v>
      </c>
      <c r="P11" s="12">
        <f t="shared" si="9"/>
        <v>5.7361432998821744</v>
      </c>
      <c r="Q11" s="12"/>
      <c r="R11" s="12"/>
      <c r="S11" s="12"/>
      <c r="T11" s="12"/>
    </row>
    <row r="12" spans="1:260" x14ac:dyDescent="0.35">
      <c r="A12" s="16">
        <f t="shared" si="0"/>
        <v>44774</v>
      </c>
      <c r="B12" s="12">
        <v>879.29</v>
      </c>
      <c r="C12" s="12">
        <f>'Completion Factors'!J26</f>
        <v>1</v>
      </c>
      <c r="D12" s="12">
        <f t="shared" si="1"/>
        <v>0</v>
      </c>
      <c r="E12" s="12">
        <v>4932.18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5811.47</v>
      </c>
      <c r="L12" s="17">
        <f t="shared" si="6"/>
        <v>0</v>
      </c>
      <c r="M12" s="12">
        <v>29103.355</v>
      </c>
      <c r="N12" s="12">
        <f t="shared" si="7"/>
        <v>19.968385088248418</v>
      </c>
      <c r="O12" s="12">
        <f t="shared" si="8"/>
        <v>16.947118296155203</v>
      </c>
      <c r="P12" s="12">
        <f t="shared" si="9"/>
        <v>3.0212667920932148</v>
      </c>
      <c r="Q12" s="12"/>
      <c r="R12" s="12"/>
      <c r="S12" s="12"/>
      <c r="T12" s="12"/>
    </row>
    <row r="13" spans="1:260" x14ac:dyDescent="0.35">
      <c r="A13" s="16">
        <f t="shared" si="0"/>
        <v>44805</v>
      </c>
      <c r="B13" s="12">
        <v>575.13000000000011</v>
      </c>
      <c r="C13" s="12">
        <f>'Completion Factors'!J25</f>
        <v>1</v>
      </c>
      <c r="D13" s="12">
        <f t="shared" si="1"/>
        <v>0</v>
      </c>
      <c r="E13" s="12">
        <v>4581.5599999999986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5156.6899999999987</v>
      </c>
      <c r="L13" s="17">
        <f t="shared" si="6"/>
        <v>0</v>
      </c>
      <c r="M13" s="12">
        <v>28675.235000000001</v>
      </c>
      <c r="N13" s="12">
        <f t="shared" si="7"/>
        <v>17.983078429871625</v>
      </c>
      <c r="O13" s="12">
        <f t="shared" si="8"/>
        <v>15.97741047283483</v>
      </c>
      <c r="P13" s="12">
        <f t="shared" si="9"/>
        <v>2.0056679570367955</v>
      </c>
      <c r="Q13" s="12"/>
      <c r="R13" s="12"/>
      <c r="S13" s="12"/>
      <c r="T13" s="12"/>
    </row>
    <row r="14" spans="1:260" x14ac:dyDescent="0.35">
      <c r="A14" s="16">
        <f t="shared" si="0"/>
        <v>44835</v>
      </c>
      <c r="B14" s="12">
        <v>18003</v>
      </c>
      <c r="C14" s="12">
        <f>'Completion Factors'!J24</f>
        <v>1</v>
      </c>
      <c r="D14" s="12">
        <f t="shared" si="1"/>
        <v>0</v>
      </c>
      <c r="E14" s="12">
        <v>5205.88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23208.880000000001</v>
      </c>
      <c r="L14" s="17">
        <f t="shared" si="6"/>
        <v>0</v>
      </c>
      <c r="M14" s="12">
        <v>28527.522499999999</v>
      </c>
      <c r="N14" s="12">
        <f t="shared" si="7"/>
        <v>81.356100937261559</v>
      </c>
      <c r="O14" s="12">
        <f t="shared" si="8"/>
        <v>18.248622886898083</v>
      </c>
      <c r="P14" s="12">
        <f t="shared" si="9"/>
        <v>63.107478050363476</v>
      </c>
      <c r="Q14" s="12"/>
      <c r="R14" s="12"/>
      <c r="S14" s="12"/>
      <c r="T14" s="12"/>
    </row>
    <row r="15" spans="1:260" x14ac:dyDescent="0.35">
      <c r="A15" s="16">
        <f t="shared" si="0"/>
        <v>44866</v>
      </c>
      <c r="B15" s="12">
        <v>19139.84</v>
      </c>
      <c r="C15" s="12">
        <f>'Completion Factors'!J23</f>
        <v>1</v>
      </c>
      <c r="D15" s="12">
        <f t="shared" si="1"/>
        <v>0</v>
      </c>
      <c r="E15" s="12">
        <v>5321.2899999999991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24461.129999999997</v>
      </c>
      <c r="L15" s="17">
        <f t="shared" si="6"/>
        <v>0</v>
      </c>
      <c r="M15" s="12">
        <v>27969.945833333339</v>
      </c>
      <c r="N15" s="12">
        <f t="shared" si="7"/>
        <v>87.455049594155128</v>
      </c>
      <c r="O15" s="12">
        <f t="shared" si="8"/>
        <v>19.025027905696987</v>
      </c>
      <c r="P15" s="12">
        <f t="shared" si="9"/>
        <v>68.43002168845814</v>
      </c>
      <c r="Q15" s="12"/>
      <c r="R15" s="12"/>
      <c r="S15" s="12"/>
      <c r="T15" s="12"/>
    </row>
    <row r="16" spans="1:260" x14ac:dyDescent="0.35">
      <c r="A16" s="16">
        <f t="shared" si="0"/>
        <v>44896</v>
      </c>
      <c r="B16" s="12">
        <v>4736.0000000000009</v>
      </c>
      <c r="C16" s="12">
        <f>'Completion Factors'!J22</f>
        <v>1</v>
      </c>
      <c r="D16" s="12">
        <f t="shared" si="1"/>
        <v>0</v>
      </c>
      <c r="E16" s="12">
        <v>7490.63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12226.630000000001</v>
      </c>
      <c r="L16" s="17">
        <f t="shared" si="6"/>
        <v>0</v>
      </c>
      <c r="M16" s="12">
        <v>27441.040000000001</v>
      </c>
      <c r="N16" s="12">
        <f t="shared" si="7"/>
        <v>44.55600079297286</v>
      </c>
      <c r="O16" s="12">
        <f t="shared" si="8"/>
        <v>27.29717969872862</v>
      </c>
      <c r="P16" s="12">
        <f t="shared" si="9"/>
        <v>17.25882109424424</v>
      </c>
      <c r="Q16" s="12"/>
      <c r="R16" s="12"/>
      <c r="S16" s="12"/>
      <c r="T16" s="12"/>
    </row>
    <row r="17" spans="1:20" x14ac:dyDescent="0.35">
      <c r="A17" s="16">
        <f t="shared" si="0"/>
        <v>44927</v>
      </c>
      <c r="B17" s="12">
        <v>14865.31</v>
      </c>
      <c r="C17" s="12">
        <f>'Completion Factors'!J21</f>
        <v>0.96782393287043356</v>
      </c>
      <c r="D17" s="12">
        <f t="shared" si="1"/>
        <v>494.20891157673827</v>
      </c>
      <c r="E17" s="12">
        <v>14570.01</v>
      </c>
      <c r="F17" s="12">
        <f>'Completion Factors'!U21</f>
        <v>1</v>
      </c>
      <c r="G17" s="12">
        <f t="shared" si="2"/>
        <v>0</v>
      </c>
      <c r="H17" s="12">
        <f t="shared" si="3"/>
        <v>494.20891157673827</v>
      </c>
      <c r="I17" s="12">
        <f t="shared" si="4"/>
        <v>494.20891157673827</v>
      </c>
      <c r="J17" s="12"/>
      <c r="K17" s="12">
        <f t="shared" si="5"/>
        <v>29929.528911576737</v>
      </c>
      <c r="L17" s="17">
        <f t="shared" si="6"/>
        <v>494.20891157673759</v>
      </c>
      <c r="M17" s="12">
        <v>27160.433333333331</v>
      </c>
      <c r="N17" s="12">
        <f t="shared" si="7"/>
        <v>110.19532915494747</v>
      </c>
      <c r="O17" s="12">
        <f t="shared" si="8"/>
        <v>53.644247207641513</v>
      </c>
      <c r="P17" s="12">
        <f t="shared" si="9"/>
        <v>56.55108194730596</v>
      </c>
      <c r="Q17" s="12"/>
      <c r="R17" s="12"/>
      <c r="S17" s="12"/>
      <c r="T17" s="12"/>
    </row>
    <row r="18" spans="1:20" x14ac:dyDescent="0.35">
      <c r="A18" s="16">
        <f t="shared" si="0"/>
        <v>44958</v>
      </c>
      <c r="B18" s="12">
        <v>1214.809999999999</v>
      </c>
      <c r="C18" s="12">
        <f>'Completion Factors'!J20</f>
        <v>0.96780722983625589</v>
      </c>
      <c r="D18" s="12">
        <f t="shared" si="1"/>
        <v>40.408975999522802</v>
      </c>
      <c r="E18" s="12">
        <v>3233.75</v>
      </c>
      <c r="F18" s="12">
        <f>'Completion Factors'!U20</f>
        <v>1</v>
      </c>
      <c r="G18" s="12">
        <f t="shared" si="2"/>
        <v>0</v>
      </c>
      <c r="H18" s="12">
        <f t="shared" si="3"/>
        <v>40.408975999522802</v>
      </c>
      <c r="I18" s="12">
        <f t="shared" si="4"/>
        <v>40.408975999522802</v>
      </c>
      <c r="J18" s="12"/>
      <c r="K18" s="12">
        <f t="shared" si="5"/>
        <v>4488.9689759995226</v>
      </c>
      <c r="L18" s="17">
        <f t="shared" si="6"/>
        <v>40.408975999523591</v>
      </c>
      <c r="M18" s="12">
        <v>26614.09</v>
      </c>
      <c r="N18" s="12">
        <f t="shared" si="7"/>
        <v>16.866888839706796</v>
      </c>
      <c r="O18" s="12">
        <f t="shared" si="8"/>
        <v>12.150518766563124</v>
      </c>
      <c r="P18" s="12">
        <f t="shared" si="9"/>
        <v>4.716370073143672</v>
      </c>
      <c r="Q18" s="12"/>
      <c r="R18" s="12"/>
      <c r="S18" s="12"/>
      <c r="T18" s="12"/>
    </row>
    <row r="19" spans="1:20" x14ac:dyDescent="0.35">
      <c r="A19" s="16">
        <f t="shared" si="0"/>
        <v>44986</v>
      </c>
      <c r="B19" s="12">
        <v>58380.419999999991</v>
      </c>
      <c r="C19" s="12">
        <f>'Completion Factors'!J19</f>
        <v>0.95120420852005161</v>
      </c>
      <c r="D19" s="12">
        <f t="shared" si="1"/>
        <v>2994.8551271277925</v>
      </c>
      <c r="E19" s="12">
        <v>17306.21</v>
      </c>
      <c r="F19" s="12">
        <f>'Completion Factors'!U19</f>
        <v>1</v>
      </c>
      <c r="G19" s="12">
        <f t="shared" si="2"/>
        <v>0</v>
      </c>
      <c r="H19" s="12">
        <f t="shared" si="3"/>
        <v>2994.8551271277925</v>
      </c>
      <c r="I19" s="12">
        <f t="shared" si="4"/>
        <v>2994.8551271277925</v>
      </c>
      <c r="J19" s="12"/>
      <c r="K19" s="12">
        <f t="shared" si="5"/>
        <v>78681.485127127788</v>
      </c>
      <c r="L19" s="17">
        <f t="shared" si="6"/>
        <v>2994.8551271277975</v>
      </c>
      <c r="M19" s="12">
        <v>25974.005833333329</v>
      </c>
      <c r="N19" s="12">
        <f t="shared" si="7"/>
        <v>302.92395263172364</v>
      </c>
      <c r="O19" s="12">
        <f t="shared" si="8"/>
        <v>66.628960165206195</v>
      </c>
      <c r="P19" s="12">
        <f t="shared" si="9"/>
        <v>236.29499246651744</v>
      </c>
      <c r="Q19" s="12">
        <f t="shared" ref="Q19:Q31" si="10">SUM(K8:K19)/SUM(M8:M19)*100</f>
        <v>68.98749274146391</v>
      </c>
      <c r="R19" s="12"/>
      <c r="S19" s="12"/>
      <c r="T19" s="12"/>
    </row>
    <row r="20" spans="1:20" x14ac:dyDescent="0.35">
      <c r="A20" s="16">
        <f t="shared" si="0"/>
        <v>45017</v>
      </c>
      <c r="B20" s="12">
        <v>38189.800000000003</v>
      </c>
      <c r="C20" s="12">
        <f>'Completion Factors'!J18</f>
        <v>0.38337372954371451</v>
      </c>
      <c r="D20" s="12">
        <f t="shared" si="1"/>
        <v>61425.267640270788</v>
      </c>
      <c r="E20" s="12">
        <v>4464.6200000000008</v>
      </c>
      <c r="F20" s="12">
        <f>'Completion Factors'!U18</f>
        <v>1</v>
      </c>
      <c r="G20" s="12">
        <f t="shared" si="2"/>
        <v>0</v>
      </c>
      <c r="H20" s="12">
        <f t="shared" si="3"/>
        <v>61425.267640270788</v>
      </c>
      <c r="I20" s="12">
        <f t="shared" si="4"/>
        <v>61425.267640270788</v>
      </c>
      <c r="J20" s="12"/>
      <c r="K20" s="12">
        <f t="shared" si="5"/>
        <v>104079.6876402708</v>
      </c>
      <c r="L20" s="17">
        <f t="shared" si="6"/>
        <v>61425.267640270802</v>
      </c>
      <c r="M20" s="12">
        <v>25374.62833333333</v>
      </c>
      <c r="N20" s="12">
        <f t="shared" si="7"/>
        <v>410.1722644880939</v>
      </c>
      <c r="O20" s="12">
        <f t="shared" si="8"/>
        <v>17.594819287008281</v>
      </c>
      <c r="P20" s="12">
        <f t="shared" si="9"/>
        <v>392.5774452010856</v>
      </c>
      <c r="Q20" s="12">
        <f t="shared" si="10"/>
        <v>99.190139415072835</v>
      </c>
      <c r="R20" s="12"/>
      <c r="S20" s="12"/>
      <c r="T20" s="12"/>
    </row>
    <row r="21" spans="1:20" x14ac:dyDescent="0.35">
      <c r="A21" s="16">
        <f t="shared" si="0"/>
        <v>45047</v>
      </c>
      <c r="B21" s="12">
        <v>203</v>
      </c>
      <c r="C21" s="12">
        <f>'Completion Factors'!J17</f>
        <v>0.38309843568250512</v>
      </c>
      <c r="D21" s="12">
        <f t="shared" si="1"/>
        <v>326.88992147239497</v>
      </c>
      <c r="E21" s="12">
        <v>7041.98</v>
      </c>
      <c r="F21" s="12">
        <f>'Completion Factors'!U17</f>
        <v>1</v>
      </c>
      <c r="G21" s="12">
        <f t="shared" si="2"/>
        <v>0</v>
      </c>
      <c r="H21" s="12">
        <f t="shared" si="3"/>
        <v>326.88992147239497</v>
      </c>
      <c r="I21" s="12">
        <f t="shared" si="4"/>
        <v>326.88992147239497</v>
      </c>
      <c r="J21" s="12"/>
      <c r="K21" s="12">
        <f t="shared" si="5"/>
        <v>7571.8699214723947</v>
      </c>
      <c r="L21" s="17">
        <f t="shared" si="6"/>
        <v>326.88992147239514</v>
      </c>
      <c r="M21" s="12">
        <v>24674.52916666666</v>
      </c>
      <c r="N21" s="12">
        <f t="shared" si="7"/>
        <v>30.686988474338929</v>
      </c>
      <c r="O21" s="12">
        <f t="shared" si="8"/>
        <v>28.539470611310218</v>
      </c>
      <c r="P21" s="12">
        <f t="shared" si="9"/>
        <v>2.1475178630287104</v>
      </c>
      <c r="Q21" s="12">
        <f t="shared" si="10"/>
        <v>102.33140477171676</v>
      </c>
      <c r="R21" s="12"/>
      <c r="S21" s="12"/>
      <c r="T21" s="12"/>
    </row>
    <row r="22" spans="1:20" x14ac:dyDescent="0.35">
      <c r="A22" s="16">
        <f t="shared" si="0"/>
        <v>45078</v>
      </c>
      <c r="B22" s="12">
        <v>967</v>
      </c>
      <c r="C22" s="12">
        <f>'Completion Factors'!J16</f>
        <v>0.38301180052230283</v>
      </c>
      <c r="D22" s="12">
        <f t="shared" si="1"/>
        <v>1557.7263887987999</v>
      </c>
      <c r="E22" s="12">
        <v>2535.11</v>
      </c>
      <c r="F22" s="12">
        <f>'Completion Factors'!U16</f>
        <v>1</v>
      </c>
      <c r="G22" s="12">
        <f t="shared" si="2"/>
        <v>0</v>
      </c>
      <c r="H22" s="12">
        <f t="shared" si="3"/>
        <v>1557.7263887987999</v>
      </c>
      <c r="I22" s="12">
        <f t="shared" si="4"/>
        <v>1557.7263887987999</v>
      </c>
      <c r="J22" s="12"/>
      <c r="K22" s="12">
        <f t="shared" si="5"/>
        <v>5059.8363887987998</v>
      </c>
      <c r="L22" s="17">
        <f t="shared" si="6"/>
        <v>1557.7263887987997</v>
      </c>
      <c r="M22" s="12">
        <v>24313.241666666669</v>
      </c>
      <c r="N22" s="12">
        <f t="shared" si="7"/>
        <v>20.811031528287771</v>
      </c>
      <c r="O22" s="12">
        <f t="shared" si="8"/>
        <v>10.426869583070131</v>
      </c>
      <c r="P22" s="12">
        <f t="shared" si="9"/>
        <v>10.38416194521764</v>
      </c>
      <c r="Q22" s="12">
        <f t="shared" si="10"/>
        <v>93.875206402633651</v>
      </c>
      <c r="R22" s="12"/>
      <c r="S22" s="12"/>
      <c r="T22" s="12"/>
    </row>
    <row r="23" spans="1:20" x14ac:dyDescent="0.35">
      <c r="A23" s="16">
        <f t="shared" si="0"/>
        <v>45108</v>
      </c>
      <c r="B23" s="12">
        <v>1794</v>
      </c>
      <c r="C23" s="12">
        <f>'Completion Factors'!J15</f>
        <v>0.38299177761474468</v>
      </c>
      <c r="D23" s="12">
        <f t="shared" si="1"/>
        <v>2890.1736686175095</v>
      </c>
      <c r="E23" s="12">
        <v>520.85</v>
      </c>
      <c r="F23" s="12">
        <f>'Completion Factors'!U15</f>
        <v>0.999036017613251</v>
      </c>
      <c r="G23" s="12">
        <f t="shared" si="2"/>
        <v>0.50257469929639076</v>
      </c>
      <c r="H23" s="12">
        <f t="shared" si="3"/>
        <v>2890.676243316806</v>
      </c>
      <c r="I23" s="12">
        <f t="shared" si="4"/>
        <v>2890.676243316806</v>
      </c>
      <c r="J23" s="12"/>
      <c r="K23" s="12">
        <f t="shared" si="5"/>
        <v>5205.5262433168064</v>
      </c>
      <c r="L23" s="17">
        <f t="shared" si="6"/>
        <v>2890.676243316806</v>
      </c>
      <c r="M23" s="12">
        <v>24142.316666666669</v>
      </c>
      <c r="N23" s="12">
        <f t="shared" si="7"/>
        <v>21.561833999568417</v>
      </c>
      <c r="O23" s="12">
        <f t="shared" si="8"/>
        <v>2.1574151610691876</v>
      </c>
      <c r="P23" s="12">
        <f t="shared" si="9"/>
        <v>19.404418838499229</v>
      </c>
      <c r="Q23" s="12">
        <f t="shared" si="10"/>
        <v>95.59689189379236</v>
      </c>
      <c r="R23" s="12"/>
      <c r="S23" s="12"/>
      <c r="T23" s="12"/>
    </row>
    <row r="24" spans="1:20" x14ac:dyDescent="0.35">
      <c r="A24" s="16">
        <f t="shared" si="0"/>
        <v>45139</v>
      </c>
      <c r="B24" s="12">
        <v>206019.48</v>
      </c>
      <c r="C24" s="12">
        <f>'Completion Factors'!J14</f>
        <v>0.38237997783503741</v>
      </c>
      <c r="D24" s="12">
        <f t="shared" si="1"/>
        <v>332762.60050129367</v>
      </c>
      <c r="E24" s="12">
        <v>1122.8399999999999</v>
      </c>
      <c r="F24" s="12">
        <f>'Completion Factors'!U14</f>
        <v>0.99772736871054735</v>
      </c>
      <c r="G24" s="12">
        <f t="shared" si="2"/>
        <v>2.557613830266019</v>
      </c>
      <c r="H24" s="12">
        <f t="shared" si="3"/>
        <v>332765.15811512392</v>
      </c>
      <c r="I24" s="12">
        <f t="shared" si="4"/>
        <v>332765.15811512392</v>
      </c>
      <c r="J24" s="47"/>
      <c r="K24" s="12">
        <f t="shared" si="5"/>
        <v>539907.47811512393</v>
      </c>
      <c r="L24" s="17">
        <f t="shared" si="6"/>
        <v>332765.15811512398</v>
      </c>
      <c r="M24" s="12">
        <v>23964.32166666667</v>
      </c>
      <c r="N24" s="12">
        <f t="shared" si="7"/>
        <v>2252.963741786657</v>
      </c>
      <c r="O24" s="12">
        <f t="shared" si="8"/>
        <v>4.6854653998482316</v>
      </c>
      <c r="P24" s="12">
        <f t="shared" si="9"/>
        <v>2248.2782763868086</v>
      </c>
      <c r="Q24" s="12">
        <f t="shared" si="10"/>
        <v>266.80246997151806</v>
      </c>
      <c r="R24" s="12"/>
      <c r="S24" s="12"/>
      <c r="T24" s="12"/>
    </row>
    <row r="25" spans="1:20" x14ac:dyDescent="0.35">
      <c r="A25" s="16">
        <f t="shared" si="0"/>
        <v>45170</v>
      </c>
      <c r="B25" s="12"/>
      <c r="C25" s="12">
        <f>'Completion Factors'!J13</f>
        <v>0.38223461997103142</v>
      </c>
      <c r="D25" s="12">
        <f t="shared" si="1"/>
        <v>0</v>
      </c>
      <c r="E25" s="12">
        <v>2794.57</v>
      </c>
      <c r="F25" s="12">
        <f>'Completion Factors'!U13</f>
        <v>0.95338759377345295</v>
      </c>
      <c r="G25" s="12">
        <f t="shared" si="2"/>
        <v>136.63029907170647</v>
      </c>
      <c r="H25" s="12">
        <f t="shared" si="3"/>
        <v>136.63029907170647</v>
      </c>
      <c r="I25" s="12">
        <f t="shared" si="4"/>
        <v>136.63029907170647</v>
      </c>
      <c r="J25" s="47"/>
      <c r="K25" s="12">
        <f t="shared" si="5"/>
        <v>2931.2002990717065</v>
      </c>
      <c r="L25" s="17">
        <f t="shared" si="6"/>
        <v>136.6302990717063</v>
      </c>
      <c r="M25" s="12">
        <v>23798.84</v>
      </c>
      <c r="N25" s="12">
        <f t="shared" si="7"/>
        <v>12.316567946470107</v>
      </c>
      <c r="O25" s="12">
        <f t="shared" si="8"/>
        <v>11.742463078032376</v>
      </c>
      <c r="P25" s="12">
        <f t="shared" si="9"/>
        <v>0.57410486843773079</v>
      </c>
      <c r="Q25" s="12">
        <f t="shared" si="10"/>
        <v>270.28196072411316</v>
      </c>
      <c r="R25" s="12"/>
      <c r="S25" s="12"/>
      <c r="T25" s="12"/>
    </row>
    <row r="26" spans="1:20" x14ac:dyDescent="0.35">
      <c r="A26" s="16">
        <f t="shared" si="0"/>
        <v>45200</v>
      </c>
      <c r="B26" s="12">
        <v>3066</v>
      </c>
      <c r="C26" s="12">
        <f>'Completion Factors'!J12</f>
        <v>7.1560449076941276E-3</v>
      </c>
      <c r="D26" s="12">
        <f t="shared" si="1"/>
        <v>425382.96022151277</v>
      </c>
      <c r="E26" s="12">
        <v>446.88</v>
      </c>
      <c r="F26" s="12">
        <f>'Completion Factors'!U12</f>
        <v>0.84044657209244644</v>
      </c>
      <c r="G26" s="12">
        <f t="shared" si="2"/>
        <v>84.837321289573438</v>
      </c>
      <c r="H26" s="12">
        <f t="shared" si="3"/>
        <v>425467.79754280235</v>
      </c>
      <c r="I26" s="12">
        <f t="shared" si="4"/>
        <v>425467.79754280235</v>
      </c>
      <c r="J26" s="47"/>
      <c r="K26" s="12">
        <f t="shared" si="5"/>
        <v>428980.67754280235</v>
      </c>
      <c r="L26" s="17">
        <f t="shared" si="6"/>
        <v>425467.79754280235</v>
      </c>
      <c r="M26" s="12">
        <v>23172.67083333333</v>
      </c>
      <c r="N26" s="12">
        <f t="shared" si="7"/>
        <v>1851.2353652636532</v>
      </c>
      <c r="O26" s="12">
        <f t="shared" si="8"/>
        <v>1.9284786083319054</v>
      </c>
      <c r="P26" s="12">
        <f t="shared" si="9"/>
        <v>1849.3068866553213</v>
      </c>
      <c r="Q26" s="12">
        <f t="shared" si="10"/>
        <v>408.24811576113621</v>
      </c>
      <c r="R26" s="12"/>
      <c r="S26" s="12"/>
      <c r="T26" s="12"/>
    </row>
    <row r="27" spans="1:20" x14ac:dyDescent="0.35">
      <c r="A27" s="16">
        <f t="shared" si="0"/>
        <v>45231</v>
      </c>
      <c r="B27" s="12">
        <v>1655</v>
      </c>
      <c r="C27" s="12">
        <f>'Completion Factors'!J11</f>
        <v>5.6590402680191691E-3</v>
      </c>
      <c r="D27" s="12">
        <f t="shared" si="1"/>
        <v>290797.4162432403</v>
      </c>
      <c r="E27" s="12">
        <v>268.77999999999997</v>
      </c>
      <c r="F27" s="12">
        <f>'Completion Factors'!U11</f>
        <v>0.8041109933117675</v>
      </c>
      <c r="G27" s="12">
        <f t="shared" si="2"/>
        <v>65.477337899358176</v>
      </c>
      <c r="H27" s="12">
        <f t="shared" si="3"/>
        <v>290862.89358113968</v>
      </c>
      <c r="I27" s="12">
        <f t="shared" si="4"/>
        <v>290862.89358113968</v>
      </c>
      <c r="J27" s="47"/>
      <c r="K27" s="12">
        <f t="shared" si="5"/>
        <v>292786.67358113971</v>
      </c>
      <c r="L27" s="17">
        <f t="shared" si="6"/>
        <v>290862.89358113968</v>
      </c>
      <c r="M27" s="12">
        <v>22582.264166666671</v>
      </c>
      <c r="N27" s="12">
        <f t="shared" si="7"/>
        <v>1296.5337373624277</v>
      </c>
      <c r="O27" s="12">
        <f t="shared" si="8"/>
        <v>1.1902260907776554</v>
      </c>
      <c r="P27" s="12">
        <f t="shared" si="9"/>
        <v>1295.34351127165</v>
      </c>
      <c r="Q27" s="12">
        <f t="shared" si="10"/>
        <v>505.27640411316793</v>
      </c>
      <c r="R27" s="12"/>
      <c r="S27" s="12"/>
      <c r="T27" s="12"/>
    </row>
    <row r="28" spans="1:20" x14ac:dyDescent="0.35">
      <c r="A28" s="16">
        <f t="shared" si="0"/>
        <v>45261</v>
      </c>
      <c r="B28" s="12">
        <v>27073.1</v>
      </c>
      <c r="C28" s="12">
        <f>'Completion Factors'!J10</f>
        <v>2.0595809955654141E-3</v>
      </c>
      <c r="D28" s="12">
        <f t="shared" si="1"/>
        <v>13117882.140067</v>
      </c>
      <c r="E28" s="12">
        <v>344.96</v>
      </c>
      <c r="F28" s="12">
        <f>'Completion Factors'!U10</f>
        <v>0.69724570767680105</v>
      </c>
      <c r="G28" s="12">
        <f t="shared" si="2"/>
        <v>149.78668140933408</v>
      </c>
      <c r="H28" s="12">
        <f t="shared" si="3"/>
        <v>13118031.92674841</v>
      </c>
      <c r="I28" s="12">
        <f t="shared" si="4"/>
        <v>13118031.92674841</v>
      </c>
      <c r="J28" s="47"/>
      <c r="K28" s="12">
        <f t="shared" si="5"/>
        <v>13145449.98674841</v>
      </c>
      <c r="L28" s="17">
        <f t="shared" si="6"/>
        <v>13118031.92674841</v>
      </c>
      <c r="M28" s="12">
        <v>22313.555833333328</v>
      </c>
      <c r="N28" s="12">
        <f t="shared" si="7"/>
        <v>58912.394263539776</v>
      </c>
      <c r="O28" s="12">
        <f t="shared" si="8"/>
        <v>1.5459660601681335</v>
      </c>
      <c r="P28" s="12">
        <f t="shared" si="9"/>
        <v>58910.848297479606</v>
      </c>
      <c r="Q28" s="12">
        <f t="shared" si="10"/>
        <v>4979.8792947179854</v>
      </c>
      <c r="R28" s="12"/>
      <c r="S28" s="12"/>
      <c r="T28" s="12"/>
    </row>
    <row r="29" spans="1:20" x14ac:dyDescent="0.35">
      <c r="A29" s="16">
        <f t="shared" si="0"/>
        <v>45292</v>
      </c>
      <c r="B29" s="12">
        <v>210</v>
      </c>
      <c r="C29" s="12">
        <f>'Completion Factors'!J9</f>
        <v>2.054125010304378E-3</v>
      </c>
      <c r="D29" s="12">
        <f t="shared" si="1"/>
        <v>102023.31050766108</v>
      </c>
      <c r="E29" s="12">
        <v>612.88</v>
      </c>
      <c r="F29" s="12">
        <f>'Completion Factors'!U9</f>
        <v>0.43924052445381312</v>
      </c>
      <c r="G29" s="12">
        <f t="shared" si="2"/>
        <v>782.4375216747228</v>
      </c>
      <c r="H29" s="12">
        <f t="shared" si="3"/>
        <v>102805.74802933581</v>
      </c>
      <c r="I29" s="12">
        <f t="shared" si="4"/>
        <v>102805.74802933581</v>
      </c>
      <c r="J29" s="12">
        <f>ROUND(+M29*N29/100,0)-H29-E29-B29</f>
        <v>-86172.628029335814</v>
      </c>
      <c r="K29" s="12">
        <f t="shared" si="5"/>
        <v>17456</v>
      </c>
      <c r="L29" s="17">
        <f t="shared" si="6"/>
        <v>16633.12</v>
      </c>
      <c r="M29" s="12">
        <v>21819.679166666661</v>
      </c>
      <c r="N29" s="18">
        <v>80</v>
      </c>
      <c r="O29" s="12">
        <f t="shared" si="8"/>
        <v>2.808840566896512</v>
      </c>
      <c r="P29" s="12">
        <f t="shared" si="9"/>
        <v>77.191159433103493</v>
      </c>
      <c r="Q29" s="12">
        <f t="shared" si="10"/>
        <v>5067.6696751875952</v>
      </c>
      <c r="R29" s="12"/>
      <c r="S29" s="12"/>
      <c r="T29" s="12"/>
    </row>
    <row r="30" spans="1:20" x14ac:dyDescent="0.35">
      <c r="A30" s="16">
        <f t="shared" si="0"/>
        <v>45323</v>
      </c>
      <c r="B30" s="12"/>
      <c r="C30" s="12">
        <f>'Completion Factors'!J8</f>
        <v>5.1188529155430394E-6</v>
      </c>
      <c r="D30" s="12">
        <f t="shared" si="1"/>
        <v>0</v>
      </c>
      <c r="E30" s="12">
        <v>105.41</v>
      </c>
      <c r="F30" s="12">
        <f>'Completion Factors'!U8</f>
        <v>0.34361146309741392</v>
      </c>
      <c r="G30" s="12">
        <f t="shared" si="2"/>
        <v>201.36090644707696</v>
      </c>
      <c r="H30" s="12">
        <f t="shared" si="3"/>
        <v>201.36090644707696</v>
      </c>
      <c r="I30" s="12">
        <f t="shared" si="4"/>
        <v>201.36090644707696</v>
      </c>
      <c r="J30" s="12">
        <f>ROUND(+M30*N30/100,0)-H30-E30-B30</f>
        <v>12615.229093552924</v>
      </c>
      <c r="K30" s="12">
        <f t="shared" si="5"/>
        <v>12922</v>
      </c>
      <c r="L30" s="17">
        <f t="shared" si="6"/>
        <v>12816.59</v>
      </c>
      <c r="M30" s="12">
        <v>21537.366666666661</v>
      </c>
      <c r="N30" s="18">
        <v>60</v>
      </c>
      <c r="O30" s="12">
        <f t="shared" si="8"/>
        <v>0.48942845070814917</v>
      </c>
      <c r="P30" s="12">
        <f t="shared" si="9"/>
        <v>59.510571549291853</v>
      </c>
      <c r="Q30" s="12">
        <f t="shared" si="10"/>
        <v>5161.3373229846193</v>
      </c>
      <c r="R30" s="12"/>
      <c r="S30" s="12"/>
      <c r="T30" s="12"/>
    </row>
    <row r="31" spans="1:20" x14ac:dyDescent="0.35">
      <c r="A31" s="16">
        <f>DATE(YEAR(L4),MONTH(L4),1)</f>
        <v>45352</v>
      </c>
      <c r="B31" s="12"/>
      <c r="C31" s="12">
        <f>'Completion Factors'!J7</f>
        <v>5.1188529155430394E-6</v>
      </c>
      <c r="D31" s="12">
        <f t="shared" si="1"/>
        <v>0</v>
      </c>
      <c r="E31" s="12"/>
      <c r="F31" s="12">
        <f>'Completion Factors'!U7</f>
        <v>4.6991322693628643E-2</v>
      </c>
      <c r="G31" s="12">
        <f t="shared" si="2"/>
        <v>0</v>
      </c>
      <c r="H31" s="12">
        <f t="shared" si="3"/>
        <v>0</v>
      </c>
      <c r="I31" s="12">
        <f t="shared" si="4"/>
        <v>0</v>
      </c>
      <c r="J31" s="12">
        <f>ROUND(+M31*N31/100,0)-H31-E31</f>
        <v>12832</v>
      </c>
      <c r="K31" s="12">
        <f t="shared" si="5"/>
        <v>12832</v>
      </c>
      <c r="L31" s="17">
        <f t="shared" si="6"/>
        <v>12832</v>
      </c>
      <c r="M31" s="12">
        <v>21386.118333333328</v>
      </c>
      <c r="N31" s="18">
        <v>60</v>
      </c>
      <c r="O31" s="12">
        <f t="shared" si="8"/>
        <v>0</v>
      </c>
      <c r="P31" s="12">
        <f t="shared" si="9"/>
        <v>60</v>
      </c>
      <c r="Q31" s="12">
        <f t="shared" si="10"/>
        <v>5222.5911394918967</v>
      </c>
      <c r="R31" s="12"/>
      <c r="S31" s="12"/>
      <c r="T31" s="12"/>
    </row>
    <row r="32" spans="1:20" x14ac:dyDescent="0.35">
      <c r="L32" s="19" t="s">
        <v>69</v>
      </c>
    </row>
    <row r="33" spans="2:75" x14ac:dyDescent="0.35">
      <c r="B33" s="46"/>
      <c r="C33" s="46"/>
      <c r="D33" s="46"/>
      <c r="E33" s="46"/>
      <c r="F33" s="46"/>
      <c r="G33" s="46"/>
      <c r="H33" s="46"/>
      <c r="I33" s="46"/>
      <c r="J33" s="46"/>
      <c r="K33" s="12"/>
      <c r="L33" s="17">
        <f>SUM(L8:L31)</f>
        <v>14279276.14949511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6"/>
      <c r="C34" s="46"/>
      <c r="D34" s="46"/>
      <c r="E34" s="46"/>
      <c r="F34" s="46"/>
      <c r="G34" s="46"/>
      <c r="H34" s="46"/>
      <c r="I34" s="46"/>
      <c r="J34" s="46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6"/>
      <c r="C35" s="46"/>
      <c r="D35" s="46"/>
      <c r="E35" s="46"/>
      <c r="F35" s="46"/>
      <c r="G35" s="46"/>
      <c r="H35" s="46"/>
      <c r="I35" s="46"/>
      <c r="J35" s="46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>
        <f>L33*(1+L35)</f>
        <v>15350221.860707242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4"/>
      <c r="U40" s="34"/>
      <c r="V40" s="34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26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26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26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26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49"/>
      <c r="V45" s="35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4"/>
      <c r="U48" s="34"/>
      <c r="V48" s="34"/>
      <c r="Y48" s="23"/>
    </row>
    <row r="49" spans="3:25" x14ac:dyDescent="0.35">
      <c r="H49" s="12"/>
      <c r="T49" s="8"/>
      <c r="U49" s="26"/>
      <c r="V49" s="26"/>
      <c r="Y49" s="23"/>
    </row>
    <row r="50" spans="3:25" x14ac:dyDescent="0.35">
      <c r="H50" s="12"/>
      <c r="J50" s="48"/>
      <c r="K50" s="48"/>
      <c r="L50" s="48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23"/>
      <c r="P56" s="23"/>
      <c r="Q56" s="23"/>
      <c r="R56" s="23"/>
      <c r="T56" s="33"/>
      <c r="U56" s="34"/>
      <c r="V56" s="35"/>
      <c r="Y56" s="23"/>
    </row>
    <row r="57" spans="3:25" x14ac:dyDescent="0.35">
      <c r="L57" s="23"/>
      <c r="M57" s="23"/>
      <c r="N57" s="23"/>
      <c r="O57" s="23"/>
      <c r="P57" s="23"/>
      <c r="Q57" s="23"/>
      <c r="R57" s="23"/>
      <c r="Y57" s="23"/>
    </row>
    <row r="58" spans="3:25" x14ac:dyDescent="0.35">
      <c r="L58" s="23"/>
      <c r="M58" s="23"/>
      <c r="N58" s="23"/>
      <c r="O58" s="23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6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7"/>
      <c r="U73" s="37"/>
      <c r="V73" s="37"/>
      <c r="W73" s="37"/>
      <c r="X73" s="37"/>
    </row>
    <row r="74" spans="3:24" x14ac:dyDescent="0.35">
      <c r="L74" s="23"/>
      <c r="M74" s="23"/>
      <c r="N74" s="23"/>
      <c r="O74" s="23"/>
      <c r="P74" s="23"/>
      <c r="Q74" s="23"/>
      <c r="R74" s="23"/>
      <c r="T74" s="37"/>
      <c r="U74" s="37"/>
      <c r="V74" s="37"/>
      <c r="W74" s="37"/>
      <c r="X74" s="37"/>
    </row>
    <row r="75" spans="3:24" x14ac:dyDescent="0.35">
      <c r="L75" s="23"/>
      <c r="M75" s="23"/>
      <c r="N75" s="23"/>
      <c r="O75" s="23"/>
      <c r="P75" s="23"/>
      <c r="Q75" s="23"/>
      <c r="R75" s="23"/>
      <c r="T75" s="38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39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39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8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39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39"/>
      <c r="U80" s="27"/>
      <c r="V80" s="27"/>
      <c r="W80" s="27"/>
      <c r="X80" s="27"/>
    </row>
    <row r="81" spans="5:25" x14ac:dyDescent="0.35">
      <c r="R81" s="28"/>
      <c r="T81" s="38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0"/>
      <c r="U84" s="41"/>
      <c r="V84" s="41"/>
      <c r="W84" s="41"/>
      <c r="X84" s="41"/>
      <c r="Y84" s="41"/>
    </row>
    <row r="85" spans="5:25" x14ac:dyDescent="0.35">
      <c r="K85" s="28"/>
      <c r="L85" s="28"/>
      <c r="M85" s="28"/>
      <c r="N85" s="28"/>
      <c r="O85" s="28"/>
      <c r="T85" s="40"/>
      <c r="U85" s="42"/>
      <c r="V85" s="41"/>
      <c r="W85" s="41"/>
      <c r="X85" s="41"/>
      <c r="Y85" s="41"/>
    </row>
    <row r="86" spans="5:25" x14ac:dyDescent="0.35">
      <c r="K86" s="28"/>
      <c r="L86" s="28"/>
      <c r="M86" s="28"/>
      <c r="N86" s="28"/>
      <c r="O86" s="28"/>
      <c r="T86" s="40"/>
      <c r="U86" s="42"/>
      <c r="V86" s="42"/>
      <c r="W86" s="42"/>
      <c r="X86" s="42"/>
      <c r="Y86" s="41"/>
    </row>
    <row r="87" spans="5:25" x14ac:dyDescent="0.35">
      <c r="K87" s="28"/>
      <c r="L87" s="28"/>
      <c r="M87" s="28"/>
      <c r="N87" s="28"/>
      <c r="O87" s="28"/>
      <c r="T87" s="40"/>
      <c r="U87" s="41"/>
      <c r="V87" s="41"/>
      <c r="W87" s="41"/>
      <c r="X87" s="41"/>
      <c r="Y87" s="41"/>
    </row>
    <row r="88" spans="5:25" x14ac:dyDescent="0.35">
      <c r="K88" s="28"/>
      <c r="L88" s="28"/>
      <c r="M88" s="28"/>
      <c r="N88" s="28"/>
      <c r="O88" s="28"/>
      <c r="T88" s="40"/>
      <c r="U88" s="41"/>
      <c r="V88" s="41"/>
      <c r="W88" s="41"/>
      <c r="X88" s="41"/>
      <c r="Y88" s="41"/>
    </row>
    <row r="89" spans="5:25" x14ac:dyDescent="0.35">
      <c r="K89" s="28"/>
      <c r="L89" s="28"/>
      <c r="M89" s="28"/>
      <c r="N89" s="28"/>
      <c r="O89" s="28"/>
      <c r="T89" s="40"/>
      <c r="U89" s="41"/>
      <c r="V89" s="42"/>
      <c r="W89" s="41"/>
      <c r="X89" s="41"/>
      <c r="Y89" s="41"/>
    </row>
    <row r="90" spans="5:25" x14ac:dyDescent="0.35">
      <c r="K90" s="28"/>
      <c r="L90" s="28"/>
      <c r="M90" s="28"/>
      <c r="N90" s="28"/>
      <c r="O90" s="28"/>
      <c r="P90" s="28"/>
      <c r="Q90" s="21"/>
      <c r="T90" s="40"/>
      <c r="U90" s="41"/>
      <c r="V90" s="41"/>
      <c r="W90" s="41"/>
      <c r="X90" s="41"/>
      <c r="Y90" s="41"/>
    </row>
    <row r="91" spans="5:25" x14ac:dyDescent="0.35">
      <c r="J91" s="24"/>
      <c r="K91" s="43"/>
      <c r="L91" s="43"/>
      <c r="M91" s="43"/>
      <c r="N91" s="43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4"/>
      <c r="K96" s="21"/>
      <c r="L96" s="21"/>
      <c r="M96" s="21"/>
      <c r="N96" s="21"/>
      <c r="O96" s="21"/>
      <c r="P96" s="21"/>
      <c r="Q96" s="21"/>
    </row>
    <row r="97" spans="5:17" x14ac:dyDescent="0.35">
      <c r="E97" s="44"/>
      <c r="F97" s="58"/>
      <c r="G97" s="53"/>
      <c r="H97" s="58"/>
      <c r="I97" s="53"/>
      <c r="K97" s="21"/>
      <c r="L97" s="21"/>
      <c r="M97" s="21"/>
      <c r="N97" s="21"/>
      <c r="O97" s="21"/>
      <c r="P97" s="21"/>
      <c r="Q97" s="21"/>
    </row>
    <row r="98" spans="5:17" x14ac:dyDescent="0.35">
      <c r="F98" s="44"/>
      <c r="G98" s="44"/>
      <c r="H98" s="44"/>
      <c r="I98" s="44"/>
      <c r="K98" s="21"/>
      <c r="L98" s="21"/>
      <c r="M98" s="21"/>
      <c r="N98" s="21"/>
      <c r="O98" s="21"/>
      <c r="P98" s="21"/>
      <c r="Q98" s="21"/>
    </row>
    <row r="99" spans="5:17" x14ac:dyDescent="0.35">
      <c r="E99" s="44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4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4"/>
    </row>
    <row r="102" spans="5:17" x14ac:dyDescent="0.35">
      <c r="E102" s="44"/>
      <c r="F102" s="58"/>
      <c r="G102" s="53"/>
      <c r="H102" s="58"/>
      <c r="I102" s="53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4"/>
      <c r="G103" s="44"/>
      <c r="H103" s="44"/>
      <c r="I103" s="44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4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4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2024-09-25T04:04:12Z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