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47862A4F-677F-4A57-8B28-54087A38DF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<sst xmlns="http://schemas.openxmlformats.org/spreadsheetml/2006/main" count="137" uniqueCount="65">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</sst>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47F1-B07E-0A612ED568BF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47F1-B07E-0A612ED568BF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47F1-B07E-0A612ED568BF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47F1-B07E-0A612ED568BF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47F1-B07E-0A612ED568BF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3-47F1-B07E-0A612ED568BF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47F1-B07E-0A612ED568BF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3-47F1-B07E-0A612ED568BF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47F1-B07E-0A612ED5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0-4CC1-AADD-B4E2A767489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0-4CC1-AADD-B4E2A767489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0-4CC1-AADD-B4E2A767489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0-4CC1-AADD-B4E2A767489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0-4CC1-AADD-B4E2A767489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C0-4CC1-AADD-B4E2A767489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C0-4CC1-AADD-B4E2A767489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C0-4CC1-AADD-B4E2A767489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C0-4CC1-AADD-B4E2A767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0.11913634353553576</v>
      </c>
      <c r="I7" s="5">
        <v>8.5256379929981999E-4</v>
      </c>
      <c r="J7" s="5">
        <f t="shared" ref="J7:J30" si="4">I7</f>
        <v>8.5256379929981999E-4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0.83394768726483282</v>
      </c>
      <c r="I8" s="5">
        <v>7.1562024987406039E-3</v>
      </c>
      <c r="J8" s="5">
        <f t="shared" si="4"/>
        <v>7.1562024987406039E-3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0.93787489978315441</v>
      </c>
      <c r="I9" s="5">
        <v>8.5811167870869613E-3</v>
      </c>
      <c r="J9" s="5">
        <f t="shared" si="4"/>
        <v>8.5811167870869613E-3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0.94062941387447918</v>
      </c>
      <c r="I10" s="5">
        <v>9.1495324046639882E-3</v>
      </c>
      <c r="J10" s="5">
        <f t="shared" si="4"/>
        <v>9.1495324046639882E-3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0.81084034124397442</v>
      </c>
      <c r="I11" s="5">
        <v>9.7270319954984238E-3</v>
      </c>
      <c r="J11" s="5">
        <f t="shared" si="4"/>
        <v>9.7270319954984238E-3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0.79272686498018541</v>
      </c>
      <c r="I12" s="5">
        <v>1.199623588112971E-2</v>
      </c>
      <c r="J12" s="5">
        <f t="shared" si="4"/>
        <v>1.199623588112971E-2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0.55873705847169908</v>
      </c>
      <c r="I13" s="5">
        <v>1.513287414755341E-2</v>
      </c>
      <c r="J13" s="5">
        <f t="shared" si="4"/>
        <v>1.513287414755341E-2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0.81564987439406933</v>
      </c>
      <c r="I14" s="5">
        <v>2.7084070974182421E-2</v>
      </c>
      <c r="J14" s="5">
        <f t="shared" si="4"/>
        <v>2.7084070974182421E-2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0.48355476722919793</v>
      </c>
      <c r="I15" s="5">
        <v>3.320551111995531E-2</v>
      </c>
      <c r="J15" s="5">
        <f t="shared" si="4"/>
        <v>3.320551111995531E-2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0.37422151729871478</v>
      </c>
      <c r="I16" s="5">
        <v>6.8669597262426288E-2</v>
      </c>
      <c r="J16" s="5">
        <f t="shared" si="4"/>
        <v>6.8669597262426288E-2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0.53332626019710472</v>
      </c>
      <c r="I17" s="5">
        <v>0.18349986328448389</v>
      </c>
      <c r="J17" s="5">
        <f t="shared" si="4"/>
        <v>0.18349986328448389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0.55173854681670087</v>
      </c>
      <c r="I18" s="5">
        <v>0.34406680671727419</v>
      </c>
      <c r="J18" s="5">
        <f t="shared" si="4"/>
        <v>0.34406680671727419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0.51266176877439995</v>
      </c>
      <c r="I19" s="5">
        <v>0.62360480104642824</v>
      </c>
      <c r="J19" s="5">
        <f t="shared" si="4"/>
        <v>0.62360480104642824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0.9601385273335804</v>
      </c>
      <c r="I20" s="5">
        <v>1.2164059015698701</v>
      </c>
      <c r="J20" s="5">
        <f t="shared" si="4"/>
        <v>1.2164059015698701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1.2669066670493629</v>
      </c>
      <c r="J21" s="5">
        <f t="shared" si="4"/>
        <v>1.2669066670493629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1.1347219144693115</v>
      </c>
      <c r="I22" s="5">
        <v>1.2669066670493629</v>
      </c>
      <c r="J22" s="5">
        <f t="shared" si="4"/>
        <v>1.2669066670493629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opLeftCell="Y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8.5256379929981999E-4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8.393744262444331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7.1562024987406039E-3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1.199115982058518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8.5811167870869613E-3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1.066240284531774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9.1495324046639882E-3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1.0631179349165489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9.7270319954984238E-3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1.2332884158992641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1.199623588112971E-2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1.261468538757035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1.513287414755341E-2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1.789750625697313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2.7084070974182421E-2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1.2260162496106319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3.320551111995531E-2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2.0680180773112191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6.8669597262426288E-2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2.6722140597857988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0.18349986328448389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1.875024866824341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0.34406680671727419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1.8124526657953819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0.62360480104642824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1.9506038111456221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1.2164059015698701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1.041516376576533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1.2669066670493629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1.2669066670493629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0.8812731888303067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1.2669066670493629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1.2669066670493629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1.2164059015698701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0.62360480104642824</v>
      </c>
      <c r="D19" s="13">
        <f t="shared" si="1"/>
        <v>1071.0401066803327</v>
      </c>
      <c r="E19" s="13">
        <f t="shared" si="2"/>
        <v>1071.0401066803327</v>
      </c>
      <c r="F19" s="13"/>
      <c r="G19" s="13">
        <f t="shared" si="3"/>
        <v>2845.5201066803329</v>
      </c>
      <c r="H19" s="14">
        <f t="shared" si="4"/>
        <v>1071.0401066803329</v>
      </c>
      <c r="I19" s="13">
        <v>677.66666666666663</v>
      </c>
      <c r="J19" s="13">
        <f t="shared" si="5"/>
        <v>419.89967142356119</v>
      </c>
      <c r="K19" s="13">
        <f t="shared" si="6"/>
        <v>261.85145105755043</v>
      </c>
      <c r="L19" s="13">
        <f t="shared" si="7"/>
        <v>158.04822036601075</v>
      </c>
      <c r="M19" s="13">
        <f t="shared" ref="M19:M31" si="9">SUM(G8:G19)/SUM(I8:I19)*100</f>
        <v>54.961332540952043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0.34406680671727419</v>
      </c>
      <c r="D20" s="13">
        <f t="shared" si="1"/>
        <v>16382.468161562176</v>
      </c>
      <c r="E20" s="13">
        <f t="shared" si="2"/>
        <v>16382.468161562176</v>
      </c>
      <c r="F20" s="13"/>
      <c r="G20" s="13">
        <f t="shared" si="3"/>
        <v>24975.818161562176</v>
      </c>
      <c r="H20" s="14">
        <f t="shared" si="4"/>
        <v>16382.468161562176</v>
      </c>
      <c r="I20" s="13">
        <v>678.2166666666667</v>
      </c>
      <c r="J20" s="13">
        <f t="shared" si="5"/>
        <v>3682.5721615357202</v>
      </c>
      <c r="K20" s="13">
        <f t="shared" si="6"/>
        <v>1267.0508441255254</v>
      </c>
      <c r="L20" s="13">
        <f t="shared" si="7"/>
        <v>2415.5213174101946</v>
      </c>
      <c r="M20" s="13">
        <f t="shared" si="9"/>
        <v>349.75570370543363</v>
      </c>
      <c r="N20" s="18">
        <f t="shared" ref="N20:N31" si="10">J20/J8</f>
        <v>265.40601192099774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0.18349986328448389</v>
      </c>
      <c r="D21" s="13">
        <f t="shared" si="1"/>
        <v>6006.5087506006494</v>
      </c>
      <c r="E21" s="13">
        <f t="shared" si="2"/>
        <v>6006.5087506006494</v>
      </c>
      <c r="F21" s="13"/>
      <c r="G21" s="13">
        <f t="shared" si="3"/>
        <v>7356.408750600649</v>
      </c>
      <c r="H21" s="14">
        <f t="shared" si="4"/>
        <v>6006.5087506006494</v>
      </c>
      <c r="I21" s="13">
        <v>678.2166666666667</v>
      </c>
      <c r="J21" s="13">
        <f t="shared" si="5"/>
        <v>1084.6694149756443</v>
      </c>
      <c r="K21" s="13">
        <f t="shared" si="6"/>
        <v>199.03668935689186</v>
      </c>
      <c r="L21" s="13">
        <f t="shared" si="7"/>
        <v>885.63272561875237</v>
      </c>
      <c r="M21" s="13">
        <f t="shared" si="9"/>
        <v>438.6029301177503</v>
      </c>
      <c r="N21" s="18">
        <f t="shared" si="10"/>
        <v>1376.09551123295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6.8669597262426288E-2</v>
      </c>
      <c r="D22" s="13">
        <f t="shared" si="1"/>
        <v>29491.488638115708</v>
      </c>
      <c r="E22" s="13">
        <f t="shared" si="2"/>
        <v>29491.488638115708</v>
      </c>
      <c r="F22" s="13"/>
      <c r="G22" s="13">
        <f t="shared" si="3"/>
        <v>31665.97863811571</v>
      </c>
      <c r="H22" s="14">
        <f t="shared" si="4"/>
        <v>29491.488638115712</v>
      </c>
      <c r="I22" s="13">
        <v>677.66666666666663</v>
      </c>
      <c r="J22" s="13">
        <f t="shared" si="5"/>
        <v>4672.7956672084183</v>
      </c>
      <c r="K22" s="13">
        <f t="shared" si="6"/>
        <v>320.87899655681258</v>
      </c>
      <c r="L22" s="13">
        <f t="shared" si="7"/>
        <v>4351.9166706516062</v>
      </c>
      <c r="M22" s="13">
        <f t="shared" si="9"/>
        <v>818.24375703363864</v>
      </c>
      <c r="N22" s="18">
        <f t="shared" si="10"/>
        <v>1299.5035355355997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3.320551111995531E-2</v>
      </c>
      <c r="D23" s="13">
        <f t="shared" si="1"/>
        <v>197085.90598052531</v>
      </c>
      <c r="E23" s="13">
        <f t="shared" si="2"/>
        <v>197085.90598052531</v>
      </c>
      <c r="F23" s="13"/>
      <c r="G23" s="13">
        <f t="shared" si="3"/>
        <v>203855.01598052529</v>
      </c>
      <c r="H23" s="14">
        <f t="shared" si="4"/>
        <v>197085.90598052531</v>
      </c>
      <c r="I23" s="13">
        <v>678.2166666666667</v>
      </c>
      <c r="J23" s="13">
        <f t="shared" si="5"/>
        <v>30057.506103829935</v>
      </c>
      <c r="K23" s="13">
        <f t="shared" si="6"/>
        <v>998.07485316884959</v>
      </c>
      <c r="L23" s="13">
        <f t="shared" si="7"/>
        <v>29059.431250661088</v>
      </c>
      <c r="M23" s="13">
        <f t="shared" si="9"/>
        <v>3265.9293513420289</v>
      </c>
      <c r="N23" s="18">
        <f t="shared" si="10"/>
        <v>-41134.168254018688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2.7084070974182421E-2</v>
      </c>
      <c r="D24" s="13">
        <f t="shared" si="1"/>
        <v>234371.75818891503</v>
      </c>
      <c r="E24" s="13">
        <f t="shared" si="2"/>
        <v>234371.75818891503</v>
      </c>
      <c r="F24" s="19">
        <v>0</v>
      </c>
      <c r="G24" s="13">
        <f t="shared" si="3"/>
        <v>240896.20818891504</v>
      </c>
      <c r="H24" s="14">
        <f t="shared" si="4"/>
        <v>234371.75818891503</v>
      </c>
      <c r="I24" s="13">
        <v>656.2166666666667</v>
      </c>
      <c r="J24" s="13">
        <f t="shared" si="5"/>
        <v>36709.858256508014</v>
      </c>
      <c r="K24" s="13">
        <f t="shared" si="6"/>
        <v>994.25240647143983</v>
      </c>
      <c r="L24" s="13">
        <f t="shared" si="7"/>
        <v>35715.605850036576</v>
      </c>
      <c r="M24" s="13">
        <f t="shared" si="9"/>
        <v>6191.7772563010312</v>
      </c>
      <c r="N24" s="18">
        <f t="shared" si="10"/>
        <v>570936.9330060177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1.513287414755341E-2</v>
      </c>
      <c r="D25" s="13">
        <f t="shared" si="1"/>
        <v>356419.04237639171</v>
      </c>
      <c r="E25" s="13">
        <f t="shared" si="2"/>
        <v>356419.04237639171</v>
      </c>
      <c r="F25" s="19">
        <v>0</v>
      </c>
      <c r="G25" s="13">
        <f t="shared" si="3"/>
        <v>361895.56237639172</v>
      </c>
      <c r="H25" s="14">
        <f t="shared" si="4"/>
        <v>356419.04237639171</v>
      </c>
      <c r="I25" s="13">
        <v>656.2166666666667</v>
      </c>
      <c r="J25" s="13">
        <f t="shared" si="5"/>
        <v>55148.791665820492</v>
      </c>
      <c r="K25" s="13">
        <f t="shared" si="6"/>
        <v>834.55972366850369</v>
      </c>
      <c r="L25" s="13">
        <f t="shared" si="7"/>
        <v>54314.231942151986</v>
      </c>
      <c r="M25" s="13">
        <f t="shared" si="9"/>
        <v>10622.489045525468</v>
      </c>
      <c r="N25" s="18">
        <f t="shared" si="10"/>
        <v>-4533.5715193282367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1.199623588112971E-2</v>
      </c>
      <c r="D26" s="13">
        <f t="shared" si="1"/>
        <v>1811767.752780444</v>
      </c>
      <c r="E26" s="13">
        <f t="shared" si="2"/>
        <v>1811767.752780444</v>
      </c>
      <c r="F26" s="19">
        <v>0</v>
      </c>
      <c r="G26" s="13">
        <f t="shared" si="3"/>
        <v>1833766.042780444</v>
      </c>
      <c r="H26" s="14">
        <f t="shared" si="4"/>
        <v>1811767.752780444</v>
      </c>
      <c r="I26" s="13">
        <v>652.2166666666667</v>
      </c>
      <c r="J26" s="13">
        <f t="shared" si="5"/>
        <v>281159.02835669799</v>
      </c>
      <c r="K26" s="13">
        <f t="shared" si="6"/>
        <v>3372.8500242761861</v>
      </c>
      <c r="L26" s="13">
        <f t="shared" si="7"/>
        <v>277786.17833242181</v>
      </c>
      <c r="M26" s="13">
        <f t="shared" si="9"/>
        <v>33090.607937876266</v>
      </c>
      <c r="N26" s="18">
        <f t="shared" si="10"/>
        <v>-78525.384367350736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9.7270319954984238E-3</v>
      </c>
      <c r="D27" s="13">
        <f t="shared" si="1"/>
        <v>9227939.3185526505</v>
      </c>
      <c r="E27" s="13">
        <f t="shared" si="2"/>
        <v>9227939.3185526505</v>
      </c>
      <c r="F27" s="19">
        <v>0</v>
      </c>
      <c r="G27" s="13">
        <f t="shared" si="3"/>
        <v>9318581.4585526511</v>
      </c>
      <c r="H27" s="14">
        <f t="shared" si="4"/>
        <v>9227939.3185526505</v>
      </c>
      <c r="I27" s="13">
        <v>652.2166666666667</v>
      </c>
      <c r="J27" s="13">
        <f t="shared" si="5"/>
        <v>1428755.4941179033</v>
      </c>
      <c r="K27" s="13">
        <f t="shared" si="6"/>
        <v>13897.550405029002</v>
      </c>
      <c r="L27" s="13">
        <f t="shared" si="7"/>
        <v>1414857.9437128743</v>
      </c>
      <c r="M27" s="13">
        <f t="shared" si="9"/>
        <v>148226.52337051425</v>
      </c>
      <c r="N27" s="18">
        <f t="shared" si="10"/>
        <v>-2218685.1420164863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9.1495324046639882E-3</v>
      </c>
      <c r="D28" s="13">
        <f t="shared" si="1"/>
        <v>14503136.144724987</v>
      </c>
      <c r="E28" s="13">
        <f t="shared" si="2"/>
        <v>14503136.144724987</v>
      </c>
      <c r="F28" s="19">
        <v>0</v>
      </c>
      <c r="G28" s="13">
        <f t="shared" si="3"/>
        <v>14637058.384724988</v>
      </c>
      <c r="H28" s="14">
        <f t="shared" si="4"/>
        <v>14503136.144724987</v>
      </c>
      <c r="I28" s="13">
        <v>126316.48</v>
      </c>
      <c r="J28" s="13">
        <f t="shared" si="5"/>
        <v>11587.607875650894</v>
      </c>
      <c r="K28" s="13">
        <f t="shared" si="6"/>
        <v>106.0211937508075</v>
      </c>
      <c r="L28" s="13">
        <f t="shared" si="7"/>
        <v>11481.586681900086</v>
      </c>
      <c r="M28" s="13">
        <f t="shared" si="9"/>
        <v>19941.319552422407</v>
      </c>
      <c r="N28" s="18">
        <f t="shared" si="10"/>
        <v>5782.3484054989713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8.5811167870869613E-3</v>
      </c>
      <c r="D29" s="13">
        <f t="shared" si="1"/>
        <v>16372865.343143109</v>
      </c>
      <c r="E29" s="13">
        <f t="shared" si="2"/>
        <v>16372865.343143109</v>
      </c>
      <c r="F29" s="13">
        <f>ROUND(+I29*J29/100,0)-D29-B29</f>
        <v>-16424993.873143109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10596.922953445786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7.1562024987406039E-3</v>
      </c>
      <c r="D30" s="13">
        <f t="shared" si="1"/>
        <v>12391227.903081102</v>
      </c>
      <c r="E30" s="13">
        <f t="shared" si="2"/>
        <v>12391227.903081102</v>
      </c>
      <c r="F30" s="13">
        <f>ROUND(+I30*J30/100,0)-D30-B30</f>
        <v>-12399183.183081102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7291.8795469419319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8.5256379929981999E-4</v>
      </c>
      <c r="D31" s="13">
        <f t="shared" si="1"/>
        <v>9236623.11173217</v>
      </c>
      <c r="E31" s="13">
        <f t="shared" si="2"/>
        <v>9236623.11173217</v>
      </c>
      <c r="F31" s="13">
        <f>ROUND(+I31*J31/100,0)-D31-B31</f>
        <v>-9164497.6417321693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5587.667539575752</v>
      </c>
      <c r="N31" s="18">
        <f t="shared" si="10"/>
        <v>0.16670648910651231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26395727.983657528</v>
      </c>
      <c r="I33" s="13"/>
      <c r="J33" s="22">
        <f>SUM(G20:G31)/SUM(I20:I31)</f>
        <v>55.876675395757516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28375407.582431842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