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39490F48-8EF5-415C-B430-F6F3986C48AB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l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<sst xmlns="http://schemas.openxmlformats.org/spreadsheetml/2006/main" count="117" uniqueCount="55">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</sst>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0.18603034005981592</v>
      </c>
      <c r="C7" s="4">
        <f t="shared" ref="C7:C29" si="1">+F7/F8</f>
        <v>9.6377038306156501E-2</v>
      </c>
      <c r="D7" s="4">
        <f t="shared" ref="D7:D29" si="2">+G7/G8</f>
        <v>0.10850064252826352</v>
      </c>
      <c r="E7" s="5">
        <v>0.1113322591695752</v>
      </c>
      <c r="F7" s="5">
        <v>6.2094305165342027E-2</v>
      </c>
      <c r="G7" s="5">
        <v>4.4640810351119539E-2</v>
      </c>
      <c r="H7" s="4">
        <f t="shared" ref="H7:H29" si="3">+I7/I8</f>
        <v>0.12847684665743908</v>
      </c>
      <c r="I7" s="5">
        <v>7.9723649051504475E-2</v>
      </c>
      <c r="J7" s="5">
        <f t="shared" ref="J7:J30" si="4">I7</f>
        <v>7.9723649051504475E-2</v>
      </c>
    </row>
    <row r="8" spans="1:10" ht="15.5" customHeight="1" x14ac:dyDescent="0.35">
      <c r="A8" s="3">
        <f t="shared" ref="A8:A29" si="5">1+A7</f>
        <v>1</v>
      </c>
      <c r="B8" s="4">
        <f t="shared" si="0"/>
        <v>0.92914768779433299</v>
      </c>
      <c r="C8" s="4">
        <f t="shared" si="1"/>
        <v>0.84761919724057122</v>
      </c>
      <c r="D8" s="4">
        <f t="shared" si="2"/>
        <v>0.76183189963255282</v>
      </c>
      <c r="E8" s="5">
        <v>0.59846291273658692</v>
      </c>
      <c r="F8" s="5">
        <v>0.64428525981562024</v>
      </c>
      <c r="G8" s="5">
        <v>0.41143360362581238</v>
      </c>
      <c r="H8" s="4">
        <f t="shared" si="3"/>
        <v>0.88988649312476564</v>
      </c>
      <c r="I8" s="5">
        <v>0.62052931034393743</v>
      </c>
      <c r="J8" s="5">
        <f t="shared" si="4"/>
        <v>0.62052931034393743</v>
      </c>
    </row>
    <row r="9" spans="1:10" ht="15.5" customHeight="1" x14ac:dyDescent="0.35">
      <c r="A9" s="3">
        <f t="shared" si="5"/>
        <v>2</v>
      </c>
      <c r="B9" s="4">
        <f t="shared" si="0"/>
        <v>0.61341435593255511</v>
      </c>
      <c r="C9" s="4">
        <f t="shared" si="1"/>
        <v>0.75498548138216881</v>
      </c>
      <c r="D9" s="4">
        <f t="shared" si="2"/>
        <v>0.62705657521546043</v>
      </c>
      <c r="E9" s="5">
        <v>0.64409880215841075</v>
      </c>
      <c r="F9" s="5">
        <v>0.76011168920323458</v>
      </c>
      <c r="G9" s="5">
        <v>0.54005825146499542</v>
      </c>
      <c r="H9" s="4">
        <f t="shared" si="3"/>
        <v>0.67835176587448798</v>
      </c>
      <c r="I9" s="5">
        <v>0.69731287657260432</v>
      </c>
      <c r="J9" s="5">
        <f t="shared" si="4"/>
        <v>0.69731287657260432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0.98412447673959413</v>
      </c>
      <c r="D10" s="4">
        <f t="shared" si="2"/>
        <v>0.97270231509025751</v>
      </c>
      <c r="E10" s="5">
        <v>1.050022380352033</v>
      </c>
      <c r="F10" s="5">
        <v>1.0067898098009529</v>
      </c>
      <c r="G10" s="5">
        <v>0.86125921138683237</v>
      </c>
      <c r="H10" s="4">
        <f t="shared" si="3"/>
        <v>0.99189539287882866</v>
      </c>
      <c r="I10" s="5">
        <v>1.027951737803281</v>
      </c>
      <c r="J10" s="5">
        <f t="shared" si="4"/>
        <v>1.027951737803281</v>
      </c>
    </row>
    <row r="11" spans="1:10" ht="15.5" customHeight="1" x14ac:dyDescent="0.35">
      <c r="A11" s="3">
        <f t="shared" si="5"/>
        <v>4</v>
      </c>
      <c r="B11" s="4">
        <f t="shared" si="0"/>
        <v>1.0508343757485428</v>
      </c>
      <c r="C11" s="4">
        <f t="shared" si="1"/>
        <v>1.0247871677740858</v>
      </c>
      <c r="D11" s="4">
        <f t="shared" si="2"/>
        <v>1.0122418633269668</v>
      </c>
      <c r="E11" s="5">
        <v>1.050022380352033</v>
      </c>
      <c r="F11" s="5">
        <v>1.0230309616283999</v>
      </c>
      <c r="G11" s="5">
        <v>0.88542938371326452</v>
      </c>
      <c r="H11" s="4">
        <f t="shared" si="3"/>
        <v>1.0376412027775401</v>
      </c>
      <c r="I11" s="5">
        <v>1.0363509551342951</v>
      </c>
      <c r="J11" s="5">
        <f t="shared" si="4"/>
        <v>1.0363509551342951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1.0004426319086521</v>
      </c>
      <c r="E12" s="5">
        <v>0.99922728508388259</v>
      </c>
      <c r="F12" s="5">
        <v>0.99828627231008304</v>
      </c>
      <c r="G12" s="5">
        <v>0.87472116674081857</v>
      </c>
      <c r="H12" s="4">
        <f t="shared" si="3"/>
        <v>1</v>
      </c>
      <c r="I12" s="5">
        <v>0.99875655704516042</v>
      </c>
      <c r="J12" s="5">
        <f t="shared" si="4"/>
        <v>0.99875655704516042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0.87730700266138617</v>
      </c>
      <c r="E13" s="5">
        <v>0.99922728508388259</v>
      </c>
      <c r="F13" s="5">
        <v>0.99828627231008304</v>
      </c>
      <c r="G13" s="5">
        <v>0.87433415854342278</v>
      </c>
      <c r="H13" s="4">
        <f t="shared" si="3"/>
        <v>1</v>
      </c>
      <c r="I13" s="5">
        <v>0.99875655704516042</v>
      </c>
      <c r="J13" s="5">
        <f t="shared" si="4"/>
        <v>0.99875655704516042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0.99936420815593785</v>
      </c>
      <c r="E14" s="5">
        <v>0.99922728508388259</v>
      </c>
      <c r="F14" s="5">
        <v>0.99828627231008304</v>
      </c>
      <c r="G14" s="5">
        <v>0.99661139816626909</v>
      </c>
      <c r="H14" s="4">
        <f t="shared" si="3"/>
        <v>1</v>
      </c>
      <c r="I14" s="5">
        <v>0.99875655704516042</v>
      </c>
      <c r="J14" s="5">
        <f t="shared" si="4"/>
        <v>0.99875655704516042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0.99968638122397779</v>
      </c>
      <c r="E15" s="5">
        <v>0.99922728508388259</v>
      </c>
      <c r="F15" s="5">
        <v>0.99828627231008304</v>
      </c>
      <c r="G15" s="5">
        <v>0.99724543868271176</v>
      </c>
      <c r="H15" s="4">
        <f t="shared" si="3"/>
        <v>1</v>
      </c>
      <c r="I15" s="5">
        <v>0.99875655704516042</v>
      </c>
      <c r="J15" s="5">
        <f t="shared" si="4"/>
        <v>0.99875655704516042</v>
      </c>
    </row>
    <row r="16" spans="1:10" ht="15.5" customHeight="1" x14ac:dyDescent="0.35">
      <c r="A16" s="3">
        <f t="shared" si="5"/>
        <v>9</v>
      </c>
      <c r="B16" s="4">
        <f t="shared" si="0"/>
        <v>0.99741267787839571</v>
      </c>
      <c r="C16" s="4">
        <f t="shared" si="1"/>
        <v>0.99829041015608866</v>
      </c>
      <c r="D16" s="4">
        <f t="shared" si="2"/>
        <v>0.99914447377857452</v>
      </c>
      <c r="E16" s="5">
        <v>0.99922728508388259</v>
      </c>
      <c r="F16" s="5">
        <v>0.99828627231008304</v>
      </c>
      <c r="G16" s="5">
        <v>0.99755829169316335</v>
      </c>
      <c r="H16" s="4">
        <f t="shared" si="3"/>
        <v>0.99785175076359478</v>
      </c>
      <c r="I16" s="5">
        <v>0.99875655704516042</v>
      </c>
      <c r="J16" s="5">
        <f t="shared" si="4"/>
        <v>0.99875655704516042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0.99818892257478142</v>
      </c>
      <c r="E17" s="5">
        <v>1.0018193143577709</v>
      </c>
      <c r="F17" s="5">
        <v>0.99999585506786048</v>
      </c>
      <c r="G17" s="5">
        <v>0.99841245973226223</v>
      </c>
      <c r="H17" s="4">
        <f t="shared" si="3"/>
        <v>1</v>
      </c>
      <c r="I17" s="5">
        <v>1.0009067542156169</v>
      </c>
      <c r="J17" s="5">
        <f t="shared" si="4"/>
        <v>1.0009067542156169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1.0018193143577709</v>
      </c>
      <c r="F18" s="5">
        <v>0.99999585506786048</v>
      </c>
      <c r="G18" s="5">
        <v>1.0002239427351129</v>
      </c>
      <c r="H18" s="4">
        <f t="shared" si="3"/>
        <v>1</v>
      </c>
      <c r="I18" s="5">
        <v>1.0009067542156169</v>
      </c>
      <c r="J18" s="5">
        <f t="shared" si="4"/>
        <v>1.0009067542156169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1.0018193143577709</v>
      </c>
      <c r="F19" s="5">
        <v>0.99999585506786048</v>
      </c>
      <c r="G19" s="5">
        <v>1.0002239427351129</v>
      </c>
      <c r="H19" s="4">
        <f t="shared" si="3"/>
        <v>1</v>
      </c>
      <c r="I19" s="5">
        <v>1.0009067542156169</v>
      </c>
      <c r="J19" s="5">
        <f t="shared" si="4"/>
        <v>1.0009067542156169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1.0018193143577709</v>
      </c>
      <c r="F20" s="5">
        <v>0.99999585506786048</v>
      </c>
      <c r="G20" s="5">
        <v>1.0002239427351129</v>
      </c>
      <c r="H20" s="4">
        <f t="shared" si="3"/>
        <v>1</v>
      </c>
      <c r="I20" s="5">
        <v>1.0009067542156169</v>
      </c>
      <c r="J20" s="5">
        <f t="shared" si="4"/>
        <v>1.0009067542156169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1.0018193143577709</v>
      </c>
      <c r="F21" s="5">
        <v>0.99999585506786048</v>
      </c>
      <c r="G21" s="5">
        <v>1.0002239427351129</v>
      </c>
      <c r="H21" s="4">
        <f t="shared" si="3"/>
        <v>1</v>
      </c>
      <c r="I21" s="5">
        <v>1.0009067542156169</v>
      </c>
      <c r="J21" s="5">
        <f t="shared" si="4"/>
        <v>1.0009067542156169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0.99908785359955044</v>
      </c>
      <c r="D22" s="4">
        <f t="shared" si="2"/>
        <v>0.9993157341620077</v>
      </c>
      <c r="E22" s="5">
        <v>1.0018193143577709</v>
      </c>
      <c r="F22" s="5">
        <v>0.99999585506786048</v>
      </c>
      <c r="G22" s="5">
        <v>1.0002239427351129</v>
      </c>
      <c r="H22" s="4">
        <f t="shared" si="3"/>
        <v>0.99954351136136455</v>
      </c>
      <c r="I22" s="5">
        <v>1.0009067542156169</v>
      </c>
      <c r="J22" s="5">
        <f t="shared" si="4"/>
        <v>1.0009067542156169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1.0018193143577709</v>
      </c>
      <c r="F23" s="5">
        <v>1.000908830454738</v>
      </c>
      <c r="G23" s="5">
        <v>1.000908830454738</v>
      </c>
      <c r="H23" s="4">
        <f t="shared" si="3"/>
        <v>1</v>
      </c>
      <c r="I23" s="5">
        <v>1.0013638654433319</v>
      </c>
      <c r="J23" s="5">
        <f t="shared" si="4"/>
        <v>1.0013638654433319</v>
      </c>
    </row>
    <row r="24" spans="1:10" ht="15.5" customHeight="1" x14ac:dyDescent="0.35">
      <c r="A24" s="3">
        <f t="shared" si="5"/>
        <v>17</v>
      </c>
      <c r="B24" s="4">
        <f t="shared" si="0"/>
        <v>1.0018193143577709</v>
      </c>
      <c r="C24" s="4">
        <f t="shared" si="1"/>
        <v>1.000908830454738</v>
      </c>
      <c r="D24" s="4">
        <f t="shared" si="2"/>
        <v>1.000908830454738</v>
      </c>
      <c r="E24" s="5">
        <v>1.0018193143577709</v>
      </c>
      <c r="F24" s="5">
        <v>1.000908830454738</v>
      </c>
      <c r="G24" s="5">
        <v>1.000908830454738</v>
      </c>
      <c r="H24" s="4">
        <f t="shared" si="3"/>
        <v>1.0013638654433319</v>
      </c>
      <c r="I24" s="5">
        <v>1.0013638654433319</v>
      </c>
      <c r="J24" s="5">
        <f t="shared" si="4"/>
        <v>1.0013638654433319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11.368813509759489</v>
      </c>
      <c r="C38" s="4">
        <v>1.010648558972183</v>
      </c>
      <c r="D38" s="4">
        <v>1</v>
      </c>
      <c r="E38" s="4">
        <v>1.0046319272125721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2.5193183889192641</v>
      </c>
      <c r="C39" s="4">
        <v>0.96245523926646659</v>
      </c>
      <c r="D39" s="4">
        <v>1.0390093577361039</v>
      </c>
      <c r="E39" s="4">
        <v>1</v>
      </c>
      <c r="F39" s="4">
        <v>1</v>
      </c>
      <c r="G39" s="4">
        <v>1</v>
      </c>
      <c r="H39" s="4">
        <v>1.0231851557130971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19.548823529411759</v>
      </c>
      <c r="C40" s="4">
        <v>1.0571419974122109</v>
      </c>
      <c r="D40" s="4">
        <v>1</v>
      </c>
      <c r="E40" s="4">
        <v>1</v>
      </c>
      <c r="F40" s="4">
        <v>1</v>
      </c>
      <c r="G40" s="4">
        <v>1</v>
      </c>
      <c r="H40" s="4">
        <v>1.018245474211545</v>
      </c>
      <c r="I40" s="4">
        <v>1</v>
      </c>
      <c r="J40" s="4">
        <v>1.051533279288849</v>
      </c>
      <c r="K40" s="4">
        <v>0.99999999999999989</v>
      </c>
      <c r="L40" s="4">
        <v>1.021772360533276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32.999999999999993</v>
      </c>
      <c r="C41" s="4">
        <v>2.102016464860017</v>
      </c>
      <c r="D41" s="4">
        <v>0.99452535973758305</v>
      </c>
      <c r="E41" s="4">
        <v>1</v>
      </c>
      <c r="F41" s="4">
        <v>1</v>
      </c>
      <c r="G41" s="4">
        <v>1.004911011852317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1.005477875026684</v>
      </c>
      <c r="R41" s="4">
        <v>1</v>
      </c>
      <c r="S41" s="4">
        <v>0.99455196860842043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4.4232090284592731</v>
      </c>
      <c r="C42" s="4">
        <v>1</v>
      </c>
      <c r="D42" s="4">
        <v>1</v>
      </c>
      <c r="E42" s="4">
        <v>1.026180043263631</v>
      </c>
      <c r="F42" s="4">
        <v>1.034646775849954</v>
      </c>
      <c r="G42" s="4">
        <v>1</v>
      </c>
      <c r="H42" s="4">
        <v>1.064308849649984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4.0549126389834349</v>
      </c>
      <c r="D43" s="4">
        <v>1</v>
      </c>
      <c r="E43" s="4">
        <v>1</v>
      </c>
      <c r="F43" s="4">
        <v>1</v>
      </c>
      <c r="G43" s="4">
        <v>1.4837716843872411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37.424257066924383</v>
      </c>
      <c r="C44" s="4">
        <v>1.16293197502889</v>
      </c>
      <c r="D44" s="4">
        <v>1.0097814441230839</v>
      </c>
      <c r="E44" s="4">
        <v>1</v>
      </c>
      <c r="F44" s="4">
        <v>1.0135349836997449</v>
      </c>
      <c r="G44" s="4">
        <v>1.0052125991939731</v>
      </c>
      <c r="H44" s="4">
        <v>0.99999999999999989</v>
      </c>
      <c r="I44" s="4">
        <v>0.99999999999999989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11.03055466837006</v>
      </c>
      <c r="C45" s="4">
        <v>1.1381912942766139</v>
      </c>
      <c r="D45" s="4">
        <v>1.0073519435587821</v>
      </c>
      <c r="E45" s="4">
        <v>1.3663201313186579</v>
      </c>
      <c r="F45" s="4">
        <v>1</v>
      </c>
      <c r="G45" s="4">
        <v>0.98600842821233181</v>
      </c>
      <c r="H45" s="4">
        <v>1.0141901137833429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1.0454798103645579</v>
      </c>
      <c r="D46" s="4">
        <v>3.0391126678342091</v>
      </c>
      <c r="E46" s="4">
        <v>1.0177508095055161</v>
      </c>
      <c r="F46" s="4">
        <v>1</v>
      </c>
      <c r="G46" s="4">
        <v>1</v>
      </c>
      <c r="H46" s="4">
        <v>1</v>
      </c>
      <c r="I46" s="4">
        <v>1</v>
      </c>
      <c r="J46" s="4">
        <v>1.003764605963378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9.0404631176891854</v>
      </c>
      <c r="C47" s="4">
        <v>1.3868446416075839</v>
      </c>
      <c r="D47" s="4">
        <v>1.0297978884435599</v>
      </c>
      <c r="E47" s="4">
        <v>1</v>
      </c>
      <c r="F47" s="4">
        <v>1</v>
      </c>
      <c r="G47" s="4">
        <v>1</v>
      </c>
      <c r="H47" s="4">
        <v>2.6640319494134288</v>
      </c>
      <c r="I47" s="4">
        <v>1.00763435599002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4.7742875389159423</v>
      </c>
      <c r="C48" s="4">
        <v>1.295681979684822</v>
      </c>
      <c r="D48" s="4">
        <v>1.516185646167644</v>
      </c>
      <c r="E48" s="4">
        <v>1.017388491933459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1.0024930041117841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15.61344537815126</v>
      </c>
      <c r="C49" s="4">
        <v>2.7755161953224392</v>
      </c>
      <c r="D49" s="4">
        <v>1</v>
      </c>
      <c r="E49" s="4">
        <v>1.006819330348224</v>
      </c>
      <c r="F49" s="4">
        <v>1</v>
      </c>
      <c r="G49" s="4">
        <v>1.0034697397257479</v>
      </c>
      <c r="H49" s="4">
        <v>1</v>
      </c>
      <c r="I49" s="4">
        <v>1</v>
      </c>
      <c r="J49" s="4">
        <v>1</v>
      </c>
      <c r="K49" s="4">
        <v>1.0077821011673149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8.4661645000607439</v>
      </c>
      <c r="C50" s="4">
        <v>1.0303795651861949</v>
      </c>
      <c r="D50" s="4">
        <v>1</v>
      </c>
      <c r="E50" s="4">
        <v>1.1980167683351439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</v>
      </c>
      <c r="D51" s="4">
        <v>5.6438729900737208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8.3507062834875789</v>
      </c>
      <c r="C52" s="4">
        <v>1.4535697620158661</v>
      </c>
      <c r="D52" s="4">
        <v>1</v>
      </c>
      <c r="E52" s="4">
        <v>1.0967897271268059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1.1177084057567961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2.117064647641234</v>
      </c>
      <c r="C54" s="4">
        <v>1.6225584594222831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0.99999999999999989</v>
      </c>
      <c r="D55" s="4">
        <v>1.056514409568917</v>
      </c>
      <c r="E55" s="4">
        <v>1</v>
      </c>
      <c r="F55" s="4">
        <v>0.85487424967707626</v>
      </c>
      <c r="G55" s="4">
        <v>1</v>
      </c>
    </row>
    <row r="56" spans="1:22" ht="15.5" customHeight="1" x14ac:dyDescent="0.35">
      <c r="A56" s="1">
        <f t="shared" si="6"/>
        <v>18</v>
      </c>
      <c r="B56" s="4">
        <v>15.37636363636364</v>
      </c>
      <c r="C56" s="4">
        <v>1.2273264751093771</v>
      </c>
      <c r="D56" s="4">
        <v>0.99999999999999989</v>
      </c>
      <c r="E56" s="4">
        <v>0.99999999999999989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1.228765501339814</v>
      </c>
      <c r="D57" s="4">
        <v>2.8906582817729989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>
        <v>5.3754672473235354</v>
      </c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1578.98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1578.98</v>
      </c>
      <c r="H8" s="14">
        <f t="shared" ref="H8:H31" si="4">G8-B8</f>
        <v>0</v>
      </c>
      <c r="I8" s="13">
        <v>2486.1583333333328</v>
      </c>
      <c r="J8" s="13">
        <f t="shared" ref="J8:J28" si="5">100*$G8/$I8</f>
        <v>63.510838341618104</v>
      </c>
      <c r="K8" s="13">
        <f t="shared" ref="K8:K31" si="6">100*(B8/I8)</f>
        <v>63.510838341618104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136.79</v>
      </c>
      <c r="T8" s="17">
        <v>1555.14</v>
      </c>
      <c r="U8" s="17">
        <v>1571.7</v>
      </c>
      <c r="V8" s="17">
        <v>1571.7</v>
      </c>
      <c r="W8" s="17">
        <v>1578.98</v>
      </c>
      <c r="X8" s="17">
        <v>1578.98</v>
      </c>
      <c r="Y8" s="17">
        <v>1578.98</v>
      </c>
      <c r="Z8" s="17">
        <v>1578.98</v>
      </c>
      <c r="AA8" s="17">
        <v>1578.98</v>
      </c>
      <c r="AB8" s="17">
        <v>1578.98</v>
      </c>
      <c r="AC8" s="17">
        <v>1578.98</v>
      </c>
      <c r="AD8" s="17">
        <v>1578.98</v>
      </c>
      <c r="AE8" s="17">
        <v>1578.98</v>
      </c>
      <c r="AF8" s="17">
        <v>1578.98</v>
      </c>
      <c r="AG8" s="17">
        <v>1578.98</v>
      </c>
      <c r="AH8" s="17">
        <v>1578.98</v>
      </c>
      <c r="AI8" s="17">
        <v>1578.98</v>
      </c>
      <c r="AJ8" s="17">
        <v>1578.98</v>
      </c>
      <c r="AK8" s="17">
        <v>1578.98</v>
      </c>
      <c r="AL8" s="17">
        <v>1578.98</v>
      </c>
      <c r="AM8" s="17">
        <v>1578.98</v>
      </c>
      <c r="AN8" s="17">
        <v>1578.98</v>
      </c>
      <c r="AO8" s="17">
        <v>1578.98</v>
      </c>
      <c r="AP8" s="17">
        <v>1578.98</v>
      </c>
      <c r="AQ8" s="13"/>
      <c r="AR8" s="13"/>
    </row>
    <row r="9" spans="1:44" x14ac:dyDescent="0.35">
      <c r="A9" s="12">
        <f t="shared" si="0"/>
        <v>44682</v>
      </c>
      <c r="B9" s="13">
        <v>565.7600000000001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565.7600000000001</v>
      </c>
      <c r="H9" s="14">
        <f t="shared" si="4"/>
        <v>0</v>
      </c>
      <c r="I9" s="13">
        <v>2486.1583333333328</v>
      </c>
      <c r="J9" s="13">
        <f t="shared" si="5"/>
        <v>22.756394571276306</v>
      </c>
      <c r="K9" s="13">
        <f t="shared" si="6"/>
        <v>22.75639457127631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219.48</v>
      </c>
      <c r="T9" s="17">
        <v>552.94000000000005</v>
      </c>
      <c r="U9" s="17">
        <v>532.18000000000006</v>
      </c>
      <c r="V9" s="17">
        <v>552.94000000000005</v>
      </c>
      <c r="W9" s="17">
        <v>552.94000000000005</v>
      </c>
      <c r="X9" s="17">
        <v>552.94000000000005</v>
      </c>
      <c r="Y9" s="17">
        <v>552.94000000000005</v>
      </c>
      <c r="Z9" s="17">
        <v>565.7600000000001</v>
      </c>
      <c r="AA9" s="17">
        <v>565.7600000000001</v>
      </c>
      <c r="AB9" s="17">
        <v>565.7600000000001</v>
      </c>
      <c r="AC9" s="17">
        <v>565.7600000000001</v>
      </c>
      <c r="AD9" s="17">
        <v>565.7600000000001</v>
      </c>
      <c r="AE9" s="17">
        <v>565.7600000000001</v>
      </c>
      <c r="AF9" s="17">
        <v>565.7600000000001</v>
      </c>
      <c r="AG9" s="17">
        <v>565.7600000000001</v>
      </c>
      <c r="AH9" s="17">
        <v>565.7600000000001</v>
      </c>
      <c r="AI9" s="17">
        <v>565.7600000000001</v>
      </c>
      <c r="AJ9" s="17">
        <v>565.7600000000001</v>
      </c>
      <c r="AK9" s="17">
        <v>565.7600000000001</v>
      </c>
      <c r="AL9" s="17">
        <v>565.7600000000001</v>
      </c>
      <c r="AM9" s="17">
        <v>565.7600000000001</v>
      </c>
      <c r="AN9" s="17">
        <v>565.7600000000001</v>
      </c>
      <c r="AO9" s="17">
        <v>565.7600000000001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768.71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768.71</v>
      </c>
      <c r="H10" s="14">
        <f t="shared" si="4"/>
        <v>0</v>
      </c>
      <c r="I10" s="13">
        <v>2467.5700000000002</v>
      </c>
      <c r="J10" s="13">
        <f t="shared" si="5"/>
        <v>31.152510364447611</v>
      </c>
      <c r="K10" s="13">
        <f t="shared" si="6"/>
        <v>31.152510364447615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34</v>
      </c>
      <c r="T10" s="17">
        <v>664.66</v>
      </c>
      <c r="U10" s="17">
        <v>702.64</v>
      </c>
      <c r="V10" s="17">
        <v>702.64</v>
      </c>
      <c r="W10" s="17">
        <v>702.64</v>
      </c>
      <c r="X10" s="17">
        <v>702.64</v>
      </c>
      <c r="Y10" s="17">
        <v>702.64</v>
      </c>
      <c r="Z10" s="17">
        <v>715.46</v>
      </c>
      <c r="AA10" s="17">
        <v>715.46</v>
      </c>
      <c r="AB10" s="17">
        <v>752.33</v>
      </c>
      <c r="AC10" s="17">
        <v>752.33</v>
      </c>
      <c r="AD10" s="17">
        <v>768.71</v>
      </c>
      <c r="AE10" s="17">
        <v>768.71</v>
      </c>
      <c r="AF10" s="17">
        <v>768.71</v>
      </c>
      <c r="AG10" s="17">
        <v>768.71</v>
      </c>
      <c r="AH10" s="17">
        <v>768.71</v>
      </c>
      <c r="AI10" s="17">
        <v>768.71</v>
      </c>
      <c r="AJ10" s="17">
        <v>768.71</v>
      </c>
      <c r="AK10" s="17">
        <v>768.71</v>
      </c>
      <c r="AL10" s="17">
        <v>768.71</v>
      </c>
      <c r="AM10" s="17">
        <v>768.71</v>
      </c>
      <c r="AN10" s="17">
        <v>768.71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2623.28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2623.28</v>
      </c>
      <c r="H11" s="14">
        <f t="shared" si="4"/>
        <v>0</v>
      </c>
      <c r="I11" s="13">
        <v>2467.5700000000002</v>
      </c>
      <c r="J11" s="13">
        <f t="shared" si="5"/>
        <v>106.31025664925411</v>
      </c>
      <c r="K11" s="13">
        <f t="shared" si="6"/>
        <v>106.31025664925413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37.840000000000003</v>
      </c>
      <c r="T11" s="17">
        <v>1248.72</v>
      </c>
      <c r="U11" s="17">
        <v>2624.83</v>
      </c>
      <c r="V11" s="17">
        <v>2610.46</v>
      </c>
      <c r="W11" s="17">
        <v>2610.46</v>
      </c>
      <c r="X11" s="17">
        <v>2610.46</v>
      </c>
      <c r="Y11" s="17">
        <v>2623.28</v>
      </c>
      <c r="Z11" s="17">
        <v>2623.28</v>
      </c>
      <c r="AA11" s="17">
        <v>2623.28</v>
      </c>
      <c r="AB11" s="17">
        <v>2623.28</v>
      </c>
      <c r="AC11" s="17">
        <v>2623.28</v>
      </c>
      <c r="AD11" s="17">
        <v>2623.28</v>
      </c>
      <c r="AE11" s="17">
        <v>2623.28</v>
      </c>
      <c r="AF11" s="17">
        <v>2623.28</v>
      </c>
      <c r="AG11" s="17">
        <v>2623.28</v>
      </c>
      <c r="AH11" s="17">
        <v>2623.28</v>
      </c>
      <c r="AI11" s="17">
        <v>2637.65</v>
      </c>
      <c r="AJ11" s="17">
        <v>2637.65</v>
      </c>
      <c r="AK11" s="17">
        <v>2623.28</v>
      </c>
      <c r="AL11" s="17">
        <v>2623.28</v>
      </c>
      <c r="AM11" s="17">
        <v>2623.28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407.46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407.46</v>
      </c>
      <c r="H12" s="14">
        <f t="shared" si="4"/>
        <v>0</v>
      </c>
      <c r="I12" s="13">
        <v>2467.5700000000002</v>
      </c>
      <c r="J12" s="13">
        <f t="shared" si="5"/>
        <v>16.512601466219802</v>
      </c>
      <c r="K12" s="13">
        <f t="shared" si="6"/>
        <v>16.512601466219799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81.52</v>
      </c>
      <c r="T12" s="17">
        <v>360.58</v>
      </c>
      <c r="U12" s="17">
        <v>360.58</v>
      </c>
      <c r="V12" s="17">
        <v>360.58</v>
      </c>
      <c r="W12" s="17">
        <v>370.02</v>
      </c>
      <c r="X12" s="17">
        <v>382.84</v>
      </c>
      <c r="Y12" s="17">
        <v>382.84</v>
      </c>
      <c r="Z12" s="17">
        <v>407.46</v>
      </c>
      <c r="AA12" s="17">
        <v>407.46</v>
      </c>
      <c r="AB12" s="17">
        <v>407.46</v>
      </c>
      <c r="AC12" s="17">
        <v>407.46</v>
      </c>
      <c r="AD12" s="17">
        <v>407.46</v>
      </c>
      <c r="AE12" s="17">
        <v>407.46</v>
      </c>
      <c r="AF12" s="17">
        <v>407.46</v>
      </c>
      <c r="AG12" s="17">
        <v>407.46</v>
      </c>
      <c r="AH12" s="17">
        <v>407.46</v>
      </c>
      <c r="AI12" s="17">
        <v>407.46</v>
      </c>
      <c r="AJ12" s="17">
        <v>407.46</v>
      </c>
      <c r="AK12" s="17">
        <v>407.46</v>
      </c>
      <c r="AL12" s="17">
        <v>407.46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265.14999999999998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265.14999999999998</v>
      </c>
      <c r="H13" s="14">
        <f t="shared" si="4"/>
        <v>0</v>
      </c>
      <c r="I13" s="13">
        <v>2467.5700000000002</v>
      </c>
      <c r="J13" s="13">
        <f t="shared" si="5"/>
        <v>10.745389188553919</v>
      </c>
      <c r="K13" s="13">
        <f t="shared" si="6"/>
        <v>10.745389188553919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44.07</v>
      </c>
      <c r="U13" s="17">
        <v>178.7</v>
      </c>
      <c r="V13" s="17">
        <v>178.7</v>
      </c>
      <c r="W13" s="17">
        <v>178.7</v>
      </c>
      <c r="X13" s="17">
        <v>178.7</v>
      </c>
      <c r="Y13" s="17">
        <v>265.14999999999998</v>
      </c>
      <c r="Z13" s="17">
        <v>265.14999999999998</v>
      </c>
      <c r="AA13" s="17">
        <v>265.14999999999998</v>
      </c>
      <c r="AB13" s="17">
        <v>265.14999999999998</v>
      </c>
      <c r="AC13" s="17">
        <v>265.14999999999998</v>
      </c>
      <c r="AD13" s="17">
        <v>265.14999999999998</v>
      </c>
      <c r="AE13" s="17">
        <v>265.14999999999998</v>
      </c>
      <c r="AF13" s="17">
        <v>265.14999999999998</v>
      </c>
      <c r="AG13" s="17">
        <v>265.14999999999998</v>
      </c>
      <c r="AH13" s="17">
        <v>265.14999999999998</v>
      </c>
      <c r="AI13" s="17">
        <v>265.14999999999998</v>
      </c>
      <c r="AJ13" s="17">
        <v>265.14999999999998</v>
      </c>
      <c r="AK13" s="17">
        <v>265.14999999999998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1853.22</v>
      </c>
      <c r="C14" s="13">
        <f>++'Completion Factors'!J24</f>
        <v>1.0013638654433319</v>
      </c>
      <c r="D14" s="13">
        <f t="shared" si="1"/>
        <v>0</v>
      </c>
      <c r="E14" s="13">
        <f t="shared" si="2"/>
        <v>0</v>
      </c>
      <c r="F14" s="13"/>
      <c r="G14" s="13">
        <f t="shared" si="3"/>
        <v>1853.22</v>
      </c>
      <c r="H14" s="14">
        <f t="shared" si="4"/>
        <v>0</v>
      </c>
      <c r="I14" s="13">
        <v>2467.5700000000002</v>
      </c>
      <c r="J14" s="13">
        <f t="shared" si="5"/>
        <v>75.103036590653957</v>
      </c>
      <c r="K14" s="13">
        <f t="shared" si="6"/>
        <v>75.103036590653957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41.39</v>
      </c>
      <c r="T14" s="17">
        <v>1548.99</v>
      </c>
      <c r="U14" s="17">
        <v>1801.37</v>
      </c>
      <c r="V14" s="17">
        <v>1818.99</v>
      </c>
      <c r="W14" s="17">
        <v>1818.99</v>
      </c>
      <c r="X14" s="17">
        <v>1843.61</v>
      </c>
      <c r="Y14" s="17">
        <v>1853.22</v>
      </c>
      <c r="Z14" s="17">
        <v>1853.22</v>
      </c>
      <c r="AA14" s="17">
        <v>1853.22</v>
      </c>
      <c r="AB14" s="17">
        <v>1853.22</v>
      </c>
      <c r="AC14" s="17">
        <v>1853.22</v>
      </c>
      <c r="AD14" s="17">
        <v>1853.22</v>
      </c>
      <c r="AE14" s="17">
        <v>1853.22</v>
      </c>
      <c r="AF14" s="17">
        <v>1853.22</v>
      </c>
      <c r="AG14" s="17">
        <v>1853.22</v>
      </c>
      <c r="AH14" s="17">
        <v>1853.22</v>
      </c>
      <c r="AI14" s="17">
        <v>1853.22</v>
      </c>
      <c r="AJ14" s="17">
        <v>1853.22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1623.12</v>
      </c>
      <c r="C15" s="13">
        <f>++'Completion Factors'!J23</f>
        <v>1.0013638654433319</v>
      </c>
      <c r="D15" s="13">
        <f t="shared" si="1"/>
        <v>0</v>
      </c>
      <c r="E15" s="13">
        <f t="shared" si="2"/>
        <v>0</v>
      </c>
      <c r="F15" s="13"/>
      <c r="G15" s="13">
        <f t="shared" si="3"/>
        <v>1623.12</v>
      </c>
      <c r="H15" s="14">
        <f t="shared" si="4"/>
        <v>0</v>
      </c>
      <c r="I15" s="13">
        <v>2467.5700000000002</v>
      </c>
      <c r="J15" s="13">
        <f t="shared" si="5"/>
        <v>65.778073165097638</v>
      </c>
      <c r="K15" s="13">
        <f t="shared" si="6"/>
        <v>65.778073165097638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93.929999999999993</v>
      </c>
      <c r="T15" s="17">
        <v>1036.0999999999999</v>
      </c>
      <c r="U15" s="17">
        <v>1179.28</v>
      </c>
      <c r="V15" s="17">
        <v>1187.95</v>
      </c>
      <c r="W15" s="17">
        <v>1623.12</v>
      </c>
      <c r="X15" s="17">
        <v>1623.12</v>
      </c>
      <c r="Y15" s="17">
        <v>1600.41</v>
      </c>
      <c r="Z15" s="17">
        <v>1623.12</v>
      </c>
      <c r="AA15" s="17">
        <v>1623.12</v>
      </c>
      <c r="AB15" s="17">
        <v>1623.12</v>
      </c>
      <c r="AC15" s="17">
        <v>1623.12</v>
      </c>
      <c r="AD15" s="17">
        <v>1623.12</v>
      </c>
      <c r="AE15" s="17">
        <v>1623.12</v>
      </c>
      <c r="AF15" s="17">
        <v>1623.12</v>
      </c>
      <c r="AG15" s="17">
        <v>1623.12</v>
      </c>
      <c r="AH15" s="17">
        <v>1623.12</v>
      </c>
      <c r="AI15" s="17">
        <v>1623.12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2978.28</v>
      </c>
      <c r="C16" s="13">
        <f>++'Completion Factors'!J22</f>
        <v>1.0009067542156169</v>
      </c>
      <c r="D16" s="13">
        <f t="shared" si="1"/>
        <v>0</v>
      </c>
      <c r="E16" s="13">
        <f t="shared" si="2"/>
        <v>0</v>
      </c>
      <c r="F16" s="13"/>
      <c r="G16" s="13">
        <f t="shared" si="3"/>
        <v>2978.28</v>
      </c>
      <c r="H16" s="14">
        <f t="shared" si="4"/>
        <v>0</v>
      </c>
      <c r="I16" s="13">
        <v>2467.5700000000002</v>
      </c>
      <c r="J16" s="13">
        <f t="shared" si="5"/>
        <v>120.69687992640532</v>
      </c>
      <c r="K16" s="13">
        <f t="shared" si="6"/>
        <v>120.69687992640532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917.55</v>
      </c>
      <c r="U16" s="17">
        <v>959.28</v>
      </c>
      <c r="V16" s="17">
        <v>2915.36</v>
      </c>
      <c r="W16" s="17">
        <v>2967.11</v>
      </c>
      <c r="X16" s="17">
        <v>2967.11</v>
      </c>
      <c r="Y16" s="17">
        <v>2967.11</v>
      </c>
      <c r="Z16" s="17">
        <v>2967.11</v>
      </c>
      <c r="AA16" s="17">
        <v>2967.11</v>
      </c>
      <c r="AB16" s="17">
        <v>2978.28</v>
      </c>
      <c r="AC16" s="17">
        <v>2978.28</v>
      </c>
      <c r="AD16" s="17">
        <v>2978.28</v>
      </c>
      <c r="AE16" s="17">
        <v>2978.28</v>
      </c>
      <c r="AF16" s="17">
        <v>2978.28</v>
      </c>
      <c r="AG16" s="17">
        <v>2978.28</v>
      </c>
      <c r="AH16" s="17">
        <v>2978.28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2903.71</v>
      </c>
      <c r="C17" s="13">
        <f>++'Completion Factors'!J21</f>
        <v>1.0009067542156169</v>
      </c>
      <c r="D17" s="13">
        <f t="shared" si="1"/>
        <v>0</v>
      </c>
      <c r="E17" s="13">
        <f t="shared" si="2"/>
        <v>0</v>
      </c>
      <c r="F17" s="13"/>
      <c r="G17" s="13">
        <f t="shared" si="3"/>
        <v>2903.71</v>
      </c>
      <c r="H17" s="14">
        <f t="shared" si="4"/>
        <v>0</v>
      </c>
      <c r="I17" s="13">
        <v>2216.4033333333332</v>
      </c>
      <c r="J17" s="13">
        <f t="shared" si="5"/>
        <v>131.00999968417301</v>
      </c>
      <c r="K17" s="13">
        <f t="shared" si="6"/>
        <v>131.00999968417301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83.78</v>
      </c>
      <c r="T17" s="17">
        <v>757.41</v>
      </c>
      <c r="U17" s="17">
        <v>1050.4100000000001</v>
      </c>
      <c r="V17" s="17">
        <v>1081.71</v>
      </c>
      <c r="W17" s="17">
        <v>1081.71</v>
      </c>
      <c r="X17" s="17">
        <v>1081.71</v>
      </c>
      <c r="Y17" s="17">
        <v>1081.71</v>
      </c>
      <c r="Z17" s="17">
        <v>2881.71</v>
      </c>
      <c r="AA17" s="17">
        <v>2903.71</v>
      </c>
      <c r="AB17" s="17">
        <v>2903.71</v>
      </c>
      <c r="AC17" s="17">
        <v>2903.71</v>
      </c>
      <c r="AD17" s="17">
        <v>2903.71</v>
      </c>
      <c r="AE17" s="17">
        <v>2903.71</v>
      </c>
      <c r="AF17" s="17">
        <v>2903.71</v>
      </c>
      <c r="AG17" s="17">
        <v>2903.71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2396.65</v>
      </c>
      <c r="C18" s="13">
        <f>++'Completion Factors'!J20</f>
        <v>1.0009067542156169</v>
      </c>
      <c r="D18" s="13">
        <f t="shared" si="1"/>
        <v>0</v>
      </c>
      <c r="E18" s="13">
        <f t="shared" si="2"/>
        <v>0</v>
      </c>
      <c r="F18" s="13"/>
      <c r="G18" s="13">
        <f t="shared" si="3"/>
        <v>2396.65</v>
      </c>
      <c r="H18" s="14">
        <f t="shared" si="4"/>
        <v>0</v>
      </c>
      <c r="I18" s="13">
        <v>2216.4033333333332</v>
      </c>
      <c r="J18" s="13">
        <f t="shared" si="5"/>
        <v>108.13239467545769</v>
      </c>
      <c r="K18" s="13">
        <f t="shared" si="6"/>
        <v>108.1323946754577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>
        <v>250.54</v>
      </c>
      <c r="T18" s="17">
        <v>1196.1500000000001</v>
      </c>
      <c r="U18" s="17">
        <v>1549.83</v>
      </c>
      <c r="V18" s="17">
        <v>2349.83</v>
      </c>
      <c r="W18" s="17">
        <v>2390.69</v>
      </c>
      <c r="X18" s="17">
        <v>2390.69</v>
      </c>
      <c r="Y18" s="17">
        <v>2390.69</v>
      </c>
      <c r="Z18" s="17">
        <v>2390.69</v>
      </c>
      <c r="AA18" s="17">
        <v>2390.69</v>
      </c>
      <c r="AB18" s="17">
        <v>2390.69</v>
      </c>
      <c r="AC18" s="17">
        <v>2396.65</v>
      </c>
      <c r="AD18" s="17">
        <v>2396.65</v>
      </c>
      <c r="AE18" s="17">
        <v>2396.65</v>
      </c>
      <c r="AF18" s="17">
        <v>2396.65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3465.420000000001</v>
      </c>
      <c r="C19" s="13">
        <f>++'Completion Factors'!J19</f>
        <v>1.0009067542156169</v>
      </c>
      <c r="D19" s="13">
        <f t="shared" si="1"/>
        <v>0</v>
      </c>
      <c r="E19" s="13">
        <f t="shared" si="2"/>
        <v>0</v>
      </c>
      <c r="F19" s="13"/>
      <c r="G19" s="13">
        <f t="shared" si="3"/>
        <v>3465.420000000001</v>
      </c>
      <c r="H19" s="14">
        <f t="shared" si="4"/>
        <v>0</v>
      </c>
      <c r="I19" s="13">
        <v>2216.4033333333332</v>
      </c>
      <c r="J19" s="13">
        <f t="shared" si="5"/>
        <v>156.35331114523385</v>
      </c>
      <c r="K19" s="13">
        <f t="shared" si="6"/>
        <v>156.35331114523385</v>
      </c>
      <c r="L19" s="13">
        <f t="shared" si="7"/>
        <v>0</v>
      </c>
      <c r="M19" s="13">
        <f t="shared" ref="M19:M31" si="9">SUM(G8:G19)/SUM(I8:I19)*100</f>
        <v>74.165421236209212</v>
      </c>
      <c r="N19" s="18"/>
      <c r="O19" s="13"/>
      <c r="P19" s="13"/>
      <c r="R19" s="16">
        <f t="shared" si="8"/>
        <v>44986</v>
      </c>
      <c r="S19" s="17">
        <v>78.539999999999992</v>
      </c>
      <c r="T19" s="17">
        <v>1226.28</v>
      </c>
      <c r="U19" s="17">
        <v>3403.56</v>
      </c>
      <c r="V19" s="17">
        <v>3403.56</v>
      </c>
      <c r="W19" s="17">
        <v>3426.77</v>
      </c>
      <c r="X19" s="17">
        <v>3426.77</v>
      </c>
      <c r="Y19" s="17">
        <v>3438.66</v>
      </c>
      <c r="Z19" s="17">
        <v>3438.66</v>
      </c>
      <c r="AA19" s="17">
        <v>3438.66</v>
      </c>
      <c r="AB19" s="17">
        <v>3438.66</v>
      </c>
      <c r="AC19" s="17">
        <v>3465.420000000001</v>
      </c>
      <c r="AD19" s="17">
        <v>3465.420000000001</v>
      </c>
      <c r="AE19" s="17">
        <v>3465.420000000001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860.19999999999982</v>
      </c>
      <c r="C20" s="13">
        <f>++'Completion Factors'!J18</f>
        <v>1.0009067542156169</v>
      </c>
      <c r="D20" s="13">
        <f t="shared" si="1"/>
        <v>0</v>
      </c>
      <c r="E20" s="13">
        <f t="shared" si="2"/>
        <v>0</v>
      </c>
      <c r="F20" s="13"/>
      <c r="G20" s="13">
        <f t="shared" si="3"/>
        <v>860.19999999999982</v>
      </c>
      <c r="H20" s="14">
        <f t="shared" si="4"/>
        <v>0</v>
      </c>
      <c r="I20" s="13">
        <v>2216.4033333333332</v>
      </c>
      <c r="J20" s="13">
        <f t="shared" si="5"/>
        <v>38.810625623194333</v>
      </c>
      <c r="K20" s="13">
        <f t="shared" si="6"/>
        <v>38.810625623194326</v>
      </c>
      <c r="L20" s="13">
        <f t="shared" si="7"/>
        <v>0</v>
      </c>
      <c r="M20" s="13">
        <f t="shared" si="9"/>
        <v>72.353301107543459</v>
      </c>
      <c r="N20" s="18">
        <f t="shared" ref="N20:N31" si="10">J20/J8</f>
        <v>0.61108665287074415</v>
      </c>
      <c r="O20" s="18">
        <f t="shared" ref="O20:O31" si="11">I20/I8</f>
        <v>0.89149725647669276</v>
      </c>
      <c r="P20" s="13"/>
      <c r="R20" s="16">
        <f t="shared" si="8"/>
        <v>45017</v>
      </c>
      <c r="S20" s="17">
        <v>82.31</v>
      </c>
      <c r="T20" s="17">
        <v>696.84999999999991</v>
      </c>
      <c r="U20" s="17">
        <v>718.01999999999987</v>
      </c>
      <c r="V20" s="17">
        <v>718.01999999999987</v>
      </c>
      <c r="W20" s="17">
        <v>860.19999999999982</v>
      </c>
      <c r="X20" s="17">
        <v>860.19999999999982</v>
      </c>
      <c r="Y20" s="17">
        <v>860.19999999999982</v>
      </c>
      <c r="Z20" s="17">
        <v>860.19999999999982</v>
      </c>
      <c r="AA20" s="17">
        <v>860.19999999999982</v>
      </c>
      <c r="AB20" s="17">
        <v>860.19999999999982</v>
      </c>
      <c r="AC20" s="17">
        <v>860.19999999999982</v>
      </c>
      <c r="AD20" s="17">
        <v>860.19999999999982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1944.54</v>
      </c>
      <c r="C21" s="13">
        <f>++'Completion Factors'!J17</f>
        <v>1.0009067542156169</v>
      </c>
      <c r="D21" s="13">
        <f t="shared" si="1"/>
        <v>0</v>
      </c>
      <c r="E21" s="13">
        <f t="shared" si="2"/>
        <v>0</v>
      </c>
      <c r="F21" s="13"/>
      <c r="G21" s="13">
        <f t="shared" si="3"/>
        <v>1944.54</v>
      </c>
      <c r="H21" s="14">
        <f t="shared" si="4"/>
        <v>0</v>
      </c>
      <c r="I21" s="13">
        <v>1976.403333333333</v>
      </c>
      <c r="J21" s="13">
        <f t="shared" si="5"/>
        <v>98.387812204324035</v>
      </c>
      <c r="K21" s="13">
        <f t="shared" si="6"/>
        <v>98.387812204324035</v>
      </c>
      <c r="L21" s="13">
        <f t="shared" si="7"/>
        <v>0</v>
      </c>
      <c r="M21" s="13">
        <f t="shared" si="9"/>
        <v>78.569214874808281</v>
      </c>
      <c r="N21" s="18">
        <f t="shared" si="10"/>
        <v>4.3235237416963939</v>
      </c>
      <c r="O21" s="18">
        <f t="shared" si="11"/>
        <v>0.7949627772433373</v>
      </c>
      <c r="P21" s="13"/>
      <c r="R21" s="16">
        <f t="shared" si="8"/>
        <v>45047</v>
      </c>
      <c r="S21" s="17"/>
      <c r="T21" s="17">
        <v>344.54</v>
      </c>
      <c r="U21" s="17">
        <v>344.54</v>
      </c>
      <c r="V21" s="17">
        <v>1944.54</v>
      </c>
      <c r="W21" s="17">
        <v>1944.54</v>
      </c>
      <c r="X21" s="17">
        <v>1944.54</v>
      </c>
      <c r="Y21" s="17">
        <v>1944.54</v>
      </c>
      <c r="Z21" s="17">
        <v>1944.54</v>
      </c>
      <c r="AA21" s="17">
        <v>1944.54</v>
      </c>
      <c r="AB21" s="17">
        <v>1944.54</v>
      </c>
      <c r="AC21" s="17">
        <v>1944.54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273.32</v>
      </c>
      <c r="C22" s="13">
        <f>++'Completion Factors'!J16</f>
        <v>0.99875655704516042</v>
      </c>
      <c r="D22" s="13">
        <f t="shared" si="1"/>
        <v>0.34028094836465506</v>
      </c>
      <c r="E22" s="13">
        <f t="shared" si="2"/>
        <v>0.34028094836465506</v>
      </c>
      <c r="F22" s="13"/>
      <c r="G22" s="13">
        <f t="shared" si="3"/>
        <v>273.66028094836463</v>
      </c>
      <c r="H22" s="14">
        <f t="shared" si="4"/>
        <v>0.34028094836463652</v>
      </c>
      <c r="I22" s="13">
        <v>1976.403333333333</v>
      </c>
      <c r="J22" s="13">
        <f t="shared" si="5"/>
        <v>13.846378233273811</v>
      </c>
      <c r="K22" s="13">
        <f t="shared" si="6"/>
        <v>13.829161051809603</v>
      </c>
      <c r="L22" s="13">
        <f t="shared" si="7"/>
        <v>1.7217181464207698E-2</v>
      </c>
      <c r="M22" s="13">
        <f t="shared" si="9"/>
        <v>78.174107151461826</v>
      </c>
      <c r="N22" s="18">
        <f t="shared" si="10"/>
        <v>0.44447070464908039</v>
      </c>
      <c r="O22" s="18">
        <f t="shared" si="11"/>
        <v>0.80095127324993121</v>
      </c>
      <c r="P22" s="13"/>
      <c r="R22" s="16">
        <f t="shared" si="8"/>
        <v>45078</v>
      </c>
      <c r="S22" s="17">
        <v>20.53</v>
      </c>
      <c r="T22" s="17">
        <v>171.44</v>
      </c>
      <c r="U22" s="17">
        <v>249.2</v>
      </c>
      <c r="V22" s="17">
        <v>249.2</v>
      </c>
      <c r="W22" s="17">
        <v>273.32</v>
      </c>
      <c r="X22" s="17">
        <v>273.32</v>
      </c>
      <c r="Y22" s="17">
        <v>273.32</v>
      </c>
      <c r="Z22" s="17">
        <v>273.32</v>
      </c>
      <c r="AA22" s="17">
        <v>273.32</v>
      </c>
      <c r="AB22" s="17">
        <v>273.32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160.76</v>
      </c>
      <c r="C23" s="13">
        <f>++'Completion Factors'!J15</f>
        <v>0.99875655704516042</v>
      </c>
      <c r="D23" s="13">
        <f t="shared" si="1"/>
        <v>0.20014475800930026</v>
      </c>
      <c r="E23" s="13">
        <f t="shared" si="2"/>
        <v>0.20014475800930026</v>
      </c>
      <c r="F23" s="13"/>
      <c r="G23" s="13">
        <f t="shared" si="3"/>
        <v>160.96014475800928</v>
      </c>
      <c r="H23" s="14">
        <f t="shared" si="4"/>
        <v>0.20014475800928722</v>
      </c>
      <c r="I23" s="13">
        <v>1976.403333333333</v>
      </c>
      <c r="J23" s="13">
        <f t="shared" si="5"/>
        <v>8.1440939732953961</v>
      </c>
      <c r="K23" s="13">
        <f t="shared" si="6"/>
        <v>8.1339672570207515</v>
      </c>
      <c r="L23" s="13">
        <f t="shared" si="7"/>
        <v>1.0126716274644565E-2</v>
      </c>
      <c r="M23" s="13">
        <f t="shared" si="9"/>
        <v>70.514136925098597</v>
      </c>
      <c r="N23" s="18">
        <f t="shared" si="10"/>
        <v>7.6606850834392531E-2</v>
      </c>
      <c r="O23" s="18">
        <f t="shared" si="11"/>
        <v>0.80095127324993121</v>
      </c>
      <c r="P23" s="13"/>
      <c r="R23" s="16">
        <f t="shared" si="8"/>
        <v>45108</v>
      </c>
      <c r="S23" s="17"/>
      <c r="T23" s="17">
        <v>143.83000000000001</v>
      </c>
      <c r="U23" s="17">
        <v>160.76</v>
      </c>
      <c r="V23" s="17">
        <v>160.76</v>
      </c>
      <c r="W23" s="17">
        <v>160.76</v>
      </c>
      <c r="X23" s="17">
        <v>160.76</v>
      </c>
      <c r="Y23" s="17">
        <v>160.76</v>
      </c>
      <c r="Z23" s="17">
        <v>160.76</v>
      </c>
      <c r="AA23" s="17">
        <v>160.76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117.96</v>
      </c>
      <c r="C24" s="13">
        <f>++'Completion Factors'!J14</f>
        <v>0.99875655704516042</v>
      </c>
      <c r="D24" s="13">
        <f t="shared" si="1"/>
        <v>0.14685914191824495</v>
      </c>
      <c r="E24" s="13">
        <f t="shared" si="2"/>
        <v>0.14685914191824495</v>
      </c>
      <c r="F24" s="19">
        <v>0</v>
      </c>
      <c r="G24" s="13">
        <f t="shared" si="3"/>
        <v>118.10685914191824</v>
      </c>
      <c r="H24" s="14">
        <f t="shared" si="4"/>
        <v>0.14685914191824168</v>
      </c>
      <c r="I24" s="13">
        <v>1976.403333333333</v>
      </c>
      <c r="J24" s="13">
        <f t="shared" si="5"/>
        <v>5.9758480037940087</v>
      </c>
      <c r="K24" s="13">
        <f t="shared" si="6"/>
        <v>5.9684173776944993</v>
      </c>
      <c r="L24" s="13">
        <f t="shared" si="7"/>
        <v>7.4306260995093965E-3</v>
      </c>
      <c r="M24" s="13">
        <f t="shared" si="9"/>
        <v>70.728046730271117</v>
      </c>
      <c r="N24" s="18">
        <f t="shared" si="10"/>
        <v>0.36189621702061509</v>
      </c>
      <c r="O24" s="18">
        <f t="shared" si="11"/>
        <v>0.80095127324993121</v>
      </c>
      <c r="P24" s="13"/>
      <c r="R24" s="16">
        <f t="shared" si="8"/>
        <v>45139</v>
      </c>
      <c r="S24" s="17">
        <v>34.340000000000003</v>
      </c>
      <c r="T24" s="17">
        <v>72.7</v>
      </c>
      <c r="U24" s="17">
        <v>117.96</v>
      </c>
      <c r="V24" s="17">
        <v>117.96</v>
      </c>
      <c r="W24" s="17">
        <v>117.96</v>
      </c>
      <c r="X24" s="17">
        <v>117.96</v>
      </c>
      <c r="Y24" s="17">
        <v>117.96</v>
      </c>
      <c r="Z24" s="17">
        <v>117.96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112.51</v>
      </c>
      <c r="C25" s="13">
        <f>++'Completion Factors'!J13</f>
        <v>0.99875655704516042</v>
      </c>
      <c r="D25" s="13">
        <f t="shared" si="1"/>
        <v>0.14007394080384658</v>
      </c>
      <c r="E25" s="13">
        <f t="shared" si="2"/>
        <v>0.14007394080384658</v>
      </c>
      <c r="F25" s="19">
        <v>0</v>
      </c>
      <c r="G25" s="13">
        <f t="shared" si="3"/>
        <v>112.65007394080385</v>
      </c>
      <c r="H25" s="14">
        <f t="shared" si="4"/>
        <v>0.14007394080384472</v>
      </c>
      <c r="I25" s="13">
        <v>1976.403333333333</v>
      </c>
      <c r="J25" s="13">
        <f t="shared" si="5"/>
        <v>5.6997512623504925</v>
      </c>
      <c r="K25" s="13">
        <f t="shared" si="6"/>
        <v>5.6926639467989846</v>
      </c>
      <c r="L25" s="13">
        <f t="shared" si="7"/>
        <v>7.0873155515078778E-3</v>
      </c>
      <c r="M25" s="13">
        <f t="shared" si="9"/>
        <v>71.473324472221393</v>
      </c>
      <c r="N25" s="18">
        <f t="shared" si="10"/>
        <v>0.53043693088584609</v>
      </c>
      <c r="O25" s="18">
        <f t="shared" si="11"/>
        <v>0.80095127324993121</v>
      </c>
      <c r="P25" s="13"/>
      <c r="R25" s="16">
        <f t="shared" si="8"/>
        <v>45170</v>
      </c>
      <c r="S25" s="17"/>
      <c r="T25" s="17">
        <v>124.57</v>
      </c>
      <c r="U25" s="17">
        <v>124.57</v>
      </c>
      <c r="V25" s="17">
        <v>131.61000000000001</v>
      </c>
      <c r="W25" s="17">
        <v>131.61000000000001</v>
      </c>
      <c r="X25" s="17">
        <v>112.51</v>
      </c>
      <c r="Y25" s="17">
        <v>112.51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207.59</v>
      </c>
      <c r="C26" s="13">
        <f>++'Completion Factors'!J12</f>
        <v>0.99875655704516042</v>
      </c>
      <c r="D26" s="13">
        <f t="shared" si="1"/>
        <v>0.25844768795191991</v>
      </c>
      <c r="E26" s="13">
        <f t="shared" si="2"/>
        <v>0.25844768795191991</v>
      </c>
      <c r="F26" s="19">
        <v>0</v>
      </c>
      <c r="G26" s="13">
        <f t="shared" si="3"/>
        <v>207.84844768795193</v>
      </c>
      <c r="H26" s="14">
        <f t="shared" si="4"/>
        <v>0.25844768795192863</v>
      </c>
      <c r="I26" s="13">
        <v>1976.403333333333</v>
      </c>
      <c r="J26" s="13">
        <f t="shared" si="5"/>
        <v>10.516499551607312</v>
      </c>
      <c r="K26" s="13">
        <f t="shared" si="6"/>
        <v>10.503422884330291</v>
      </c>
      <c r="L26" s="13">
        <f t="shared" si="7"/>
        <v>1.3076667277021059E-2</v>
      </c>
      <c r="M26" s="13">
        <f t="shared" si="9"/>
        <v>66.429052818837448</v>
      </c>
      <c r="N26" s="18">
        <f t="shared" si="10"/>
        <v>0.14002762110574923</v>
      </c>
      <c r="O26" s="18">
        <f t="shared" si="11"/>
        <v>0.80095127324993121</v>
      </c>
      <c r="P26" s="13"/>
      <c r="R26" s="16">
        <f t="shared" si="8"/>
        <v>45200</v>
      </c>
      <c r="S26" s="17">
        <v>11</v>
      </c>
      <c r="T26" s="17">
        <v>169.14</v>
      </c>
      <c r="U26" s="17">
        <v>207.59</v>
      </c>
      <c r="V26" s="17">
        <v>207.59</v>
      </c>
      <c r="W26" s="17">
        <v>207.59</v>
      </c>
      <c r="X26" s="17">
        <v>207.59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569.98</v>
      </c>
      <c r="C27" s="13">
        <f>++'Completion Factors'!J11</f>
        <v>1.0363509551342951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569.98</v>
      </c>
      <c r="H27" s="14">
        <f t="shared" si="4"/>
        <v>0</v>
      </c>
      <c r="I27" s="13">
        <v>1722.403333333333</v>
      </c>
      <c r="J27" s="13">
        <f t="shared" si="5"/>
        <v>33.092132891831383</v>
      </c>
      <c r="K27" s="13">
        <f t="shared" si="6"/>
        <v>33.092132891831383</v>
      </c>
      <c r="L27" s="13">
        <f t="shared" si="7"/>
        <v>0</v>
      </c>
      <c r="M27" s="13">
        <f t="shared" si="9"/>
        <v>64.188815634673986</v>
      </c>
      <c r="N27" s="18">
        <f t="shared" si="10"/>
        <v>0.50308759894460287</v>
      </c>
      <c r="O27" s="18">
        <f t="shared" si="11"/>
        <v>0.69801599684439863</v>
      </c>
      <c r="P27" s="13"/>
      <c r="R27" s="16">
        <f t="shared" si="8"/>
        <v>45231</v>
      </c>
      <c r="S27" s="17"/>
      <c r="T27" s="17">
        <v>160.47</v>
      </c>
      <c r="U27" s="17">
        <v>197.18</v>
      </c>
      <c r="V27" s="17">
        <v>569.98</v>
      </c>
      <c r="W27" s="17">
        <v>569.98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136.83000000000001</v>
      </c>
      <c r="C28" s="13">
        <f>++'Completion Factors'!J10</f>
        <v>1.027951737803281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136.83000000000001</v>
      </c>
      <c r="H28" s="14">
        <f t="shared" si="4"/>
        <v>0</v>
      </c>
      <c r="I28" s="13">
        <v>1722.403333333333</v>
      </c>
      <c r="J28" s="13">
        <f t="shared" si="5"/>
        <v>7.9441323267295143</v>
      </c>
      <c r="K28" s="13">
        <f t="shared" si="6"/>
        <v>7.9441323267295143</v>
      </c>
      <c r="L28" s="13">
        <f t="shared" si="7"/>
        <v>0</v>
      </c>
      <c r="M28" s="13">
        <f t="shared" si="9"/>
        <v>54.411199736839066</v>
      </c>
      <c r="N28" s="18">
        <f t="shared" si="10"/>
        <v>6.5818870641672203E-2</v>
      </c>
      <c r="O28" s="18">
        <f t="shared" si="11"/>
        <v>0.69801599684439863</v>
      </c>
      <c r="P28" s="20"/>
      <c r="R28" s="16">
        <f t="shared" si="8"/>
        <v>45261</v>
      </c>
      <c r="S28" s="17"/>
      <c r="T28" s="17">
        <v>136.83000000000001</v>
      </c>
      <c r="U28" s="17">
        <v>136.83000000000001</v>
      </c>
      <c r="V28" s="17">
        <v>136.83000000000001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1481.21</v>
      </c>
      <c r="C29" s="13">
        <f>++'Completion Factors'!J9</f>
        <v>0.69731287657260432</v>
      </c>
      <c r="D29" s="13">
        <f t="shared" si="1"/>
        <v>642.9584325124838</v>
      </c>
      <c r="E29" s="13">
        <f t="shared" si="2"/>
        <v>642.9584325124838</v>
      </c>
      <c r="F29" s="13">
        <f>ROUND(+I29*J29/100,0)-D29-B29</f>
        <v>-402.16843251248383</v>
      </c>
      <c r="G29" s="13">
        <f t="shared" si="3"/>
        <v>1722</v>
      </c>
      <c r="H29" s="14">
        <f t="shared" si="4"/>
        <v>240.78999999999996</v>
      </c>
      <c r="I29" s="13">
        <v>1722.403333333333</v>
      </c>
      <c r="J29" s="19">
        <v>100</v>
      </c>
      <c r="K29" s="13">
        <f t="shared" si="6"/>
        <v>85.996698411715428</v>
      </c>
      <c r="L29" s="13">
        <f t="shared" si="7"/>
        <v>14.003301588284572</v>
      </c>
      <c r="M29" s="13">
        <f t="shared" si="9"/>
        <v>50.555128594225152</v>
      </c>
      <c r="N29" s="18">
        <f t="shared" si="10"/>
        <v>0.76330051325143811</v>
      </c>
      <c r="O29" s="18">
        <f t="shared" si="11"/>
        <v>0.77711637923903731</v>
      </c>
      <c r="P29" s="13"/>
      <c r="R29" s="16">
        <f t="shared" si="8"/>
        <v>45292</v>
      </c>
      <c r="S29" s="17">
        <v>275.55</v>
      </c>
      <c r="T29" s="17">
        <v>1481.21</v>
      </c>
      <c r="U29" s="17">
        <v>1481.21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0.62052931034393743</v>
      </c>
      <c r="D30" s="13">
        <f t="shared" si="1"/>
        <v>0</v>
      </c>
      <c r="E30" s="13">
        <f t="shared" si="2"/>
        <v>0</v>
      </c>
      <c r="F30" s="13">
        <f>ROUND(+I30*J30/100,0)-D30-B30</f>
        <v>1206</v>
      </c>
      <c r="G30" s="13">
        <f t="shared" si="3"/>
        <v>1206</v>
      </c>
      <c r="H30" s="14">
        <f t="shared" si="4"/>
        <v>1206</v>
      </c>
      <c r="I30" s="13">
        <v>1722.403333333333</v>
      </c>
      <c r="J30" s="19">
        <v>70</v>
      </c>
      <c r="K30" s="13">
        <f t="shared" si="6"/>
        <v>0</v>
      </c>
      <c r="L30" s="13">
        <f t="shared" si="7"/>
        <v>70</v>
      </c>
      <c r="M30" s="13">
        <f t="shared" si="9"/>
        <v>46.496139943492338</v>
      </c>
      <c r="N30" s="18">
        <f t="shared" si="10"/>
        <v>0.64735457131134433</v>
      </c>
      <c r="O30" s="18">
        <f t="shared" si="11"/>
        <v>0.77711637923903731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7.9723649051504475E-2</v>
      </c>
      <c r="D31" s="13">
        <f t="shared" si="1"/>
        <v>0</v>
      </c>
      <c r="E31" s="13">
        <f t="shared" si="2"/>
        <v>0</v>
      </c>
      <c r="F31" s="13">
        <f>ROUND(+I31*J31/100,0)-D31-B31</f>
        <v>1206</v>
      </c>
      <c r="G31" s="13">
        <f t="shared" si="3"/>
        <v>1206</v>
      </c>
      <c r="H31" s="14">
        <f t="shared" si="4"/>
        <v>1206</v>
      </c>
      <c r="I31" s="13">
        <v>1722.403333333333</v>
      </c>
      <c r="J31" s="19">
        <v>70</v>
      </c>
      <c r="K31" s="13">
        <f t="shared" si="6"/>
        <v>0</v>
      </c>
      <c r="L31" s="13">
        <f t="shared" si="7"/>
        <v>70</v>
      </c>
      <c r="M31" s="13">
        <f t="shared" si="9"/>
        <v>37.549415460580008</v>
      </c>
      <c r="N31" s="18">
        <f t="shared" si="10"/>
        <v>0.44770398200891459</v>
      </c>
      <c r="O31" s="18">
        <f t="shared" si="11"/>
        <v>0.77711637923903731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2653.8758064770482</v>
      </c>
      <c r="I33" s="13"/>
      <c r="J33" s="22">
        <f>SUM(G20:G31)/SUM(I20:I31)</f>
        <v>0.3754941546058001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2852.9164919628265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2024-09-09T12:13:19Z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