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C1D36CA3-2BA1-401E-A70C-0B58DDAC8D8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<sst xmlns="http://schemas.openxmlformats.org/spreadsheetml/2006/main" count="117" uniqueCount="55">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</sst>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6.8062506355554955E-2</v>
      </c>
      <c r="F7" s="5">
        <v>1.264442232255954E-2</v>
      </c>
      <c r="G7" s="5">
        <v>3.1070921184732491E-2</v>
      </c>
      <c r="H7" s="4">
        <f t="shared" ref="H7:H29" si="3">+I7/I8</f>
        <v>1</v>
      </c>
      <c r="I7" s="5">
        <v>2.132682010794703E-2</v>
      </c>
      <c r="J7" s="5">
        <f t="shared" ref="J7:J30" si="4">I7</f>
        <v>2.132682010794703E-2</v>
      </c>
    </row>
    <row r="8" spans="1:10" ht="15.5" customHeight="1" x14ac:dyDescent="0.35">
      <c r="A8" s="3">
        <f t="shared" ref="A8:A29" si="5">1+A7</f>
        <v>1</v>
      </c>
      <c r="B8" s="4">
        <f t="shared" si="0"/>
        <v>9.0334236675700091E-2</v>
      </c>
      <c r="C8" s="4">
        <f t="shared" si="1"/>
        <v>0.14667899620547822</v>
      </c>
      <c r="D8" s="4">
        <f t="shared" si="2"/>
        <v>0.23389235866884742</v>
      </c>
      <c r="E8" s="5">
        <v>6.8062506355554955E-2</v>
      </c>
      <c r="F8" s="5">
        <v>1.264442232255954E-2</v>
      </c>
      <c r="G8" s="5">
        <v>3.1070921184732491E-2</v>
      </c>
      <c r="H8" s="4">
        <f t="shared" si="3"/>
        <v>0.13785141539145607</v>
      </c>
      <c r="I8" s="5">
        <v>2.132682010794703E-2</v>
      </c>
      <c r="J8" s="5">
        <f t="shared" si="4"/>
        <v>2.132682010794703E-2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0.17939932124477692</v>
      </c>
      <c r="D9" s="4">
        <f t="shared" si="2"/>
        <v>0.32858714998573801</v>
      </c>
      <c r="E9" s="5">
        <v>0.75345194535599336</v>
      </c>
      <c r="F9" s="5">
        <v>8.6204723577780334E-2</v>
      </c>
      <c r="G9" s="5">
        <v>0.13284282291891261</v>
      </c>
      <c r="H9" s="4">
        <f t="shared" si="3"/>
        <v>0.26364763046104345</v>
      </c>
      <c r="I9" s="5">
        <v>0.15470874961555781</v>
      </c>
      <c r="J9" s="5">
        <f t="shared" si="4"/>
        <v>0.15470874961555781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0.96673245965733656</v>
      </c>
      <c r="D10" s="4">
        <f t="shared" si="2"/>
        <v>0.76282838686976728</v>
      </c>
      <c r="E10" s="5">
        <v>0.75345194535599336</v>
      </c>
      <c r="F10" s="5">
        <v>0.48051867186364911</v>
      </c>
      <c r="G10" s="5">
        <v>0.40428489953024188</v>
      </c>
      <c r="H10" s="4">
        <f t="shared" si="3"/>
        <v>0.97968712330860375</v>
      </c>
      <c r="I10" s="5">
        <v>0.5868012139726686</v>
      </c>
      <c r="J10" s="5">
        <f t="shared" si="4"/>
        <v>0.5868012139726686</v>
      </c>
    </row>
    <row r="11" spans="1:10" ht="15.5" customHeight="1" x14ac:dyDescent="0.35">
      <c r="A11" s="3">
        <f t="shared" si="5"/>
        <v>4</v>
      </c>
      <c r="B11" s="4">
        <f t="shared" si="0"/>
        <v>0.78260869565217395</v>
      </c>
      <c r="C11" s="4">
        <f t="shared" si="1"/>
        <v>0.85035750766087848</v>
      </c>
      <c r="D11" s="4">
        <f t="shared" si="2"/>
        <v>0.91139331319200323</v>
      </c>
      <c r="E11" s="5">
        <v>0.75345194535599336</v>
      </c>
      <c r="F11" s="5">
        <v>0.49705445086013922</v>
      </c>
      <c r="G11" s="5">
        <v>0.5299814564966665</v>
      </c>
      <c r="H11" s="4">
        <f t="shared" si="3"/>
        <v>0.82342853820393769</v>
      </c>
      <c r="I11" s="5">
        <v>0.59896797662392554</v>
      </c>
      <c r="J11" s="5">
        <f t="shared" si="4"/>
        <v>0.59896797662392554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0.86352917963160669</v>
      </c>
      <c r="E12" s="5">
        <v>0.96274415239932487</v>
      </c>
      <c r="F12" s="5">
        <v>0.58452409296345498</v>
      </c>
      <c r="G12" s="5">
        <v>0.58150685200936436</v>
      </c>
      <c r="H12" s="4">
        <f t="shared" si="3"/>
        <v>1</v>
      </c>
      <c r="I12" s="5">
        <v>0.72740735696432679</v>
      </c>
      <c r="J12" s="5">
        <f t="shared" si="4"/>
        <v>0.72740735696432679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0.94910423452768722</v>
      </c>
      <c r="D13" s="4">
        <f t="shared" si="2"/>
        <v>0.92602852131290636</v>
      </c>
      <c r="E13" s="5">
        <v>0.96274415239932487</v>
      </c>
      <c r="F13" s="5">
        <v>0.58452409296345498</v>
      </c>
      <c r="G13" s="5">
        <v>0.67340729847420222</v>
      </c>
      <c r="H13" s="4">
        <f t="shared" si="3"/>
        <v>0.9683315412584661</v>
      </c>
      <c r="I13" s="5">
        <v>0.72740735696432679</v>
      </c>
      <c r="J13" s="5">
        <f t="shared" si="4"/>
        <v>0.72740735696432679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0.98797498797498795</v>
      </c>
      <c r="D14" s="4">
        <f t="shared" si="2"/>
        <v>0.97472826291645653</v>
      </c>
      <c r="E14" s="5">
        <v>0.96274415239932487</v>
      </c>
      <c r="F14" s="5">
        <v>0.61586922879375616</v>
      </c>
      <c r="G14" s="5">
        <v>0.72719930647433795</v>
      </c>
      <c r="H14" s="4">
        <f t="shared" si="3"/>
        <v>0.99266634240686458</v>
      </c>
      <c r="I14" s="5">
        <v>0.75119659535098005</v>
      </c>
      <c r="J14" s="5">
        <f t="shared" si="4"/>
        <v>0.75119659535098005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0.91731609228578603</v>
      </c>
      <c r="E15" s="5">
        <v>0.96274415239932487</v>
      </c>
      <c r="F15" s="5">
        <v>0.62336520285405017</v>
      </c>
      <c r="G15" s="5">
        <v>0.74605337111956282</v>
      </c>
      <c r="H15" s="4">
        <f t="shared" si="3"/>
        <v>0.9094529629524003</v>
      </c>
      <c r="I15" s="5">
        <v>0.75674631370052714</v>
      </c>
      <c r="J15" s="5">
        <f t="shared" si="4"/>
        <v>0.75674631370052714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0.92389788923185567</v>
      </c>
      <c r="D16" s="4">
        <f t="shared" si="2"/>
        <v>0.94745770493332293</v>
      </c>
      <c r="E16" s="5">
        <v>0.96274415239932487</v>
      </c>
      <c r="F16" s="5">
        <v>0.7326598444435598</v>
      </c>
      <c r="G16" s="5">
        <v>0.8133002106836833</v>
      </c>
      <c r="H16" s="4">
        <f t="shared" si="3"/>
        <v>0.95678501273813688</v>
      </c>
      <c r="I16" s="5">
        <v>0.83208955770935711</v>
      </c>
      <c r="J16" s="5">
        <f t="shared" si="4"/>
        <v>0.83208955770935711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0.96274415239932487</v>
      </c>
      <c r="F17" s="5">
        <v>0.79300954465076823</v>
      </c>
      <c r="G17" s="5">
        <v>0.85840265633907009</v>
      </c>
      <c r="H17" s="4">
        <f t="shared" si="3"/>
        <v>1</v>
      </c>
      <c r="I17" s="5">
        <v>0.8696724411768062</v>
      </c>
      <c r="J17" s="5">
        <f t="shared" si="4"/>
        <v>0.8696724411768062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0.99591587019328542</v>
      </c>
      <c r="D18" s="4">
        <f t="shared" si="2"/>
        <v>0.99523502607530034</v>
      </c>
      <c r="E18" s="5">
        <v>0.96274415239932487</v>
      </c>
      <c r="F18" s="5">
        <v>0.79300954465076823</v>
      </c>
      <c r="G18" s="5">
        <v>0.86000552088088977</v>
      </c>
      <c r="H18" s="4">
        <f t="shared" si="3"/>
        <v>0.99776052182281583</v>
      </c>
      <c r="I18" s="5">
        <v>0.8696724411768062</v>
      </c>
      <c r="J18" s="5">
        <f t="shared" si="4"/>
        <v>0.8696724411768062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0.8334758040343262</v>
      </c>
      <c r="D19" s="4">
        <f t="shared" si="2"/>
        <v>0.90173031084886457</v>
      </c>
      <c r="E19" s="5">
        <v>0.96274415239932487</v>
      </c>
      <c r="F19" s="5">
        <v>0.79626158030483285</v>
      </c>
      <c r="G19" s="5">
        <v>0.86412304465640966</v>
      </c>
      <c r="H19" s="4">
        <f t="shared" si="3"/>
        <v>0.90885749095741264</v>
      </c>
      <c r="I19" s="5">
        <v>0.87162442505541848</v>
      </c>
      <c r="J19" s="5">
        <f t="shared" si="4"/>
        <v>0.87162442505541848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0.96274415239932487</v>
      </c>
      <c r="F20" s="5">
        <v>0.95535056500817062</v>
      </c>
      <c r="G20" s="5">
        <v>0.95829433064410086</v>
      </c>
      <c r="H20" s="4">
        <f t="shared" si="3"/>
        <v>0.99614534812902911</v>
      </c>
      <c r="I20" s="5">
        <v>0.95903310885101256</v>
      </c>
      <c r="J20" s="5">
        <f t="shared" si="4"/>
        <v>0.95903310885101256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0.96274415239932487</v>
      </c>
      <c r="F21" s="5">
        <v>0.96274415239932487</v>
      </c>
      <c r="G21" s="5">
        <v>0.96274415239932487</v>
      </c>
      <c r="H21" s="4">
        <f t="shared" si="3"/>
        <v>1</v>
      </c>
      <c r="I21" s="5">
        <v>0.96274415239932487</v>
      </c>
      <c r="J21" s="5">
        <f t="shared" si="4"/>
        <v>0.96274415239932487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0.96274415239932487</v>
      </c>
      <c r="F22" s="5">
        <v>0.96274415239932487</v>
      </c>
      <c r="G22" s="5">
        <v>0.96274415239932487</v>
      </c>
      <c r="H22" s="4">
        <f t="shared" si="3"/>
        <v>1</v>
      </c>
      <c r="I22" s="5">
        <v>0.96274415239932487</v>
      </c>
      <c r="J22" s="5">
        <f t="shared" si="4"/>
        <v>0.96274415239932487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0.96274415239932487</v>
      </c>
      <c r="F23" s="5">
        <v>0.96274415239932487</v>
      </c>
      <c r="G23" s="5">
        <v>0.96274415239932487</v>
      </c>
      <c r="H23" s="4">
        <f t="shared" si="3"/>
        <v>1</v>
      </c>
      <c r="I23" s="5">
        <v>0.96274415239932487</v>
      </c>
      <c r="J23" s="5">
        <f t="shared" si="4"/>
        <v>0.96274415239932487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0.96274415239932487</v>
      </c>
      <c r="F24" s="5">
        <v>0.96274415239932487</v>
      </c>
      <c r="G24" s="5">
        <v>0.96274415239932487</v>
      </c>
      <c r="H24" s="4">
        <f t="shared" si="3"/>
        <v>1</v>
      </c>
      <c r="I24" s="5">
        <v>0.96274415239932487</v>
      </c>
      <c r="J24" s="5">
        <f t="shared" si="4"/>
        <v>0.96274415239932487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0.96274415239932487</v>
      </c>
      <c r="F25" s="5">
        <v>0.96274415239932487</v>
      </c>
      <c r="G25" s="5">
        <v>0.96274415239932487</v>
      </c>
      <c r="H25" s="4">
        <f t="shared" si="3"/>
        <v>1</v>
      </c>
      <c r="I25" s="5">
        <v>0.96274415239932487</v>
      </c>
      <c r="J25" s="5">
        <f t="shared" si="4"/>
        <v>0.96274415239932487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0.96274415239932487</v>
      </c>
      <c r="F26" s="5">
        <v>0.96274415239932487</v>
      </c>
      <c r="G26" s="5">
        <v>0.96274415239932487</v>
      </c>
      <c r="H26" s="4">
        <f t="shared" si="3"/>
        <v>1</v>
      </c>
      <c r="I26" s="5">
        <v>0.96274415239932487</v>
      </c>
      <c r="J26" s="5">
        <f t="shared" si="4"/>
        <v>0.96274415239932487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0.96274415239932487</v>
      </c>
      <c r="F27" s="5">
        <v>0.96274415239932487</v>
      </c>
      <c r="G27" s="5">
        <v>0.96274415239932487</v>
      </c>
      <c r="H27" s="4">
        <f t="shared" si="3"/>
        <v>1</v>
      </c>
      <c r="I27" s="5">
        <v>0.96274415239932487</v>
      </c>
      <c r="J27" s="5">
        <f t="shared" si="4"/>
        <v>0.96274415239932487</v>
      </c>
    </row>
    <row r="28" spans="1:10" ht="15.5" customHeight="1" x14ac:dyDescent="0.35">
      <c r="A28" s="3">
        <f t="shared" si="5"/>
        <v>21</v>
      </c>
      <c r="B28" s="4">
        <f t="shared" si="0"/>
        <v>0.96274415239932487</v>
      </c>
      <c r="C28" s="4">
        <f t="shared" si="1"/>
        <v>0.96274415239932487</v>
      </c>
      <c r="D28" s="4">
        <f t="shared" si="2"/>
        <v>0.96274415239932487</v>
      </c>
      <c r="E28" s="5">
        <v>0.96274415239932487</v>
      </c>
      <c r="F28" s="5">
        <v>0.96274415239932487</v>
      </c>
      <c r="G28" s="5">
        <v>0.96274415239932487</v>
      </c>
      <c r="H28" s="4">
        <f t="shared" si="3"/>
        <v>0.96274415239932487</v>
      </c>
      <c r="I28" s="5">
        <v>0.96274415239932487</v>
      </c>
      <c r="J28" s="5">
        <f t="shared" si="4"/>
        <v>0.96274415239932487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>
        <v>3.5379734666410299</v>
      </c>
      <c r="H38" s="4">
        <v>1.0563643280256509</v>
      </c>
      <c r="I38" s="4">
        <v>1</v>
      </c>
      <c r="J38" s="4">
        <v>1.096305411623322</v>
      </c>
      <c r="K38" s="4">
        <v>1</v>
      </c>
      <c r="L38" s="4">
        <v>1</v>
      </c>
      <c r="M38" s="4">
        <v>1.032848181336977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1.967741935483871</v>
      </c>
      <c r="F40" s="4">
        <v>1</v>
      </c>
      <c r="G40" s="4">
        <v>1.4285737704918029</v>
      </c>
      <c r="H40" s="4">
        <v>6.1249096312956874</v>
      </c>
      <c r="I40" s="4">
        <v>1</v>
      </c>
      <c r="J40" s="4">
        <v>1</v>
      </c>
      <c r="K40" s="4">
        <v>1.032787315243479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>
        <v>1</v>
      </c>
      <c r="F44" s="4">
        <v>1</v>
      </c>
      <c r="G44" s="4">
        <v>2.0525740219263469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2.1987692635560832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2.1643794796192029</v>
      </c>
      <c r="F47" s="4">
        <v>1.0996355151699599</v>
      </c>
      <c r="G47" s="4">
        <v>1</v>
      </c>
      <c r="H47" s="4">
        <v>1</v>
      </c>
      <c r="I47" s="4">
        <v>1</v>
      </c>
      <c r="J47" s="4">
        <v>1</v>
      </c>
      <c r="K47" s="4">
        <v>1.494224166902796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1.8368794326241129</v>
      </c>
      <c r="H49" s="4">
        <v>1.3217503217503219</v>
      </c>
      <c r="I49" s="4">
        <v>1.0730282375852001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1.425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2.4666666666666668</v>
      </c>
      <c r="D52" s="4">
        <v>1</v>
      </c>
      <c r="E52" s="4">
        <v>1</v>
      </c>
      <c r="F52" s="4">
        <v>1.3243243243243239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10.85806451612903</v>
      </c>
      <c r="E53" s="4">
        <v>1.028520499108734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2.5652173913043481</v>
      </c>
      <c r="D54" s="4">
        <v>4.8644067796610173</v>
      </c>
      <c r="E54" s="4">
        <v>1.1091289198606269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6.9208762295969279</v>
      </c>
      <c r="K8" s="13">
        <f t="shared" ref="K8:K31" si="6">100*(B8/I8)</f>
        <v>6.9208762295969271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>
        <v>1300.25</v>
      </c>
      <c r="Y8" s="17">
        <v>4600.25</v>
      </c>
      <c r="Z8" s="17">
        <v>4859.54</v>
      </c>
      <c r="AA8" s="17">
        <v>4859.54</v>
      </c>
      <c r="AB8" s="17">
        <v>5327.54</v>
      </c>
      <c r="AC8" s="17">
        <v>5327.54</v>
      </c>
      <c r="AD8" s="17">
        <v>5327.54</v>
      </c>
      <c r="AE8" s="17">
        <v>5502.54</v>
      </c>
      <c r="AF8" s="17">
        <v>5502.54</v>
      </c>
      <c r="AG8" s="17">
        <v>5502.54</v>
      </c>
      <c r="AH8" s="17">
        <v>5502.54</v>
      </c>
      <c r="AI8" s="17">
        <v>5502.54</v>
      </c>
      <c r="AJ8" s="17">
        <v>5502.54</v>
      </c>
      <c r="AK8" s="17">
        <v>5502.54</v>
      </c>
      <c r="AL8" s="17">
        <v>5502.54</v>
      </c>
      <c r="AM8" s="17">
        <v>5502.54</v>
      </c>
      <c r="AN8" s="17">
        <v>5502.54</v>
      </c>
      <c r="AO8" s="17">
        <v>5502.54</v>
      </c>
      <c r="AP8" s="17">
        <v>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5512.43</v>
      </c>
      <c r="C10" s="13">
        <f>+'Completion Factors'!J28</f>
        <v>0.96274415239932487</v>
      </c>
      <c r="D10" s="13">
        <f t="shared" si="1"/>
        <v>213.31757921102013</v>
      </c>
      <c r="E10" s="13">
        <f t="shared" si="2"/>
        <v>213.31757921102013</v>
      </c>
      <c r="F10" s="13"/>
      <c r="G10" s="13">
        <f t="shared" si="3"/>
        <v>5725.7475792110208</v>
      </c>
      <c r="H10" s="14">
        <f t="shared" si="4"/>
        <v>213.31757921102053</v>
      </c>
      <c r="I10" s="13">
        <v>78978.876666666663</v>
      </c>
      <c r="J10" s="13">
        <f t="shared" si="5"/>
        <v>7.2497202047792539</v>
      </c>
      <c r="K10" s="13">
        <f t="shared" si="6"/>
        <v>6.9796257336824628</v>
      </c>
      <c r="L10" s="13">
        <f t="shared" si="7"/>
        <v>0.27009447109679119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>
        <v>310</v>
      </c>
      <c r="W10" s="17">
        <v>610</v>
      </c>
      <c r="X10" s="17">
        <v>610</v>
      </c>
      <c r="Y10" s="17">
        <v>871.43000000000006</v>
      </c>
      <c r="Z10" s="17">
        <v>5337.43</v>
      </c>
      <c r="AA10" s="17">
        <v>5337.43</v>
      </c>
      <c r="AB10" s="17">
        <v>5337.43</v>
      </c>
      <c r="AC10" s="17">
        <v>5512.43</v>
      </c>
      <c r="AD10" s="17">
        <v>5512.43</v>
      </c>
      <c r="AE10" s="17">
        <v>5512.43</v>
      </c>
      <c r="AF10" s="17">
        <v>5512.43</v>
      </c>
      <c r="AG10" s="17">
        <v>5512.43</v>
      </c>
      <c r="AH10" s="17">
        <v>5512.43</v>
      </c>
      <c r="AI10" s="17">
        <v>5512.43</v>
      </c>
      <c r="AJ10" s="17">
        <v>5512.43</v>
      </c>
      <c r="AK10" s="17">
        <v>5512.43</v>
      </c>
      <c r="AL10" s="17">
        <v>5512.43</v>
      </c>
      <c r="AM10" s="17">
        <v>5512.43</v>
      </c>
      <c r="AN10" s="17">
        <v>5512.43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0.96274415239932487</v>
      </c>
      <c r="D11" s="13">
        <f t="shared" si="1"/>
        <v>235.08766437069445</v>
      </c>
      <c r="E11" s="13">
        <f t="shared" si="2"/>
        <v>235.08766437069445</v>
      </c>
      <c r="F11" s="13"/>
      <c r="G11" s="13">
        <f t="shared" si="3"/>
        <v>6310.0876643706943</v>
      </c>
      <c r="H11" s="14">
        <f t="shared" si="4"/>
        <v>235.08766437069426</v>
      </c>
      <c r="I11" s="13">
        <v>78638.060833333337</v>
      </c>
      <c r="J11" s="13">
        <f t="shared" si="5"/>
        <v>8.0242157518919335</v>
      </c>
      <c r="K11" s="13">
        <f t="shared" si="6"/>
        <v>7.7252667927245113</v>
      </c>
      <c r="L11" s="13">
        <f t="shared" si="7"/>
        <v>0.29894895916742215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0.96274415239932487</v>
      </c>
      <c r="D12" s="13">
        <f t="shared" si="1"/>
        <v>114.54477144646182</v>
      </c>
      <c r="E12" s="13">
        <f t="shared" si="2"/>
        <v>114.54477144646182</v>
      </c>
      <c r="F12" s="13"/>
      <c r="G12" s="13">
        <f t="shared" si="3"/>
        <v>3074.5447714464617</v>
      </c>
      <c r="H12" s="14">
        <f t="shared" si="4"/>
        <v>114.54477144646171</v>
      </c>
      <c r="I12" s="13">
        <v>77872.40416666666</v>
      </c>
      <c r="J12" s="13">
        <f t="shared" si="5"/>
        <v>3.9481826769675141</v>
      </c>
      <c r="K12" s="13">
        <f t="shared" si="6"/>
        <v>3.8010897848547871</v>
      </c>
      <c r="L12" s="13">
        <f t="shared" si="7"/>
        <v>0.14709289211272703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0.96274415239932487</v>
      </c>
      <c r="D13" s="13">
        <f t="shared" si="1"/>
        <v>261.62141891045644</v>
      </c>
      <c r="E13" s="13">
        <f t="shared" si="2"/>
        <v>261.62141891045644</v>
      </c>
      <c r="F13" s="13"/>
      <c r="G13" s="13">
        <f t="shared" si="3"/>
        <v>7022.2914189104567</v>
      </c>
      <c r="H13" s="14">
        <f t="shared" si="4"/>
        <v>261.62141891045667</v>
      </c>
      <c r="I13" s="13">
        <v>77494.182499999995</v>
      </c>
      <c r="J13" s="13">
        <f t="shared" si="5"/>
        <v>9.0617013979216541</v>
      </c>
      <c r="K13" s="13">
        <f t="shared" si="6"/>
        <v>8.7241000316378585</v>
      </c>
      <c r="L13" s="13">
        <f t="shared" si="7"/>
        <v>0.33760136628379556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1650.77</v>
      </c>
      <c r="C14" s="13">
        <f>++'Completion Factors'!J24</f>
        <v>0.96274415239932487</v>
      </c>
      <c r="D14" s="13">
        <f t="shared" si="1"/>
        <v>63.880767689417489</v>
      </c>
      <c r="E14" s="13">
        <f t="shared" si="2"/>
        <v>63.880767689417489</v>
      </c>
      <c r="F14" s="13"/>
      <c r="G14" s="13">
        <f t="shared" si="3"/>
        <v>1714.6507676894175</v>
      </c>
      <c r="H14" s="14">
        <f t="shared" si="4"/>
        <v>63.880767689417553</v>
      </c>
      <c r="I14" s="13">
        <v>77290.549166666679</v>
      </c>
      <c r="J14" s="13">
        <f t="shared" si="5"/>
        <v>2.2184481623904673</v>
      </c>
      <c r="K14" s="13">
        <f t="shared" si="6"/>
        <v>2.1357979957424504</v>
      </c>
      <c r="L14" s="13">
        <f t="shared" si="7"/>
        <v>8.2650166648016832E-2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>
        <v>365.77</v>
      </c>
      <c r="W14" s="17">
        <v>365.77</v>
      </c>
      <c r="X14" s="17">
        <v>365.77</v>
      </c>
      <c r="Y14" s="17">
        <v>750.77</v>
      </c>
      <c r="Z14" s="17">
        <v>750.77</v>
      </c>
      <c r="AA14" s="17">
        <v>750.77</v>
      </c>
      <c r="AB14" s="17">
        <v>750.77</v>
      </c>
      <c r="AC14" s="17">
        <v>750.77</v>
      </c>
      <c r="AD14" s="17">
        <v>750.77</v>
      </c>
      <c r="AE14" s="17">
        <v>750.77</v>
      </c>
      <c r="AF14" s="17">
        <v>1650.77</v>
      </c>
      <c r="AG14" s="17">
        <v>1650.77</v>
      </c>
      <c r="AH14" s="17">
        <v>1650.77</v>
      </c>
      <c r="AI14" s="17">
        <v>1650.77</v>
      </c>
      <c r="AJ14" s="17">
        <v>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0.96274415239932487</v>
      </c>
      <c r="D15" s="13">
        <f t="shared" si="1"/>
        <v>483.42962930494554</v>
      </c>
      <c r="E15" s="13">
        <f t="shared" si="2"/>
        <v>483.42962930494554</v>
      </c>
      <c r="F15" s="13"/>
      <c r="G15" s="13">
        <f t="shared" si="3"/>
        <v>12975.939629304945</v>
      </c>
      <c r="H15" s="14">
        <f t="shared" si="4"/>
        <v>483.42962930494468</v>
      </c>
      <c r="I15" s="13">
        <v>76862.017500000002</v>
      </c>
      <c r="J15" s="13">
        <f t="shared" si="5"/>
        <v>16.882122082347038</v>
      </c>
      <c r="K15" s="13">
        <f t="shared" si="6"/>
        <v>16.253164314871128</v>
      </c>
      <c r="L15" s="13">
        <f t="shared" si="7"/>
        <v>0.62895776747591015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10170.620000000001</v>
      </c>
      <c r="C16" s="13">
        <f>++'Completion Factors'!J22</f>
        <v>0.96274415239932487</v>
      </c>
      <c r="D16" s="13">
        <f t="shared" si="1"/>
        <v>393.57815654351811</v>
      </c>
      <c r="E16" s="13">
        <f t="shared" si="2"/>
        <v>393.57815654351811</v>
      </c>
      <c r="F16" s="13"/>
      <c r="G16" s="13">
        <f t="shared" si="3"/>
        <v>10564.198156543518</v>
      </c>
      <c r="H16" s="14">
        <f t="shared" si="4"/>
        <v>393.57815654351725</v>
      </c>
      <c r="I16" s="13">
        <v>76284.397500000006</v>
      </c>
      <c r="J16" s="13">
        <f t="shared" si="5"/>
        <v>13.848438871846</v>
      </c>
      <c r="K16" s="13">
        <f t="shared" si="6"/>
        <v>13.33250354372924</v>
      </c>
      <c r="L16" s="13">
        <f t="shared" si="7"/>
        <v>0.51593532811675935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10170.620000000001</v>
      </c>
      <c r="AA16" s="17">
        <v>10170.620000000001</v>
      </c>
      <c r="AB16" s="17">
        <v>10170.620000000001</v>
      </c>
      <c r="AC16" s="17">
        <v>10170.620000000001</v>
      </c>
      <c r="AD16" s="17">
        <v>10170.620000000001</v>
      </c>
      <c r="AE16" s="17">
        <v>10170.620000000001</v>
      </c>
      <c r="AF16" s="17">
        <v>10170.620000000001</v>
      </c>
      <c r="AG16" s="17">
        <v>10170.620000000001</v>
      </c>
      <c r="AH16" s="17">
        <v>10170.620000000001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4535.0600000000004</v>
      </c>
      <c r="C17" s="13">
        <f>++'Completion Factors'!J21</f>
        <v>0.96274415239932487</v>
      </c>
      <c r="D17" s="13">
        <f t="shared" si="1"/>
        <v>175.4957470256727</v>
      </c>
      <c r="E17" s="13">
        <f t="shared" si="2"/>
        <v>175.4957470256727</v>
      </c>
      <c r="F17" s="13"/>
      <c r="G17" s="13">
        <f t="shared" si="3"/>
        <v>4710.5557470256736</v>
      </c>
      <c r="H17" s="14">
        <f t="shared" si="4"/>
        <v>175.49574702567315</v>
      </c>
      <c r="I17" s="13">
        <v>74977.984166666676</v>
      </c>
      <c r="J17" s="13">
        <f t="shared" si="5"/>
        <v>6.2825852140205551</v>
      </c>
      <c r="K17" s="13">
        <f t="shared" si="6"/>
        <v>6.04852217674875</v>
      </c>
      <c r="L17" s="13">
        <f t="shared" si="7"/>
        <v>0.23406303727180511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2760.06</v>
      </c>
      <c r="X17" s="17">
        <v>3035.06</v>
      </c>
      <c r="Y17" s="17">
        <v>3035.06</v>
      </c>
      <c r="Z17" s="17">
        <v>3035.06</v>
      </c>
      <c r="AA17" s="17">
        <v>3035.06</v>
      </c>
      <c r="AB17" s="17">
        <v>3035.06</v>
      </c>
      <c r="AC17" s="17">
        <v>4535.0600000000004</v>
      </c>
      <c r="AD17" s="17">
        <v>4535.0600000000004</v>
      </c>
      <c r="AE17" s="17">
        <v>4535.0600000000004</v>
      </c>
      <c r="AF17" s="17">
        <v>4535.0600000000004</v>
      </c>
      <c r="AG17" s="17">
        <v>4535.0600000000004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0.95903310885101256</v>
      </c>
      <c r="D18" s="13">
        <f t="shared" si="1"/>
        <v>141.64913577675671</v>
      </c>
      <c r="E18" s="13">
        <f t="shared" si="2"/>
        <v>141.64913577675671</v>
      </c>
      <c r="F18" s="13"/>
      <c r="G18" s="13">
        <f t="shared" si="3"/>
        <v>3457.6491357767568</v>
      </c>
      <c r="H18" s="14">
        <f t="shared" si="4"/>
        <v>141.64913577675679</v>
      </c>
      <c r="I18" s="13">
        <v>74528.827499999999</v>
      </c>
      <c r="J18" s="13">
        <f t="shared" si="5"/>
        <v>4.6393446022973555</v>
      </c>
      <c r="K18" s="13">
        <f t="shared" si="6"/>
        <v>4.4492850769723971</v>
      </c>
      <c r="L18" s="13">
        <f t="shared" si="7"/>
        <v>0.1900595253249584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22040</v>
      </c>
      <c r="C19" s="13">
        <f>++'Completion Factors'!J19</f>
        <v>0.87162442505541848</v>
      </c>
      <c r="D19" s="13">
        <f t="shared" si="1"/>
        <v>3246.1202215606572</v>
      </c>
      <c r="E19" s="13">
        <f t="shared" si="2"/>
        <v>3246.1202215606572</v>
      </c>
      <c r="F19" s="13"/>
      <c r="G19" s="13">
        <f t="shared" si="3"/>
        <v>25286.120221560657</v>
      </c>
      <c r="H19" s="14">
        <f t="shared" si="4"/>
        <v>3246.1202215606572</v>
      </c>
      <c r="I19" s="13">
        <v>73976.997499999998</v>
      </c>
      <c r="J19" s="13">
        <f t="shared" si="5"/>
        <v>34.181057728871274</v>
      </c>
      <c r="K19" s="13">
        <f t="shared" si="6"/>
        <v>29.793044790713491</v>
      </c>
      <c r="L19" s="13">
        <f t="shared" si="7"/>
        <v>4.3880129381577824</v>
      </c>
      <c r="M19" s="13">
        <f t="shared" ref="M19:M31" si="9">SUM(G8:G19)/SUM(I8:I19)*100</f>
        <v>10.257794590285876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15540</v>
      </c>
      <c r="Z19" s="17">
        <v>20540</v>
      </c>
      <c r="AA19" s="17">
        <v>22040</v>
      </c>
      <c r="AB19" s="17">
        <v>22040</v>
      </c>
      <c r="AC19" s="17">
        <v>22040</v>
      </c>
      <c r="AD19" s="17">
        <v>22040</v>
      </c>
      <c r="AE19" s="17">
        <v>22040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2850</v>
      </c>
      <c r="C20" s="13">
        <f>++'Completion Factors'!J18</f>
        <v>0.8696724411768062</v>
      </c>
      <c r="D20" s="13">
        <f t="shared" si="1"/>
        <v>427.09590997674167</v>
      </c>
      <c r="E20" s="13">
        <f t="shared" si="2"/>
        <v>427.09590997674167</v>
      </c>
      <c r="F20" s="13"/>
      <c r="G20" s="13">
        <f t="shared" si="3"/>
        <v>3277.0959099767415</v>
      </c>
      <c r="H20" s="14">
        <f t="shared" si="4"/>
        <v>427.0959099767415</v>
      </c>
      <c r="I20" s="13">
        <v>73669.02916666666</v>
      </c>
      <c r="J20" s="13">
        <f t="shared" si="5"/>
        <v>4.4484038232168572</v>
      </c>
      <c r="K20" s="13">
        <f t="shared" si="6"/>
        <v>3.8686542122772423</v>
      </c>
      <c r="L20" s="13">
        <f t="shared" si="7"/>
        <v>0.57974961093961497</v>
      </c>
      <c r="M20" s="13">
        <f t="shared" si="9"/>
        <v>10.080940525909817</v>
      </c>
      <c r="N20" s="18">
        <f t="shared" ref="N20:N31" si="10">J20/J8</f>
        <v>0.64275153544769181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/>
      <c r="U20" s="17">
        <v>2000</v>
      </c>
      <c r="V20" s="17">
        <v>2850</v>
      </c>
      <c r="W20" s="17">
        <v>2850</v>
      </c>
      <c r="X20" s="17">
        <v>2850</v>
      </c>
      <c r="Y20" s="17">
        <v>2850</v>
      </c>
      <c r="Z20" s="17">
        <v>2850</v>
      </c>
      <c r="AA20" s="17">
        <v>2850</v>
      </c>
      <c r="AB20" s="17">
        <v>2850</v>
      </c>
      <c r="AC20" s="17">
        <v>2850</v>
      </c>
      <c r="AD20" s="17">
        <v>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0.8696724411768062</v>
      </c>
      <c r="D21" s="13">
        <f t="shared" si="1"/>
        <v>1582.2030236962942</v>
      </c>
      <c r="E21" s="13">
        <f t="shared" si="2"/>
        <v>1582.2030236962942</v>
      </c>
      <c r="F21" s="13"/>
      <c r="G21" s="13">
        <f t="shared" si="3"/>
        <v>12140.203023696295</v>
      </c>
      <c r="H21" s="14">
        <f t="shared" si="4"/>
        <v>1582.2030236962946</v>
      </c>
      <c r="I21" s="13">
        <v>73100.85583333332</v>
      </c>
      <c r="J21" s="13">
        <f t="shared" si="5"/>
        <v>16.607470439710603</v>
      </c>
      <c r="K21" s="13">
        <f t="shared" si="6"/>
        <v>14.443059359074766</v>
      </c>
      <c r="L21" s="13">
        <f t="shared" si="7"/>
        <v>2.164411080635837</v>
      </c>
      <c r="M21" s="13">
        <f t="shared" si="9"/>
        <v>10.535384042715098</v>
      </c>
      <c r="N21" s="18">
        <f t="shared" si="10"/>
        <v>1.5289139463097265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2450</v>
      </c>
      <c r="C22" s="13">
        <f>++'Completion Factors'!J16</f>
        <v>0.83208955770935711</v>
      </c>
      <c r="D22" s="13">
        <f t="shared" si="1"/>
        <v>494.39459947623482</v>
      </c>
      <c r="E22" s="13">
        <f t="shared" si="2"/>
        <v>494.39459947623482</v>
      </c>
      <c r="F22" s="13"/>
      <c r="G22" s="13">
        <f t="shared" si="3"/>
        <v>2944.3945994762348</v>
      </c>
      <c r="H22" s="14">
        <f t="shared" si="4"/>
        <v>494.39459947623482</v>
      </c>
      <c r="I22" s="13">
        <v>72660.900833333333</v>
      </c>
      <c r="J22" s="13">
        <f t="shared" si="5"/>
        <v>4.0522407040204049</v>
      </c>
      <c r="K22" s="13">
        <f t="shared" si="6"/>
        <v>3.3718271751401927</v>
      </c>
      <c r="L22" s="13">
        <f t="shared" si="7"/>
        <v>0.68041352888021223</v>
      </c>
      <c r="M22" s="13">
        <f t="shared" si="9"/>
        <v>10.302208808289832</v>
      </c>
      <c r="N22" s="18">
        <f t="shared" si="10"/>
        <v>0.55895132357646504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1850</v>
      </c>
      <c r="V22" s="17">
        <v>1850</v>
      </c>
      <c r="W22" s="17">
        <v>1850</v>
      </c>
      <c r="X22" s="17">
        <v>2450</v>
      </c>
      <c r="Y22" s="17">
        <v>2450</v>
      </c>
      <c r="Z22" s="17">
        <v>2450</v>
      </c>
      <c r="AA22" s="17">
        <v>2450</v>
      </c>
      <c r="AB22" s="17">
        <v>2450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8655</v>
      </c>
      <c r="C23" s="13">
        <f>++'Completion Factors'!J15</f>
        <v>0.75674631370052714</v>
      </c>
      <c r="D23" s="13">
        <f t="shared" si="1"/>
        <v>2782.1221151730738</v>
      </c>
      <c r="E23" s="13">
        <f t="shared" si="2"/>
        <v>2782.1221151730738</v>
      </c>
      <c r="F23" s="13"/>
      <c r="G23" s="13">
        <f t="shared" si="3"/>
        <v>11437.122115173073</v>
      </c>
      <c r="H23" s="14">
        <f t="shared" si="4"/>
        <v>2782.1221151730733</v>
      </c>
      <c r="I23" s="13">
        <v>71981.799166666664</v>
      </c>
      <c r="J23" s="13">
        <f t="shared" si="5"/>
        <v>15.888908373478635</v>
      </c>
      <c r="K23" s="13">
        <f t="shared" si="6"/>
        <v>12.023872840355395</v>
      </c>
      <c r="L23" s="13">
        <f t="shared" si="7"/>
        <v>3.8650355331232404</v>
      </c>
      <c r="M23" s="13">
        <f t="shared" si="9"/>
        <v>10.947570946790742</v>
      </c>
      <c r="N23" s="18">
        <f t="shared" si="10"/>
        <v>1.9801197855045685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775</v>
      </c>
      <c r="U23" s="17">
        <v>775</v>
      </c>
      <c r="V23" s="17">
        <v>8415</v>
      </c>
      <c r="W23" s="17">
        <v>8655</v>
      </c>
      <c r="X23" s="17">
        <v>8655</v>
      </c>
      <c r="Y23" s="17">
        <v>8655</v>
      </c>
      <c r="Z23" s="17">
        <v>8655</v>
      </c>
      <c r="AA23" s="17">
        <v>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7958</v>
      </c>
      <c r="C24" s="13">
        <f>++'Completion Factors'!J14</f>
        <v>0.75119659535098005</v>
      </c>
      <c r="D24" s="13">
        <f t="shared" si="1"/>
        <v>2635.7647338268362</v>
      </c>
      <c r="E24" s="13">
        <f t="shared" si="2"/>
        <v>2635.7647338268362</v>
      </c>
      <c r="F24" s="19">
        <v>0</v>
      </c>
      <c r="G24" s="13">
        <f t="shared" si="3"/>
        <v>10593.764733826836</v>
      </c>
      <c r="H24" s="14">
        <f t="shared" si="4"/>
        <v>2635.7647338268362</v>
      </c>
      <c r="I24" s="13">
        <v>71135.608333333323</v>
      </c>
      <c r="J24" s="13">
        <f t="shared" si="5"/>
        <v>14.89235135824757</v>
      </c>
      <c r="K24" s="13">
        <f t="shared" si="6"/>
        <v>11.187083637086117</v>
      </c>
      <c r="L24" s="13">
        <f t="shared" si="7"/>
        <v>3.7052677211614533</v>
      </c>
      <c r="M24" s="13">
        <f t="shared" si="9"/>
        <v>11.871181217915646</v>
      </c>
      <c r="N24" s="18">
        <f t="shared" si="10"/>
        <v>3.7719509396373621</v>
      </c>
      <c r="O24" s="18">
        <f t="shared" si="11"/>
        <v>0.9134893046461634</v>
      </c>
      <c r="P24" s="13"/>
      <c r="R24" s="16">
        <f t="shared" si="8"/>
        <v>45139</v>
      </c>
      <c r="S24" s="17"/>
      <c r="T24" s="17">
        <v>575</v>
      </c>
      <c r="U24" s="17">
        <v>1475</v>
      </c>
      <c r="V24" s="17">
        <v>7175</v>
      </c>
      <c r="W24" s="17">
        <v>7958</v>
      </c>
      <c r="X24" s="17">
        <v>7958</v>
      </c>
      <c r="Y24" s="17">
        <v>7958</v>
      </c>
      <c r="Z24" s="17">
        <v>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0.72740735696432679</v>
      </c>
      <c r="D25" s="13">
        <f t="shared" si="1"/>
        <v>2098.5748719539451</v>
      </c>
      <c r="E25" s="13">
        <f t="shared" si="2"/>
        <v>2098.5748719539451</v>
      </c>
      <c r="F25" s="19">
        <v>0</v>
      </c>
      <c r="G25" s="13">
        <f t="shared" si="3"/>
        <v>7698.5748719539451</v>
      </c>
      <c r="H25" s="14">
        <f t="shared" si="4"/>
        <v>2098.5748719539451</v>
      </c>
      <c r="I25" s="13">
        <v>70269.654999999999</v>
      </c>
      <c r="J25" s="13">
        <f t="shared" si="5"/>
        <v>10.955760166965307</v>
      </c>
      <c r="K25" s="13">
        <f t="shared" si="6"/>
        <v>7.9693005465872861</v>
      </c>
      <c r="L25" s="13">
        <f t="shared" si="7"/>
        <v>2.9864596203780209</v>
      </c>
      <c r="M25" s="13">
        <f t="shared" si="9"/>
        <v>12.044165699162622</v>
      </c>
      <c r="N25" s="18">
        <f t="shared" si="10"/>
        <v>1.2090180073113053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0.72740735696432679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69750.661666666667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11.952430555296267</v>
      </c>
      <c r="N26" s="18">
        <f t="shared" si="10"/>
        <v>0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0.59896797662392554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10.56487423351458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0.5868012139726686</v>
      </c>
      <c r="D28" s="13">
        <f t="shared" si="1"/>
        <v>1091.4396614936011</v>
      </c>
      <c r="E28" s="13">
        <f t="shared" si="2"/>
        <v>1091.4396614936011</v>
      </c>
      <c r="F28" s="19">
        <v>0</v>
      </c>
      <c r="G28" s="13">
        <f t="shared" si="3"/>
        <v>2641.4396614936013</v>
      </c>
      <c r="H28" s="14">
        <f t="shared" si="4"/>
        <v>1091.4396614936013</v>
      </c>
      <c r="I28" s="13">
        <v>69002.143333333326</v>
      </c>
      <c r="J28" s="13">
        <f t="shared" si="5"/>
        <v>3.8280545123553913</v>
      </c>
      <c r="K28" s="13">
        <f t="shared" si="6"/>
        <v>2.2463070350036958</v>
      </c>
      <c r="L28" s="13">
        <f t="shared" si="7"/>
        <v>1.5817474773516955</v>
      </c>
      <c r="M28" s="13">
        <f t="shared" si="9"/>
        <v>9.737476792917402</v>
      </c>
      <c r="N28" s="18">
        <f t="shared" si="10"/>
        <v>0.27642498535613719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1107</v>
      </c>
      <c r="C29" s="13">
        <f>++'Completion Factors'!J9</f>
        <v>0.15470874961555781</v>
      </c>
      <c r="D29" s="13">
        <f t="shared" si="1"/>
        <v>6048.3806927586857</v>
      </c>
      <c r="E29" s="13">
        <f t="shared" si="2"/>
        <v>6048.3806927586857</v>
      </c>
      <c r="F29" s="13">
        <f>ROUND(+I29*J29/100,0)-D29-B29</f>
        <v>20213.619307241315</v>
      </c>
      <c r="G29" s="13">
        <f t="shared" si="3"/>
        <v>27369</v>
      </c>
      <c r="H29" s="14">
        <f t="shared" si="4"/>
        <v>26262</v>
      </c>
      <c r="I29" s="13">
        <v>68422.973333333328</v>
      </c>
      <c r="J29" s="19">
        <v>40</v>
      </c>
      <c r="K29" s="13">
        <f t="shared" si="6"/>
        <v>1.6178776601932725</v>
      </c>
      <c r="L29" s="13">
        <f t="shared" si="7"/>
        <v>38.382122339806727</v>
      </c>
      <c r="M29" s="13">
        <f t="shared" si="9"/>
        <v>12.452679210867993</v>
      </c>
      <c r="N29" s="18">
        <f t="shared" si="10"/>
        <v>6.3668058032438379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2.132682010794703E-2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15.339463387028459</v>
      </c>
      <c r="N30" s="18">
        <f t="shared" si="10"/>
        <v>8.6219074953372541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2.132682010794703E-2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15.664559597984612</v>
      </c>
      <c r="N31" s="18">
        <f t="shared" si="10"/>
        <v>1.1702388006036957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97009.320007436327</v>
      </c>
      <c r="I33" s="13"/>
      <c r="J33" s="22">
        <f>SUM(G20:G31)/SUM(I20:I31)</f>
        <v>0.15664559597984612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104285.01900799405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