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76C6D435-CA74-44ED-8238-CEA605ECC521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G34" i="2"/>
  <c r="O31" i="2"/>
  <c r="K31" i="2"/>
  <c r="L31" i="2" s="1"/>
  <c r="A31" i="2"/>
  <c r="R31" i="2" s="1"/>
  <c r="O30" i="2"/>
  <c r="K30" i="2"/>
  <c r="L30" i="2" s="1"/>
  <c r="A30" i="2"/>
  <c r="R30" i="2" s="1"/>
  <c r="O29" i="2"/>
  <c r="K29" i="2"/>
  <c r="L29" i="2" s="1"/>
  <c r="A29" i="2"/>
  <c r="R29" i="2" s="1"/>
  <c r="O28" i="2"/>
  <c r="K28" i="2"/>
  <c r="A28" i="2"/>
  <c r="R28" i="2" s="1"/>
  <c r="O27" i="2"/>
  <c r="K27" i="2"/>
  <c r="A27" i="2"/>
  <c r="R27" i="2" s="1"/>
  <c r="O26" i="2"/>
  <c r="K26" i="2"/>
  <c r="A26" i="2"/>
  <c r="R26" i="2" s="1"/>
  <c r="O25" i="2"/>
  <c r="K25" i="2"/>
  <c r="A25" i="2"/>
  <c r="R25" i="2" s="1"/>
  <c r="O24" i="2"/>
  <c r="K24" i="2"/>
  <c r="A24" i="2"/>
  <c r="R24" i="2" s="1"/>
  <c r="O23" i="2"/>
  <c r="K23" i="2"/>
  <c r="A23" i="2"/>
  <c r="R23" i="2" s="1"/>
  <c r="O22" i="2"/>
  <c r="K22" i="2"/>
  <c r="A22" i="2"/>
  <c r="R22" i="2" s="1"/>
  <c r="O21" i="2"/>
  <c r="K21" i="2"/>
  <c r="A21" i="2"/>
  <c r="R21" i="2" s="1"/>
  <c r="O20" i="2"/>
  <c r="K20" i="2"/>
  <c r="A20" i="2"/>
  <c r="R20" i="2" s="1"/>
  <c r="K19" i="2"/>
  <c r="A19" i="2"/>
  <c r="R19" i="2" s="1"/>
  <c r="K18" i="2"/>
  <c r="A18" i="2"/>
  <c r="R18" i="2" s="1"/>
  <c r="K17" i="2"/>
  <c r="A17" i="2"/>
  <c r="R17" i="2" s="1"/>
  <c r="K16" i="2"/>
  <c r="A16" i="2"/>
  <c r="R16" i="2" s="1"/>
  <c r="K15" i="2"/>
  <c r="A15" i="2"/>
  <c r="R15" i="2" s="1"/>
  <c r="K14" i="2"/>
  <c r="A14" i="2"/>
  <c r="R14" i="2" s="1"/>
  <c r="K13" i="2"/>
  <c r="A13" i="2"/>
  <c r="R13" i="2" s="1"/>
  <c r="K12" i="2"/>
  <c r="A12" i="2"/>
  <c r="R12" i="2" s="1"/>
  <c r="K11" i="2"/>
  <c r="A11" i="2"/>
  <c r="R11" i="2" s="1"/>
  <c r="K10" i="2"/>
  <c r="A10" i="2"/>
  <c r="R10" i="2" s="1"/>
  <c r="K9" i="2"/>
  <c r="A9" i="2"/>
  <c r="R9" i="2" s="1"/>
  <c r="K8" i="2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J29" i="1"/>
  <c r="C9" i="2" s="1"/>
  <c r="D9" i="2" s="1"/>
  <c r="H29" i="1"/>
  <c r="D29" i="1"/>
  <c r="C29" i="1"/>
  <c r="B29" i="1"/>
  <c r="J28" i="1"/>
  <c r="C10" i="2" s="1"/>
  <c r="D10" i="2" s="1"/>
  <c r="H28" i="1"/>
  <c r="D28" i="1"/>
  <c r="C28" i="1"/>
  <c r="B28" i="1"/>
  <c r="J27" i="1"/>
  <c r="C11" i="2" s="1"/>
  <c r="D11" i="2" s="1"/>
  <c r="H27" i="1"/>
  <c r="D27" i="1"/>
  <c r="C27" i="1"/>
  <c r="B27" i="1"/>
  <c r="J26" i="1"/>
  <c r="C12" i="2" s="1"/>
  <c r="D12" i="2" s="1"/>
  <c r="H26" i="1"/>
  <c r="D26" i="1"/>
  <c r="C26" i="1"/>
  <c r="B26" i="1"/>
  <c r="J25" i="1"/>
  <c r="C13" i="2" s="1"/>
  <c r="D13" i="2" s="1"/>
  <c r="H25" i="1"/>
  <c r="D25" i="1"/>
  <c r="C25" i="1"/>
  <c r="B25" i="1"/>
  <c r="J24" i="1"/>
  <c r="C14" i="2" s="1"/>
  <c r="D14" i="2" s="1"/>
  <c r="H24" i="1"/>
  <c r="D24" i="1"/>
  <c r="C24" i="1"/>
  <c r="B24" i="1"/>
  <c r="J23" i="1"/>
  <c r="C15" i="2" s="1"/>
  <c r="D15" i="2" s="1"/>
  <c r="H23" i="1"/>
  <c r="D23" i="1"/>
  <c r="C23" i="1"/>
  <c r="B23" i="1"/>
  <c r="J22" i="1"/>
  <c r="C16" i="2" s="1"/>
  <c r="D16" i="2" s="1"/>
  <c r="H22" i="1"/>
  <c r="D22" i="1"/>
  <c r="C22" i="1"/>
  <c r="B22" i="1"/>
  <c r="J21" i="1"/>
  <c r="C17" i="2" s="1"/>
  <c r="D17" i="2" s="1"/>
  <c r="H21" i="1"/>
  <c r="D21" i="1"/>
  <c r="C21" i="1"/>
  <c r="B21" i="1"/>
  <c r="J20" i="1"/>
  <c r="C18" i="2" s="1"/>
  <c r="D18" i="2" s="1"/>
  <c r="H20" i="1"/>
  <c r="D20" i="1"/>
  <c r="C20" i="1"/>
  <c r="B20" i="1"/>
  <c r="J19" i="1"/>
  <c r="C19" i="2" s="1"/>
  <c r="D19" i="2" s="1"/>
  <c r="H19" i="1"/>
  <c r="D19" i="1"/>
  <c r="C19" i="1"/>
  <c r="B19" i="1"/>
  <c r="J18" i="1"/>
  <c r="C20" i="2" s="1"/>
  <c r="D20" i="2" s="1"/>
  <c r="H18" i="1"/>
  <c r="D18" i="1"/>
  <c r="C18" i="1"/>
  <c r="B18" i="1"/>
  <c r="J17" i="1"/>
  <c r="C21" i="2" s="1"/>
  <c r="D21" i="2" s="1"/>
  <c r="H17" i="1"/>
  <c r="D17" i="1"/>
  <c r="C17" i="1"/>
  <c r="B17" i="1"/>
  <c r="J16" i="1"/>
  <c r="C22" i="2" s="1"/>
  <c r="D22" i="2" s="1"/>
  <c r="H16" i="1"/>
  <c r="D16" i="1"/>
  <c r="C16" i="1"/>
  <c r="B16" i="1"/>
  <c r="J15" i="1"/>
  <c r="C23" i="2" s="1"/>
  <c r="D23" i="2" s="1"/>
  <c r="H15" i="1"/>
  <c r="D15" i="1"/>
  <c r="C15" i="1"/>
  <c r="B15" i="1"/>
  <c r="J14" i="1"/>
  <c r="C24" i="2" s="1"/>
  <c r="D24" i="2" s="1"/>
  <c r="H14" i="1"/>
  <c r="D14" i="1"/>
  <c r="C14" i="1"/>
  <c r="B14" i="1"/>
  <c r="J13" i="1"/>
  <c r="C25" i="2" s="1"/>
  <c r="D25" i="2" s="1"/>
  <c r="H13" i="1"/>
  <c r="D13" i="1"/>
  <c r="C13" i="1"/>
  <c r="B13" i="1"/>
  <c r="J12" i="1"/>
  <c r="C26" i="2" s="1"/>
  <c r="D26" i="2" s="1"/>
  <c r="H12" i="1"/>
  <c r="D12" i="1"/>
  <c r="C12" i="1"/>
  <c r="B12" i="1"/>
  <c r="J11" i="1"/>
  <c r="C27" i="2" s="1"/>
  <c r="D27" i="2" s="1"/>
  <c r="H11" i="1"/>
  <c r="D11" i="1"/>
  <c r="C11" i="1"/>
  <c r="B11" i="1"/>
  <c r="J10" i="1"/>
  <c r="C28" i="2" s="1"/>
  <c r="D28" i="2" s="1"/>
  <c r="H10" i="1"/>
  <c r="D10" i="1"/>
  <c r="C10" i="1"/>
  <c r="B10" i="1"/>
  <c r="J9" i="1"/>
  <c r="C29" i="2" s="1"/>
  <c r="D29" i="2" s="1"/>
  <c r="H9" i="1"/>
  <c r="D9" i="1"/>
  <c r="C9" i="1"/>
  <c r="B9" i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2" s="1"/>
  <c r="D31" i="2" s="1"/>
  <c r="H7" i="1"/>
  <c r="D7" i="1"/>
  <c r="C7" i="1"/>
  <c r="B7" i="1"/>
  <c r="F31" i="2" l="1"/>
  <c r="G31" i="2" s="1"/>
  <c r="H31" i="2" s="1"/>
  <c r="E31" i="2"/>
  <c r="F30" i="2"/>
  <c r="G30" i="2" s="1"/>
  <c r="H30" i="2" s="1"/>
  <c r="E30" i="2"/>
  <c r="F29" i="2"/>
  <c r="G29" i="2" s="1"/>
  <c r="H29" i="2" s="1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M19" i="2" l="1"/>
  <c r="J8" i="2"/>
  <c r="L8" i="2" s="1"/>
  <c r="H8" i="2"/>
  <c r="M20" i="2"/>
  <c r="J9" i="2"/>
  <c r="L9" i="2" s="1"/>
  <c r="H9" i="2"/>
  <c r="M21" i="2"/>
  <c r="J10" i="2"/>
  <c r="L10" i="2" s="1"/>
  <c r="H10" i="2"/>
  <c r="M22" i="2"/>
  <c r="J11" i="2"/>
  <c r="L11" i="2" s="1"/>
  <c r="H11" i="2"/>
  <c r="M23" i="2"/>
  <c r="J12" i="2"/>
  <c r="L12" i="2" s="1"/>
  <c r="H12" i="2"/>
  <c r="M24" i="2"/>
  <c r="J13" i="2"/>
  <c r="L13" i="2" s="1"/>
  <c r="H13" i="2"/>
  <c r="M25" i="2"/>
  <c r="J14" i="2"/>
  <c r="L14" i="2" s="1"/>
  <c r="H14" i="2"/>
  <c r="M26" i="2"/>
  <c r="J15" i="2"/>
  <c r="L15" i="2" s="1"/>
  <c r="H15" i="2"/>
  <c r="M27" i="2"/>
  <c r="J16" i="2"/>
  <c r="L16" i="2" s="1"/>
  <c r="H16" i="2"/>
  <c r="M28" i="2"/>
  <c r="J17" i="2"/>
  <c r="H17" i="2"/>
  <c r="M29" i="2"/>
  <c r="J18" i="2"/>
  <c r="H18" i="2"/>
  <c r="M30" i="2"/>
  <c r="J19" i="2"/>
  <c r="H19" i="2"/>
  <c r="J33" i="2"/>
  <c r="M31" i="2"/>
  <c r="J20" i="2"/>
  <c r="H20" i="2"/>
  <c r="J21" i="2"/>
  <c r="H21" i="2"/>
  <c r="J22" i="2"/>
  <c r="H22" i="2"/>
  <c r="J23" i="2"/>
  <c r="H23" i="2"/>
  <c r="J24" i="2"/>
  <c r="H24" i="2"/>
  <c r="J25" i="2"/>
  <c r="H25" i="2"/>
  <c r="J26" i="2"/>
  <c r="H26" i="2"/>
  <c r="J27" i="2"/>
  <c r="H27" i="2"/>
  <c r="J28" i="2"/>
  <c r="H28" i="2"/>
  <c r="N28" i="2" l="1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31" i="2"/>
  <c r="L19" i="2"/>
  <c r="N30" i="2"/>
  <c r="L18" i="2"/>
  <c r="N29" i="2"/>
  <c r="L17" i="2"/>
  <c r="H33" i="2"/>
  <c r="H36" i="2" l="1"/>
  <c r="J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<sst xmlns="http://schemas.openxmlformats.org/spreadsheetml/2006/main" count="117" uniqueCount="55">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</sst>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6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0.38910948270011475</v>
      </c>
      <c r="C7" s="4">
        <f t="shared" ref="C7:C29" si="1">+F7/F8</f>
        <v>0.1800871625815991</v>
      </c>
      <c r="D7" s="4">
        <f t="shared" ref="D7:D29" si="2">+G7/G8</f>
        <v>0.15484807285310381</v>
      </c>
      <c r="E7" s="5">
        <v>0.17178250594889721</v>
      </c>
      <c r="F7" s="5">
        <v>8.6397361726162442E-2</v>
      </c>
      <c r="G7" s="5">
        <v>7.9544389691676626E-2</v>
      </c>
      <c r="H7" s="4">
        <f t="shared" ref="H7:H29" si="3">+I7/I8</f>
        <v>0.25003443291969468</v>
      </c>
      <c r="I7" s="5">
        <v>0.1149706631918553</v>
      </c>
      <c r="J7" s="5">
        <f t="shared" ref="J7:J30" si="4">I7</f>
        <v>0.1149706631918553</v>
      </c>
    </row>
    <row r="8" spans="1:10" ht="15.5" customHeight="1" x14ac:dyDescent="0.35">
      <c r="A8" s="3">
        <f t="shared" ref="A8:A29" si="5">1+A7</f>
        <v>1</v>
      </c>
      <c r="B8" s="4">
        <f t="shared" si="0"/>
        <v>0.66603636203275474</v>
      </c>
      <c r="C8" s="4">
        <f t="shared" si="1"/>
        <v>0.70628577711268425</v>
      </c>
      <c r="D8" s="4">
        <f t="shared" si="2"/>
        <v>0.74625864767460603</v>
      </c>
      <c r="E8" s="5">
        <v>0.44147602046822731</v>
      </c>
      <c r="F8" s="5">
        <v>0.47975302896459948</v>
      </c>
      <c r="G8" s="5">
        <v>0.51369312014064383</v>
      </c>
      <c r="H8" s="4">
        <f t="shared" si="3"/>
        <v>0.68532488925256052</v>
      </c>
      <c r="I8" s="5">
        <v>0.45981932108039392</v>
      </c>
      <c r="J8" s="5">
        <f t="shared" si="4"/>
        <v>0.45981932108039392</v>
      </c>
    </row>
    <row r="9" spans="1:10" ht="15.5" customHeight="1" x14ac:dyDescent="0.35">
      <c r="A9" s="3">
        <f t="shared" si="5"/>
        <v>2</v>
      </c>
      <c r="B9" s="4">
        <f t="shared" si="0"/>
        <v>0.84600857558939258</v>
      </c>
      <c r="C9" s="4">
        <f t="shared" si="1"/>
        <v>0.86912890815656318</v>
      </c>
      <c r="D9" s="4">
        <f t="shared" si="2"/>
        <v>0.87900109330827814</v>
      </c>
      <c r="E9" s="5">
        <v>0.66284071806655531</v>
      </c>
      <c r="F9" s="5">
        <v>0.67926191424361271</v>
      </c>
      <c r="G9" s="5">
        <v>0.68835801332600621</v>
      </c>
      <c r="H9" s="4">
        <f t="shared" si="3"/>
        <v>0.85742729832476328</v>
      </c>
      <c r="I9" s="5">
        <v>0.67095085599749493</v>
      </c>
      <c r="J9" s="5">
        <f t="shared" si="4"/>
        <v>0.67095085599749493</v>
      </c>
    </row>
    <row r="10" spans="1:10" ht="15.5" customHeight="1" x14ac:dyDescent="0.35">
      <c r="A10" s="3">
        <f t="shared" si="5"/>
        <v>3</v>
      </c>
      <c r="B10" s="4">
        <f t="shared" si="0"/>
        <v>0.94310649972612226</v>
      </c>
      <c r="C10" s="4">
        <f t="shared" si="1"/>
        <v>0.93907148892700176</v>
      </c>
      <c r="D10" s="4">
        <f t="shared" si="2"/>
        <v>0.93668070291808614</v>
      </c>
      <c r="E10" s="5">
        <v>0.78349172477923301</v>
      </c>
      <c r="F10" s="5">
        <v>0.78154334514581791</v>
      </c>
      <c r="G10" s="5">
        <v>0.78311394441529925</v>
      </c>
      <c r="H10" s="4">
        <f t="shared" si="3"/>
        <v>0.94108648264710748</v>
      </c>
      <c r="I10" s="5">
        <v>0.78251632215162148</v>
      </c>
      <c r="J10" s="5">
        <f t="shared" si="4"/>
        <v>0.78251632215162148</v>
      </c>
    </row>
    <row r="11" spans="1:10" ht="15.5" customHeight="1" x14ac:dyDescent="0.35">
      <c r="A11" s="3">
        <f t="shared" si="5"/>
        <v>4</v>
      </c>
      <c r="B11" s="4">
        <f t="shared" si="0"/>
        <v>0.98162736777604054</v>
      </c>
      <c r="C11" s="4">
        <f t="shared" si="1"/>
        <v>0.92765668068281892</v>
      </c>
      <c r="D11" s="4">
        <f t="shared" si="2"/>
        <v>0.92753787993230896</v>
      </c>
      <c r="E11" s="5">
        <v>0.83075636209352677</v>
      </c>
      <c r="F11" s="5">
        <v>0.83225116975792968</v>
      </c>
      <c r="G11" s="5">
        <v>0.83605218082920574</v>
      </c>
      <c r="H11" s="4">
        <f t="shared" si="3"/>
        <v>0.95466628022201383</v>
      </c>
      <c r="I11" s="5">
        <v>0.83150309411579626</v>
      </c>
      <c r="J11" s="5">
        <f t="shared" si="4"/>
        <v>0.83150309411579626</v>
      </c>
    </row>
    <row r="12" spans="1:10" ht="15.5" customHeight="1" x14ac:dyDescent="0.35">
      <c r="A12" s="3">
        <f t="shared" si="5"/>
        <v>5</v>
      </c>
      <c r="B12" s="4">
        <f t="shared" si="0"/>
        <v>0.97213029622822855</v>
      </c>
      <c r="C12" s="4">
        <f t="shared" si="1"/>
        <v>0.97591807707716327</v>
      </c>
      <c r="D12" s="4">
        <f t="shared" si="2"/>
        <v>0.97918524532179807</v>
      </c>
      <c r="E12" s="5">
        <v>0.8463052165870999</v>
      </c>
      <c r="F12" s="5">
        <v>0.8971542889610149</v>
      </c>
      <c r="G12" s="5">
        <v>0.90136715590550354</v>
      </c>
      <c r="H12" s="4">
        <f t="shared" si="3"/>
        <v>0.97396895016974039</v>
      </c>
      <c r="I12" s="5">
        <v>0.87098823048659979</v>
      </c>
      <c r="J12" s="5">
        <f t="shared" si="4"/>
        <v>0.87098823048659979</v>
      </c>
    </row>
    <row r="13" spans="1:10" ht="15.5" customHeight="1" x14ac:dyDescent="0.35">
      <c r="A13" s="3">
        <f t="shared" si="5"/>
        <v>6</v>
      </c>
      <c r="B13" s="4">
        <f t="shared" si="0"/>
        <v>0.9863789104635402</v>
      </c>
      <c r="C13" s="4">
        <f t="shared" si="1"/>
        <v>0.9927357350900945</v>
      </c>
      <c r="D13" s="4">
        <f t="shared" si="2"/>
        <v>0.98927410172577079</v>
      </c>
      <c r="E13" s="5">
        <v>0.87056767994031481</v>
      </c>
      <c r="F13" s="5">
        <v>0.91929262305290738</v>
      </c>
      <c r="G13" s="5">
        <v>0.92052771445639936</v>
      </c>
      <c r="H13" s="4">
        <f t="shared" si="3"/>
        <v>0.98947079761119761</v>
      </c>
      <c r="I13" s="5">
        <v>0.89426693770351362</v>
      </c>
      <c r="J13" s="5">
        <f t="shared" si="4"/>
        <v>0.89426693770351362</v>
      </c>
    </row>
    <row r="14" spans="1:10" ht="15.5" customHeight="1" x14ac:dyDescent="0.35">
      <c r="A14" s="3">
        <f t="shared" si="5"/>
        <v>7</v>
      </c>
      <c r="B14" s="4">
        <f t="shared" si="0"/>
        <v>0.95130116704076573</v>
      </c>
      <c r="C14" s="4">
        <f t="shared" si="1"/>
        <v>0.97480736180900718</v>
      </c>
      <c r="D14" s="4">
        <f t="shared" si="2"/>
        <v>0.98210790138955439</v>
      </c>
      <c r="E14" s="5">
        <v>0.88258951068935476</v>
      </c>
      <c r="F14" s="5">
        <v>0.92601947382248517</v>
      </c>
      <c r="G14" s="5">
        <v>0.93050825130320847</v>
      </c>
      <c r="H14" s="4">
        <f t="shared" si="3"/>
        <v>0.96277203836581915</v>
      </c>
      <c r="I14" s="5">
        <v>0.90378305237756662</v>
      </c>
      <c r="J14" s="5">
        <f t="shared" si="4"/>
        <v>0.90378305237756662</v>
      </c>
    </row>
    <row r="15" spans="1:10" ht="15.5" customHeight="1" x14ac:dyDescent="0.35">
      <c r="A15" s="3">
        <f t="shared" si="5"/>
        <v>8</v>
      </c>
      <c r="B15" s="4">
        <f t="shared" si="0"/>
        <v>0.98522148978353208</v>
      </c>
      <c r="C15" s="4">
        <f t="shared" si="1"/>
        <v>0.99181281733934257</v>
      </c>
      <c r="D15" s="4">
        <f t="shared" si="2"/>
        <v>0.98522222870515885</v>
      </c>
      <c r="E15" s="5">
        <v>0.9277708692767046</v>
      </c>
      <c r="F15" s="5">
        <v>0.94995125201354302</v>
      </c>
      <c r="G15" s="5">
        <v>0.94746030450081997</v>
      </c>
      <c r="H15" s="4">
        <f t="shared" si="3"/>
        <v>0.98847822390132567</v>
      </c>
      <c r="I15" s="5">
        <v>0.93873005899882733</v>
      </c>
      <c r="J15" s="5">
        <f t="shared" si="4"/>
        <v>0.93873005899882733</v>
      </c>
    </row>
    <row r="16" spans="1:10" ht="15.5" customHeight="1" x14ac:dyDescent="0.35">
      <c r="A16" s="3">
        <f t="shared" si="5"/>
        <v>9</v>
      </c>
      <c r="B16" s="4">
        <f t="shared" si="0"/>
        <v>0.97939791643355756</v>
      </c>
      <c r="C16" s="4">
        <f t="shared" si="1"/>
        <v>0.98434476489355593</v>
      </c>
      <c r="D16" s="4">
        <f t="shared" si="2"/>
        <v>0.98761328542951254</v>
      </c>
      <c r="E16" s="5">
        <v>0.94168760923043793</v>
      </c>
      <c r="F16" s="5">
        <v>0.95779287725067086</v>
      </c>
      <c r="G16" s="5">
        <v>0.96167166847832086</v>
      </c>
      <c r="H16" s="4">
        <f t="shared" si="3"/>
        <v>0.98185036905556411</v>
      </c>
      <c r="I16" s="5">
        <v>0.94967196676710564</v>
      </c>
      <c r="J16" s="5">
        <f t="shared" si="4"/>
        <v>0.94967196676710564</v>
      </c>
    </row>
    <row r="17" spans="1:10" ht="15.5" customHeight="1" x14ac:dyDescent="0.35">
      <c r="A17" s="3">
        <f t="shared" si="5"/>
        <v>10</v>
      </c>
      <c r="B17" s="4">
        <f t="shared" si="0"/>
        <v>0.98689773869036512</v>
      </c>
      <c r="C17" s="4">
        <f t="shared" si="1"/>
        <v>0.99271771241695039</v>
      </c>
      <c r="D17" s="4">
        <f t="shared" si="2"/>
        <v>0.99305401150802053</v>
      </c>
      <c r="E17" s="5">
        <v>0.96149643922008698</v>
      </c>
      <c r="F17" s="5">
        <v>0.97302582531054926</v>
      </c>
      <c r="G17" s="5">
        <v>0.97373302148329277</v>
      </c>
      <c r="H17" s="4">
        <f t="shared" si="3"/>
        <v>0.98979038258341634</v>
      </c>
      <c r="I17" s="5">
        <v>0.96722677578722027</v>
      </c>
      <c r="J17" s="5">
        <f t="shared" si="4"/>
        <v>0.96722677578722027</v>
      </c>
    </row>
    <row r="18" spans="1:10" ht="15.5" customHeight="1" x14ac:dyDescent="0.35">
      <c r="A18" s="3">
        <f t="shared" si="5"/>
        <v>11</v>
      </c>
      <c r="B18" s="4">
        <f t="shared" si="0"/>
        <v>0.98287246326835265</v>
      </c>
      <c r="C18" s="4">
        <f t="shared" si="1"/>
        <v>0.99107348960647346</v>
      </c>
      <c r="D18" s="4">
        <f t="shared" si="2"/>
        <v>0.99075708817252217</v>
      </c>
      <c r="E18" s="5">
        <v>0.97426146755185983</v>
      </c>
      <c r="F18" s="5">
        <v>0.98016365895350288</v>
      </c>
      <c r="G18" s="5">
        <v>0.9805438679056464</v>
      </c>
      <c r="H18" s="4">
        <f t="shared" si="3"/>
        <v>0.98696059324951779</v>
      </c>
      <c r="I18" s="5">
        <v>0.9772036512041028</v>
      </c>
      <c r="J18" s="5">
        <f t="shared" si="4"/>
        <v>0.9772036512041028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0.99841230005433479</v>
      </c>
      <c r="D19" s="4">
        <f t="shared" si="2"/>
        <v>0.99701452336730267</v>
      </c>
      <c r="E19" s="5">
        <v>0.99123894906175458</v>
      </c>
      <c r="F19" s="5">
        <v>0.98899190547685567</v>
      </c>
      <c r="G19" s="5">
        <v>0.98969149916886856</v>
      </c>
      <c r="H19" s="4">
        <f t="shared" si="3"/>
        <v>0.99920524921528231</v>
      </c>
      <c r="I19" s="5">
        <v>0.99011415236621481</v>
      </c>
      <c r="J19" s="5">
        <f t="shared" si="4"/>
        <v>0.99011415236621481</v>
      </c>
    </row>
    <row r="20" spans="1:10" ht="15.5" customHeight="1" x14ac:dyDescent="0.35">
      <c r="A20" s="3">
        <f t="shared" si="5"/>
        <v>13</v>
      </c>
      <c r="B20" s="4">
        <f t="shared" si="0"/>
        <v>1.0065380820567436</v>
      </c>
      <c r="C20" s="4">
        <f t="shared" si="1"/>
        <v>1.0021737503742048</v>
      </c>
      <c r="D20" s="4">
        <f t="shared" si="2"/>
        <v>1.0013031171639537</v>
      </c>
      <c r="E20" s="5">
        <v>0.99123894906175458</v>
      </c>
      <c r="F20" s="5">
        <v>0.99056462487795227</v>
      </c>
      <c r="G20" s="5">
        <v>0.99265504761786072</v>
      </c>
      <c r="H20" s="4">
        <f t="shared" si="3"/>
        <v>1.0043551737164602</v>
      </c>
      <c r="I20" s="5">
        <v>0.99090167224781178</v>
      </c>
      <c r="J20" s="5">
        <f t="shared" si="4"/>
        <v>0.99090167224781178</v>
      </c>
    </row>
    <row r="21" spans="1:10" ht="15.5" customHeight="1" x14ac:dyDescent="0.35">
      <c r="A21" s="3">
        <f t="shared" si="5"/>
        <v>14</v>
      </c>
      <c r="B21" s="4">
        <f t="shared" si="0"/>
        <v>0.98482865274682574</v>
      </c>
      <c r="C21" s="4">
        <f t="shared" si="1"/>
        <v>0.99065316961462202</v>
      </c>
      <c r="D21" s="4">
        <f t="shared" si="2"/>
        <v>0.99374930501447445</v>
      </c>
      <c r="E21" s="5">
        <v>0.98480024425531232</v>
      </c>
      <c r="F21" s="5">
        <v>0.98841605510829056</v>
      </c>
      <c r="G21" s="5">
        <v>0.99136318523546851</v>
      </c>
      <c r="H21" s="4">
        <f t="shared" si="3"/>
        <v>0.98773557462656325</v>
      </c>
      <c r="I21" s="5">
        <v>0.98660483679407363</v>
      </c>
      <c r="J21" s="5">
        <f t="shared" si="4"/>
        <v>0.98660483679407363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0.99969212858537149</v>
      </c>
      <c r="E22" s="5">
        <v>0.99997115387389046</v>
      </c>
      <c r="F22" s="5">
        <v>0.99774177827826294</v>
      </c>
      <c r="G22" s="5">
        <v>0.99759887149911397</v>
      </c>
      <c r="H22" s="4">
        <f t="shared" si="3"/>
        <v>1</v>
      </c>
      <c r="I22" s="5">
        <v>0.99885522212468947</v>
      </c>
      <c r="J22" s="5">
        <f t="shared" si="4"/>
        <v>0.99885522212468947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0.998847346576068</v>
      </c>
      <c r="D23" s="4">
        <f t="shared" si="2"/>
        <v>0.99901184863719383</v>
      </c>
      <c r="E23" s="5">
        <v>0.99997115387389046</v>
      </c>
      <c r="F23" s="5">
        <v>0.99774177827826294</v>
      </c>
      <c r="G23" s="5">
        <v>0.99790609826125209</v>
      </c>
      <c r="H23" s="4">
        <f t="shared" si="3"/>
        <v>0.99942303012820566</v>
      </c>
      <c r="I23" s="5">
        <v>0.99885522212468947</v>
      </c>
      <c r="J23" s="5">
        <f t="shared" si="4"/>
        <v>0.99885522212468947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0.99892197092369395</v>
      </c>
      <c r="D24" s="4">
        <f t="shared" si="2"/>
        <v>0.99892197092369395</v>
      </c>
      <c r="E24" s="5">
        <v>0.99997115387389046</v>
      </c>
      <c r="F24" s="5">
        <v>0.99889315589454708</v>
      </c>
      <c r="G24" s="5">
        <v>0.99889315589454708</v>
      </c>
      <c r="H24" s="4">
        <f t="shared" si="3"/>
        <v>0.99946069476848654</v>
      </c>
      <c r="I24" s="5">
        <v>0.99943186419924368</v>
      </c>
      <c r="J24" s="5">
        <f t="shared" si="4"/>
        <v>0.99943186419924368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0.99997115387389046</v>
      </c>
      <c r="F25" s="5">
        <v>0.99997115387389046</v>
      </c>
      <c r="G25" s="5">
        <v>0.99997115387389046</v>
      </c>
      <c r="H25" s="4">
        <f t="shared" si="3"/>
        <v>1</v>
      </c>
      <c r="I25" s="5">
        <v>0.99997115387389046</v>
      </c>
      <c r="J25" s="5">
        <f t="shared" si="4"/>
        <v>0.99997115387389046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0.99997115387389046</v>
      </c>
      <c r="F26" s="5">
        <v>0.99997115387389046</v>
      </c>
      <c r="G26" s="5">
        <v>0.99997115387389046</v>
      </c>
      <c r="H26" s="4">
        <f t="shared" si="3"/>
        <v>1</v>
      </c>
      <c r="I26" s="5">
        <v>0.99997115387389046</v>
      </c>
      <c r="J26" s="5">
        <f t="shared" si="4"/>
        <v>0.99997115387389046</v>
      </c>
    </row>
    <row r="27" spans="1:10" ht="15.5" customHeight="1" x14ac:dyDescent="0.35">
      <c r="A27" s="3">
        <f t="shared" si="5"/>
        <v>20</v>
      </c>
      <c r="B27" s="4">
        <f t="shared" si="0"/>
        <v>0.99997115387389046</v>
      </c>
      <c r="C27" s="4">
        <f t="shared" si="1"/>
        <v>0.99997115387389046</v>
      </c>
      <c r="D27" s="4">
        <f t="shared" si="2"/>
        <v>0.99997115387389046</v>
      </c>
      <c r="E27" s="5">
        <v>0.99997115387389046</v>
      </c>
      <c r="F27" s="5">
        <v>0.99997115387389046</v>
      </c>
      <c r="G27" s="5">
        <v>0.99997115387389046</v>
      </c>
      <c r="H27" s="4">
        <f t="shared" si="3"/>
        <v>0.99997115387389046</v>
      </c>
      <c r="I27" s="5">
        <v>0.99997115387389046</v>
      </c>
      <c r="J27" s="5">
        <f t="shared" si="4"/>
        <v>0.99997115387389046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8.5606284199391443</v>
      </c>
      <c r="C38" s="4">
        <v>1.1762628222911999</v>
      </c>
      <c r="D38" s="4">
        <v>1.087660163089968</v>
      </c>
      <c r="E38" s="4">
        <v>1.1394558408319531</v>
      </c>
      <c r="F38" s="4">
        <v>1.0251366231318411</v>
      </c>
      <c r="G38" s="4">
        <v>1.022995770376536</v>
      </c>
      <c r="H38" s="4">
        <v>1.0257586630321891</v>
      </c>
      <c r="I38" s="4">
        <v>1.0011542947100891</v>
      </c>
      <c r="J38" s="4">
        <v>1.0002523583288381</v>
      </c>
      <c r="K38" s="4">
        <v>1.0457044683077381</v>
      </c>
      <c r="L38" s="4">
        <v>1.0014623367661111</v>
      </c>
      <c r="M38" s="4">
        <v>0.99924399225625438</v>
      </c>
      <c r="N38" s="4">
        <v>1.0210579809280911</v>
      </c>
      <c r="O38" s="4">
        <v>1</v>
      </c>
      <c r="P38" s="4">
        <v>1</v>
      </c>
      <c r="Q38" s="4">
        <v>1.002463729829016</v>
      </c>
      <c r="R38" s="4">
        <v>1</v>
      </c>
      <c r="S38" s="4">
        <v>1.0064751548630519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4.2929510116975012</v>
      </c>
      <c r="C39" s="4">
        <v>1.233647366198078</v>
      </c>
      <c r="D39" s="4">
        <v>1.0759128317193161</v>
      </c>
      <c r="E39" s="4">
        <v>1.050193938365652</v>
      </c>
      <c r="F39" s="4">
        <v>1.05912628842266</v>
      </c>
      <c r="G39" s="4">
        <v>1.028734325375821</v>
      </c>
      <c r="H39" s="4">
        <v>1.000370080911746</v>
      </c>
      <c r="I39" s="4">
        <v>1.0480625835775921</v>
      </c>
      <c r="J39" s="4">
        <v>1.0009968793787689</v>
      </c>
      <c r="K39" s="4">
        <v>1.0003581967402919</v>
      </c>
      <c r="L39" s="4">
        <v>1.0339205422012421</v>
      </c>
      <c r="M39" s="4">
        <v>1.0241601465771391</v>
      </c>
      <c r="N39" s="4">
        <v>1.0003050833105731</v>
      </c>
      <c r="O39" s="4">
        <v>1</v>
      </c>
      <c r="P39" s="4">
        <v>1</v>
      </c>
      <c r="Q39" s="4">
        <v>1</v>
      </c>
      <c r="R39" s="4">
        <v>1.00692390140225</v>
      </c>
      <c r="S39" s="4">
        <v>1</v>
      </c>
      <c r="T39" s="4">
        <v>1</v>
      </c>
      <c r="U39" s="4">
        <v>1</v>
      </c>
      <c r="V39" s="4">
        <v>1.0000865408746979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11.426688423394131</v>
      </c>
      <c r="C40" s="4">
        <v>1.2254073142268229</v>
      </c>
      <c r="D40" s="4">
        <v>1.0591672960621279</v>
      </c>
      <c r="E40" s="4">
        <v>1.0310058912412969</v>
      </c>
      <c r="F40" s="4">
        <v>1.0135418182037841</v>
      </c>
      <c r="G40" s="4">
        <v>1.001155457020128</v>
      </c>
      <c r="H40" s="4">
        <v>1.1080428739634161</v>
      </c>
      <c r="I40" s="4">
        <v>1.0023594092075161</v>
      </c>
      <c r="J40" s="4">
        <v>1</v>
      </c>
      <c r="K40" s="4">
        <v>1</v>
      </c>
      <c r="L40" s="4">
        <v>1.0033398395626389</v>
      </c>
      <c r="M40" s="4">
        <v>1.0007730292262029</v>
      </c>
      <c r="N40" s="4">
        <v>1.002034167610429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20.13844540128304</v>
      </c>
      <c r="C41" s="4">
        <v>1.168648976855142</v>
      </c>
      <c r="D41" s="4">
        <v>1.054624111424953</v>
      </c>
      <c r="E41" s="4">
        <v>1.0379470055029529</v>
      </c>
      <c r="F41" s="4">
        <v>1.0362269792434999</v>
      </c>
      <c r="G41" s="4">
        <v>1.035725682539586</v>
      </c>
      <c r="H41" s="4">
        <v>1.002247062428554</v>
      </c>
      <c r="I41" s="4">
        <v>1.006239649641069</v>
      </c>
      <c r="J41" s="4">
        <v>1</v>
      </c>
      <c r="K41" s="4">
        <v>1</v>
      </c>
      <c r="L41" s="4">
        <v>1.001719774980693</v>
      </c>
      <c r="M41" s="4">
        <v>1</v>
      </c>
      <c r="N41" s="4">
        <v>1</v>
      </c>
      <c r="O41" s="4">
        <v>1</v>
      </c>
      <c r="P41" s="4">
        <v>1.0103949189524959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9.2183927068118212</v>
      </c>
      <c r="C42" s="4">
        <v>1.227902044210351</v>
      </c>
      <c r="D42" s="4">
        <v>1.122378813703695</v>
      </c>
      <c r="E42" s="4">
        <v>1.035391258349559</v>
      </c>
      <c r="F42" s="4">
        <v>1.1214323470362491</v>
      </c>
      <c r="G42" s="4">
        <v>1</v>
      </c>
      <c r="H42" s="4">
        <v>1.013327820451307</v>
      </c>
      <c r="I42" s="4">
        <v>1.002247443406769</v>
      </c>
      <c r="J42" s="4">
        <v>1</v>
      </c>
      <c r="K42" s="4">
        <v>1.025882177028705</v>
      </c>
      <c r="L42" s="4">
        <v>1.000584261183475</v>
      </c>
      <c r="M42" s="4">
        <v>1.0337310508673261</v>
      </c>
      <c r="N42" s="4">
        <v>1</v>
      </c>
      <c r="O42" s="4">
        <v>1.0075469420793091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10.50482730294824</v>
      </c>
      <c r="C43" s="4">
        <v>1.1297451155952969</v>
      </c>
      <c r="D43" s="4">
        <v>1.0578010413674479</v>
      </c>
      <c r="E43" s="4">
        <v>1.119253227002019</v>
      </c>
      <c r="F43" s="4">
        <v>1.000871095417103</v>
      </c>
      <c r="G43" s="4">
        <v>1.002207969719273</v>
      </c>
      <c r="H43" s="4">
        <v>1.033244196449387</v>
      </c>
      <c r="I43" s="4">
        <v>1.027806133556098</v>
      </c>
      <c r="J43" s="4">
        <v>1.026686332687327</v>
      </c>
      <c r="K43" s="4">
        <v>1</v>
      </c>
      <c r="L43" s="4">
        <v>1.000043933648497</v>
      </c>
      <c r="M43" s="4">
        <v>0.99999999999999989</v>
      </c>
      <c r="N43" s="4">
        <v>1.007443336017678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6.0082539395271279</v>
      </c>
      <c r="C44" s="4">
        <v>1.1380944876129699</v>
      </c>
      <c r="D44" s="4">
        <v>1.025343401123848</v>
      </c>
      <c r="E44" s="4">
        <v>1.0107710167346591</v>
      </c>
      <c r="F44" s="4">
        <v>1.154089637808748</v>
      </c>
      <c r="G44" s="4">
        <v>1.062046625060951</v>
      </c>
      <c r="H44" s="4">
        <v>1.0013531683933801</v>
      </c>
      <c r="I44" s="4">
        <v>1</v>
      </c>
      <c r="J44" s="4">
        <v>1.0005941139249681</v>
      </c>
      <c r="K44" s="4">
        <v>1.029197341851213</v>
      </c>
      <c r="L44" s="4">
        <v>1.000312271062106</v>
      </c>
      <c r="M44" s="4">
        <v>1.0010777292374811</v>
      </c>
      <c r="N44" s="4">
        <v>1.0020980124547649</v>
      </c>
      <c r="O44" s="4">
        <v>0.99892568493877154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4.2727998350102574</v>
      </c>
      <c r="C45" s="4">
        <v>1.4765725979387221</v>
      </c>
      <c r="D45" s="4">
        <v>1.19252383603374</v>
      </c>
      <c r="E45" s="4">
        <v>1.257895605771812</v>
      </c>
      <c r="F45" s="4">
        <v>1.0029997469852401</v>
      </c>
      <c r="G45" s="4">
        <v>1.0058709287939049</v>
      </c>
      <c r="H45" s="4">
        <v>1</v>
      </c>
      <c r="I45" s="4">
        <v>1.0009863248418489</v>
      </c>
      <c r="J45" s="4">
        <v>1.102840903381876</v>
      </c>
      <c r="K45" s="4">
        <v>1</v>
      </c>
      <c r="L45" s="4">
        <v>1.005088525314924</v>
      </c>
      <c r="M45" s="4">
        <v>1.000652070956852</v>
      </c>
      <c r="N45" s="4">
        <v>1</v>
      </c>
      <c r="O45" s="4">
        <v>1</v>
      </c>
      <c r="P45" s="4">
        <v>1.04621518843159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71.733217208582175</v>
      </c>
      <c r="C46" s="4">
        <v>1.136733184374165</v>
      </c>
      <c r="D46" s="4">
        <v>1.4116934999867761</v>
      </c>
      <c r="E46" s="4">
        <v>1.0406275415181689</v>
      </c>
      <c r="F46" s="4">
        <v>1.1264356301954641</v>
      </c>
      <c r="G46" s="4">
        <v>1.000168227776721</v>
      </c>
      <c r="H46" s="4">
        <v>1.000749829598151</v>
      </c>
      <c r="I46" s="4">
        <v>1.0325145365113479</v>
      </c>
      <c r="J46" s="4">
        <v>1.00034320757317</v>
      </c>
      <c r="K46" s="4">
        <v>1.031709150211503</v>
      </c>
      <c r="L46" s="4">
        <v>0.99879046565727414</v>
      </c>
      <c r="M46" s="4">
        <v>1.000033660235125</v>
      </c>
      <c r="N46" s="4">
        <v>1</v>
      </c>
      <c r="O46" s="4">
        <v>1.0299277502563859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6.1774020566525776</v>
      </c>
      <c r="C47" s="4">
        <v>1.338073563384538</v>
      </c>
      <c r="D47" s="4">
        <v>1.108202451819412</v>
      </c>
      <c r="E47" s="4">
        <v>1.198759609976451</v>
      </c>
      <c r="F47" s="4">
        <v>1.0015195356452271</v>
      </c>
      <c r="G47" s="4">
        <v>1.0034872023879129</v>
      </c>
      <c r="H47" s="4">
        <v>1.047537912906255</v>
      </c>
      <c r="I47" s="4">
        <v>1</v>
      </c>
      <c r="J47" s="4">
        <v>1.000577897343603</v>
      </c>
      <c r="K47" s="4">
        <v>1.0001700526156221</v>
      </c>
      <c r="L47" s="4">
        <v>1.0003066299176839</v>
      </c>
      <c r="M47" s="4">
        <v>1.0522780036222401</v>
      </c>
      <c r="N47" s="4">
        <v>1</v>
      </c>
      <c r="O47" s="4">
        <v>0.95058541012980491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7.2940472822113209</v>
      </c>
      <c r="C48" s="4">
        <v>1.2054145918988519</v>
      </c>
      <c r="D48" s="4">
        <v>1.2988067078237551</v>
      </c>
      <c r="E48" s="4">
        <v>1.0430776265699659</v>
      </c>
      <c r="F48" s="4">
        <v>1.0447694499621589</v>
      </c>
      <c r="G48" s="4">
        <v>1.032127581984188</v>
      </c>
      <c r="H48" s="4">
        <v>1.0033166551836721</v>
      </c>
      <c r="I48" s="4">
        <v>1.000820607932442</v>
      </c>
      <c r="J48" s="4">
        <v>1.0011985170360791</v>
      </c>
      <c r="K48" s="4">
        <v>1.0004397400955971</v>
      </c>
      <c r="L48" s="4">
        <v>1.0346953574142239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5.6863251234906693</v>
      </c>
      <c r="C49" s="4">
        <v>1.2074072761438821</v>
      </c>
      <c r="D49" s="4">
        <v>1.179770902142683</v>
      </c>
      <c r="E49" s="4">
        <v>1.0094529421402341</v>
      </c>
      <c r="F49" s="4">
        <v>1.2933784886820141</v>
      </c>
      <c r="G49" s="4">
        <v>1.0033290199268841</v>
      </c>
      <c r="H49" s="4">
        <v>1</v>
      </c>
      <c r="I49" s="4">
        <v>1</v>
      </c>
      <c r="J49" s="4">
        <v>1.0027516091801669</v>
      </c>
      <c r="K49" s="4">
        <v>1</v>
      </c>
      <c r="L49" s="4">
        <v>1.0051332716198891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8.1890151229167838</v>
      </c>
      <c r="C50" s="4">
        <v>1.387073757444351</v>
      </c>
      <c r="D50" s="4">
        <v>1.035425241908146</v>
      </c>
      <c r="E50" s="4">
        <v>1.127661997335665</v>
      </c>
      <c r="F50" s="4">
        <v>1.0004640766322941</v>
      </c>
      <c r="G50" s="4">
        <v>1.0021372257775309</v>
      </c>
      <c r="H50" s="4">
        <v>1.0012380285845119</v>
      </c>
      <c r="I50" s="4">
        <v>1.000666204777837</v>
      </c>
      <c r="J50" s="4">
        <v>1.0447678853727671</v>
      </c>
      <c r="K50" s="4">
        <v>1.0377340424503261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6.9253184045811436</v>
      </c>
      <c r="C51" s="4">
        <v>1.181005789505823</v>
      </c>
      <c r="D51" s="4">
        <v>1.072655531983377</v>
      </c>
      <c r="E51" s="4">
        <v>1.002326281176195</v>
      </c>
      <c r="F51" s="4">
        <v>1.0781057621083301</v>
      </c>
      <c r="G51" s="4">
        <v>1.0553537066128029</v>
      </c>
      <c r="H51" s="4">
        <v>1.001238937891171</v>
      </c>
      <c r="I51" s="4">
        <v>1.152172649680113</v>
      </c>
      <c r="J51" s="4">
        <v>1.000232686690623</v>
      </c>
      <c r="K51" s="4">
        <v>1.0253723310289971</v>
      </c>
      <c r="U51" s="4"/>
      <c r="V51" s="4"/>
    </row>
    <row r="52" spans="1:22" ht="15.5" customHeight="1" x14ac:dyDescent="0.35">
      <c r="A52" s="1">
        <f t="shared" si="6"/>
        <v>14</v>
      </c>
      <c r="B52" s="4">
        <v>7.9562301948408152</v>
      </c>
      <c r="C52" s="4">
        <v>1.4217963422923861</v>
      </c>
      <c r="D52" s="4">
        <v>1.053535465334537</v>
      </c>
      <c r="E52" s="4">
        <v>1.102005125044812</v>
      </c>
      <c r="F52" s="4">
        <v>1.0458989205066871</v>
      </c>
      <c r="G52" s="4">
        <v>1.004560028115201</v>
      </c>
      <c r="H52" s="4">
        <v>1.0404087009372609</v>
      </c>
      <c r="I52" s="4">
        <v>1.0014027940798991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9.9187167993731489</v>
      </c>
      <c r="C53" s="4">
        <v>1.1823730370425449</v>
      </c>
      <c r="D53" s="4">
        <v>1.156327877443073</v>
      </c>
      <c r="E53" s="4">
        <v>1.001596335113679</v>
      </c>
      <c r="F53" s="4">
        <v>1.287755890960496</v>
      </c>
      <c r="G53" s="4">
        <v>1.0318633349964159</v>
      </c>
      <c r="H53" s="4">
        <v>1.002192432214325</v>
      </c>
      <c r="I53" s="4">
        <v>1</v>
      </c>
    </row>
    <row r="54" spans="1:22" ht="15.5" customHeight="1" x14ac:dyDescent="0.35">
      <c r="A54" s="1">
        <f t="shared" si="6"/>
        <v>16</v>
      </c>
      <c r="B54" s="4">
        <v>4.5974320830169946</v>
      </c>
      <c r="C54" s="4">
        <v>1.1965539244453569</v>
      </c>
      <c r="D54" s="4">
        <v>1.1765128268640159</v>
      </c>
      <c r="E54" s="4">
        <v>1.1047115508446581</v>
      </c>
      <c r="F54" s="4">
        <v>1.013211518357779</v>
      </c>
      <c r="G54" s="4">
        <v>1.054142740155968</v>
      </c>
      <c r="H54" s="4">
        <v>0.99882642392196985</v>
      </c>
    </row>
    <row r="55" spans="1:22" ht="15.5" customHeight="1" x14ac:dyDescent="0.35">
      <c r="A55" s="1">
        <f t="shared" si="6"/>
        <v>17</v>
      </c>
      <c r="B55" s="4">
        <v>7.7812323657046978</v>
      </c>
      <c r="C55" s="4">
        <v>1.2013606865427959</v>
      </c>
      <c r="D55" s="4">
        <v>1.0245598018313611</v>
      </c>
      <c r="E55" s="4">
        <v>1.130950763993513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7.1454532321524171</v>
      </c>
      <c r="C56" s="4">
        <v>1.592971681816912</v>
      </c>
      <c r="D56" s="4">
        <v>1.304915641314889</v>
      </c>
      <c r="E56" s="4">
        <v>1.049473333710933</v>
      </c>
      <c r="F56" s="4">
        <v>1.042937992629015</v>
      </c>
    </row>
    <row r="57" spans="1:22" ht="15.5" customHeight="1" x14ac:dyDescent="0.35">
      <c r="A57" s="1">
        <f t="shared" si="6"/>
        <v>19</v>
      </c>
      <c r="B57" s="4">
        <v>7.6977061184703226</v>
      </c>
      <c r="C57" s="4">
        <v>1.922431095304499</v>
      </c>
      <c r="D57" s="4">
        <v>1.173628000819364</v>
      </c>
      <c r="E57" s="4">
        <v>1.000552813038083</v>
      </c>
    </row>
    <row r="58" spans="1:22" ht="15.5" customHeight="1" x14ac:dyDescent="0.35">
      <c r="A58" s="1">
        <f t="shared" si="6"/>
        <v>20</v>
      </c>
      <c r="B58" s="4"/>
      <c r="C58" s="4">
        <v>1.441188082141694</v>
      </c>
      <c r="D58" s="4">
        <v>1.067519703512068</v>
      </c>
    </row>
    <row r="59" spans="1:22" ht="15.5" customHeight="1" x14ac:dyDescent="0.35">
      <c r="A59" s="1">
        <f t="shared" si="6"/>
        <v>21</v>
      </c>
      <c r="B59" s="4">
        <v>3.8600999029338938</v>
      </c>
      <c r="C59" s="4">
        <v>1.140639405139219</v>
      </c>
    </row>
    <row r="60" spans="1:22" ht="15.5" customHeight="1" x14ac:dyDescent="0.35">
      <c r="A60" s="1">
        <f t="shared" si="6"/>
        <v>22</v>
      </c>
      <c r="B60" s="4">
        <v>1.2798416531586669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25</v>
      </c>
      <c r="E4" s="7" t="s">
        <v>26</v>
      </c>
      <c r="F4" s="7" t="s">
        <v>27</v>
      </c>
      <c r="G4" s="7" t="s">
        <v>28</v>
      </c>
      <c r="H4" s="8">
        <v>45382</v>
      </c>
      <c r="J4" s="33" t="s">
        <v>29</v>
      </c>
      <c r="K4" s="34"/>
      <c r="L4" s="34"/>
      <c r="M4" s="35"/>
    </row>
    <row r="5" spans="1:44" s="7" customFormat="1" x14ac:dyDescent="0.35">
      <c r="A5" s="7" t="s">
        <v>30</v>
      </c>
      <c r="B5" s="7" t="s">
        <v>31</v>
      </c>
      <c r="C5" s="7" t="s">
        <v>32</v>
      </c>
      <c r="D5" s="7" t="s">
        <v>33</v>
      </c>
      <c r="E5" s="7" t="s">
        <v>33</v>
      </c>
      <c r="F5" s="7" t="s">
        <v>34</v>
      </c>
      <c r="G5" s="7" t="s">
        <v>35</v>
      </c>
      <c r="H5" s="9" t="s">
        <v>33</v>
      </c>
      <c r="L5" s="7" t="s">
        <v>35</v>
      </c>
      <c r="M5" s="7" t="s">
        <v>36</v>
      </c>
    </row>
    <row r="6" spans="1:44" s="7" customFormat="1" x14ac:dyDescent="0.35">
      <c r="A6" s="7" t="s">
        <v>21</v>
      </c>
      <c r="B6" s="7" t="s">
        <v>37</v>
      </c>
      <c r="C6" s="7" t="s">
        <v>38</v>
      </c>
      <c r="D6" s="7" t="s">
        <v>39</v>
      </c>
      <c r="E6" s="7" t="s">
        <v>39</v>
      </c>
      <c r="F6" s="7" t="s">
        <v>39</v>
      </c>
      <c r="G6" s="7" t="s">
        <v>40</v>
      </c>
      <c r="H6" s="9" t="s">
        <v>39</v>
      </c>
      <c r="I6" s="7" t="s">
        <v>41</v>
      </c>
      <c r="J6" s="7" t="s">
        <v>35</v>
      </c>
      <c r="K6" s="7" t="s">
        <v>37</v>
      </c>
      <c r="L6" s="7" t="s">
        <v>42</v>
      </c>
      <c r="M6" s="7" t="s">
        <v>43</v>
      </c>
      <c r="S6" s="7" t="s">
        <v>44</v>
      </c>
      <c r="AR6" s="7" t="s">
        <v>45</v>
      </c>
    </row>
    <row r="7" spans="1:44" s="7" customFormat="1" x14ac:dyDescent="0.35">
      <c r="A7" s="7" t="s">
        <v>46</v>
      </c>
      <c r="B7" s="7" t="s">
        <v>47</v>
      </c>
      <c r="C7" s="7" t="s">
        <v>46</v>
      </c>
      <c r="D7" s="7" t="s">
        <v>17</v>
      </c>
      <c r="E7" s="7" t="s">
        <v>17</v>
      </c>
      <c r="F7" s="7" t="s">
        <v>17</v>
      </c>
      <c r="G7" s="7" t="s">
        <v>46</v>
      </c>
      <c r="H7" s="9" t="s">
        <v>17</v>
      </c>
      <c r="I7" s="7" t="s">
        <v>48</v>
      </c>
      <c r="J7" s="7" t="s">
        <v>48</v>
      </c>
      <c r="K7" s="7" t="s">
        <v>47</v>
      </c>
      <c r="L7" s="7" t="s">
        <v>48</v>
      </c>
      <c r="M7" s="7" t="s">
        <v>49</v>
      </c>
      <c r="R7" s="10" t="s">
        <v>50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26</v>
      </c>
      <c r="AR7" s="7" t="s">
        <v>26</v>
      </c>
    </row>
    <row r="8" spans="1:44" x14ac:dyDescent="0.35">
      <c r="A8" s="12">
        <f t="shared" ref="A8:A30" si="0">DATE(YEAR(A9),MONTH(A9)-1,1)</f>
        <v>44652</v>
      </c>
      <c r="B8" s="13">
        <v>77682.48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77682.48</v>
      </c>
      <c r="H8" s="14">
        <f t="shared" ref="H8:H31" si="4">G8-B8</f>
        <v>0</v>
      </c>
      <c r="I8" s="13">
        <v>78508.501666666663</v>
      </c>
      <c r="J8" s="13">
        <f t="shared" ref="J8:J28" si="5">100*$G8/$I8</f>
        <v>98.947857048433036</v>
      </c>
      <c r="K8" s="13">
        <f t="shared" ref="K8:K31" si="6">100*(B8/I8)</f>
        <v>98.947857048433036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5360.11</v>
      </c>
      <c r="T8" s="17">
        <v>45885.91</v>
      </c>
      <c r="U8" s="17">
        <v>53973.890000000007</v>
      </c>
      <c r="V8" s="17">
        <v>58705.250000000007</v>
      </c>
      <c r="W8" s="17">
        <v>66892.040000000008</v>
      </c>
      <c r="X8" s="17">
        <v>68573.48000000001</v>
      </c>
      <c r="Y8" s="17">
        <v>70150.38</v>
      </c>
      <c r="Z8" s="17">
        <v>71957.36</v>
      </c>
      <c r="AA8" s="17">
        <v>72040.42</v>
      </c>
      <c r="AB8" s="17">
        <v>72058.599999999991</v>
      </c>
      <c r="AC8" s="17">
        <v>75351.999999999985</v>
      </c>
      <c r="AD8" s="17">
        <v>75462.189999999988</v>
      </c>
      <c r="AE8" s="17">
        <v>75405.139999999985</v>
      </c>
      <c r="AF8" s="17">
        <v>76993.01999999999</v>
      </c>
      <c r="AG8" s="17">
        <v>76993.01999999999</v>
      </c>
      <c r="AH8" s="17">
        <v>76993.01999999999</v>
      </c>
      <c r="AI8" s="17">
        <v>77182.709999999992</v>
      </c>
      <c r="AJ8" s="17">
        <v>77182.709999999992</v>
      </c>
      <c r="AK8" s="17">
        <v>77682.48</v>
      </c>
      <c r="AL8" s="17">
        <v>77682.48</v>
      </c>
      <c r="AM8" s="17">
        <v>77682.48</v>
      </c>
      <c r="AN8" s="17">
        <v>77682.48</v>
      </c>
      <c r="AO8" s="17">
        <v>77682.48</v>
      </c>
      <c r="AP8" s="17">
        <v>77682.48</v>
      </c>
      <c r="AQ8" s="13"/>
      <c r="AR8" s="13"/>
    </row>
    <row r="9" spans="1:44" x14ac:dyDescent="0.35">
      <c r="A9" s="12">
        <f t="shared" si="0"/>
        <v>44682</v>
      </c>
      <c r="B9" s="13">
        <v>72804.27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72804.27</v>
      </c>
      <c r="H9" s="14">
        <f t="shared" si="4"/>
        <v>0</v>
      </c>
      <c r="I9" s="13">
        <v>77065.666666666672</v>
      </c>
      <c r="J9" s="13">
        <f t="shared" si="5"/>
        <v>94.470434304943396</v>
      </c>
      <c r="K9" s="13">
        <f t="shared" si="6"/>
        <v>94.47043430494341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9971.36</v>
      </c>
      <c r="T9" s="17">
        <v>42806.559999999998</v>
      </c>
      <c r="U9" s="17">
        <v>52808.2</v>
      </c>
      <c r="V9" s="17">
        <v>56817.02</v>
      </c>
      <c r="W9" s="17">
        <v>59668.89</v>
      </c>
      <c r="X9" s="17">
        <v>63196.89</v>
      </c>
      <c r="Y9" s="17">
        <v>65012.81</v>
      </c>
      <c r="Z9" s="17">
        <v>65036.87</v>
      </c>
      <c r="AA9" s="17">
        <v>68162.709999999992</v>
      </c>
      <c r="AB9" s="17">
        <v>68230.659999999989</v>
      </c>
      <c r="AC9" s="17">
        <v>68255.099999999991</v>
      </c>
      <c r="AD9" s="17">
        <v>70570.349999999991</v>
      </c>
      <c r="AE9" s="17">
        <v>72275.34</v>
      </c>
      <c r="AF9" s="17">
        <v>72297.39</v>
      </c>
      <c r="AG9" s="17">
        <v>72297.39</v>
      </c>
      <c r="AH9" s="17">
        <v>72297.39</v>
      </c>
      <c r="AI9" s="17">
        <v>72297.39</v>
      </c>
      <c r="AJ9" s="17">
        <v>72797.97</v>
      </c>
      <c r="AK9" s="17">
        <v>72797.97</v>
      </c>
      <c r="AL9" s="17">
        <v>72797.97</v>
      </c>
      <c r="AM9" s="17">
        <v>72797.97</v>
      </c>
      <c r="AN9" s="17">
        <v>72804.27</v>
      </c>
      <c r="AO9" s="17">
        <v>72804.27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45053.340000000011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45053.340000000011</v>
      </c>
      <c r="H10" s="14">
        <f t="shared" si="4"/>
        <v>0</v>
      </c>
      <c r="I10" s="13">
        <v>74564.363333333327</v>
      </c>
      <c r="J10" s="13">
        <f t="shared" si="5"/>
        <v>60.422080986051043</v>
      </c>
      <c r="K10" s="13">
        <f t="shared" si="6"/>
        <v>60.422080986051043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2598.4299999999998</v>
      </c>
      <c r="T10" s="17">
        <v>29691.45</v>
      </c>
      <c r="U10" s="17">
        <v>36384.120000000003</v>
      </c>
      <c r="V10" s="17">
        <v>38536.870000000003</v>
      </c>
      <c r="W10" s="17">
        <v>39731.740000000013</v>
      </c>
      <c r="X10" s="17">
        <v>40269.780000000013</v>
      </c>
      <c r="Y10" s="17">
        <v>40316.31</v>
      </c>
      <c r="Z10" s="17">
        <v>44672.2</v>
      </c>
      <c r="AA10" s="17">
        <v>44777.600000000013</v>
      </c>
      <c r="AB10" s="17">
        <v>44777.600000000013</v>
      </c>
      <c r="AC10" s="17">
        <v>44777.600000000013</v>
      </c>
      <c r="AD10" s="17">
        <v>44927.150000000009</v>
      </c>
      <c r="AE10" s="17">
        <v>44961.880000000012</v>
      </c>
      <c r="AF10" s="17">
        <v>45053.340000000011</v>
      </c>
      <c r="AG10" s="17">
        <v>45053.340000000011</v>
      </c>
      <c r="AH10" s="17">
        <v>45053.340000000011</v>
      </c>
      <c r="AI10" s="17">
        <v>45053.340000000011</v>
      </c>
      <c r="AJ10" s="17">
        <v>45053.340000000011</v>
      </c>
      <c r="AK10" s="17">
        <v>45053.340000000011</v>
      </c>
      <c r="AL10" s="17">
        <v>45053.340000000011</v>
      </c>
      <c r="AM10" s="17">
        <v>45053.340000000011</v>
      </c>
      <c r="AN10" s="17">
        <v>45053.340000000011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48700.54</v>
      </c>
      <c r="C11" s="13">
        <f>+'Completion Factors'!J27</f>
        <v>0.99997115387389046</v>
      </c>
      <c r="D11" s="13">
        <f t="shared" si="1"/>
        <v>1.4048624432838801</v>
      </c>
      <c r="E11" s="13">
        <f t="shared" si="2"/>
        <v>1.4048624432838801</v>
      </c>
      <c r="F11" s="13"/>
      <c r="G11" s="13">
        <f t="shared" si="3"/>
        <v>48701.944862443284</v>
      </c>
      <c r="H11" s="14">
        <f t="shared" si="4"/>
        <v>1.4048624432834913</v>
      </c>
      <c r="I11" s="13">
        <v>72939.214166666658</v>
      </c>
      <c r="J11" s="13">
        <f t="shared" si="5"/>
        <v>66.770591675362681</v>
      </c>
      <c r="K11" s="13">
        <f t="shared" si="6"/>
        <v>66.768665602454803</v>
      </c>
      <c r="L11" s="13">
        <f t="shared" si="7"/>
        <v>1.9260729078780514E-3</v>
      </c>
      <c r="M11" s="13"/>
      <c r="N11" s="13"/>
      <c r="O11" s="13"/>
      <c r="P11" s="13"/>
      <c r="R11" s="16">
        <f t="shared" si="8"/>
        <v>44743</v>
      </c>
      <c r="S11" s="17">
        <v>1725.59</v>
      </c>
      <c r="T11" s="17">
        <v>34750.699999999997</v>
      </c>
      <c r="U11" s="17">
        <v>40611.370000000003</v>
      </c>
      <c r="V11" s="17">
        <v>42829.73</v>
      </c>
      <c r="W11" s="17">
        <v>44454.99</v>
      </c>
      <c r="X11" s="17">
        <v>46065.46</v>
      </c>
      <c r="Y11" s="17">
        <v>47711.18</v>
      </c>
      <c r="Z11" s="17">
        <v>47818.39</v>
      </c>
      <c r="AA11" s="17">
        <v>48116.76</v>
      </c>
      <c r="AB11" s="17">
        <v>48116.76</v>
      </c>
      <c r="AC11" s="17">
        <v>48116.76</v>
      </c>
      <c r="AD11" s="17">
        <v>48199.51</v>
      </c>
      <c r="AE11" s="17">
        <v>48199.51</v>
      </c>
      <c r="AF11" s="17">
        <v>48199.51</v>
      </c>
      <c r="AG11" s="17">
        <v>48199.51</v>
      </c>
      <c r="AH11" s="17">
        <v>48700.54</v>
      </c>
      <c r="AI11" s="17">
        <v>48700.54</v>
      </c>
      <c r="AJ11" s="17">
        <v>48700.54</v>
      </c>
      <c r="AK11" s="17">
        <v>48700.54</v>
      </c>
      <c r="AL11" s="17">
        <v>48700.54</v>
      </c>
      <c r="AM11" s="17">
        <v>48700.54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66781.37000000001</v>
      </c>
      <c r="C12" s="13">
        <f>++'Completion Factors'!J26</f>
        <v>0.99997115387389046</v>
      </c>
      <c r="D12" s="13">
        <f t="shared" si="1"/>
        <v>1.9264393911041815</v>
      </c>
      <c r="E12" s="13">
        <f t="shared" si="2"/>
        <v>1.9264393911041815</v>
      </c>
      <c r="F12" s="13"/>
      <c r="G12" s="13">
        <f t="shared" si="3"/>
        <v>66783.29643939111</v>
      </c>
      <c r="H12" s="14">
        <f t="shared" si="4"/>
        <v>1.9264393910998479</v>
      </c>
      <c r="I12" s="13">
        <v>71634.597500000003</v>
      </c>
      <c r="J12" s="13">
        <f t="shared" si="5"/>
        <v>93.227712264860713</v>
      </c>
      <c r="K12" s="13">
        <f t="shared" si="6"/>
        <v>93.225023006515812</v>
      </c>
      <c r="L12" s="13">
        <f t="shared" si="7"/>
        <v>2.6892583449011909E-3</v>
      </c>
      <c r="M12" s="13"/>
      <c r="N12" s="13"/>
      <c r="O12" s="13"/>
      <c r="P12" s="13"/>
      <c r="R12" s="16">
        <f t="shared" si="8"/>
        <v>44774</v>
      </c>
      <c r="S12" s="17">
        <v>4169.37</v>
      </c>
      <c r="T12" s="17">
        <v>38434.89</v>
      </c>
      <c r="U12" s="17">
        <v>47194.28</v>
      </c>
      <c r="V12" s="17">
        <v>52969.86</v>
      </c>
      <c r="W12" s="17">
        <v>54844.53</v>
      </c>
      <c r="X12" s="17">
        <v>61504.43</v>
      </c>
      <c r="Y12" s="17">
        <v>61504.43</v>
      </c>
      <c r="Z12" s="17">
        <v>62324.15</v>
      </c>
      <c r="AA12" s="17">
        <v>62464.22</v>
      </c>
      <c r="AB12" s="17">
        <v>62464.22</v>
      </c>
      <c r="AC12" s="17">
        <v>64080.93</v>
      </c>
      <c r="AD12" s="17">
        <v>64118.37</v>
      </c>
      <c r="AE12" s="17">
        <v>66281.150000000009</v>
      </c>
      <c r="AF12" s="17">
        <v>66281.150000000009</v>
      </c>
      <c r="AG12" s="17">
        <v>66781.37000000001</v>
      </c>
      <c r="AH12" s="17">
        <v>66781.37000000001</v>
      </c>
      <c r="AI12" s="17">
        <v>66781.37000000001</v>
      </c>
      <c r="AJ12" s="17">
        <v>66781.37000000001</v>
      </c>
      <c r="AK12" s="17">
        <v>66781.37000000001</v>
      </c>
      <c r="AL12" s="17">
        <v>66781.37000000001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60311.23</v>
      </c>
      <c r="C13" s="13">
        <f>++'Completion Factors'!J25</f>
        <v>0.99997115387389046</v>
      </c>
      <c r="D13" s="13">
        <f t="shared" si="1"/>
        <v>1.7397955327652641</v>
      </c>
      <c r="E13" s="13">
        <f t="shared" si="2"/>
        <v>1.7397955327652641</v>
      </c>
      <c r="F13" s="13"/>
      <c r="G13" s="13">
        <f t="shared" si="3"/>
        <v>60312.969795532772</v>
      </c>
      <c r="H13" s="14">
        <f t="shared" si="4"/>
        <v>1.7397955327687669</v>
      </c>
      <c r="I13" s="13">
        <v>71634.597500000003</v>
      </c>
      <c r="J13" s="13">
        <f t="shared" si="5"/>
        <v>84.195307715008482</v>
      </c>
      <c r="K13" s="13">
        <f t="shared" si="6"/>
        <v>84.192879006544288</v>
      </c>
      <c r="L13" s="13">
        <f t="shared" si="7"/>
        <v>2.4287084641940737E-3</v>
      </c>
      <c r="M13" s="13"/>
      <c r="N13" s="13"/>
      <c r="O13" s="13"/>
      <c r="P13" s="13"/>
      <c r="R13" s="16">
        <f t="shared" si="8"/>
        <v>44805</v>
      </c>
      <c r="S13" s="17">
        <v>3895.55</v>
      </c>
      <c r="T13" s="17">
        <v>40922.080000000002</v>
      </c>
      <c r="U13" s="17">
        <v>46231.519999999997</v>
      </c>
      <c r="V13" s="17">
        <v>48903.750000000007</v>
      </c>
      <c r="W13" s="17">
        <v>54735.680000000008</v>
      </c>
      <c r="X13" s="17">
        <v>54783.360000000008</v>
      </c>
      <c r="Y13" s="17">
        <v>54904.320000000007</v>
      </c>
      <c r="Z13" s="17">
        <v>56729.570000000007</v>
      </c>
      <c r="AA13" s="17">
        <v>58307.000000000007</v>
      </c>
      <c r="AB13" s="17">
        <v>59863.000000000007</v>
      </c>
      <c r="AC13" s="17">
        <v>59863.000000000007</v>
      </c>
      <c r="AD13" s="17">
        <v>59865.63</v>
      </c>
      <c r="AE13" s="17">
        <v>59865.63</v>
      </c>
      <c r="AF13" s="17">
        <v>60311.23</v>
      </c>
      <c r="AG13" s="17">
        <v>60311.23</v>
      </c>
      <c r="AH13" s="17">
        <v>60311.23</v>
      </c>
      <c r="AI13" s="17">
        <v>60311.23</v>
      </c>
      <c r="AJ13" s="17">
        <v>60311.23</v>
      </c>
      <c r="AK13" s="17">
        <v>60311.23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55566.38</v>
      </c>
      <c r="C14" s="13">
        <f>++'Completion Factors'!J24</f>
        <v>0.99943186419924368</v>
      </c>
      <c r="D14" s="13">
        <f t="shared" si="1"/>
        <v>31.587195613101336</v>
      </c>
      <c r="E14" s="13">
        <f t="shared" si="2"/>
        <v>31.587195613101336</v>
      </c>
      <c r="F14" s="13"/>
      <c r="G14" s="13">
        <f t="shared" si="3"/>
        <v>55597.967195613099</v>
      </c>
      <c r="H14" s="14">
        <f t="shared" si="4"/>
        <v>31.587195613101358</v>
      </c>
      <c r="I14" s="13">
        <v>70496.682499999995</v>
      </c>
      <c r="J14" s="13">
        <f t="shared" si="5"/>
        <v>78.86607599671531</v>
      </c>
      <c r="K14" s="13">
        <f t="shared" si="6"/>
        <v>78.821269355476403</v>
      </c>
      <c r="L14" s="13">
        <f t="shared" si="7"/>
        <v>4.4806641238906764E-2</v>
      </c>
      <c r="M14" s="13"/>
      <c r="N14" s="13"/>
      <c r="O14" s="13"/>
      <c r="P14" s="13"/>
      <c r="R14" s="16">
        <f t="shared" si="8"/>
        <v>44835</v>
      </c>
      <c r="S14" s="17">
        <v>6188.56</v>
      </c>
      <c r="T14" s="17">
        <v>37182.44</v>
      </c>
      <c r="U14" s="17">
        <v>42317.13</v>
      </c>
      <c r="V14" s="17">
        <v>43389.59</v>
      </c>
      <c r="W14" s="17">
        <v>43856.94</v>
      </c>
      <c r="X14" s="17">
        <v>50614.84</v>
      </c>
      <c r="Y14" s="17">
        <v>53755.320000000007</v>
      </c>
      <c r="Z14" s="17">
        <v>53828.06</v>
      </c>
      <c r="AA14" s="17">
        <v>53828.06</v>
      </c>
      <c r="AB14" s="17">
        <v>53860.040000000008</v>
      </c>
      <c r="AC14" s="17">
        <v>55432.610000000008</v>
      </c>
      <c r="AD14" s="17">
        <v>55449.920000000013</v>
      </c>
      <c r="AE14" s="17">
        <v>55509.680000000008</v>
      </c>
      <c r="AF14" s="17">
        <v>55626.140000000007</v>
      </c>
      <c r="AG14" s="17">
        <v>55566.38</v>
      </c>
      <c r="AH14" s="17">
        <v>55566.38</v>
      </c>
      <c r="AI14" s="17">
        <v>55566.38</v>
      </c>
      <c r="AJ14" s="17">
        <v>55566.38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70449.170000000013</v>
      </c>
      <c r="C15" s="13">
        <f>++'Completion Factors'!J23</f>
        <v>0.99885522212468947</v>
      </c>
      <c r="D15" s="13">
        <f t="shared" si="1"/>
        <v>80.741081754012669</v>
      </c>
      <c r="E15" s="13">
        <f t="shared" si="2"/>
        <v>80.741081754012669</v>
      </c>
      <c r="F15" s="13"/>
      <c r="G15" s="13">
        <f t="shared" si="3"/>
        <v>70529.91108175402</v>
      </c>
      <c r="H15" s="14">
        <f t="shared" si="4"/>
        <v>80.74108175400761</v>
      </c>
      <c r="I15" s="13">
        <v>70246.596666666665</v>
      </c>
      <c r="J15" s="13">
        <f t="shared" si="5"/>
        <v>100.40331408001407</v>
      </c>
      <c r="K15" s="13">
        <f t="shared" si="6"/>
        <v>100.28837458744742</v>
      </c>
      <c r="L15" s="13">
        <f t="shared" si="7"/>
        <v>0.11493949256664848</v>
      </c>
      <c r="M15" s="13"/>
      <c r="N15" s="13"/>
      <c r="O15" s="13"/>
      <c r="P15" s="13"/>
      <c r="R15" s="16">
        <f t="shared" si="8"/>
        <v>44866</v>
      </c>
      <c r="S15" s="17">
        <v>6351.91</v>
      </c>
      <c r="T15" s="17">
        <v>27140.44</v>
      </c>
      <c r="U15" s="17">
        <v>40074.83</v>
      </c>
      <c r="V15" s="17">
        <v>47790.19</v>
      </c>
      <c r="W15" s="17">
        <v>60115.07</v>
      </c>
      <c r="X15" s="17">
        <v>60295.4</v>
      </c>
      <c r="Y15" s="17">
        <v>60649.39</v>
      </c>
      <c r="Z15" s="17">
        <v>60649.39</v>
      </c>
      <c r="AA15" s="17">
        <v>60709.21</v>
      </c>
      <c r="AB15" s="17">
        <v>66952.600000000006</v>
      </c>
      <c r="AC15" s="17">
        <v>66952.600000000006</v>
      </c>
      <c r="AD15" s="17">
        <v>67293.290000000008</v>
      </c>
      <c r="AE15" s="17">
        <v>67337.170000000013</v>
      </c>
      <c r="AF15" s="17">
        <v>67337.170000000013</v>
      </c>
      <c r="AG15" s="17">
        <v>67337.170000000013</v>
      </c>
      <c r="AH15" s="17">
        <v>70449.170000000013</v>
      </c>
      <c r="AI15" s="17">
        <v>70449.170000000013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53547.88</v>
      </c>
      <c r="C16" s="13">
        <f>++'Completion Factors'!J22</f>
        <v>0.99885522212468947</v>
      </c>
      <c r="D16" s="13">
        <f t="shared" si="1"/>
        <v>61.370684095129278</v>
      </c>
      <c r="E16" s="13">
        <f t="shared" si="2"/>
        <v>61.370684095129278</v>
      </c>
      <c r="F16" s="13"/>
      <c r="G16" s="13">
        <f t="shared" si="3"/>
        <v>53609.250684095125</v>
      </c>
      <c r="H16" s="14">
        <f t="shared" si="4"/>
        <v>61.370684095127217</v>
      </c>
      <c r="I16" s="13">
        <v>69400.996666666659</v>
      </c>
      <c r="J16" s="13">
        <f t="shared" si="5"/>
        <v>77.245649571259946</v>
      </c>
      <c r="K16" s="13">
        <f t="shared" si="6"/>
        <v>77.157220460666778</v>
      </c>
      <c r="L16" s="13">
        <f t="shared" si="7"/>
        <v>8.8429110593168048E-2</v>
      </c>
      <c r="M16" s="13"/>
      <c r="N16" s="13"/>
      <c r="O16" s="13"/>
      <c r="P16" s="13"/>
      <c r="R16" s="16">
        <f t="shared" si="8"/>
        <v>44896</v>
      </c>
      <c r="S16" s="17">
        <v>361.68</v>
      </c>
      <c r="T16" s="17">
        <v>25944.47</v>
      </c>
      <c r="U16" s="17">
        <v>29491.94</v>
      </c>
      <c r="V16" s="17">
        <v>41633.58</v>
      </c>
      <c r="W16" s="17">
        <v>43325.05</v>
      </c>
      <c r="X16" s="17">
        <v>48802.879999999997</v>
      </c>
      <c r="Y16" s="17">
        <v>48811.09</v>
      </c>
      <c r="Z16" s="17">
        <v>48847.69</v>
      </c>
      <c r="AA16" s="17">
        <v>50435.95</v>
      </c>
      <c r="AB16" s="17">
        <v>50453.26</v>
      </c>
      <c r="AC16" s="17">
        <v>52053.09</v>
      </c>
      <c r="AD16" s="17">
        <v>51990.13</v>
      </c>
      <c r="AE16" s="17">
        <v>51991.88</v>
      </c>
      <c r="AF16" s="17">
        <v>51991.88</v>
      </c>
      <c r="AG16" s="17">
        <v>53547.88</v>
      </c>
      <c r="AH16" s="17">
        <v>53547.88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71561.409999999989</v>
      </c>
      <c r="C17" s="13">
        <f>++'Completion Factors'!J21</f>
        <v>0.98660483679407363</v>
      </c>
      <c r="D17" s="13">
        <f t="shared" si="1"/>
        <v>971.5913914542125</v>
      </c>
      <c r="E17" s="13">
        <f t="shared" si="2"/>
        <v>971.5913914542125</v>
      </c>
      <c r="F17" s="13"/>
      <c r="G17" s="13">
        <f t="shared" si="3"/>
        <v>72533.001391454207</v>
      </c>
      <c r="H17" s="14">
        <f t="shared" si="4"/>
        <v>971.59139145421796</v>
      </c>
      <c r="I17" s="13">
        <v>67859.826666666675</v>
      </c>
      <c r="J17" s="13">
        <f t="shared" si="5"/>
        <v>106.8865114373819</v>
      </c>
      <c r="K17" s="13">
        <f t="shared" si="6"/>
        <v>105.45474917216605</v>
      </c>
      <c r="L17" s="13">
        <f t="shared" si="7"/>
        <v>1.4317622652158519</v>
      </c>
      <c r="M17" s="13"/>
      <c r="N17" s="13"/>
      <c r="O17" s="13"/>
      <c r="P17" s="13"/>
      <c r="R17" s="16">
        <f t="shared" si="8"/>
        <v>44927</v>
      </c>
      <c r="S17" s="17">
        <v>6181.89</v>
      </c>
      <c r="T17" s="17">
        <v>38188.019999999997</v>
      </c>
      <c r="U17" s="17">
        <v>51098.38</v>
      </c>
      <c r="V17" s="17">
        <v>56627.350000000013</v>
      </c>
      <c r="W17" s="17">
        <v>67882.58</v>
      </c>
      <c r="X17" s="17">
        <v>67985.73</v>
      </c>
      <c r="Y17" s="17">
        <v>68222.81</v>
      </c>
      <c r="Z17" s="17">
        <v>71465.98</v>
      </c>
      <c r="AA17" s="17">
        <v>71465.98</v>
      </c>
      <c r="AB17" s="17">
        <v>71507.28</v>
      </c>
      <c r="AC17" s="17">
        <v>71519.44</v>
      </c>
      <c r="AD17" s="17">
        <v>71541.37</v>
      </c>
      <c r="AE17" s="17">
        <v>75281.409999999989</v>
      </c>
      <c r="AF17" s="17">
        <v>75281.409999999989</v>
      </c>
      <c r="AG17" s="17">
        <v>71561.409999999989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47715.679999999993</v>
      </c>
      <c r="C18" s="13">
        <f>++'Completion Factors'!J20</f>
        <v>0.99090167224781178</v>
      </c>
      <c r="D18" s="13">
        <f t="shared" si="1"/>
        <v>438.11904623566159</v>
      </c>
      <c r="E18" s="13">
        <f t="shared" si="2"/>
        <v>438.11904623566159</v>
      </c>
      <c r="F18" s="13"/>
      <c r="G18" s="13">
        <f t="shared" si="3"/>
        <v>48153.799046235654</v>
      </c>
      <c r="H18" s="14">
        <f t="shared" si="4"/>
        <v>438.11904623566079</v>
      </c>
      <c r="I18" s="13">
        <v>67042.476666666669</v>
      </c>
      <c r="J18" s="13">
        <f t="shared" si="5"/>
        <v>71.825805728590552</v>
      </c>
      <c r="K18" s="13">
        <f t="shared" si="6"/>
        <v>71.17231100700684</v>
      </c>
      <c r="L18" s="13">
        <f t="shared" si="7"/>
        <v>0.65349472158371213</v>
      </c>
      <c r="M18" s="13"/>
      <c r="N18" s="13"/>
      <c r="O18" s="13"/>
      <c r="P18" s="13"/>
      <c r="R18" s="16">
        <f t="shared" si="8"/>
        <v>44958</v>
      </c>
      <c r="S18" s="17">
        <v>3569.63</v>
      </c>
      <c r="T18" s="17">
        <v>26037.05</v>
      </c>
      <c r="U18" s="17">
        <v>31385.439999999999</v>
      </c>
      <c r="V18" s="17">
        <v>40763.620000000003</v>
      </c>
      <c r="W18" s="17">
        <v>42519.62</v>
      </c>
      <c r="X18" s="17">
        <v>44423.199999999997</v>
      </c>
      <c r="Y18" s="17">
        <v>45850.41</v>
      </c>
      <c r="Z18" s="17">
        <v>46002.48</v>
      </c>
      <c r="AA18" s="17">
        <v>46040.23</v>
      </c>
      <c r="AB18" s="17">
        <v>46095.41</v>
      </c>
      <c r="AC18" s="17">
        <v>46115.679999999993</v>
      </c>
      <c r="AD18" s="17">
        <v>47715.679999999993</v>
      </c>
      <c r="AE18" s="17">
        <v>47715.679999999993</v>
      </c>
      <c r="AF18" s="17">
        <v>47715.679999999993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49881.97</v>
      </c>
      <c r="C19" s="13">
        <f>++'Completion Factors'!J19</f>
        <v>0.99011415236621481</v>
      </c>
      <c r="D19" s="13">
        <f t="shared" si="1"/>
        <v>498.04919353445405</v>
      </c>
      <c r="E19" s="13">
        <f t="shared" si="2"/>
        <v>498.04919353445405</v>
      </c>
      <c r="F19" s="13"/>
      <c r="G19" s="13">
        <f t="shared" si="3"/>
        <v>50380.019193534456</v>
      </c>
      <c r="H19" s="14">
        <f t="shared" si="4"/>
        <v>498.04919353445439</v>
      </c>
      <c r="I19" s="13">
        <v>64103.794166666667</v>
      </c>
      <c r="J19" s="13">
        <f t="shared" si="5"/>
        <v>78.591321853038721</v>
      </c>
      <c r="K19" s="13">
        <f t="shared" si="6"/>
        <v>77.814380019861801</v>
      </c>
      <c r="L19" s="13">
        <f t="shared" si="7"/>
        <v>0.77694183317692023</v>
      </c>
      <c r="M19" s="13">
        <f t="shared" ref="M19:M31" si="9">SUM(G8:G19)/SUM(I8:I19)*100</f>
        <v>84.411983267707484</v>
      </c>
      <c r="N19" s="18"/>
      <c r="O19" s="13"/>
      <c r="P19" s="13"/>
      <c r="R19" s="16">
        <f t="shared" si="8"/>
        <v>44986</v>
      </c>
      <c r="S19" s="17">
        <v>4664.32</v>
      </c>
      <c r="T19" s="17">
        <v>26522.84</v>
      </c>
      <c r="U19" s="17">
        <v>32023.87</v>
      </c>
      <c r="V19" s="17">
        <v>37780.83</v>
      </c>
      <c r="W19" s="17">
        <v>38137.97</v>
      </c>
      <c r="X19" s="17">
        <v>49326.83</v>
      </c>
      <c r="Y19" s="17">
        <v>49491.040000000001</v>
      </c>
      <c r="Z19" s="17">
        <v>49491.040000000001</v>
      </c>
      <c r="AA19" s="17">
        <v>49491.040000000001</v>
      </c>
      <c r="AB19" s="17">
        <v>49627.22</v>
      </c>
      <c r="AC19" s="17">
        <v>49627.22</v>
      </c>
      <c r="AD19" s="17">
        <v>49881.97</v>
      </c>
      <c r="AE19" s="17">
        <v>49881.97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44002.03</v>
      </c>
      <c r="C20" s="13">
        <f>++'Completion Factors'!J18</f>
        <v>0.9772036512041028</v>
      </c>
      <c r="D20" s="13">
        <f t="shared" si="1"/>
        <v>1026.4857508171815</v>
      </c>
      <c r="E20" s="13">
        <f t="shared" si="2"/>
        <v>1026.4857508171815</v>
      </c>
      <c r="F20" s="13"/>
      <c r="G20" s="13">
        <f t="shared" si="3"/>
        <v>45028.515750817183</v>
      </c>
      <c r="H20" s="14">
        <f t="shared" si="4"/>
        <v>1026.4857508171845</v>
      </c>
      <c r="I20" s="13">
        <v>63456.97416666666</v>
      </c>
      <c r="J20" s="13">
        <f t="shared" si="5"/>
        <v>70.959128357667936</v>
      </c>
      <c r="K20" s="13">
        <f t="shared" si="6"/>
        <v>69.341519317373695</v>
      </c>
      <c r="L20" s="13">
        <f t="shared" si="7"/>
        <v>1.6176090402942407</v>
      </c>
      <c r="M20" s="13">
        <f t="shared" si="9"/>
        <v>82.038401093720054</v>
      </c>
      <c r="N20" s="18">
        <f t="shared" ref="N20:N31" si="10">J20/J8</f>
        <v>0.71713658561533911</v>
      </c>
      <c r="O20" s="18">
        <f t="shared" ref="O20:O31" si="11">I20/I8</f>
        <v>0.80828155957037429</v>
      </c>
      <c r="P20" s="13"/>
      <c r="R20" s="16">
        <f t="shared" si="8"/>
        <v>45017</v>
      </c>
      <c r="S20" s="17">
        <v>3046.37</v>
      </c>
      <c r="T20" s="17">
        <v>24946.77</v>
      </c>
      <c r="U20" s="17">
        <v>34603.01</v>
      </c>
      <c r="V20" s="17">
        <v>35828.83</v>
      </c>
      <c r="W20" s="17">
        <v>40402.81</v>
      </c>
      <c r="X20" s="17">
        <v>40421.56</v>
      </c>
      <c r="Y20" s="17">
        <v>40507.949999999997</v>
      </c>
      <c r="Z20" s="17">
        <v>40558.1</v>
      </c>
      <c r="AA20" s="17">
        <v>40585.120000000003</v>
      </c>
      <c r="AB20" s="17">
        <v>42402.03</v>
      </c>
      <c r="AC20" s="17">
        <v>44002.03</v>
      </c>
      <c r="AD20" s="17">
        <v>44002.03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64660.820000000007</v>
      </c>
      <c r="C21" s="13">
        <f>++'Completion Factors'!J17</f>
        <v>0.96722677578722027</v>
      </c>
      <c r="D21" s="13">
        <f t="shared" si="1"/>
        <v>2190.9479810641451</v>
      </c>
      <c r="E21" s="13">
        <f t="shared" si="2"/>
        <v>2190.9479810641451</v>
      </c>
      <c r="F21" s="13"/>
      <c r="G21" s="13">
        <f t="shared" si="3"/>
        <v>66851.767981064157</v>
      </c>
      <c r="H21" s="14">
        <f t="shared" si="4"/>
        <v>2190.9479810641496</v>
      </c>
      <c r="I21" s="13">
        <v>62015.924166666657</v>
      </c>
      <c r="J21" s="13">
        <f t="shared" si="5"/>
        <v>107.79774530393397</v>
      </c>
      <c r="K21" s="13">
        <f t="shared" si="6"/>
        <v>104.264865627456</v>
      </c>
      <c r="L21" s="13">
        <f t="shared" si="7"/>
        <v>3.5328796764779611</v>
      </c>
      <c r="M21" s="13">
        <f t="shared" si="9"/>
        <v>82.813067527121959</v>
      </c>
      <c r="N21" s="18">
        <f t="shared" si="10"/>
        <v>1.141073883030653</v>
      </c>
      <c r="O21" s="18">
        <f t="shared" si="11"/>
        <v>0.80471534016444835</v>
      </c>
      <c r="P21" s="13"/>
      <c r="R21" s="16">
        <f t="shared" si="8"/>
        <v>45047</v>
      </c>
      <c r="S21" s="17">
        <v>5462.39</v>
      </c>
      <c r="T21" s="17">
        <v>37828.79</v>
      </c>
      <c r="U21" s="17">
        <v>44676.02</v>
      </c>
      <c r="V21" s="17">
        <v>47921.98</v>
      </c>
      <c r="W21" s="17">
        <v>48033.460000000006</v>
      </c>
      <c r="X21" s="17">
        <v>51785.150000000009</v>
      </c>
      <c r="Y21" s="17">
        <v>54651.650000000009</v>
      </c>
      <c r="Z21" s="17">
        <v>54719.360000000008</v>
      </c>
      <c r="AA21" s="17">
        <v>63046.150000000009</v>
      </c>
      <c r="AB21" s="17">
        <v>63060.820000000007</v>
      </c>
      <c r="AC21" s="17">
        <v>64660.820000000007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44552.19</v>
      </c>
      <c r="C22" s="13">
        <f>++'Completion Factors'!J16</f>
        <v>0.94967196676710564</v>
      </c>
      <c r="D22" s="13">
        <f t="shared" si="1"/>
        <v>2361.0511601719181</v>
      </c>
      <c r="E22" s="13">
        <f t="shared" si="2"/>
        <v>2361.0511601719181</v>
      </c>
      <c r="F22" s="13"/>
      <c r="G22" s="13">
        <f t="shared" si="3"/>
        <v>46913.241160171921</v>
      </c>
      <c r="H22" s="14">
        <f t="shared" si="4"/>
        <v>2361.051160171919</v>
      </c>
      <c r="I22" s="13">
        <v>61355.870833333327</v>
      </c>
      <c r="J22" s="13">
        <f t="shared" si="5"/>
        <v>76.460883894235224</v>
      </c>
      <c r="K22" s="13">
        <f t="shared" si="6"/>
        <v>72.612757988589678</v>
      </c>
      <c r="L22" s="13">
        <f t="shared" si="7"/>
        <v>3.8481259056455457</v>
      </c>
      <c r="M22" s="13">
        <f t="shared" si="9"/>
        <v>84.388843829928973</v>
      </c>
      <c r="N22" s="18">
        <f t="shared" si="10"/>
        <v>1.2654460529402634</v>
      </c>
      <c r="O22" s="18">
        <f t="shared" si="11"/>
        <v>0.82285783838919657</v>
      </c>
      <c r="P22" s="13"/>
      <c r="R22" s="16">
        <f t="shared" si="8"/>
        <v>45078</v>
      </c>
      <c r="S22" s="17">
        <v>3098.94</v>
      </c>
      <c r="T22" s="17">
        <v>24655.88</v>
      </c>
      <c r="U22" s="17">
        <v>35055.64</v>
      </c>
      <c r="V22" s="17">
        <v>36932.36</v>
      </c>
      <c r="W22" s="17">
        <v>40699.65</v>
      </c>
      <c r="X22" s="17">
        <v>42567.72</v>
      </c>
      <c r="Y22" s="17">
        <v>42761.83</v>
      </c>
      <c r="Z22" s="17">
        <v>44489.78</v>
      </c>
      <c r="AA22" s="17">
        <v>44552.19</v>
      </c>
      <c r="AB22" s="17">
        <v>44552.19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47091.93</v>
      </c>
      <c r="C23" s="13">
        <f>++'Completion Factors'!J15</f>
        <v>0.93873005899882733</v>
      </c>
      <c r="D23" s="13">
        <f t="shared" si="1"/>
        <v>3073.6416130198281</v>
      </c>
      <c r="E23" s="13">
        <f t="shared" si="2"/>
        <v>3073.6416130198281</v>
      </c>
      <c r="F23" s="13"/>
      <c r="G23" s="13">
        <f t="shared" si="3"/>
        <v>50165.571613019827</v>
      </c>
      <c r="H23" s="14">
        <f t="shared" si="4"/>
        <v>3073.6416130198268</v>
      </c>
      <c r="I23" s="13">
        <v>60729.957499999997</v>
      </c>
      <c r="J23" s="13">
        <f t="shared" si="5"/>
        <v>82.604325242644592</v>
      </c>
      <c r="K23" s="13">
        <f t="shared" si="6"/>
        <v>77.543163108586072</v>
      </c>
      <c r="L23" s="13">
        <f t="shared" si="7"/>
        <v>5.0611621340585202</v>
      </c>
      <c r="M23" s="13">
        <f t="shared" si="9"/>
        <v>85.85974339874852</v>
      </c>
      <c r="N23" s="18">
        <f t="shared" si="10"/>
        <v>1.237136337570067</v>
      </c>
      <c r="O23" s="18">
        <f t="shared" si="11"/>
        <v>0.83261052636557864</v>
      </c>
      <c r="P23" s="13"/>
      <c r="R23" s="16">
        <f t="shared" si="8"/>
        <v>45108</v>
      </c>
      <c r="S23" s="17">
        <v>2603.4899999999998</v>
      </c>
      <c r="T23" s="17">
        <v>25823.279999999999</v>
      </c>
      <c r="U23" s="17">
        <v>30532.75</v>
      </c>
      <c r="V23" s="17">
        <v>35305.870000000003</v>
      </c>
      <c r="W23" s="17">
        <v>35362.230000000003</v>
      </c>
      <c r="X23" s="17">
        <v>45537.920000000013</v>
      </c>
      <c r="Y23" s="17">
        <v>46988.91</v>
      </c>
      <c r="Z23" s="17">
        <v>47091.93</v>
      </c>
      <c r="AA23" s="17">
        <v>47091.93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42095.23</v>
      </c>
      <c r="C24" s="13">
        <f>++'Completion Factors'!J14</f>
        <v>0.90378305237756662</v>
      </c>
      <c r="D24" s="13">
        <f t="shared" si="1"/>
        <v>4481.467681219845</v>
      </c>
      <c r="E24" s="13">
        <f t="shared" si="2"/>
        <v>4481.467681219845</v>
      </c>
      <c r="F24" s="19">
        <v>0</v>
      </c>
      <c r="G24" s="13">
        <f t="shared" si="3"/>
        <v>46576.697681219848</v>
      </c>
      <c r="H24" s="14">
        <f t="shared" si="4"/>
        <v>4481.467681219845</v>
      </c>
      <c r="I24" s="13">
        <v>60206.218333333331</v>
      </c>
      <c r="J24" s="13">
        <f t="shared" si="5"/>
        <v>77.361938634555528</v>
      </c>
      <c r="K24" s="13">
        <f t="shared" si="6"/>
        <v>69.918409036984585</v>
      </c>
      <c r="L24" s="13">
        <f t="shared" si="7"/>
        <v>7.4435295975709437</v>
      </c>
      <c r="M24" s="13">
        <f t="shared" si="9"/>
        <v>84.541599610723296</v>
      </c>
      <c r="N24" s="18">
        <f t="shared" si="10"/>
        <v>0.82981697989938452</v>
      </c>
      <c r="O24" s="18">
        <f t="shared" si="11"/>
        <v>0.84046285502383578</v>
      </c>
      <c r="P24" s="13"/>
      <c r="R24" s="16">
        <f t="shared" si="8"/>
        <v>45139</v>
      </c>
      <c r="S24" s="17">
        <v>5518.87</v>
      </c>
      <c r="T24" s="17">
        <v>25372.63</v>
      </c>
      <c r="U24" s="17">
        <v>30359.72</v>
      </c>
      <c r="V24" s="17">
        <v>35718.6</v>
      </c>
      <c r="W24" s="17">
        <v>39458.75</v>
      </c>
      <c r="X24" s="17">
        <v>39980.06</v>
      </c>
      <c r="Y24" s="17">
        <v>42144.69</v>
      </c>
      <c r="Z24" s="17">
        <v>42095.23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43381.36</v>
      </c>
      <c r="C25" s="13">
        <f>++'Completion Factors'!J13</f>
        <v>0.89426693770351362</v>
      </c>
      <c r="D25" s="13">
        <f t="shared" si="1"/>
        <v>5129.1665228789107</v>
      </c>
      <c r="E25" s="13">
        <f t="shared" si="2"/>
        <v>5129.1665228789107</v>
      </c>
      <c r="F25" s="19">
        <v>0</v>
      </c>
      <c r="G25" s="13">
        <f t="shared" si="3"/>
        <v>48510.526522878914</v>
      </c>
      <c r="H25" s="14">
        <f t="shared" si="4"/>
        <v>5129.1665228789134</v>
      </c>
      <c r="I25" s="13">
        <v>59439.091666666667</v>
      </c>
      <c r="J25" s="13">
        <f t="shared" si="5"/>
        <v>81.613842275593726</v>
      </c>
      <c r="K25" s="13">
        <f t="shared" si="6"/>
        <v>72.984560806012766</v>
      </c>
      <c r="L25" s="13">
        <f t="shared" si="7"/>
        <v>8.6292814695809597</v>
      </c>
      <c r="M25" s="13">
        <f t="shared" si="9"/>
        <v>84.349397757894906</v>
      </c>
      <c r="N25" s="18">
        <f t="shared" si="10"/>
        <v>0.96933955692456497</v>
      </c>
      <c r="O25" s="18">
        <f t="shared" si="11"/>
        <v>0.8297539700235862</v>
      </c>
      <c r="P25" s="13"/>
      <c r="R25" s="16">
        <f t="shared" si="8"/>
        <v>45170</v>
      </c>
      <c r="S25" s="17">
        <v>4004.98</v>
      </c>
      <c r="T25" s="17">
        <v>31163.68</v>
      </c>
      <c r="U25" s="17">
        <v>37438.82</v>
      </c>
      <c r="V25" s="17">
        <v>38358.31</v>
      </c>
      <c r="W25" s="17">
        <v>43381.36</v>
      </c>
      <c r="X25" s="17">
        <v>43381.36</v>
      </c>
      <c r="Y25" s="17">
        <v>43381.36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38262.36</v>
      </c>
      <c r="C26" s="13">
        <f>++'Completion Factors'!J12</f>
        <v>0.87098823048659979</v>
      </c>
      <c r="D26" s="13">
        <f t="shared" si="1"/>
        <v>5667.4643773325788</v>
      </c>
      <c r="E26" s="13">
        <f t="shared" si="2"/>
        <v>5667.4643773325788</v>
      </c>
      <c r="F26" s="19">
        <v>0</v>
      </c>
      <c r="G26" s="13">
        <f t="shared" si="3"/>
        <v>43929.824377332581</v>
      </c>
      <c r="H26" s="14">
        <f t="shared" si="4"/>
        <v>5667.4643773325806</v>
      </c>
      <c r="I26" s="13">
        <v>58651.464166666658</v>
      </c>
      <c r="J26" s="13">
        <f t="shared" si="5"/>
        <v>74.89979150818742</v>
      </c>
      <c r="K26" s="13">
        <f t="shared" si="6"/>
        <v>65.236836869531416</v>
      </c>
      <c r="L26" s="13">
        <f t="shared" si="7"/>
        <v>9.6629546386560037</v>
      </c>
      <c r="M26" s="13">
        <f t="shared" si="9"/>
        <v>84.130071095863499</v>
      </c>
      <c r="N26" s="18">
        <f t="shared" si="10"/>
        <v>0.94970861123237471</v>
      </c>
      <c r="O26" s="18">
        <f t="shared" si="11"/>
        <v>0.83197481195894096</v>
      </c>
      <c r="P26" s="13"/>
      <c r="R26" s="16">
        <f t="shared" si="8"/>
        <v>45200</v>
      </c>
      <c r="S26" s="17">
        <v>2353.54</v>
      </c>
      <c r="T26" s="17">
        <v>16817.11</v>
      </c>
      <c r="U26" s="17">
        <v>26789.18</v>
      </c>
      <c r="V26" s="17">
        <v>34957.620000000003</v>
      </c>
      <c r="W26" s="17">
        <v>36687.089999999997</v>
      </c>
      <c r="X26" s="17">
        <v>38262.36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43854.600000000013</v>
      </c>
      <c r="C27" s="13">
        <f>++'Completion Factors'!J11</f>
        <v>0.83150309411579626</v>
      </c>
      <c r="D27" s="13">
        <f t="shared" si="1"/>
        <v>8886.7551559108852</v>
      </c>
      <c r="E27" s="13">
        <f t="shared" si="2"/>
        <v>8886.7551559108852</v>
      </c>
      <c r="F27" s="19">
        <v>0</v>
      </c>
      <c r="G27" s="13">
        <f t="shared" si="3"/>
        <v>52741.355155910896</v>
      </c>
      <c r="H27" s="14">
        <f t="shared" si="4"/>
        <v>8886.7551559108833</v>
      </c>
      <c r="I27" s="13">
        <v>57459.959166666667</v>
      </c>
      <c r="J27" s="13">
        <f t="shared" si="5"/>
        <v>91.788013637341564</v>
      </c>
      <c r="K27" s="13">
        <f t="shared" si="6"/>
        <v>76.32201734219241</v>
      </c>
      <c r="L27" s="13">
        <f t="shared" si="7"/>
        <v>15.465996295149154</v>
      </c>
      <c r="M27" s="13">
        <f t="shared" si="9"/>
        <v>83.194732829457834</v>
      </c>
      <c r="N27" s="18">
        <f t="shared" si="10"/>
        <v>0.91419306701562919</v>
      </c>
      <c r="O27" s="18">
        <f t="shared" si="11"/>
        <v>0.81797498944076963</v>
      </c>
      <c r="P27" s="13"/>
      <c r="R27" s="16">
        <f t="shared" si="8"/>
        <v>45231</v>
      </c>
      <c r="S27" s="17">
        <v>2523.67</v>
      </c>
      <c r="T27" s="17">
        <v>19426.47</v>
      </c>
      <c r="U27" s="17">
        <v>37346.050000000003</v>
      </c>
      <c r="V27" s="17">
        <v>43830.37</v>
      </c>
      <c r="W27" s="17">
        <v>43854.600000000013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42204.21</v>
      </c>
      <c r="C28" s="13">
        <f>++'Completion Factors'!J10</f>
        <v>0.78251632215162148</v>
      </c>
      <c r="D28" s="13">
        <f t="shared" si="1"/>
        <v>11729.757644220525</v>
      </c>
      <c r="E28" s="13">
        <f t="shared" si="2"/>
        <v>11729.757644220525</v>
      </c>
      <c r="F28" s="19">
        <v>0</v>
      </c>
      <c r="G28" s="13">
        <f t="shared" si="3"/>
        <v>53933.967644220524</v>
      </c>
      <c r="H28" s="14">
        <f t="shared" si="4"/>
        <v>11729.757644220525</v>
      </c>
      <c r="I28" s="13">
        <v>56540.929166666669</v>
      </c>
      <c r="J28" s="13">
        <f t="shared" si="5"/>
        <v>95.389248884181654</v>
      </c>
      <c r="K28" s="13">
        <f t="shared" si="6"/>
        <v>74.643644209655491</v>
      </c>
      <c r="L28" s="13">
        <f t="shared" si="7"/>
        <v>20.745604674526163</v>
      </c>
      <c r="M28" s="13">
        <f t="shared" si="9"/>
        <v>84.686704063262226</v>
      </c>
      <c r="N28" s="18">
        <f t="shared" si="10"/>
        <v>1.2348818271789408</v>
      </c>
      <c r="O28" s="18">
        <f t="shared" si="11"/>
        <v>0.8146990948593007</v>
      </c>
      <c r="P28" s="20"/>
      <c r="R28" s="16">
        <f t="shared" si="8"/>
        <v>45261</v>
      </c>
      <c r="S28" s="17"/>
      <c r="T28" s="17">
        <v>27432.11</v>
      </c>
      <c r="U28" s="17">
        <v>39534.83</v>
      </c>
      <c r="V28" s="17">
        <v>42204.21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41595.719999999987</v>
      </c>
      <c r="C29" s="13">
        <f>++'Completion Factors'!J9</f>
        <v>0.67095085599749493</v>
      </c>
      <c r="D29" s="13">
        <f t="shared" si="1"/>
        <v>20399.46135819369</v>
      </c>
      <c r="E29" s="13">
        <f t="shared" si="2"/>
        <v>20399.46135819369</v>
      </c>
      <c r="F29" s="13">
        <f>ROUND(+I29*J29/100,0)-D29-B29</f>
        <v>-1394.1813581936731</v>
      </c>
      <c r="G29" s="13">
        <f t="shared" si="3"/>
        <v>60601</v>
      </c>
      <c r="H29" s="14">
        <f t="shared" si="4"/>
        <v>19005.280000000013</v>
      </c>
      <c r="I29" s="13">
        <v>55091.665833333333</v>
      </c>
      <c r="J29" s="19">
        <v>110</v>
      </c>
      <c r="K29" s="13">
        <f t="shared" si="6"/>
        <v>75.502745053739886</v>
      </c>
      <c r="L29" s="13">
        <f t="shared" si="7"/>
        <v>34.497254946260114</v>
      </c>
      <c r="M29" s="13">
        <f t="shared" si="9"/>
        <v>84.532582653358133</v>
      </c>
      <c r="N29" s="18">
        <f t="shared" si="10"/>
        <v>1.0291289192691269</v>
      </c>
      <c r="O29" s="18">
        <f t="shared" si="11"/>
        <v>0.811845071517031</v>
      </c>
      <c r="P29" s="13"/>
      <c r="R29" s="16">
        <f t="shared" si="8"/>
        <v>45292</v>
      </c>
      <c r="S29" s="17">
        <v>9447.17</v>
      </c>
      <c r="T29" s="17">
        <v>36467.019999999997</v>
      </c>
      <c r="U29" s="17">
        <v>41595.719999999987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1160.6500000000001</v>
      </c>
      <c r="C30" s="13">
        <f>++'Completion Factors'!J8</f>
        <v>0.45981932108039392</v>
      </c>
      <c r="D30" s="13">
        <f t="shared" si="1"/>
        <v>1363.4936076955848</v>
      </c>
      <c r="E30" s="13">
        <f t="shared" si="2"/>
        <v>1363.4936076955848</v>
      </c>
      <c r="F30" s="13">
        <f>ROUND(+I30*J30/100,0)-D30-B30</f>
        <v>43767.856392304413</v>
      </c>
      <c r="G30" s="13">
        <f t="shared" si="3"/>
        <v>46292</v>
      </c>
      <c r="H30" s="14">
        <f t="shared" si="4"/>
        <v>45131.35</v>
      </c>
      <c r="I30" s="13">
        <v>54461.234166666669</v>
      </c>
      <c r="J30" s="19">
        <v>85</v>
      </c>
      <c r="K30" s="13">
        <f t="shared" si="6"/>
        <v>2.1311489130930914</v>
      </c>
      <c r="L30" s="13">
        <f t="shared" si="7"/>
        <v>82.868851086906915</v>
      </c>
      <c r="M30" s="13">
        <f t="shared" si="9"/>
        <v>85.76219572897395</v>
      </c>
      <c r="N30" s="18">
        <f t="shared" si="10"/>
        <v>1.1834186771421822</v>
      </c>
      <c r="O30" s="18">
        <f t="shared" si="11"/>
        <v>0.8123392343848872</v>
      </c>
      <c r="P30" s="13"/>
      <c r="R30" s="16">
        <f t="shared" si="8"/>
        <v>45323</v>
      </c>
      <c r="S30" s="17">
        <v>906.87</v>
      </c>
      <c r="T30" s="17">
        <v>1160.6500000000001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0.1149706631918553</v>
      </c>
      <c r="D31" s="13">
        <f t="shared" si="1"/>
        <v>0</v>
      </c>
      <c r="E31" s="13">
        <f t="shared" si="2"/>
        <v>0</v>
      </c>
      <c r="F31" s="13">
        <f>ROUND(+I31*J31/100,0)-D31-B31</f>
        <v>44417</v>
      </c>
      <c r="G31" s="13">
        <f t="shared" si="3"/>
        <v>44417</v>
      </c>
      <c r="H31" s="14">
        <f t="shared" si="4"/>
        <v>44417</v>
      </c>
      <c r="I31" s="13">
        <v>52255.390000000007</v>
      </c>
      <c r="J31" s="19">
        <v>85</v>
      </c>
      <c r="K31" s="13">
        <f t="shared" si="6"/>
        <v>0</v>
      </c>
      <c r="L31" s="13">
        <f t="shared" si="7"/>
        <v>85</v>
      </c>
      <c r="M31" s="13">
        <f t="shared" si="9"/>
        <v>86.360548831716471</v>
      </c>
      <c r="N31" s="18">
        <f t="shared" si="10"/>
        <v>1.0815443486107175</v>
      </c>
      <c r="O31" s="18">
        <f t="shared" si="11"/>
        <v>0.8151684417327717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51</v>
      </c>
      <c r="R32" t="s">
        <v>26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155186.89757668957</v>
      </c>
      <c r="I33" s="13"/>
      <c r="J33" s="22">
        <f>SUM(G20:G31)/SUM(I20:I31)</f>
        <v>0.86360548831716466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52</v>
      </c>
      <c r="J35" s="23" t="s">
        <v>53</v>
      </c>
      <c r="K35" t="s">
        <v>54</v>
      </c>
    </row>
    <row r="36" spans="3:14" x14ac:dyDescent="0.35">
      <c r="C36" s="17"/>
      <c r="D36" s="13"/>
      <c r="F36" s="23"/>
      <c r="H36" s="25">
        <f>H33*(1+H35)</f>
        <v>166825.91489494129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2024-09-09T12:14:17Z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