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37C7ADBD-84DD-4883-A618-1A49C9018B3A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ompletion Factors" sheetId="1" r:id="rId1"/>
    <sheet name="Summary" sheetId="2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G34" i="2"/>
  <c r="O31" i="2"/>
  <c r="K31" i="2"/>
  <c r="L31" i="2" s="1"/>
  <c r="A31" i="2"/>
  <c r="R31" i="2" s="1"/>
  <c r="O30" i="2"/>
  <c r="K30" i="2"/>
  <c r="L30" i="2" s="1"/>
  <c r="A30" i="2"/>
  <c r="R30" i="2" s="1"/>
  <c r="O29" i="2"/>
  <c r="K29" i="2"/>
  <c r="L29" i="2" s="1"/>
  <c r="A29" i="2"/>
  <c r="R29" i="2" s="1"/>
  <c r="O28" i="2"/>
  <c r="K28" i="2"/>
  <c r="A28" i="2"/>
  <c r="R28" i="2" s="1"/>
  <c r="O27" i="2"/>
  <c r="K27" i="2"/>
  <c r="A27" i="2"/>
  <c r="R27" i="2" s="1"/>
  <c r="O26" i="2"/>
  <c r="K26" i="2"/>
  <c r="A26" i="2"/>
  <c r="R26" i="2" s="1"/>
  <c r="O25" i="2"/>
  <c r="K25" i="2"/>
  <c r="A25" i="2"/>
  <c r="R25" i="2" s="1"/>
  <c r="O24" i="2"/>
  <c r="K24" i="2"/>
  <c r="A24" i="2"/>
  <c r="R24" i="2" s="1"/>
  <c r="O23" i="2"/>
  <c r="K23" i="2"/>
  <c r="A23" i="2"/>
  <c r="R23" i="2" s="1"/>
  <c r="O22" i="2"/>
  <c r="K22" i="2"/>
  <c r="A22" i="2"/>
  <c r="R22" i="2" s="1"/>
  <c r="O21" i="2"/>
  <c r="K21" i="2"/>
  <c r="A21" i="2"/>
  <c r="R21" i="2" s="1"/>
  <c r="O20" i="2"/>
  <c r="K20" i="2"/>
  <c r="A20" i="2"/>
  <c r="R20" i="2" s="1"/>
  <c r="K19" i="2"/>
  <c r="A19" i="2"/>
  <c r="R19" i="2" s="1"/>
  <c r="K18" i="2"/>
  <c r="A18" i="2"/>
  <c r="R18" i="2" s="1"/>
  <c r="K17" i="2"/>
  <c r="A17" i="2"/>
  <c r="R17" i="2" s="1"/>
  <c r="K16" i="2"/>
  <c r="A16" i="2"/>
  <c r="R16" i="2" s="1"/>
  <c r="K15" i="2"/>
  <c r="A15" i="2"/>
  <c r="R15" i="2" s="1"/>
  <c r="K14" i="2"/>
  <c r="A14" i="2"/>
  <c r="R14" i="2" s="1"/>
  <c r="K13" i="2"/>
  <c r="A13" i="2"/>
  <c r="R13" i="2" s="1"/>
  <c r="K12" i="2"/>
  <c r="A12" i="2"/>
  <c r="R12" i="2" s="1"/>
  <c r="K11" i="2"/>
  <c r="A11" i="2"/>
  <c r="R11" i="2" s="1"/>
  <c r="K10" i="2"/>
  <c r="A10" i="2"/>
  <c r="R10" i="2" s="1"/>
  <c r="K9" i="2"/>
  <c r="A9" i="2"/>
  <c r="R9" i="2" s="1"/>
  <c r="K8" i="2"/>
  <c r="A8" i="2"/>
  <c r="R8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J29" i="1"/>
  <c r="C9" i="2" s="1"/>
  <c r="D9" i="2" s="1"/>
  <c r="H29" i="1"/>
  <c r="D29" i="1"/>
  <c r="C29" i="1"/>
  <c r="B29" i="1"/>
  <c r="J28" i="1"/>
  <c r="C10" i="2" s="1"/>
  <c r="D10" i="2" s="1"/>
  <c r="H28" i="1"/>
  <c r="D28" i="1"/>
  <c r="C28" i="1"/>
  <c r="B28" i="1"/>
  <c r="J27" i="1"/>
  <c r="C11" i="2" s="1"/>
  <c r="D11" i="2" s="1"/>
  <c r="H27" i="1"/>
  <c r="D27" i="1"/>
  <c r="C27" i="1"/>
  <c r="B27" i="1"/>
  <c r="J26" i="1"/>
  <c r="C12" i="2" s="1"/>
  <c r="D12" i="2" s="1"/>
  <c r="H26" i="1"/>
  <c r="D26" i="1"/>
  <c r="C26" i="1"/>
  <c r="B26" i="1"/>
  <c r="J25" i="1"/>
  <c r="C13" i="2" s="1"/>
  <c r="D13" i="2" s="1"/>
  <c r="H25" i="1"/>
  <c r="D25" i="1"/>
  <c r="C25" i="1"/>
  <c r="B25" i="1"/>
  <c r="J24" i="1"/>
  <c r="C14" i="2" s="1"/>
  <c r="D14" i="2" s="1"/>
  <c r="H24" i="1"/>
  <c r="D24" i="1"/>
  <c r="C24" i="1"/>
  <c r="B24" i="1"/>
  <c r="J23" i="1"/>
  <c r="C15" i="2" s="1"/>
  <c r="D15" i="2" s="1"/>
  <c r="H23" i="1"/>
  <c r="D23" i="1"/>
  <c r="C23" i="1"/>
  <c r="B23" i="1"/>
  <c r="J22" i="1"/>
  <c r="C16" i="2" s="1"/>
  <c r="D16" i="2" s="1"/>
  <c r="H22" i="1"/>
  <c r="D22" i="1"/>
  <c r="C22" i="1"/>
  <c r="B22" i="1"/>
  <c r="J21" i="1"/>
  <c r="C17" i="2" s="1"/>
  <c r="D17" i="2" s="1"/>
  <c r="H21" i="1"/>
  <c r="D21" i="1"/>
  <c r="C21" i="1"/>
  <c r="B21" i="1"/>
  <c r="J20" i="1"/>
  <c r="C18" i="2" s="1"/>
  <c r="D18" i="2" s="1"/>
  <c r="H20" i="1"/>
  <c r="D20" i="1"/>
  <c r="C20" i="1"/>
  <c r="B20" i="1"/>
  <c r="J19" i="1"/>
  <c r="C19" i="2" s="1"/>
  <c r="D19" i="2" s="1"/>
  <c r="H19" i="1"/>
  <c r="D19" i="1"/>
  <c r="C19" i="1"/>
  <c r="B19" i="1"/>
  <c r="J18" i="1"/>
  <c r="C20" i="2" s="1"/>
  <c r="D20" i="2" s="1"/>
  <c r="H18" i="1"/>
  <c r="D18" i="1"/>
  <c r="C18" i="1"/>
  <c r="B18" i="1"/>
  <c r="J17" i="1"/>
  <c r="C21" i="2" s="1"/>
  <c r="D21" i="2" s="1"/>
  <c r="H17" i="1"/>
  <c r="D17" i="1"/>
  <c r="C17" i="1"/>
  <c r="B17" i="1"/>
  <c r="J16" i="1"/>
  <c r="C22" i="2" s="1"/>
  <c r="D22" i="2" s="1"/>
  <c r="H16" i="1"/>
  <c r="D16" i="1"/>
  <c r="C16" i="1"/>
  <c r="B16" i="1"/>
  <c r="J15" i="1"/>
  <c r="C23" i="2" s="1"/>
  <c r="D23" i="2" s="1"/>
  <c r="H15" i="1"/>
  <c r="D15" i="1"/>
  <c r="C15" i="1"/>
  <c r="B15" i="1"/>
  <c r="J14" i="1"/>
  <c r="C24" i="2" s="1"/>
  <c r="D24" i="2" s="1"/>
  <c r="H14" i="1"/>
  <c r="D14" i="1"/>
  <c r="C14" i="1"/>
  <c r="B14" i="1"/>
  <c r="J13" i="1"/>
  <c r="C25" i="2" s="1"/>
  <c r="D25" i="2" s="1"/>
  <c r="H13" i="1"/>
  <c r="D13" i="1"/>
  <c r="C13" i="1"/>
  <c r="B13" i="1"/>
  <c r="J12" i="1"/>
  <c r="C26" i="2" s="1"/>
  <c r="D26" i="2" s="1"/>
  <c r="H12" i="1"/>
  <c r="D12" i="1"/>
  <c r="C12" i="1"/>
  <c r="B12" i="1"/>
  <c r="J11" i="1"/>
  <c r="C27" i="2" s="1"/>
  <c r="D27" i="2" s="1"/>
  <c r="H11" i="1"/>
  <c r="D11" i="1"/>
  <c r="C11" i="1"/>
  <c r="B11" i="1"/>
  <c r="J10" i="1"/>
  <c r="C28" i="2" s="1"/>
  <c r="D28" i="2" s="1"/>
  <c r="H10" i="1"/>
  <c r="D10" i="1"/>
  <c r="C10" i="1"/>
  <c r="B10" i="1"/>
  <c r="J9" i="1"/>
  <c r="C29" i="2" s="1"/>
  <c r="D29" i="2" s="1"/>
  <c r="H9" i="1"/>
  <c r="D9" i="1"/>
  <c r="C9" i="1"/>
  <c r="B9" i="1"/>
  <c r="J8" i="1"/>
  <c r="C30" i="2" s="1"/>
  <c r="D30" i="2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2" s="1"/>
  <c r="D31" i="2" s="1"/>
  <c r="H7" i="1"/>
  <c r="D7" i="1"/>
  <c r="C7" i="1"/>
  <c r="B7" i="1"/>
  <c r="F31" i="2" l="1"/>
  <c r="G31" i="2" s="1"/>
  <c r="H31" i="2" s="1"/>
  <c r="E31" i="2"/>
  <c r="F30" i="2"/>
  <c r="G30" i="2" s="1"/>
  <c r="H30" i="2" s="1"/>
  <c r="E30" i="2"/>
  <c r="F29" i="2"/>
  <c r="G29" i="2" s="1"/>
  <c r="H29" i="2" s="1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M19" i="2" l="1"/>
  <c r="J8" i="2"/>
  <c r="L8" i="2" s="1"/>
  <c r="H8" i="2"/>
  <c r="M20" i="2"/>
  <c r="J9" i="2"/>
  <c r="L9" i="2" s="1"/>
  <c r="H9" i="2"/>
  <c r="M21" i="2"/>
  <c r="J10" i="2"/>
  <c r="L10" i="2" s="1"/>
  <c r="H10" i="2"/>
  <c r="M22" i="2"/>
  <c r="J11" i="2"/>
  <c r="L11" i="2" s="1"/>
  <c r="H11" i="2"/>
  <c r="M23" i="2"/>
  <c r="J12" i="2"/>
  <c r="L12" i="2" s="1"/>
  <c r="H12" i="2"/>
  <c r="M24" i="2"/>
  <c r="J13" i="2"/>
  <c r="L13" i="2" s="1"/>
  <c r="H13" i="2"/>
  <c r="M25" i="2"/>
  <c r="J14" i="2"/>
  <c r="L14" i="2" s="1"/>
  <c r="H14" i="2"/>
  <c r="M26" i="2"/>
  <c r="J15" i="2"/>
  <c r="L15" i="2" s="1"/>
  <c r="H15" i="2"/>
  <c r="M27" i="2"/>
  <c r="J16" i="2"/>
  <c r="L16" i="2" s="1"/>
  <c r="H16" i="2"/>
  <c r="M28" i="2"/>
  <c r="J17" i="2"/>
  <c r="H17" i="2"/>
  <c r="M29" i="2"/>
  <c r="J18" i="2"/>
  <c r="H18" i="2"/>
  <c r="M30" i="2"/>
  <c r="J19" i="2"/>
  <c r="H19" i="2"/>
  <c r="J33" i="2"/>
  <c r="M31" i="2"/>
  <c r="J20" i="2"/>
  <c r="H20" i="2"/>
  <c r="J21" i="2"/>
  <c r="H21" i="2"/>
  <c r="J22" i="2"/>
  <c r="H22" i="2"/>
  <c r="J23" i="2"/>
  <c r="H23" i="2"/>
  <c r="J24" i="2"/>
  <c r="H24" i="2"/>
  <c r="J25" i="2"/>
  <c r="H25" i="2"/>
  <c r="J26" i="2"/>
  <c r="H26" i="2"/>
  <c r="J27" i="2"/>
  <c r="H27" i="2"/>
  <c r="J28" i="2"/>
  <c r="H28" i="2"/>
  <c r="N28" i="2" l="1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31" i="2"/>
  <c r="L19" i="2"/>
  <c r="N30" i="2"/>
  <c r="L18" i="2"/>
  <c r="N29" i="2"/>
  <c r="L17" i="2"/>
  <c r="H33" i="2"/>
  <c r="H36" i="2" l="1"/>
  <c r="J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<sst xmlns="http://schemas.openxmlformats.org/spreadsheetml/2006/main" count="117" uniqueCount="55">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</sst>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6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0.4545454545454547</v>
      </c>
      <c r="D7" s="4">
        <f t="shared" ref="D7:D29" si="2">+G7/G8</f>
        <v>0.39682539682539669</v>
      </c>
      <c r="E7" s="5">
        <v>0.27803444108539188</v>
      </c>
      <c r="F7" s="5">
        <v>0.136429675181614</v>
      </c>
      <c r="G7" s="5">
        <v>6.6923880872272717E-2</v>
      </c>
      <c r="H7" s="4">
        <f t="shared" ref="H7:H29" si="3">+I7/I8</f>
        <v>0.63409341428911126</v>
      </c>
      <c r="I7" s="5">
        <v>0.18304189432961659</v>
      </c>
      <c r="J7" s="5">
        <f t="shared" ref="J7:J30" si="4">I7</f>
        <v>0.18304189432961659</v>
      </c>
    </row>
    <row r="8" spans="1:10" ht="15.5" customHeight="1" x14ac:dyDescent="0.35">
      <c r="A8" s="3">
        <f t="shared" ref="A8:A29" si="5">1+A7</f>
        <v>1</v>
      </c>
      <c r="B8" s="4">
        <f t="shared" si="0"/>
        <v>0.7260504201680672</v>
      </c>
      <c r="C8" s="4">
        <f t="shared" si="1"/>
        <v>0.7301004979033423</v>
      </c>
      <c r="D8" s="4">
        <f t="shared" si="2"/>
        <v>0.49648826207008834</v>
      </c>
      <c r="E8" s="5">
        <v>0.27803444108539188</v>
      </c>
      <c r="F8" s="5">
        <v>0.30014528539955071</v>
      </c>
      <c r="G8" s="5">
        <v>0.1686481797981273</v>
      </c>
      <c r="H8" s="4">
        <f t="shared" si="3"/>
        <v>0.72799801716584756</v>
      </c>
      <c r="I8" s="5">
        <v>0.28866707996774699</v>
      </c>
      <c r="J8" s="5">
        <f t="shared" si="4"/>
        <v>0.28866707996774699</v>
      </c>
    </row>
    <row r="9" spans="1:10" ht="15.5" customHeight="1" x14ac:dyDescent="0.35">
      <c r="A9" s="3">
        <f t="shared" si="5"/>
        <v>2</v>
      </c>
      <c r="B9" s="4">
        <f t="shared" si="0"/>
        <v>0.76074161649875838</v>
      </c>
      <c r="C9" s="4">
        <f t="shared" si="1"/>
        <v>0.80390080066979186</v>
      </c>
      <c r="D9" s="4">
        <f t="shared" si="2"/>
        <v>0.76070315418002132</v>
      </c>
      <c r="E9" s="5">
        <v>0.38294095473566708</v>
      </c>
      <c r="F9" s="5">
        <v>0.41110132955872442</v>
      </c>
      <c r="G9" s="5">
        <v>0.33968210868662901</v>
      </c>
      <c r="H9" s="4">
        <f t="shared" si="3"/>
        <v>0.78155589744949494</v>
      </c>
      <c r="I9" s="5">
        <v>0.39652179423722911</v>
      </c>
      <c r="J9" s="5">
        <f t="shared" si="4"/>
        <v>0.39652179423722911</v>
      </c>
    </row>
    <row r="10" spans="1:10" ht="15.5" customHeight="1" x14ac:dyDescent="0.35">
      <c r="A10" s="3">
        <f t="shared" si="5"/>
        <v>3</v>
      </c>
      <c r="B10" s="4">
        <f t="shared" si="0"/>
        <v>0.85579535394853334</v>
      </c>
      <c r="C10" s="4">
        <f t="shared" si="1"/>
        <v>0.85340832906197173</v>
      </c>
      <c r="D10" s="4">
        <f t="shared" si="2"/>
        <v>0.84521359336721058</v>
      </c>
      <c r="E10" s="5">
        <v>0.50337847493885868</v>
      </c>
      <c r="F10" s="5">
        <v>0.51138315724552597</v>
      </c>
      <c r="G10" s="5">
        <v>0.44653700569018911</v>
      </c>
      <c r="H10" s="4">
        <f t="shared" si="3"/>
        <v>0.85461125621668266</v>
      </c>
      <c r="I10" s="5">
        <v>0.50734924466852072</v>
      </c>
      <c r="J10" s="5">
        <f t="shared" si="4"/>
        <v>0.50734924466852072</v>
      </c>
    </row>
    <row r="11" spans="1:10" ht="15.5" customHeight="1" x14ac:dyDescent="0.35">
      <c r="A11" s="3">
        <f t="shared" si="5"/>
        <v>4</v>
      </c>
      <c r="B11" s="4">
        <f t="shared" si="0"/>
        <v>0.96861865950410153</v>
      </c>
      <c r="C11" s="4">
        <f t="shared" si="1"/>
        <v>0.92349072375873187</v>
      </c>
      <c r="D11" s="4">
        <f t="shared" si="2"/>
        <v>0.79694117469442494</v>
      </c>
      <c r="E11" s="5">
        <v>0.58819958839030029</v>
      </c>
      <c r="F11" s="5">
        <v>0.59922447418296876</v>
      </c>
      <c r="G11" s="5">
        <v>0.52831261730097034</v>
      </c>
      <c r="H11" s="4">
        <f t="shared" si="3"/>
        <v>0.9462641914863269</v>
      </c>
      <c r="I11" s="5">
        <v>0.59366084986351353</v>
      </c>
      <c r="J11" s="5">
        <f t="shared" si="4"/>
        <v>0.59366084986351353</v>
      </c>
    </row>
    <row r="12" spans="1:10" ht="15.5" customHeight="1" x14ac:dyDescent="0.35">
      <c r="A12" s="3">
        <f t="shared" si="5"/>
        <v>5</v>
      </c>
      <c r="B12" s="4">
        <f t="shared" si="0"/>
        <v>0.80009883210935184</v>
      </c>
      <c r="C12" s="4">
        <f t="shared" si="1"/>
        <v>0.83710758820751918</v>
      </c>
      <c r="D12" s="4">
        <f t="shared" si="2"/>
        <v>0.87012931660454051</v>
      </c>
      <c r="E12" s="5">
        <v>0.60725609879479059</v>
      </c>
      <c r="F12" s="5">
        <v>0.64886896940777516</v>
      </c>
      <c r="G12" s="5">
        <v>0.66292548819998398</v>
      </c>
      <c r="H12" s="4">
        <f t="shared" si="3"/>
        <v>0.81799019772120096</v>
      </c>
      <c r="I12" s="5">
        <v>0.62737325918571618</v>
      </c>
      <c r="J12" s="5">
        <f t="shared" si="4"/>
        <v>0.62737325918571618</v>
      </c>
    </row>
    <row r="13" spans="1:10" ht="15.5" customHeight="1" x14ac:dyDescent="0.35">
      <c r="A13" s="3">
        <f t="shared" si="5"/>
        <v>6</v>
      </c>
      <c r="B13" s="4">
        <f t="shared" si="0"/>
        <v>0.97854471651074149</v>
      </c>
      <c r="C13" s="4">
        <f t="shared" si="1"/>
        <v>0.97121374630661084</v>
      </c>
      <c r="D13" s="4">
        <f t="shared" si="2"/>
        <v>0.9737013265760297</v>
      </c>
      <c r="E13" s="5">
        <v>0.7589763594502974</v>
      </c>
      <c r="F13" s="5">
        <v>0.77513210792555898</v>
      </c>
      <c r="G13" s="5">
        <v>0.76187007557322972</v>
      </c>
      <c r="H13" s="4">
        <f t="shared" si="3"/>
        <v>0.97491783275702171</v>
      </c>
      <c r="I13" s="5">
        <v>0.7669691653194437</v>
      </c>
      <c r="J13" s="5">
        <f t="shared" si="4"/>
        <v>0.7669691653194437</v>
      </c>
    </row>
    <row r="14" spans="1:10" ht="15.5" customHeight="1" x14ac:dyDescent="0.35">
      <c r="A14" s="3">
        <f t="shared" si="5"/>
        <v>7</v>
      </c>
      <c r="B14" s="4">
        <f t="shared" si="0"/>
        <v>0.84843202934355921</v>
      </c>
      <c r="C14" s="4">
        <f t="shared" si="1"/>
        <v>0.88309019493078078</v>
      </c>
      <c r="D14" s="4">
        <f t="shared" si="2"/>
        <v>0.92654263945005444</v>
      </c>
      <c r="E14" s="5">
        <v>0.77561745175695929</v>
      </c>
      <c r="F14" s="5">
        <v>0.79810660719463378</v>
      </c>
      <c r="G14" s="5">
        <v>0.78244740433116833</v>
      </c>
      <c r="H14" s="4">
        <f t="shared" si="3"/>
        <v>0.86551347251170874</v>
      </c>
      <c r="I14" s="5">
        <v>0.78670133989701574</v>
      </c>
      <c r="J14" s="5">
        <f t="shared" si="4"/>
        <v>0.78670133989701574</v>
      </c>
    </row>
    <row r="15" spans="1:10" ht="15.5" customHeight="1" x14ac:dyDescent="0.35">
      <c r="A15" s="3">
        <f t="shared" si="5"/>
        <v>8</v>
      </c>
      <c r="B15" s="4">
        <f t="shared" si="0"/>
        <v>0.98486024110066039</v>
      </c>
      <c r="C15" s="4">
        <f t="shared" si="1"/>
        <v>0.99237238038939013</v>
      </c>
      <c r="D15" s="4">
        <f t="shared" si="2"/>
        <v>0.98517725500404763</v>
      </c>
      <c r="E15" s="5">
        <v>0.91417747672381333</v>
      </c>
      <c r="F15" s="5">
        <v>0.90376567623105786</v>
      </c>
      <c r="G15" s="5">
        <v>0.8444807297757897</v>
      </c>
      <c r="H15" s="4">
        <f t="shared" si="3"/>
        <v>0.98863782266508216</v>
      </c>
      <c r="I15" s="5">
        <v>0.90894176102657165</v>
      </c>
      <c r="J15" s="5">
        <f t="shared" si="4"/>
        <v>0.90894176102657165</v>
      </c>
    </row>
    <row r="16" spans="1:10" ht="15.5" customHeight="1" x14ac:dyDescent="0.35">
      <c r="A16" s="3">
        <f t="shared" si="5"/>
        <v>9</v>
      </c>
      <c r="B16" s="4">
        <f t="shared" si="0"/>
        <v>0.95958895353023554</v>
      </c>
      <c r="C16" s="4">
        <f t="shared" si="1"/>
        <v>0.96771694430713517</v>
      </c>
      <c r="D16" s="4">
        <f t="shared" si="2"/>
        <v>0.96716256746693063</v>
      </c>
      <c r="E16" s="5">
        <v>0.92823066519788289</v>
      </c>
      <c r="F16" s="5">
        <v>0.91071224279381446</v>
      </c>
      <c r="G16" s="5">
        <v>0.8571865879834184</v>
      </c>
      <c r="H16" s="4">
        <f t="shared" si="3"/>
        <v>0.96369166398023154</v>
      </c>
      <c r="I16" s="5">
        <v>0.91938801064309583</v>
      </c>
      <c r="J16" s="5">
        <f t="shared" si="4"/>
        <v>0.91938801064309583</v>
      </c>
    </row>
    <row r="17" spans="1:10" ht="15.5" customHeight="1" x14ac:dyDescent="0.35">
      <c r="A17" s="3">
        <f t="shared" si="5"/>
        <v>10</v>
      </c>
      <c r="B17" s="4">
        <f t="shared" si="0"/>
        <v>0.98930922635147422</v>
      </c>
      <c r="C17" s="4">
        <f t="shared" si="1"/>
        <v>0.99462588646002859</v>
      </c>
      <c r="D17" s="4">
        <f t="shared" si="2"/>
        <v>0.96882108313513626</v>
      </c>
      <c r="E17" s="5">
        <v>0.96732112409486526</v>
      </c>
      <c r="F17" s="5">
        <v>0.94109362055850443</v>
      </c>
      <c r="G17" s="5">
        <v>0.88629007864567444</v>
      </c>
      <c r="H17" s="4">
        <f t="shared" si="3"/>
        <v>0.99200409005814261</v>
      </c>
      <c r="I17" s="5">
        <v>0.95402714893874552</v>
      </c>
      <c r="J17" s="5">
        <f t="shared" si="4"/>
        <v>0.95402714893874552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0.99616056516480767</v>
      </c>
      <c r="D18" s="4">
        <f t="shared" si="2"/>
        <v>0.96168878638987842</v>
      </c>
      <c r="E18" s="5">
        <v>0.97777428768384178</v>
      </c>
      <c r="F18" s="5">
        <v>0.94617849119928821</v>
      </c>
      <c r="G18" s="5">
        <v>0.91481295573957899</v>
      </c>
      <c r="H18" s="4">
        <f t="shared" si="3"/>
        <v>0.99804875634043999</v>
      </c>
      <c r="I18" s="5">
        <v>0.96171695106905131</v>
      </c>
      <c r="J18" s="5">
        <f t="shared" si="4"/>
        <v>0.96171695106905131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0.99861411749304241</v>
      </c>
      <c r="D19" s="4">
        <f t="shared" si="2"/>
        <v>0.99512617176353613</v>
      </c>
      <c r="E19" s="5">
        <v>0.97777428768384178</v>
      </c>
      <c r="F19" s="5">
        <v>0.94982528348002782</v>
      </c>
      <c r="G19" s="5">
        <v>0.95125675653735298</v>
      </c>
      <c r="H19" s="4">
        <f t="shared" si="3"/>
        <v>0.99929701152597994</v>
      </c>
      <c r="I19" s="5">
        <v>0.96359716392553096</v>
      </c>
      <c r="J19" s="5">
        <f t="shared" si="4"/>
        <v>0.96359716392553096</v>
      </c>
    </row>
    <row r="20" spans="1:10" ht="15.5" customHeight="1" x14ac:dyDescent="0.35">
      <c r="A20" s="3">
        <f t="shared" si="5"/>
        <v>13</v>
      </c>
      <c r="B20" s="4">
        <f t="shared" si="0"/>
        <v>0.98584815408982662</v>
      </c>
      <c r="C20" s="4">
        <f t="shared" si="1"/>
        <v>0.99287365155234653</v>
      </c>
      <c r="D20" s="4">
        <f t="shared" si="2"/>
        <v>0.99571196772655401</v>
      </c>
      <c r="E20" s="5">
        <v>0.97777428768384178</v>
      </c>
      <c r="F20" s="5">
        <v>0.95114345655807886</v>
      </c>
      <c r="G20" s="5">
        <v>0.95591572559242521</v>
      </c>
      <c r="H20" s="4">
        <f t="shared" si="3"/>
        <v>0.98940940018108492</v>
      </c>
      <c r="I20" s="5">
        <v>0.96427503816314486</v>
      </c>
      <c r="J20" s="5">
        <f t="shared" si="4"/>
        <v>0.96427503816314486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0.99567709172022578</v>
      </c>
      <c r="E21" s="5">
        <v>0.99181023327731543</v>
      </c>
      <c r="F21" s="5">
        <v>0.95797028662305317</v>
      </c>
      <c r="G21" s="5">
        <v>0.96003237540170072</v>
      </c>
      <c r="H21" s="4">
        <f t="shared" si="3"/>
        <v>1</v>
      </c>
      <c r="I21" s="5">
        <v>0.97459660074652632</v>
      </c>
      <c r="J21" s="5">
        <f t="shared" si="4"/>
        <v>0.97459660074652632</v>
      </c>
    </row>
    <row r="22" spans="1:10" ht="15.5" customHeight="1" x14ac:dyDescent="0.35">
      <c r="A22" s="3">
        <f t="shared" si="5"/>
        <v>15</v>
      </c>
      <c r="B22" s="4">
        <f t="shared" si="0"/>
        <v>0.99181023327731543</v>
      </c>
      <c r="C22" s="4">
        <f t="shared" si="1"/>
        <v>0.99588827962330062</v>
      </c>
      <c r="D22" s="4">
        <f t="shared" si="2"/>
        <v>0.99691303653482988</v>
      </c>
      <c r="E22" s="5">
        <v>0.99181023327731543</v>
      </c>
      <c r="F22" s="5">
        <v>0.95797028662305317</v>
      </c>
      <c r="G22" s="5">
        <v>0.96420052583820937</v>
      </c>
      <c r="H22" s="4">
        <f t="shared" si="3"/>
        <v>0.99388464527212494</v>
      </c>
      <c r="I22" s="5">
        <v>0.97459660074652632</v>
      </c>
      <c r="J22" s="5">
        <f t="shared" si="4"/>
        <v>0.97459660074652632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0.96192545511772654</v>
      </c>
      <c r="D23" s="4">
        <f t="shared" si="2"/>
        <v>0.96718619428398089</v>
      </c>
      <c r="E23" s="5">
        <v>1</v>
      </c>
      <c r="F23" s="5">
        <v>0.96192545511772654</v>
      </c>
      <c r="G23" s="5">
        <v>0.96718619428398089</v>
      </c>
      <c r="H23" s="4">
        <f t="shared" si="3"/>
        <v>0.98059327647594596</v>
      </c>
      <c r="I23" s="5">
        <v>0.98059327647594596</v>
      </c>
      <c r="J23" s="5">
        <f t="shared" si="4"/>
        <v>0.98059327647594596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2.271185</v>
      </c>
      <c r="D38" s="4">
        <v>1.126704781864974</v>
      </c>
      <c r="E38" s="4">
        <v>1.0586176779193071</v>
      </c>
      <c r="F38" s="4">
        <v>1.156887065307471</v>
      </c>
      <c r="G38" s="4">
        <v>1</v>
      </c>
      <c r="H38" s="4">
        <v>1.25526850257901</v>
      </c>
      <c r="I38" s="4">
        <v>0.99999999999999989</v>
      </c>
      <c r="J38" s="4">
        <v>0.99999999999999989</v>
      </c>
      <c r="K38" s="4">
        <v>1.386500353969478</v>
      </c>
      <c r="L38" s="4">
        <v>1</v>
      </c>
      <c r="M38" s="4">
        <v>1.119169189081169</v>
      </c>
      <c r="N38" s="4">
        <v>1.008190772930478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1.521252</v>
      </c>
      <c r="D39" s="4">
        <v>1</v>
      </c>
      <c r="E39" s="4">
        <v>1.120953004498926</v>
      </c>
      <c r="F39" s="4">
        <v>1</v>
      </c>
      <c r="G39" s="4">
        <v>1</v>
      </c>
      <c r="H39" s="4">
        <v>1</v>
      </c>
      <c r="I39" s="4">
        <v>1.7154367800184369</v>
      </c>
      <c r="J39" s="4">
        <v>1.4375691393425249</v>
      </c>
      <c r="K39" s="4">
        <v>1.246541229871599</v>
      </c>
      <c r="L39" s="4">
        <v>1.0381532310063679</v>
      </c>
      <c r="M39" s="4">
        <v>1.1286287077224999</v>
      </c>
      <c r="N39" s="4">
        <v>1</v>
      </c>
      <c r="O39" s="4">
        <v>1</v>
      </c>
      <c r="P39" s="4">
        <v>1.0390750925591259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2.319586666666666</v>
      </c>
      <c r="D40" s="4">
        <v>1.0143703763314149</v>
      </c>
      <c r="E40" s="4">
        <v>1</v>
      </c>
      <c r="F40" s="4">
        <v>1.454677592098329</v>
      </c>
      <c r="G40" s="4">
        <v>1.0097796891768971</v>
      </c>
      <c r="H40" s="4">
        <v>1.019315937287822</v>
      </c>
      <c r="I40" s="4">
        <v>1</v>
      </c>
      <c r="J40" s="4">
        <v>1</v>
      </c>
      <c r="K40" s="4">
        <v>1.075693637571294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1.237489576846349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1.734647368421053</v>
      </c>
      <c r="D41" s="4">
        <v>1</v>
      </c>
      <c r="E41" s="4">
        <v>1</v>
      </c>
      <c r="F41" s="4">
        <v>1</v>
      </c>
      <c r="G41" s="4">
        <v>1.0151919243407579</v>
      </c>
      <c r="H41" s="4">
        <v>1.0896619743566749</v>
      </c>
      <c r="I41" s="4">
        <v>1</v>
      </c>
      <c r="J41" s="4">
        <v>1</v>
      </c>
      <c r="K41" s="4">
        <v>1</v>
      </c>
      <c r="L41" s="4">
        <v>1</v>
      </c>
      <c r="M41" s="4">
        <v>1.1236704243122411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2.2000000000000002</v>
      </c>
      <c r="C42" s="4">
        <v>1.9169409090909091</v>
      </c>
      <c r="D42" s="4">
        <v>1.2375754931507821</v>
      </c>
      <c r="E42" s="4">
        <v>1.2055414729105469</v>
      </c>
      <c r="F42" s="4">
        <v>1.087413282050874</v>
      </c>
      <c r="G42" s="4">
        <v>1.3069300418740271</v>
      </c>
      <c r="H42" s="4">
        <v>1</v>
      </c>
      <c r="I42" s="4">
        <v>1.157050755148485</v>
      </c>
      <c r="J42" s="4">
        <v>1</v>
      </c>
      <c r="K42" s="4">
        <v>1</v>
      </c>
      <c r="L42" s="4">
        <v>1</v>
      </c>
      <c r="M42" s="4">
        <v>1.0386612012615151</v>
      </c>
      <c r="N42" s="4">
        <v>1.0373570785824691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4</v>
      </c>
      <c r="C43" s="4">
        <v>1.7749999999999999</v>
      </c>
      <c r="D43" s="4">
        <v>1.0282281690140851</v>
      </c>
      <c r="E43" s="4">
        <v>1.30683166174001</v>
      </c>
      <c r="F43" s="4">
        <v>1.385926405755721</v>
      </c>
      <c r="G43" s="4">
        <v>1.0303910357637689</v>
      </c>
      <c r="H43" s="4">
        <v>1</v>
      </c>
      <c r="I43" s="4">
        <v>1</v>
      </c>
      <c r="J43" s="4">
        <v>1</v>
      </c>
      <c r="K43" s="4">
        <v>1</v>
      </c>
      <c r="L43" s="4">
        <v>1.3156157884229189</v>
      </c>
      <c r="M43" s="4">
        <v>1.0447942888258079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2.0499999999999998</v>
      </c>
      <c r="D44" s="4">
        <v>1.669892682926829</v>
      </c>
      <c r="E44" s="4">
        <v>1.029211750134374</v>
      </c>
      <c r="F44" s="4">
        <v>1.0996145637020049</v>
      </c>
      <c r="G44" s="4">
        <v>1</v>
      </c>
      <c r="H44" s="4">
        <v>1.116151513196102</v>
      </c>
      <c r="I44" s="4">
        <v>1</v>
      </c>
      <c r="J44" s="4">
        <v>1</v>
      </c>
      <c r="K44" s="4">
        <v>1</v>
      </c>
      <c r="L44" s="4">
        <v>1</v>
      </c>
      <c r="M44" s="4">
        <v>1.023125397467769</v>
      </c>
      <c r="N44" s="4">
        <v>1.0083268350567891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1.705882352941176</v>
      </c>
      <c r="D45" s="4">
        <v>0.99999999999999989</v>
      </c>
      <c r="E45" s="4">
        <v>1.353386206896551</v>
      </c>
      <c r="F45" s="4">
        <v>1.9214180522928439</v>
      </c>
      <c r="G45" s="4">
        <v>1.3207889439639739</v>
      </c>
      <c r="H45" s="4">
        <v>1.030119393274942</v>
      </c>
      <c r="I45" s="4">
        <v>1</v>
      </c>
      <c r="J45" s="4">
        <v>1</v>
      </c>
      <c r="K45" s="4">
        <v>1.1315743307252379</v>
      </c>
      <c r="L45" s="4">
        <v>1</v>
      </c>
      <c r="M45" s="4">
        <v>1</v>
      </c>
      <c r="N45" s="4">
        <v>1</v>
      </c>
      <c r="O45" s="4">
        <v>1.043064986787662</v>
      </c>
      <c r="P45" s="4">
        <v>1</v>
      </c>
      <c r="Q45" s="4">
        <v>1.024772178531439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>
        <v>2.291652941176471</v>
      </c>
      <c r="E46" s="4">
        <v>1.6682435745069699</v>
      </c>
      <c r="F46" s="4">
        <v>1.018570092134983</v>
      </c>
      <c r="G46" s="4">
        <v>1.011329561848078</v>
      </c>
      <c r="H46" s="4">
        <v>1</v>
      </c>
      <c r="I46" s="4">
        <v>1</v>
      </c>
      <c r="J46" s="4">
        <v>1.134431690030397</v>
      </c>
      <c r="K46" s="4">
        <v>1.0526672679513089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1.5987179640981961</v>
      </c>
      <c r="E47" s="4">
        <v>1.0480773800441729</v>
      </c>
      <c r="F47" s="4">
        <v>1.3104049029388041</v>
      </c>
      <c r="G47" s="4">
        <v>1.2913975792146111</v>
      </c>
      <c r="H47" s="4">
        <v>1</v>
      </c>
      <c r="I47" s="4">
        <v>1</v>
      </c>
      <c r="J47" s="4">
        <v>1</v>
      </c>
      <c r="K47" s="4">
        <v>1.021154231269338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>
        <v>2.2000000000000002</v>
      </c>
      <c r="D48" s="4">
        <v>2.6386818181818179</v>
      </c>
      <c r="E48" s="4">
        <v>1</v>
      </c>
      <c r="F48" s="4">
        <v>1.7908683743604761</v>
      </c>
      <c r="G48" s="4">
        <v>1</v>
      </c>
      <c r="H48" s="4">
        <v>1</v>
      </c>
      <c r="I48" s="4">
        <v>1.0384757078808831</v>
      </c>
      <c r="J48" s="4">
        <v>1</v>
      </c>
      <c r="K48" s="4">
        <v>1</v>
      </c>
      <c r="L48" s="4">
        <v>1.0324189041113649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2.502253333333333</v>
      </c>
      <c r="D49" s="4">
        <v>0.99999999999999989</v>
      </c>
      <c r="E49" s="4">
        <v>1.039963979133474</v>
      </c>
      <c r="F49" s="4">
        <v>1.076856467984157</v>
      </c>
      <c r="G49" s="4">
        <v>1</v>
      </c>
      <c r="H49" s="4">
        <v>1.035685567329149</v>
      </c>
      <c r="I49" s="4">
        <v>1</v>
      </c>
      <c r="J49" s="4">
        <v>1</v>
      </c>
      <c r="K49" s="4">
        <v>1.1263386150531309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1.6325806451612901</v>
      </c>
      <c r="D50" s="4">
        <v>1.019758940920767</v>
      </c>
      <c r="E50" s="4">
        <v>0.99999999999999989</v>
      </c>
      <c r="F50" s="4">
        <v>1.4423677581863981</v>
      </c>
      <c r="G50" s="4">
        <v>1.120901765971795</v>
      </c>
      <c r="H50" s="4">
        <v>1.035953720371138</v>
      </c>
      <c r="I50" s="4">
        <v>1.2199128650194471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2</v>
      </c>
      <c r="C51" s="4">
        <v>1.3859999999999999</v>
      </c>
      <c r="D51" s="4">
        <v>1.054112554112554</v>
      </c>
      <c r="E51" s="4">
        <v>1.4106776180698151</v>
      </c>
      <c r="F51" s="4">
        <v>1.388161086851043</v>
      </c>
      <c r="G51" s="4">
        <v>1.2970989164627751</v>
      </c>
      <c r="H51" s="4">
        <v>1.040420371867421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6.6985000000000001</v>
      </c>
      <c r="D52" s="4">
        <v>1</v>
      </c>
      <c r="E52" s="4">
        <v>1.272449055758752</v>
      </c>
      <c r="F52" s="4">
        <v>1.011732269607555</v>
      </c>
      <c r="G52" s="4">
        <v>1</v>
      </c>
      <c r="H52" s="4">
        <v>1.0057981098162001</v>
      </c>
      <c r="I52" s="4">
        <v>1</v>
      </c>
      <c r="J52" s="4">
        <v>1.046117484291232</v>
      </c>
      <c r="V52" s="4"/>
    </row>
    <row r="53" spans="1:22" ht="15.5" customHeight="1" x14ac:dyDescent="0.35">
      <c r="A53" s="1">
        <f t="shared" si="6"/>
        <v>15</v>
      </c>
      <c r="B53" s="4">
        <v>4</v>
      </c>
      <c r="C53" s="4">
        <v>1.532375</v>
      </c>
      <c r="D53" s="4">
        <v>1.0815727220817359</v>
      </c>
      <c r="E53" s="4">
        <v>1.1960932196998271</v>
      </c>
      <c r="F53" s="4">
        <v>1</v>
      </c>
      <c r="G53" s="4">
        <v>1.1765558988586919</v>
      </c>
      <c r="H53" s="4">
        <v>1</v>
      </c>
      <c r="I53" s="4">
        <v>1.5359344016292411</v>
      </c>
    </row>
    <row r="54" spans="1:22" ht="15.5" customHeight="1" x14ac:dyDescent="0.35">
      <c r="A54" s="1">
        <f t="shared" si="6"/>
        <v>16</v>
      </c>
      <c r="B54" s="4"/>
      <c r="C54" s="4">
        <v>1.563375</v>
      </c>
      <c r="D54" s="4">
        <v>1.271847765251459</v>
      </c>
      <c r="E54" s="4">
        <v>1.056578864650783</v>
      </c>
      <c r="F54" s="4">
        <v>1.023799607306479</v>
      </c>
      <c r="G54" s="4">
        <v>1.162724472598361</v>
      </c>
      <c r="H54" s="4">
        <v>1.059979007347428</v>
      </c>
    </row>
    <row r="55" spans="1:22" ht="15.5" customHeight="1" x14ac:dyDescent="0.35">
      <c r="A55" s="1">
        <f t="shared" si="6"/>
        <v>17</v>
      </c>
      <c r="B55" s="4">
        <v>2.2000000000000002</v>
      </c>
      <c r="C55" s="4">
        <v>1.0227272727272729</v>
      </c>
      <c r="D55" s="4">
        <v>1.166666666666667</v>
      </c>
      <c r="E55" s="4">
        <v>1.038095238095238</v>
      </c>
      <c r="F55" s="4">
        <v>1.073394495412844</v>
      </c>
      <c r="G55" s="4">
        <v>1.4102564102564099</v>
      </c>
    </row>
    <row r="56" spans="1:22" ht="15.5" customHeight="1" x14ac:dyDescent="0.35">
      <c r="A56" s="1">
        <f t="shared" si="6"/>
        <v>18</v>
      </c>
      <c r="B56" s="4">
        <v>2</v>
      </c>
      <c r="C56" s="4">
        <v>1.5</v>
      </c>
      <c r="D56" s="4">
        <v>1.6174333333333331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>
        <v>2.4</v>
      </c>
      <c r="C57" s="4">
        <v>1.854166666666667</v>
      </c>
      <c r="D57" s="4">
        <v>1</v>
      </c>
      <c r="E57" s="4">
        <v>1.4674157303370789</v>
      </c>
    </row>
    <row r="58" spans="1:22" ht="15.5" customHeight="1" x14ac:dyDescent="0.35">
      <c r="A58" s="1">
        <f t="shared" si="6"/>
        <v>20</v>
      </c>
      <c r="B58" s="4"/>
      <c r="C58" s="4">
        <v>1.2777777777777779</v>
      </c>
      <c r="D58" s="4">
        <v>1.326086956521739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25</v>
      </c>
      <c r="E4" s="7" t="s">
        <v>26</v>
      </c>
      <c r="F4" s="7" t="s">
        <v>27</v>
      </c>
      <c r="G4" s="7" t="s">
        <v>28</v>
      </c>
      <c r="H4" s="8">
        <v>45382</v>
      </c>
      <c r="J4" s="33" t="s">
        <v>29</v>
      </c>
      <c r="K4" s="34"/>
      <c r="L4" s="34"/>
      <c r="M4" s="35"/>
    </row>
    <row r="5" spans="1:44" s="7" customFormat="1" x14ac:dyDescent="0.35">
      <c r="A5" s="7" t="s">
        <v>30</v>
      </c>
      <c r="B5" s="7" t="s">
        <v>31</v>
      </c>
      <c r="C5" s="7" t="s">
        <v>32</v>
      </c>
      <c r="D5" s="7" t="s">
        <v>33</v>
      </c>
      <c r="E5" s="7" t="s">
        <v>33</v>
      </c>
      <c r="F5" s="7" t="s">
        <v>34</v>
      </c>
      <c r="G5" s="7" t="s">
        <v>35</v>
      </c>
      <c r="H5" s="9" t="s">
        <v>33</v>
      </c>
      <c r="L5" s="7" t="s">
        <v>35</v>
      </c>
      <c r="M5" s="7" t="s">
        <v>36</v>
      </c>
    </row>
    <row r="6" spans="1:44" s="7" customFormat="1" x14ac:dyDescent="0.35">
      <c r="A6" s="7" t="s">
        <v>21</v>
      </c>
      <c r="B6" s="7" t="s">
        <v>37</v>
      </c>
      <c r="C6" s="7" t="s">
        <v>38</v>
      </c>
      <c r="D6" s="7" t="s">
        <v>39</v>
      </c>
      <c r="E6" s="7" t="s">
        <v>39</v>
      </c>
      <c r="F6" s="7" t="s">
        <v>39</v>
      </c>
      <c r="G6" s="7" t="s">
        <v>40</v>
      </c>
      <c r="H6" s="9" t="s">
        <v>39</v>
      </c>
      <c r="I6" s="7" t="s">
        <v>41</v>
      </c>
      <c r="J6" s="7" t="s">
        <v>35</v>
      </c>
      <c r="K6" s="7" t="s">
        <v>37</v>
      </c>
      <c r="L6" s="7" t="s">
        <v>42</v>
      </c>
      <c r="M6" s="7" t="s">
        <v>43</v>
      </c>
      <c r="S6" s="7" t="s">
        <v>44</v>
      </c>
      <c r="AR6" s="7" t="s">
        <v>45</v>
      </c>
    </row>
    <row r="7" spans="1:44" s="7" customFormat="1" x14ac:dyDescent="0.35">
      <c r="A7" s="7" t="s">
        <v>46</v>
      </c>
      <c r="B7" s="7" t="s">
        <v>47</v>
      </c>
      <c r="C7" s="7" t="s">
        <v>46</v>
      </c>
      <c r="D7" s="7" t="s">
        <v>17</v>
      </c>
      <c r="E7" s="7" t="s">
        <v>17</v>
      </c>
      <c r="F7" s="7" t="s">
        <v>17</v>
      </c>
      <c r="G7" s="7" t="s">
        <v>46</v>
      </c>
      <c r="H7" s="9" t="s">
        <v>17</v>
      </c>
      <c r="I7" s="7" t="s">
        <v>48</v>
      </c>
      <c r="J7" s="7" t="s">
        <v>48</v>
      </c>
      <c r="K7" s="7" t="s">
        <v>47</v>
      </c>
      <c r="L7" s="7" t="s">
        <v>48</v>
      </c>
      <c r="M7" s="7" t="s">
        <v>49</v>
      </c>
      <c r="R7" s="10" t="s">
        <v>50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26</v>
      </c>
      <c r="AR7" s="7" t="s">
        <v>26</v>
      </c>
    </row>
    <row r="8" spans="1:44" x14ac:dyDescent="0.35">
      <c r="A8" s="12">
        <f t="shared" ref="A8:A30" si="0">DATE(YEAR(A9),MONTH(A9)-1,1)</f>
        <v>44652</v>
      </c>
      <c r="B8" s="13">
        <v>12308.86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12308.86</v>
      </c>
      <c r="H8" s="14">
        <f t="shared" ref="H8:H31" si="4">G8-B8</f>
        <v>0</v>
      </c>
      <c r="I8" s="13">
        <v>44478.226666666662</v>
      </c>
      <c r="J8" s="13">
        <f t="shared" ref="J8:J28" si="5">100*$G8/$I8</f>
        <v>27.673900068557892</v>
      </c>
      <c r="K8" s="13">
        <f t="shared" ref="K8:K31" si="6">100*(B8/I8)</f>
        <v>27.673900068557895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2000</v>
      </c>
      <c r="U8" s="17">
        <v>4542.37</v>
      </c>
      <c r="V8" s="17">
        <v>5117.91</v>
      </c>
      <c r="W8" s="17">
        <v>5417.91</v>
      </c>
      <c r="X8" s="17">
        <v>6267.91</v>
      </c>
      <c r="Y8" s="17">
        <v>6267.91</v>
      </c>
      <c r="Z8" s="17">
        <v>7867.91</v>
      </c>
      <c r="AA8" s="17">
        <v>7867.91</v>
      </c>
      <c r="AB8" s="17">
        <v>7867.91</v>
      </c>
      <c r="AC8" s="17">
        <v>10908.86</v>
      </c>
      <c r="AD8" s="17">
        <v>10908.86</v>
      </c>
      <c r="AE8" s="17">
        <v>12208.86</v>
      </c>
      <c r="AF8" s="17">
        <v>12308.86</v>
      </c>
      <c r="AG8" s="17">
        <v>12308.86</v>
      </c>
      <c r="AH8" s="17">
        <v>12308.86</v>
      </c>
      <c r="AI8" s="17">
        <v>12308.86</v>
      </c>
      <c r="AJ8" s="17">
        <v>12308.86</v>
      </c>
      <c r="AK8" s="17">
        <v>12308.86</v>
      </c>
      <c r="AL8" s="17">
        <v>12308.86</v>
      </c>
      <c r="AM8" s="17">
        <v>12308.86</v>
      </c>
      <c r="AN8" s="17">
        <v>12308.86</v>
      </c>
      <c r="AO8" s="17">
        <v>12308.86</v>
      </c>
      <c r="AP8" s="17">
        <v>12308.86</v>
      </c>
      <c r="AQ8" s="13"/>
      <c r="AR8" s="13"/>
    </row>
    <row r="9" spans="1:44" x14ac:dyDescent="0.35">
      <c r="A9" s="12">
        <f t="shared" si="0"/>
        <v>44682</v>
      </c>
      <c r="B9" s="13">
        <v>15955.05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15955.05</v>
      </c>
      <c r="H9" s="14">
        <f t="shared" si="4"/>
        <v>0</v>
      </c>
      <c r="I9" s="13">
        <v>44120.652499999997</v>
      </c>
      <c r="J9" s="13">
        <f t="shared" si="5"/>
        <v>36.1623165024588</v>
      </c>
      <c r="K9" s="13">
        <f t="shared" si="6"/>
        <v>36.162316502458793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2500</v>
      </c>
      <c r="U9" s="17">
        <v>3803.13</v>
      </c>
      <c r="V9" s="17">
        <v>3803.13</v>
      </c>
      <c r="W9" s="17">
        <v>4263.13</v>
      </c>
      <c r="X9" s="17">
        <v>4263.13</v>
      </c>
      <c r="Y9" s="17">
        <v>4263.13</v>
      </c>
      <c r="Z9" s="17">
        <v>4263.13</v>
      </c>
      <c r="AA9" s="17">
        <v>7313.13</v>
      </c>
      <c r="AB9" s="17">
        <v>10513.13</v>
      </c>
      <c r="AC9" s="17">
        <v>13105.05</v>
      </c>
      <c r="AD9" s="17">
        <v>13605.05</v>
      </c>
      <c r="AE9" s="17">
        <v>15355.05</v>
      </c>
      <c r="AF9" s="17">
        <v>15355.05</v>
      </c>
      <c r="AG9" s="17">
        <v>15355.05</v>
      </c>
      <c r="AH9" s="17">
        <v>15955.05</v>
      </c>
      <c r="AI9" s="17">
        <v>15955.05</v>
      </c>
      <c r="AJ9" s="17">
        <v>15955.05</v>
      </c>
      <c r="AK9" s="17">
        <v>15955.05</v>
      </c>
      <c r="AL9" s="17">
        <v>15955.05</v>
      </c>
      <c r="AM9" s="17">
        <v>15955.05</v>
      </c>
      <c r="AN9" s="17">
        <v>15955.05</v>
      </c>
      <c r="AO9" s="17">
        <v>15955.05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7034.4600000000009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7034.4600000000009</v>
      </c>
      <c r="H10" s="14">
        <f t="shared" si="4"/>
        <v>0</v>
      </c>
      <c r="I10" s="13">
        <v>43683.702499999999</v>
      </c>
      <c r="J10" s="13">
        <f t="shared" si="5"/>
        <v>16.103167994974786</v>
      </c>
      <c r="K10" s="13">
        <f t="shared" si="6"/>
        <v>16.103167994974786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>
        <v>1500</v>
      </c>
      <c r="U10" s="17">
        <v>3479.38</v>
      </c>
      <c r="V10" s="17">
        <v>3529.38</v>
      </c>
      <c r="W10" s="17">
        <v>3529.38</v>
      </c>
      <c r="X10" s="17">
        <v>5134.1100000000006</v>
      </c>
      <c r="Y10" s="17">
        <v>5184.3200000000006</v>
      </c>
      <c r="Z10" s="17">
        <v>5284.4600000000009</v>
      </c>
      <c r="AA10" s="17">
        <v>5284.4600000000009</v>
      </c>
      <c r="AB10" s="17">
        <v>5284.4600000000009</v>
      </c>
      <c r="AC10" s="17">
        <v>5684.4600000000009</v>
      </c>
      <c r="AD10" s="17">
        <v>5684.4600000000009</v>
      </c>
      <c r="AE10" s="17">
        <v>5684.4600000000009</v>
      </c>
      <c r="AF10" s="17">
        <v>5684.4600000000009</v>
      </c>
      <c r="AG10" s="17">
        <v>5684.4600000000009</v>
      </c>
      <c r="AH10" s="17">
        <v>5684.4600000000009</v>
      </c>
      <c r="AI10" s="17">
        <v>5684.4600000000009</v>
      </c>
      <c r="AJ10" s="17">
        <v>7034.4600000000009</v>
      </c>
      <c r="AK10" s="17">
        <v>7034.4600000000009</v>
      </c>
      <c r="AL10" s="17">
        <v>7034.4600000000009</v>
      </c>
      <c r="AM10" s="17">
        <v>7034.4600000000009</v>
      </c>
      <c r="AN10" s="17">
        <v>7034.4600000000009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4096.79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4096.79</v>
      </c>
      <c r="H11" s="14">
        <f t="shared" si="4"/>
        <v>0</v>
      </c>
      <c r="I11" s="13">
        <v>104751.84666666669</v>
      </c>
      <c r="J11" s="13">
        <f t="shared" si="5"/>
        <v>3.9109477592662318</v>
      </c>
      <c r="K11" s="13">
        <f t="shared" si="6"/>
        <v>3.9109477592662318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1900</v>
      </c>
      <c r="U11" s="17">
        <v>3295.83</v>
      </c>
      <c r="V11" s="17">
        <v>3295.83</v>
      </c>
      <c r="W11" s="17">
        <v>3295.83</v>
      </c>
      <c r="X11" s="17">
        <v>3295.83</v>
      </c>
      <c r="Y11" s="17">
        <v>3345.9</v>
      </c>
      <c r="Z11" s="17">
        <v>3645.9</v>
      </c>
      <c r="AA11" s="17">
        <v>3645.9</v>
      </c>
      <c r="AB11" s="17">
        <v>3645.9</v>
      </c>
      <c r="AC11" s="17">
        <v>3645.9</v>
      </c>
      <c r="AD11" s="17">
        <v>3645.9</v>
      </c>
      <c r="AE11" s="17">
        <v>4096.79</v>
      </c>
      <c r="AF11" s="17">
        <v>4096.79</v>
      </c>
      <c r="AG11" s="17">
        <v>4096.79</v>
      </c>
      <c r="AH11" s="17">
        <v>4096.79</v>
      </c>
      <c r="AI11" s="17">
        <v>4096.79</v>
      </c>
      <c r="AJ11" s="17">
        <v>4096.79</v>
      </c>
      <c r="AK11" s="17">
        <v>4096.79</v>
      </c>
      <c r="AL11" s="17">
        <v>4096.79</v>
      </c>
      <c r="AM11" s="17">
        <v>4096.79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11147.74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11147.74</v>
      </c>
      <c r="H12" s="14">
        <f t="shared" si="4"/>
        <v>0</v>
      </c>
      <c r="I12" s="13">
        <v>103734.99</v>
      </c>
      <c r="J12" s="13">
        <f t="shared" si="5"/>
        <v>10.74636436558195</v>
      </c>
      <c r="K12" s="13">
        <f t="shared" si="6"/>
        <v>10.746364365581949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1000</v>
      </c>
      <c r="T12" s="17">
        <v>2200</v>
      </c>
      <c r="U12" s="17">
        <v>4217.2700000000004</v>
      </c>
      <c r="V12" s="17">
        <v>5219.1900000000014</v>
      </c>
      <c r="W12" s="17">
        <v>6291.9500000000007</v>
      </c>
      <c r="X12" s="17">
        <v>6841.9500000000007</v>
      </c>
      <c r="Y12" s="17">
        <v>8941.9500000000007</v>
      </c>
      <c r="Z12" s="17">
        <v>8941.9500000000007</v>
      </c>
      <c r="AA12" s="17">
        <v>10346.290000000001</v>
      </c>
      <c r="AB12" s="17">
        <v>10346.290000000001</v>
      </c>
      <c r="AC12" s="17">
        <v>10346.290000000001</v>
      </c>
      <c r="AD12" s="17">
        <v>10346.290000000001</v>
      </c>
      <c r="AE12" s="17">
        <v>10746.29</v>
      </c>
      <c r="AF12" s="17">
        <v>11147.74</v>
      </c>
      <c r="AG12" s="17">
        <v>11147.74</v>
      </c>
      <c r="AH12" s="17">
        <v>11147.74</v>
      </c>
      <c r="AI12" s="17">
        <v>11147.74</v>
      </c>
      <c r="AJ12" s="17">
        <v>11147.74</v>
      </c>
      <c r="AK12" s="17">
        <v>11147.74</v>
      </c>
      <c r="AL12" s="17">
        <v>11147.74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9363.5300000000007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9363.5300000000007</v>
      </c>
      <c r="H13" s="14">
        <f t="shared" si="4"/>
        <v>0</v>
      </c>
      <c r="I13" s="13">
        <v>103058.7</v>
      </c>
      <c r="J13" s="13">
        <f t="shared" si="5"/>
        <v>9.0856278994398352</v>
      </c>
      <c r="K13" s="13">
        <f t="shared" si="6"/>
        <v>9.0856278994398334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500</v>
      </c>
      <c r="T13" s="17">
        <v>2000</v>
      </c>
      <c r="U13" s="17">
        <v>3550</v>
      </c>
      <c r="V13" s="17">
        <v>3650.21</v>
      </c>
      <c r="W13" s="17">
        <v>4770.21</v>
      </c>
      <c r="X13" s="17">
        <v>6611.16</v>
      </c>
      <c r="Y13" s="17">
        <v>6812.08</v>
      </c>
      <c r="Z13" s="17">
        <v>6812.08</v>
      </c>
      <c r="AA13" s="17">
        <v>6812.08</v>
      </c>
      <c r="AB13" s="17">
        <v>6812.08</v>
      </c>
      <c r="AC13" s="17">
        <v>6812.08</v>
      </c>
      <c r="AD13" s="17">
        <v>8962.08</v>
      </c>
      <c r="AE13" s="17">
        <v>9363.5300000000007</v>
      </c>
      <c r="AF13" s="17">
        <v>9363.5300000000007</v>
      </c>
      <c r="AG13" s="17">
        <v>9363.5300000000007</v>
      </c>
      <c r="AH13" s="17">
        <v>9363.5300000000007</v>
      </c>
      <c r="AI13" s="17">
        <v>9363.5300000000007</v>
      </c>
      <c r="AJ13" s="17">
        <v>9363.5300000000007</v>
      </c>
      <c r="AK13" s="17">
        <v>9363.5300000000007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4461.09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4461.09</v>
      </c>
      <c r="H14" s="14">
        <f t="shared" si="4"/>
        <v>0</v>
      </c>
      <c r="I14" s="13">
        <v>102485.1225</v>
      </c>
      <c r="J14" s="13">
        <f t="shared" si="5"/>
        <v>4.3529147364779703</v>
      </c>
      <c r="K14" s="13">
        <f t="shared" si="6"/>
        <v>4.3529147364779703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>
        <v>1000</v>
      </c>
      <c r="U14" s="17">
        <v>2050</v>
      </c>
      <c r="V14" s="17">
        <v>3423.28</v>
      </c>
      <c r="W14" s="17">
        <v>3523.28</v>
      </c>
      <c r="X14" s="17">
        <v>3874.25</v>
      </c>
      <c r="Y14" s="17">
        <v>3874.25</v>
      </c>
      <c r="Z14" s="17">
        <v>4324.25</v>
      </c>
      <c r="AA14" s="17">
        <v>4324.25</v>
      </c>
      <c r="AB14" s="17">
        <v>4324.25</v>
      </c>
      <c r="AC14" s="17">
        <v>4324.25</v>
      </c>
      <c r="AD14" s="17">
        <v>4324.25</v>
      </c>
      <c r="AE14" s="17">
        <v>4424.25</v>
      </c>
      <c r="AF14" s="17">
        <v>4461.09</v>
      </c>
      <c r="AG14" s="17">
        <v>4461.09</v>
      </c>
      <c r="AH14" s="17">
        <v>4461.09</v>
      </c>
      <c r="AI14" s="17">
        <v>4461.09</v>
      </c>
      <c r="AJ14" s="17">
        <v>4461.09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12410.36</v>
      </c>
      <c r="C15" s="13">
        <f>++'Completion Factors'!J23</f>
        <v>0.98059327647594596</v>
      </c>
      <c r="D15" s="13">
        <f t="shared" si="1"/>
        <v>245.61092874257267</v>
      </c>
      <c r="E15" s="13">
        <f t="shared" si="2"/>
        <v>245.61092874257267</v>
      </c>
      <c r="F15" s="13"/>
      <c r="G15" s="13">
        <f t="shared" si="3"/>
        <v>12655.970928742574</v>
      </c>
      <c r="H15" s="14">
        <f t="shared" si="4"/>
        <v>245.61092874257338</v>
      </c>
      <c r="I15" s="13">
        <v>101804.9425</v>
      </c>
      <c r="J15" s="13">
        <f t="shared" si="5"/>
        <v>12.431587915039167</v>
      </c>
      <c r="K15" s="13">
        <f t="shared" si="6"/>
        <v>12.19033152540703</v>
      </c>
      <c r="L15" s="13">
        <f t="shared" si="7"/>
        <v>0.24125638963213625</v>
      </c>
      <c r="M15" s="13"/>
      <c r="N15" s="13"/>
      <c r="O15" s="13"/>
      <c r="P15" s="13"/>
      <c r="R15" s="16">
        <f t="shared" si="8"/>
        <v>44866</v>
      </c>
      <c r="S15" s="17"/>
      <c r="T15" s="17">
        <v>1700</v>
      </c>
      <c r="U15" s="17">
        <v>2900</v>
      </c>
      <c r="V15" s="17">
        <v>2900</v>
      </c>
      <c r="W15" s="17">
        <v>3924.82</v>
      </c>
      <c r="X15" s="17">
        <v>7541.2199999999993</v>
      </c>
      <c r="Y15" s="17">
        <v>9960.3599999999988</v>
      </c>
      <c r="Z15" s="17">
        <v>10260.36</v>
      </c>
      <c r="AA15" s="17">
        <v>10260.36</v>
      </c>
      <c r="AB15" s="17">
        <v>10260.36</v>
      </c>
      <c r="AC15" s="17">
        <v>11610.36</v>
      </c>
      <c r="AD15" s="17">
        <v>11610.36</v>
      </c>
      <c r="AE15" s="17">
        <v>11610.36</v>
      </c>
      <c r="AF15" s="17">
        <v>11610.36</v>
      </c>
      <c r="AG15" s="17">
        <v>12110.36</v>
      </c>
      <c r="AH15" s="17">
        <v>12110.36</v>
      </c>
      <c r="AI15" s="17">
        <v>12410.36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7994.8499999999995</v>
      </c>
      <c r="C16" s="13">
        <f>++'Completion Factors'!J22</f>
        <v>0.97459660074652632</v>
      </c>
      <c r="D16" s="13">
        <f t="shared" si="1"/>
        <v>208.39018560711671</v>
      </c>
      <c r="E16" s="13">
        <f t="shared" si="2"/>
        <v>208.39018560711671</v>
      </c>
      <c r="F16" s="13"/>
      <c r="G16" s="13">
        <f t="shared" si="3"/>
        <v>8203.2401856071156</v>
      </c>
      <c r="H16" s="14">
        <f t="shared" si="4"/>
        <v>208.39018560711611</v>
      </c>
      <c r="I16" s="13">
        <v>101156.47749999999</v>
      </c>
      <c r="J16" s="13">
        <f t="shared" si="5"/>
        <v>8.1094561498616002</v>
      </c>
      <c r="K16" s="13">
        <f t="shared" si="6"/>
        <v>7.9034483975581296</v>
      </c>
      <c r="L16" s="13">
        <f t="shared" si="7"/>
        <v>0.20600775230347068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>
        <v>1700</v>
      </c>
      <c r="V16" s="17">
        <v>3895.81</v>
      </c>
      <c r="W16" s="17">
        <v>6499.16</v>
      </c>
      <c r="X16" s="17">
        <v>6619.8499999999995</v>
      </c>
      <c r="Y16" s="17">
        <v>6694.8499999999995</v>
      </c>
      <c r="Z16" s="17">
        <v>6694.8499999999995</v>
      </c>
      <c r="AA16" s="17">
        <v>6694.8499999999995</v>
      </c>
      <c r="AB16" s="17">
        <v>7594.8499999999995</v>
      </c>
      <c r="AC16" s="17">
        <v>7994.8499999999995</v>
      </c>
      <c r="AD16" s="17">
        <v>7994.8499999999995</v>
      </c>
      <c r="AE16" s="17">
        <v>7994.8499999999995</v>
      </c>
      <c r="AF16" s="17">
        <v>7994.8499999999995</v>
      </c>
      <c r="AG16" s="17">
        <v>7994.8499999999995</v>
      </c>
      <c r="AH16" s="17">
        <v>7994.8499999999995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7240.7800000000007</v>
      </c>
      <c r="C17" s="13">
        <f>++'Completion Factors'!J21</f>
        <v>0.97459660074652632</v>
      </c>
      <c r="D17" s="13">
        <f t="shared" si="1"/>
        <v>188.73493413138442</v>
      </c>
      <c r="E17" s="13">
        <f t="shared" si="2"/>
        <v>188.73493413138442</v>
      </c>
      <c r="F17" s="13"/>
      <c r="G17" s="13">
        <f t="shared" si="3"/>
        <v>7429.5149341313854</v>
      </c>
      <c r="H17" s="14">
        <f t="shared" si="4"/>
        <v>188.73493413138476</v>
      </c>
      <c r="I17" s="13">
        <v>99979.772500000006</v>
      </c>
      <c r="J17" s="13">
        <f t="shared" si="5"/>
        <v>7.4310180433060946</v>
      </c>
      <c r="K17" s="13">
        <f t="shared" si="6"/>
        <v>7.2422449250922227</v>
      </c>
      <c r="L17" s="13">
        <f t="shared" si="7"/>
        <v>0.18877311821387188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2500.71</v>
      </c>
      <c r="V17" s="17">
        <v>3997.93</v>
      </c>
      <c r="W17" s="17">
        <v>4190.1400000000003</v>
      </c>
      <c r="X17" s="17">
        <v>5490.7800000000007</v>
      </c>
      <c r="Y17" s="17">
        <v>7090.7800000000007</v>
      </c>
      <c r="Z17" s="17">
        <v>7090.7800000000007</v>
      </c>
      <c r="AA17" s="17">
        <v>7090.7800000000007</v>
      </c>
      <c r="AB17" s="17">
        <v>7090.7800000000007</v>
      </c>
      <c r="AC17" s="17">
        <v>7240.7800000000007</v>
      </c>
      <c r="AD17" s="17">
        <v>7240.7800000000007</v>
      </c>
      <c r="AE17" s="17">
        <v>7240.7800000000007</v>
      </c>
      <c r="AF17" s="17">
        <v>7240.7800000000007</v>
      </c>
      <c r="AG17" s="17">
        <v>7240.7800000000007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11146.17</v>
      </c>
      <c r="C18" s="13">
        <f>++'Completion Factors'!J20</f>
        <v>0.96427503816314486</v>
      </c>
      <c r="D18" s="13">
        <f t="shared" si="1"/>
        <v>412.94908829707651</v>
      </c>
      <c r="E18" s="13">
        <f t="shared" si="2"/>
        <v>412.94908829707651</v>
      </c>
      <c r="F18" s="13"/>
      <c r="G18" s="13">
        <f t="shared" si="3"/>
        <v>11559.119088297077</v>
      </c>
      <c r="H18" s="14">
        <f t="shared" si="4"/>
        <v>412.94908829707674</v>
      </c>
      <c r="I18" s="13">
        <v>99441.395000000004</v>
      </c>
      <c r="J18" s="13">
        <f t="shared" si="5"/>
        <v>11.624051621859364</v>
      </c>
      <c r="K18" s="13">
        <f t="shared" si="6"/>
        <v>11.208782821278804</v>
      </c>
      <c r="L18" s="13">
        <f t="shared" si="7"/>
        <v>0.41526880058055937</v>
      </c>
      <c r="M18" s="13"/>
      <c r="N18" s="13"/>
      <c r="O18" s="13"/>
      <c r="P18" s="13"/>
      <c r="R18" s="16">
        <f t="shared" si="8"/>
        <v>44958</v>
      </c>
      <c r="S18" s="17"/>
      <c r="T18" s="17">
        <v>1000</v>
      </c>
      <c r="U18" s="17">
        <v>2200</v>
      </c>
      <c r="V18" s="17">
        <v>5805.1</v>
      </c>
      <c r="W18" s="17">
        <v>5805.1</v>
      </c>
      <c r="X18" s="17">
        <v>10396.17</v>
      </c>
      <c r="Y18" s="17">
        <v>10396.17</v>
      </c>
      <c r="Z18" s="17">
        <v>10396.17</v>
      </c>
      <c r="AA18" s="17">
        <v>10796.17</v>
      </c>
      <c r="AB18" s="17">
        <v>10796.17</v>
      </c>
      <c r="AC18" s="17">
        <v>10796.17</v>
      </c>
      <c r="AD18" s="17">
        <v>11146.17</v>
      </c>
      <c r="AE18" s="17">
        <v>11146.17</v>
      </c>
      <c r="AF18" s="17">
        <v>11146.17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4903.38</v>
      </c>
      <c r="C19" s="13">
        <f>++'Completion Factors'!J19</f>
        <v>0.96359716392553096</v>
      </c>
      <c r="D19" s="13">
        <f t="shared" si="1"/>
        <v>185.24020724974307</v>
      </c>
      <c r="E19" s="13">
        <f t="shared" si="2"/>
        <v>185.24020724974307</v>
      </c>
      <c r="F19" s="13"/>
      <c r="G19" s="13">
        <f t="shared" si="3"/>
        <v>5088.6202072497435</v>
      </c>
      <c r="H19" s="14">
        <f t="shared" si="4"/>
        <v>185.24020724974343</v>
      </c>
      <c r="I19" s="13">
        <v>98610.001666666663</v>
      </c>
      <c r="J19" s="13">
        <f t="shared" si="5"/>
        <v>5.1603489719540896</v>
      </c>
      <c r="K19" s="13">
        <f t="shared" si="6"/>
        <v>4.9724976342409892</v>
      </c>
      <c r="L19" s="13">
        <f t="shared" si="7"/>
        <v>0.18785133771310036</v>
      </c>
      <c r="M19" s="13">
        <f t="shared" ref="M19:M31" si="9">SUM(G8:G19)/SUM(I8:I19)*100</f>
        <v>10.43668260149262</v>
      </c>
      <c r="N19" s="18"/>
      <c r="O19" s="13"/>
      <c r="P19" s="13"/>
      <c r="R19" s="16">
        <f t="shared" si="8"/>
        <v>44986</v>
      </c>
      <c r="S19" s="17"/>
      <c r="T19" s="17">
        <v>1500</v>
      </c>
      <c r="U19" s="17">
        <v>3753.38</v>
      </c>
      <c r="V19" s="17">
        <v>3753.38</v>
      </c>
      <c r="W19" s="17">
        <v>3903.38</v>
      </c>
      <c r="X19" s="17">
        <v>4203.38</v>
      </c>
      <c r="Y19" s="17">
        <v>4203.38</v>
      </c>
      <c r="Z19" s="17">
        <v>4353.38</v>
      </c>
      <c r="AA19" s="17">
        <v>4353.38</v>
      </c>
      <c r="AB19" s="17">
        <v>4353.38</v>
      </c>
      <c r="AC19" s="17">
        <v>4903.38</v>
      </c>
      <c r="AD19" s="17">
        <v>4903.38</v>
      </c>
      <c r="AE19" s="17">
        <v>4903.38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5272.5</v>
      </c>
      <c r="C20" s="13">
        <f>++'Completion Factors'!J18</f>
        <v>0.96171695106905131</v>
      </c>
      <c r="D20" s="13">
        <f t="shared" si="1"/>
        <v>209.88231024112869</v>
      </c>
      <c r="E20" s="13">
        <f t="shared" si="2"/>
        <v>209.88231024112869</v>
      </c>
      <c r="F20" s="13"/>
      <c r="G20" s="13">
        <f t="shared" si="3"/>
        <v>5482.3823102411288</v>
      </c>
      <c r="H20" s="14">
        <f t="shared" si="4"/>
        <v>209.88231024112883</v>
      </c>
      <c r="I20" s="13">
        <v>97952.164166666669</v>
      </c>
      <c r="J20" s="13">
        <f t="shared" si="5"/>
        <v>5.5969996751810367</v>
      </c>
      <c r="K20" s="13">
        <f t="shared" si="6"/>
        <v>5.3827294627495768</v>
      </c>
      <c r="L20" s="13">
        <f t="shared" si="7"/>
        <v>0.21427021243145994</v>
      </c>
      <c r="M20" s="13">
        <f t="shared" si="9"/>
        <v>9.3095377186126385</v>
      </c>
      <c r="N20" s="18">
        <f t="shared" ref="N20:N31" si="10">J20/J8</f>
        <v>0.20224831560840065</v>
      </c>
      <c r="O20" s="18">
        <f t="shared" ref="O20:O31" si="11">I20/I8</f>
        <v>2.2022497637046086</v>
      </c>
      <c r="P20" s="13"/>
      <c r="R20" s="16">
        <f t="shared" si="8"/>
        <v>45017</v>
      </c>
      <c r="S20" s="17"/>
      <c r="T20" s="17">
        <v>1550</v>
      </c>
      <c r="U20" s="17">
        <v>2530.5</v>
      </c>
      <c r="V20" s="17">
        <v>2580.5</v>
      </c>
      <c r="W20" s="17">
        <v>2580.5</v>
      </c>
      <c r="X20" s="17">
        <v>3722.03</v>
      </c>
      <c r="Y20" s="17">
        <v>4172.03</v>
      </c>
      <c r="Z20" s="17">
        <v>4322.03</v>
      </c>
      <c r="AA20" s="17">
        <v>5272.5</v>
      </c>
      <c r="AB20" s="17">
        <v>5272.5</v>
      </c>
      <c r="AC20" s="17">
        <v>5272.5</v>
      </c>
      <c r="AD20" s="17">
        <v>5272.5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7722</v>
      </c>
      <c r="C21" s="13">
        <f>++'Completion Factors'!J17</f>
        <v>0.95402714893874552</v>
      </c>
      <c r="D21" s="13">
        <f t="shared" si="1"/>
        <v>372.109280422376</v>
      </c>
      <c r="E21" s="13">
        <f t="shared" si="2"/>
        <v>372.109280422376</v>
      </c>
      <c r="F21" s="13"/>
      <c r="G21" s="13">
        <f t="shared" si="3"/>
        <v>8094.1092804223763</v>
      </c>
      <c r="H21" s="14">
        <f t="shared" si="4"/>
        <v>372.10928042237629</v>
      </c>
      <c r="I21" s="13">
        <v>97269.734999999986</v>
      </c>
      <c r="J21" s="13">
        <f t="shared" si="5"/>
        <v>8.3213029010743966</v>
      </c>
      <c r="K21" s="13">
        <f t="shared" si="6"/>
        <v>7.9387488821677179</v>
      </c>
      <c r="L21" s="13">
        <f t="shared" si="7"/>
        <v>0.38255401890667873</v>
      </c>
      <c r="M21" s="13">
        <f t="shared" si="9"/>
        <v>8.1995148084469331</v>
      </c>
      <c r="N21" s="18">
        <f t="shared" si="10"/>
        <v>0.23010978570768834</v>
      </c>
      <c r="O21" s="18">
        <f t="shared" si="11"/>
        <v>2.2046304732233954</v>
      </c>
      <c r="P21" s="13"/>
      <c r="R21" s="16">
        <f t="shared" si="8"/>
        <v>45047</v>
      </c>
      <c r="S21" s="17">
        <v>1000</v>
      </c>
      <c r="T21" s="17">
        <v>2000</v>
      </c>
      <c r="U21" s="17">
        <v>2772</v>
      </c>
      <c r="V21" s="17">
        <v>2922</v>
      </c>
      <c r="W21" s="17">
        <v>4122</v>
      </c>
      <c r="X21" s="17">
        <v>5722</v>
      </c>
      <c r="Y21" s="17">
        <v>7422</v>
      </c>
      <c r="Z21" s="17">
        <v>7722</v>
      </c>
      <c r="AA21" s="17">
        <v>7722</v>
      </c>
      <c r="AB21" s="17">
        <v>7722</v>
      </c>
      <c r="AC21" s="17">
        <v>7722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18147</v>
      </c>
      <c r="C22" s="13">
        <f>++'Completion Factors'!J16</f>
        <v>0.91938801064309583</v>
      </c>
      <c r="D22" s="13">
        <f t="shared" si="1"/>
        <v>1591.1299189517279</v>
      </c>
      <c r="E22" s="13">
        <f t="shared" si="2"/>
        <v>1591.1299189517279</v>
      </c>
      <c r="F22" s="13"/>
      <c r="G22" s="13">
        <f t="shared" si="3"/>
        <v>19738.129918951727</v>
      </c>
      <c r="H22" s="14">
        <f t="shared" si="4"/>
        <v>1591.1299189517267</v>
      </c>
      <c r="I22" s="13">
        <v>96762.101666666669</v>
      </c>
      <c r="J22" s="13">
        <f t="shared" si="5"/>
        <v>20.398616378700737</v>
      </c>
      <c r="K22" s="13">
        <f t="shared" si="6"/>
        <v>18.754243332285345</v>
      </c>
      <c r="L22" s="13">
        <f t="shared" si="7"/>
        <v>1.6443730464153923</v>
      </c>
      <c r="M22" s="13">
        <f t="shared" si="9"/>
        <v>8.891432667677714</v>
      </c>
      <c r="N22" s="18">
        <f t="shared" si="10"/>
        <v>1.2667455487681929</v>
      </c>
      <c r="O22" s="18">
        <f t="shared" si="11"/>
        <v>2.2150618223504903</v>
      </c>
      <c r="P22" s="13"/>
      <c r="R22" s="16">
        <f t="shared" si="8"/>
        <v>45078</v>
      </c>
      <c r="S22" s="17"/>
      <c r="T22" s="17">
        <v>2000</v>
      </c>
      <c r="U22" s="17">
        <v>13397</v>
      </c>
      <c r="V22" s="17">
        <v>13397</v>
      </c>
      <c r="W22" s="17">
        <v>17047</v>
      </c>
      <c r="X22" s="17">
        <v>17247</v>
      </c>
      <c r="Y22" s="17">
        <v>17247</v>
      </c>
      <c r="Z22" s="17">
        <v>17347</v>
      </c>
      <c r="AA22" s="17">
        <v>17347</v>
      </c>
      <c r="AB22" s="17">
        <v>18147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7164.75</v>
      </c>
      <c r="C23" s="13">
        <f>++'Completion Factors'!J15</f>
        <v>0.90894176102657165</v>
      </c>
      <c r="D23" s="13">
        <f t="shared" si="1"/>
        <v>717.76822856948559</v>
      </c>
      <c r="E23" s="13">
        <f t="shared" si="2"/>
        <v>717.76822856948559</v>
      </c>
      <c r="F23" s="13"/>
      <c r="G23" s="13">
        <f t="shared" si="3"/>
        <v>7882.5182285694855</v>
      </c>
      <c r="H23" s="14">
        <f t="shared" si="4"/>
        <v>717.76822856948547</v>
      </c>
      <c r="I23" s="13">
        <v>96190.691666666666</v>
      </c>
      <c r="J23" s="13">
        <f t="shared" si="5"/>
        <v>8.1946788114229197</v>
      </c>
      <c r="K23" s="13">
        <f t="shared" si="6"/>
        <v>7.4484857899018824</v>
      </c>
      <c r="L23" s="13">
        <f t="shared" si="7"/>
        <v>0.74619302152103728</v>
      </c>
      <c r="M23" s="13">
        <f t="shared" si="9"/>
        <v>9.2708354278937826</v>
      </c>
      <c r="N23" s="18">
        <f t="shared" si="10"/>
        <v>2.0953178911702972</v>
      </c>
      <c r="O23" s="18">
        <f t="shared" si="11"/>
        <v>0.91827203746352382</v>
      </c>
      <c r="P23" s="13"/>
      <c r="R23" s="16">
        <f t="shared" si="8"/>
        <v>45108</v>
      </c>
      <c r="S23" s="17">
        <v>500</v>
      </c>
      <c r="T23" s="17">
        <v>2000</v>
      </c>
      <c r="U23" s="17">
        <v>3064.75</v>
      </c>
      <c r="V23" s="17">
        <v>3314.75</v>
      </c>
      <c r="W23" s="17">
        <v>3964.75</v>
      </c>
      <c r="X23" s="17">
        <v>3964.75</v>
      </c>
      <c r="Y23" s="17">
        <v>4664.75</v>
      </c>
      <c r="Z23" s="17">
        <v>4664.75</v>
      </c>
      <c r="AA23" s="17">
        <v>7164.75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5301.75</v>
      </c>
      <c r="C24" s="13">
        <f>++'Completion Factors'!J14</f>
        <v>0.78670133989701574</v>
      </c>
      <c r="D24" s="13">
        <f t="shared" si="1"/>
        <v>1437.4656732490539</v>
      </c>
      <c r="E24" s="13">
        <f t="shared" si="2"/>
        <v>1437.4656732490539</v>
      </c>
      <c r="F24" s="19">
        <v>0</v>
      </c>
      <c r="G24" s="13">
        <f t="shared" si="3"/>
        <v>6739.2156732490539</v>
      </c>
      <c r="H24" s="14">
        <f t="shared" si="4"/>
        <v>1437.4656732490539</v>
      </c>
      <c r="I24" s="13">
        <v>95491.685000000012</v>
      </c>
      <c r="J24" s="13">
        <f t="shared" si="5"/>
        <v>7.0573848113048312</v>
      </c>
      <c r="K24" s="13">
        <f t="shared" si="6"/>
        <v>5.5520540872223574</v>
      </c>
      <c r="L24" s="13">
        <f t="shared" si="7"/>
        <v>1.5053307240824738</v>
      </c>
      <c r="M24" s="13">
        <f t="shared" si="9"/>
        <v>8.9646438175604537</v>
      </c>
      <c r="N24" s="18">
        <f t="shared" si="10"/>
        <v>0.65672301545143552</v>
      </c>
      <c r="O24" s="18">
        <f t="shared" si="11"/>
        <v>0.9205349612507796</v>
      </c>
      <c r="P24" s="13"/>
      <c r="R24" s="16">
        <f t="shared" si="8"/>
        <v>45139</v>
      </c>
      <c r="S24" s="17"/>
      <c r="T24" s="17">
        <v>2000</v>
      </c>
      <c r="U24" s="17">
        <v>3126.75</v>
      </c>
      <c r="V24" s="17">
        <v>3976.75</v>
      </c>
      <c r="W24" s="17">
        <v>4201.75</v>
      </c>
      <c r="X24" s="17">
        <v>4301.75</v>
      </c>
      <c r="Y24" s="17">
        <v>5001.75</v>
      </c>
      <c r="Z24" s="17">
        <v>5301.75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4125</v>
      </c>
      <c r="C25" s="13">
        <f>++'Completion Factors'!J13</f>
        <v>0.7669691653194437</v>
      </c>
      <c r="D25" s="13">
        <f t="shared" si="1"/>
        <v>1253.3126969412547</v>
      </c>
      <c r="E25" s="13">
        <f t="shared" si="2"/>
        <v>1253.3126969412547</v>
      </c>
      <c r="F25" s="19">
        <v>0</v>
      </c>
      <c r="G25" s="13">
        <f t="shared" si="3"/>
        <v>5378.3126969412551</v>
      </c>
      <c r="H25" s="14">
        <f t="shared" si="4"/>
        <v>1253.3126969412551</v>
      </c>
      <c r="I25" s="13">
        <v>94994.744999999995</v>
      </c>
      <c r="J25" s="13">
        <f t="shared" si="5"/>
        <v>5.661694967380833</v>
      </c>
      <c r="K25" s="13">
        <f t="shared" si="6"/>
        <v>4.3423454634253718</v>
      </c>
      <c r="L25" s="13">
        <f t="shared" si="7"/>
        <v>1.3193495039554612</v>
      </c>
      <c r="M25" s="13">
        <f t="shared" si="9"/>
        <v>8.6886768697357422</v>
      </c>
      <c r="N25" s="18">
        <f t="shared" si="10"/>
        <v>0.62314845270406671</v>
      </c>
      <c r="O25" s="18">
        <f t="shared" si="11"/>
        <v>0.92175376751307747</v>
      </c>
      <c r="P25" s="13"/>
      <c r="R25" s="16">
        <f t="shared" si="8"/>
        <v>45170</v>
      </c>
      <c r="S25" s="17">
        <v>1000</v>
      </c>
      <c r="T25" s="17">
        <v>2200</v>
      </c>
      <c r="U25" s="17">
        <v>2250</v>
      </c>
      <c r="V25" s="17">
        <v>2625</v>
      </c>
      <c r="W25" s="17">
        <v>2725</v>
      </c>
      <c r="X25" s="17">
        <v>2925</v>
      </c>
      <c r="Y25" s="17">
        <v>4125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4852.3</v>
      </c>
      <c r="C26" s="13">
        <f>++'Completion Factors'!J12</f>
        <v>0.62737325918571618</v>
      </c>
      <c r="D26" s="13">
        <f t="shared" si="1"/>
        <v>2882.0111599909828</v>
      </c>
      <c r="E26" s="13">
        <f t="shared" si="2"/>
        <v>2882.0111599909828</v>
      </c>
      <c r="F26" s="19">
        <v>0</v>
      </c>
      <c r="G26" s="13">
        <f t="shared" si="3"/>
        <v>7734.3111599909826</v>
      </c>
      <c r="H26" s="14">
        <f t="shared" si="4"/>
        <v>2882.0111599909824</v>
      </c>
      <c r="I26" s="13">
        <v>94248.851666666669</v>
      </c>
      <c r="J26" s="13">
        <f t="shared" si="5"/>
        <v>8.2062656713794269</v>
      </c>
      <c r="K26" s="13">
        <f t="shared" si="6"/>
        <v>5.1483916399971701</v>
      </c>
      <c r="L26" s="13">
        <f t="shared" si="7"/>
        <v>3.0578740313822568</v>
      </c>
      <c r="M26" s="13">
        <f t="shared" si="9"/>
        <v>9.0284703281884742</v>
      </c>
      <c r="N26" s="18">
        <f t="shared" si="10"/>
        <v>1.8852346457903009</v>
      </c>
      <c r="O26" s="18">
        <f t="shared" si="11"/>
        <v>0.91963447344922356</v>
      </c>
      <c r="P26" s="13"/>
      <c r="R26" s="16">
        <f t="shared" si="8"/>
        <v>45200</v>
      </c>
      <c r="S26" s="17">
        <v>1000</v>
      </c>
      <c r="T26" s="17">
        <v>2000</v>
      </c>
      <c r="U26" s="17">
        <v>3000</v>
      </c>
      <c r="V26" s="17">
        <v>4852.3</v>
      </c>
      <c r="W26" s="17">
        <v>4852.3</v>
      </c>
      <c r="X26" s="17">
        <v>4852.3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6530</v>
      </c>
      <c r="C27" s="13">
        <f>++'Completion Factors'!J11</f>
        <v>0.59366084986351353</v>
      </c>
      <c r="D27" s="13">
        <f t="shared" si="1"/>
        <v>4469.5462923002078</v>
      </c>
      <c r="E27" s="13">
        <f t="shared" si="2"/>
        <v>4469.5462923002078</v>
      </c>
      <c r="F27" s="19">
        <v>0</v>
      </c>
      <c r="G27" s="13">
        <f t="shared" si="3"/>
        <v>10999.546292300209</v>
      </c>
      <c r="H27" s="14">
        <f t="shared" si="4"/>
        <v>4469.5462923002087</v>
      </c>
      <c r="I27" s="13">
        <v>93522.470000000016</v>
      </c>
      <c r="J27" s="13">
        <f t="shared" si="5"/>
        <v>11.76139412517677</v>
      </c>
      <c r="K27" s="13">
        <f t="shared" si="6"/>
        <v>6.9822792319321758</v>
      </c>
      <c r="L27" s="13">
        <f t="shared" si="7"/>
        <v>4.7791148932445937</v>
      </c>
      <c r="M27" s="13">
        <f t="shared" si="9"/>
        <v>8.9505166217033807</v>
      </c>
      <c r="N27" s="18">
        <f t="shared" si="10"/>
        <v>0.94608944613973034</v>
      </c>
      <c r="O27" s="18">
        <f t="shared" si="11"/>
        <v>0.91864370926784833</v>
      </c>
      <c r="P27" s="13"/>
      <c r="R27" s="16">
        <f t="shared" si="8"/>
        <v>45231</v>
      </c>
      <c r="S27" s="17">
        <v>1000</v>
      </c>
      <c r="T27" s="17">
        <v>2400</v>
      </c>
      <c r="U27" s="17">
        <v>4450</v>
      </c>
      <c r="V27" s="17">
        <v>4450</v>
      </c>
      <c r="W27" s="17">
        <v>6530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3050</v>
      </c>
      <c r="C28" s="13">
        <f>++'Completion Factors'!J10</f>
        <v>0.50734924466852072</v>
      </c>
      <c r="D28" s="13">
        <f t="shared" si="1"/>
        <v>2961.6380029159864</v>
      </c>
      <c r="E28" s="13">
        <f t="shared" si="2"/>
        <v>2961.6380029159864</v>
      </c>
      <c r="F28" s="19">
        <v>0</v>
      </c>
      <c r="G28" s="13">
        <f t="shared" si="3"/>
        <v>6011.6380029159864</v>
      </c>
      <c r="H28" s="14">
        <f t="shared" si="4"/>
        <v>2961.6380029159864</v>
      </c>
      <c r="I28" s="13">
        <v>92888.803333333344</v>
      </c>
      <c r="J28" s="13">
        <f t="shared" si="5"/>
        <v>6.4718650549766501</v>
      </c>
      <c r="K28" s="13">
        <f t="shared" si="6"/>
        <v>3.2834958472389979</v>
      </c>
      <c r="L28" s="13">
        <f t="shared" si="7"/>
        <v>3.1883692077376522</v>
      </c>
      <c r="M28" s="13">
        <f t="shared" si="9"/>
        <v>8.8250921951180707</v>
      </c>
      <c r="N28" s="18">
        <f t="shared" si="10"/>
        <v>0.79806400520300025</v>
      </c>
      <c r="O28" s="18">
        <f t="shared" si="11"/>
        <v>0.91826846514434379</v>
      </c>
      <c r="P28" s="20"/>
      <c r="R28" s="16">
        <f t="shared" si="8"/>
        <v>45261</v>
      </c>
      <c r="S28" s="17"/>
      <c r="T28" s="17">
        <v>1800</v>
      </c>
      <c r="U28" s="17">
        <v>2300</v>
      </c>
      <c r="V28" s="17">
        <v>3050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1500</v>
      </c>
      <c r="C29" s="13">
        <f>++'Completion Factors'!J9</f>
        <v>0.39652179423722911</v>
      </c>
      <c r="D29" s="13">
        <f t="shared" si="1"/>
        <v>2282.8942111126116</v>
      </c>
      <c r="E29" s="13">
        <f t="shared" si="2"/>
        <v>2282.8942111126116</v>
      </c>
      <c r="F29" s="13">
        <f>ROUND(+I29*J29/100,0)-D29-B29</f>
        <v>10025.105788887387</v>
      </c>
      <c r="G29" s="13">
        <f t="shared" si="3"/>
        <v>13808</v>
      </c>
      <c r="H29" s="14">
        <f t="shared" si="4"/>
        <v>12308</v>
      </c>
      <c r="I29" s="13">
        <v>92054.533333333326</v>
      </c>
      <c r="J29" s="19">
        <v>15</v>
      </c>
      <c r="K29" s="13">
        <f t="shared" si="6"/>
        <v>1.629468909009008</v>
      </c>
      <c r="L29" s="13">
        <f t="shared" si="7"/>
        <v>13.370531090990992</v>
      </c>
      <c r="M29" s="13">
        <f t="shared" si="9"/>
        <v>9.4408680239448248</v>
      </c>
      <c r="N29" s="18">
        <f t="shared" si="10"/>
        <v>2.0185659505311104</v>
      </c>
      <c r="O29" s="18">
        <f t="shared" si="11"/>
        <v>0.92073157431252728</v>
      </c>
      <c r="P29" s="13"/>
      <c r="R29" s="16">
        <f t="shared" si="8"/>
        <v>45292</v>
      </c>
      <c r="S29" s="17"/>
      <c r="T29" s="17">
        <v>1500</v>
      </c>
      <c r="U29" s="17">
        <v>1500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1500</v>
      </c>
      <c r="C30" s="13">
        <f>++'Completion Factors'!J8</f>
        <v>0.28866707996774699</v>
      </c>
      <c r="D30" s="13">
        <f t="shared" si="1"/>
        <v>3696.2974100392612</v>
      </c>
      <c r="E30" s="13">
        <f t="shared" si="2"/>
        <v>3696.2974100392612</v>
      </c>
      <c r="F30" s="13">
        <f>ROUND(+I30*J30/100,0)-D30-B30</f>
        <v>8511.7025899607397</v>
      </c>
      <c r="G30" s="13">
        <f t="shared" si="3"/>
        <v>13708</v>
      </c>
      <c r="H30" s="14">
        <f t="shared" si="4"/>
        <v>12208</v>
      </c>
      <c r="I30" s="13">
        <v>91387.243333333332</v>
      </c>
      <c r="J30" s="19">
        <v>15</v>
      </c>
      <c r="K30" s="13">
        <f t="shared" si="6"/>
        <v>1.6413669406010825</v>
      </c>
      <c r="L30" s="13">
        <f t="shared" si="7"/>
        <v>13.358633059398917</v>
      </c>
      <c r="M30" s="13">
        <f t="shared" si="9"/>
        <v>9.6957595164853263</v>
      </c>
      <c r="N30" s="18">
        <f t="shared" si="10"/>
        <v>1.2904278549307255</v>
      </c>
      <c r="O30" s="18">
        <f t="shared" si="11"/>
        <v>0.91900604706252687</v>
      </c>
      <c r="P30" s="13"/>
      <c r="R30" s="16">
        <f t="shared" si="8"/>
        <v>45323</v>
      </c>
      <c r="S30" s="17"/>
      <c r="T30" s="17">
        <v>1500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0.18304189432961659</v>
      </c>
      <c r="D31" s="13">
        <f t="shared" si="1"/>
        <v>0</v>
      </c>
      <c r="E31" s="13">
        <f t="shared" si="2"/>
        <v>0</v>
      </c>
      <c r="F31" s="13">
        <f>ROUND(+I31*J31/100,0)-D31-B31</f>
        <v>13596</v>
      </c>
      <c r="G31" s="13">
        <f t="shared" si="3"/>
        <v>13596</v>
      </c>
      <c r="H31" s="14">
        <f t="shared" si="4"/>
        <v>13596</v>
      </c>
      <c r="I31" s="13">
        <v>90637.030000000013</v>
      </c>
      <c r="J31" s="19">
        <v>15</v>
      </c>
      <c r="K31" s="13">
        <f t="shared" si="6"/>
        <v>0</v>
      </c>
      <c r="L31" s="13">
        <f t="shared" si="7"/>
        <v>15</v>
      </c>
      <c r="M31" s="13">
        <f t="shared" si="9"/>
        <v>10.51457189590516</v>
      </c>
      <c r="N31" s="18">
        <f t="shared" si="10"/>
        <v>2.9067801579938286</v>
      </c>
      <c r="O31" s="18">
        <f t="shared" si="11"/>
        <v>0.91914641991774992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51</v>
      </c>
      <c r="R32" t="s">
        <v>26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55247.788907610098</v>
      </c>
      <c r="I33" s="13"/>
      <c r="J33" s="22">
        <f>SUM(G20:G31)/SUM(I20:I31)</f>
        <v>0.1051457189590516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52</v>
      </c>
      <c r="J35" s="23" t="s">
        <v>53</v>
      </c>
      <c r="K35" t="s">
        <v>54</v>
      </c>
    </row>
    <row r="36" spans="3:14" x14ac:dyDescent="0.35">
      <c r="C36" s="17"/>
      <c r="D36" s="13"/>
      <c r="F36" s="23"/>
      <c r="H36" s="25">
        <f>H33*(1+H35)</f>
        <v>59391.373075680851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2024-09-09T12:12:45Z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