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01424FA5-62FF-42F0-9AD8-F06D510E62F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<sst xmlns="http://schemas.openxmlformats.org/spreadsheetml/2006/main" count="117" uniqueCount="55">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</sst>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0.17253901528231008</v>
      </c>
      <c r="D7" s="4">
        <f t="shared" ref="D7:D29" si="2">+G7/G8</f>
        <v>0.19600513061618074</v>
      </c>
      <c r="E7" s="5">
        <v>7.3648784665029859E-2</v>
      </c>
      <c r="F7" s="5">
        <v>0.1089682499369745</v>
      </c>
      <c r="G7" s="5">
        <v>0.119539942291015</v>
      </c>
      <c r="H7" s="4">
        <f t="shared" ref="H7:H29" si="3">+I7/I8</f>
        <v>0.14293970997474531</v>
      </c>
      <c r="I7" s="5">
        <v>8.7892996317938274E-2</v>
      </c>
      <c r="J7" s="5">
        <f t="shared" ref="J7:J30" si="4">I7</f>
        <v>8.7892996317938274E-2</v>
      </c>
    </row>
    <row r="8" spans="1:10" ht="15.5" customHeight="1" x14ac:dyDescent="0.35">
      <c r="A8" s="3">
        <f t="shared" ref="A8:A29" si="5">1+A7</f>
        <v>1</v>
      </c>
      <c r="B8" s="4">
        <f t="shared" si="0"/>
        <v>0.80149781518400032</v>
      </c>
      <c r="C8" s="4">
        <f t="shared" si="1"/>
        <v>0.79988488079257714</v>
      </c>
      <c r="D8" s="4">
        <f t="shared" si="2"/>
        <v>0.78189661117414666</v>
      </c>
      <c r="E8" s="5">
        <v>0.59909053523672973</v>
      </c>
      <c r="F8" s="5">
        <v>0.63155715684756608</v>
      </c>
      <c r="G8" s="5">
        <v>0.60988170011273501</v>
      </c>
      <c r="H8" s="4">
        <f t="shared" si="3"/>
        <v>0.80071262399234178</v>
      </c>
      <c r="I8" s="5">
        <v>0.61489558313408688</v>
      </c>
      <c r="J8" s="5">
        <f t="shared" si="4"/>
        <v>0.61489558313408688</v>
      </c>
    </row>
    <row r="9" spans="1:10" ht="15.5" customHeight="1" x14ac:dyDescent="0.35">
      <c r="A9" s="3">
        <f t="shared" si="5"/>
        <v>2</v>
      </c>
      <c r="B9" s="4">
        <f t="shared" si="0"/>
        <v>0.93011097936683096</v>
      </c>
      <c r="C9" s="4">
        <f t="shared" si="1"/>
        <v>0.92924113542211262</v>
      </c>
      <c r="D9" s="4">
        <f t="shared" si="2"/>
        <v>0.91879504743978102</v>
      </c>
      <c r="E9" s="5">
        <v>0.74746371591692506</v>
      </c>
      <c r="F9" s="5">
        <v>0.78956006297028491</v>
      </c>
      <c r="G9" s="5">
        <v>0.780002997067473</v>
      </c>
      <c r="H9" s="4">
        <f t="shared" si="3"/>
        <v>0.92968796913360097</v>
      </c>
      <c r="I9" s="5">
        <v>0.76793541741383597</v>
      </c>
      <c r="J9" s="5">
        <f t="shared" si="4"/>
        <v>0.76793541741383597</v>
      </c>
    </row>
    <row r="10" spans="1:10" ht="15.5" customHeight="1" x14ac:dyDescent="0.35">
      <c r="A10" s="3">
        <f t="shared" si="5"/>
        <v>3</v>
      </c>
      <c r="B10" s="4">
        <f t="shared" si="0"/>
        <v>0.93813125865302249</v>
      </c>
      <c r="C10" s="4">
        <f t="shared" si="1"/>
        <v>0.95030922226414072</v>
      </c>
      <c r="D10" s="4">
        <f t="shared" si="2"/>
        <v>0.95128183496841034</v>
      </c>
      <c r="E10" s="5">
        <v>0.80362852659341555</v>
      </c>
      <c r="F10" s="5">
        <v>0.84968264196744059</v>
      </c>
      <c r="G10" s="5">
        <v>0.84894122932088989</v>
      </c>
      <c r="H10" s="4">
        <f t="shared" si="3"/>
        <v>0.94405062769849379</v>
      </c>
      <c r="I10" s="5">
        <v>0.82601414981146182</v>
      </c>
      <c r="J10" s="5">
        <f t="shared" si="4"/>
        <v>0.82601414981146182</v>
      </c>
    </row>
    <row r="11" spans="1:10" ht="15.5" customHeight="1" x14ac:dyDescent="0.35">
      <c r="A11" s="3">
        <f t="shared" si="5"/>
        <v>4</v>
      </c>
      <c r="B11" s="4">
        <f t="shared" si="0"/>
        <v>0.9545055441916277</v>
      </c>
      <c r="C11" s="4">
        <f t="shared" si="1"/>
        <v>0.96897951243654312</v>
      </c>
      <c r="D11" s="4">
        <f t="shared" si="2"/>
        <v>0.96523915501408475</v>
      </c>
      <c r="E11" s="5">
        <v>0.85662695830780955</v>
      </c>
      <c r="F11" s="5">
        <v>0.89411175021857181</v>
      </c>
      <c r="G11" s="5">
        <v>0.89241820679681227</v>
      </c>
      <c r="H11" s="4">
        <f t="shared" si="3"/>
        <v>0.96158757838205355</v>
      </c>
      <c r="I11" s="5">
        <v>0.87496806376285796</v>
      </c>
      <c r="J11" s="5">
        <f t="shared" si="4"/>
        <v>0.87496806376285796</v>
      </c>
    </row>
    <row r="12" spans="1:10" ht="15.5" customHeight="1" x14ac:dyDescent="0.35">
      <c r="A12" s="3">
        <f t="shared" si="5"/>
        <v>5</v>
      </c>
      <c r="B12" s="4">
        <f t="shared" si="0"/>
        <v>0.97319128001939514</v>
      </c>
      <c r="C12" s="4">
        <f t="shared" si="1"/>
        <v>0.9802895953831483</v>
      </c>
      <c r="D12" s="4">
        <f t="shared" si="2"/>
        <v>0.97957889949941024</v>
      </c>
      <c r="E12" s="5">
        <v>0.89745624163271709</v>
      </c>
      <c r="F12" s="5">
        <v>0.92273545389033773</v>
      </c>
      <c r="G12" s="5">
        <v>0.92455657456601015</v>
      </c>
      <c r="H12" s="4">
        <f t="shared" si="3"/>
        <v>0.97669114623895137</v>
      </c>
      <c r="I12" s="5">
        <v>0.90992030620347686</v>
      </c>
      <c r="J12" s="5">
        <f t="shared" si="4"/>
        <v>0.90992030620347686</v>
      </c>
    </row>
    <row r="13" spans="1:10" ht="15.5" customHeight="1" x14ac:dyDescent="0.35">
      <c r="A13" s="3">
        <f t="shared" si="5"/>
        <v>6</v>
      </c>
      <c r="B13" s="4">
        <f t="shared" si="0"/>
        <v>0.97652897813474382</v>
      </c>
      <c r="C13" s="4">
        <f t="shared" si="1"/>
        <v>0.9842666709383211</v>
      </c>
      <c r="D13" s="4">
        <f t="shared" si="2"/>
        <v>0.98496991371877451</v>
      </c>
      <c r="E13" s="5">
        <v>0.92217867140654131</v>
      </c>
      <c r="F13" s="5">
        <v>0.94128863372224669</v>
      </c>
      <c r="G13" s="5">
        <v>0.94383063481510487</v>
      </c>
      <c r="H13" s="4">
        <f t="shared" si="3"/>
        <v>0.98035814929847487</v>
      </c>
      <c r="I13" s="5">
        <v>0.9316356656937087</v>
      </c>
      <c r="J13" s="5">
        <f t="shared" si="4"/>
        <v>0.9316356656937087</v>
      </c>
    </row>
    <row r="14" spans="1:10" ht="15.5" customHeight="1" x14ac:dyDescent="0.35">
      <c r="A14" s="3">
        <f t="shared" si="5"/>
        <v>7</v>
      </c>
      <c r="B14" s="4">
        <f t="shared" si="0"/>
        <v>0.98267089525936735</v>
      </c>
      <c r="C14" s="4">
        <f t="shared" si="1"/>
        <v>0.98644449346331009</v>
      </c>
      <c r="D14" s="4">
        <f t="shared" si="2"/>
        <v>0.98487176095306816</v>
      </c>
      <c r="E14" s="5">
        <v>0.9443433754193179</v>
      </c>
      <c r="F14" s="5">
        <v>0.95633496644247584</v>
      </c>
      <c r="G14" s="5">
        <v>0.95823295886435</v>
      </c>
      <c r="H14" s="4">
        <f t="shared" si="3"/>
        <v>0.98454579033598333</v>
      </c>
      <c r="I14" s="5">
        <v>0.95030134279025369</v>
      </c>
      <c r="J14" s="5">
        <f t="shared" si="4"/>
        <v>0.95030134279025369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0.99568165833395428</v>
      </c>
      <c r="I15" s="5">
        <v>0.96521802451255878</v>
      </c>
      <c r="J15" s="5">
        <f t="shared" si="4"/>
        <v>0.96521802451255878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0.99489578423371672</v>
      </c>
      <c r="I16" s="5">
        <v>0.96940424324741559</v>
      </c>
      <c r="J16" s="5">
        <f t="shared" si="4"/>
        <v>0.96940424324741559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0.98675484308207084</v>
      </c>
      <c r="I17" s="5">
        <v>0.97437767714943624</v>
      </c>
      <c r="J17" s="5">
        <f t="shared" si="4"/>
        <v>0.97437767714943624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0.98952121630548151</v>
      </c>
      <c r="I18" s="5">
        <v>0.98745669603812103</v>
      </c>
      <c r="J18" s="5">
        <f t="shared" si="4"/>
        <v>0.98745669603812103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0.99877450679746382</v>
      </c>
      <c r="I19" s="5">
        <v>0.99791361697622949</v>
      </c>
      <c r="J19" s="5">
        <f t="shared" si="4"/>
        <v>0.99791361697622949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0.99981546275947142</v>
      </c>
      <c r="I20" s="5">
        <v>0.99913805386964194</v>
      </c>
      <c r="J20" s="5">
        <f t="shared" si="4"/>
        <v>0.99913805386964194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0.999656355561923</v>
      </c>
      <c r="I21" s="5">
        <v>0.99932246607993058</v>
      </c>
      <c r="J21" s="5">
        <f t="shared" si="4"/>
        <v>0.99932246607993058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0.99998239749593487</v>
      </c>
      <c r="I22" s="5">
        <v>0.99966599573930115</v>
      </c>
      <c r="J22" s="5">
        <f t="shared" si="4"/>
        <v>0.99966599573930115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0.99995131336910625</v>
      </c>
      <c r="I23" s="5">
        <v>0.99968359267380502</v>
      </c>
      <c r="J23" s="5">
        <f t="shared" si="4"/>
        <v>0.99968359267380502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0.99991696658368401</v>
      </c>
      <c r="I24" s="5">
        <v>0.99973226626964551</v>
      </c>
      <c r="J24" s="5">
        <f t="shared" si="4"/>
        <v>0.99973226626964551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0.99984406798157888</v>
      </c>
      <c r="I25" s="5">
        <v>0.99981528434838995</v>
      </c>
      <c r="J25" s="5">
        <f t="shared" si="4"/>
        <v>0.99981528434838995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0.99990079936820853</v>
      </c>
      <c r="I26" s="5">
        <v>0.99997121187782112</v>
      </c>
      <c r="J26" s="5">
        <f t="shared" si="4"/>
        <v>0.99997121187782112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1.000070419495271</v>
      </c>
      <c r="I27" s="5">
        <v>1.000070419495271</v>
      </c>
      <c r="J27" s="5">
        <f t="shared" si="4"/>
        <v>1.000070419495271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1.0099600321396009</v>
      </c>
      <c r="H53" s="4">
        <v>1.0064002022706691</v>
      </c>
      <c r="I53" s="4">
        <v>1.0403194260359501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1.038948868923782</v>
      </c>
      <c r="F55" s="4">
        <v>1.030643832027355</v>
      </c>
      <c r="G55" s="4">
        <v>1.059418735721692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1.4796940092747219</v>
      </c>
      <c r="D57" s="4">
        <v>1.052371922866709</v>
      </c>
      <c r="E57" s="4">
        <v>1.1163235851164659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245187.95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245187.95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27.375068560932256</v>
      </c>
      <c r="K8" s="13">
        <f t="shared" ref="K8:K31" si="6">100*(B8/I8)</f>
        <v>27.375068560932259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v>248082.41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248082.41</v>
      </c>
      <c r="H9" s="14">
        <f t="shared" si="4"/>
        <v>0</v>
      </c>
      <c r="I9" s="13">
        <v>875004.19709999999</v>
      </c>
      <c r="J9" s="13">
        <f t="shared" si="5"/>
        <v>28.352139432269244</v>
      </c>
      <c r="K9" s="13">
        <f t="shared" si="6"/>
        <v>28.352139432269247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236643.55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236643.55</v>
      </c>
      <c r="H10" s="14">
        <f t="shared" si="4"/>
        <v>0</v>
      </c>
      <c r="I10" s="13">
        <v>854241.57709999999</v>
      </c>
      <c r="J10" s="13">
        <f t="shared" si="5"/>
        <v>27.702181249871174</v>
      </c>
      <c r="K10" s="13">
        <f t="shared" si="6"/>
        <v>27.70218124987117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1.000070419495271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234254.9</v>
      </c>
      <c r="C12" s="13">
        <f>++'Completion Factors'!J26</f>
        <v>0.99997121187782112</v>
      </c>
      <c r="D12" s="13">
        <f t="shared" si="1"/>
        <v>6.7439528279357548</v>
      </c>
      <c r="E12" s="13">
        <f t="shared" si="2"/>
        <v>6.7439528279357548</v>
      </c>
      <c r="F12" s="13"/>
      <c r="G12" s="13">
        <f t="shared" si="3"/>
        <v>234261.64395282793</v>
      </c>
      <c r="H12" s="14">
        <f t="shared" si="4"/>
        <v>6.7439528279355727</v>
      </c>
      <c r="I12" s="13">
        <v>843099.59820000001</v>
      </c>
      <c r="J12" s="13">
        <f t="shared" si="5"/>
        <v>27.785761546200668</v>
      </c>
      <c r="K12" s="13">
        <f t="shared" si="6"/>
        <v>27.784961646302442</v>
      </c>
      <c r="L12" s="13">
        <f t="shared" si="7"/>
        <v>7.9989989822593088E-4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202329.29</v>
      </c>
      <c r="C13" s="13">
        <f>++'Completion Factors'!J25</f>
        <v>0.99981528434838995</v>
      </c>
      <c r="D13" s="13">
        <f t="shared" si="1"/>
        <v>37.380291367017769</v>
      </c>
      <c r="E13" s="13">
        <f t="shared" si="2"/>
        <v>37.380291367017769</v>
      </c>
      <c r="F13" s="13"/>
      <c r="G13" s="13">
        <f t="shared" si="3"/>
        <v>202366.67029136702</v>
      </c>
      <c r="H13" s="14">
        <f t="shared" si="4"/>
        <v>37.380291367007885</v>
      </c>
      <c r="I13" s="13">
        <v>822369.03819999995</v>
      </c>
      <c r="J13" s="13">
        <f t="shared" si="5"/>
        <v>24.607768640500726</v>
      </c>
      <c r="K13" s="13">
        <f t="shared" si="6"/>
        <v>24.603223200481629</v>
      </c>
      <c r="L13" s="13">
        <f t="shared" si="7"/>
        <v>4.5454400190969579E-3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0.99973226626964551</v>
      </c>
      <c r="D14" s="13">
        <f t="shared" si="1"/>
        <v>55.826548730260605</v>
      </c>
      <c r="E14" s="13">
        <f t="shared" si="2"/>
        <v>55.826548730260605</v>
      </c>
      <c r="F14" s="13"/>
      <c r="G14" s="13">
        <f t="shared" si="3"/>
        <v>208515.18654873024</v>
      </c>
      <c r="H14" s="14">
        <f t="shared" si="4"/>
        <v>55.826548730256036</v>
      </c>
      <c r="I14" s="13">
        <v>827952.37439999997</v>
      </c>
      <c r="J14" s="13">
        <f t="shared" si="5"/>
        <v>25.184442124444285</v>
      </c>
      <c r="K14" s="13">
        <f t="shared" si="6"/>
        <v>25.177699399807409</v>
      </c>
      <c r="L14" s="13">
        <f t="shared" si="7"/>
        <v>6.7427246368758631E-3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0.99968359267380502</v>
      </c>
      <c r="D15" s="13">
        <f t="shared" si="1"/>
        <v>72.942302381529274</v>
      </c>
      <c r="E15" s="13">
        <f t="shared" si="2"/>
        <v>72.942302381529274</v>
      </c>
      <c r="F15" s="13"/>
      <c r="G15" s="13">
        <f t="shared" si="3"/>
        <v>230532.91230238153</v>
      </c>
      <c r="H15" s="14">
        <f t="shared" si="4"/>
        <v>72.9423023815325</v>
      </c>
      <c r="I15" s="13">
        <v>832848.83440000005</v>
      </c>
      <c r="J15" s="13">
        <f t="shared" si="5"/>
        <v>27.680042617633219</v>
      </c>
      <c r="K15" s="13">
        <f t="shared" si="6"/>
        <v>27.671284449359611</v>
      </c>
      <c r="L15" s="13">
        <f t="shared" si="7"/>
        <v>8.7581682736086464E-3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192593.36</v>
      </c>
      <c r="C16" s="13">
        <f>++'Completion Factors'!J22</f>
        <v>0.99966599573930115</v>
      </c>
      <c r="D16" s="13">
        <f t="shared" si="1"/>
        <v>64.348495493980735</v>
      </c>
      <c r="E16" s="13">
        <f t="shared" si="2"/>
        <v>64.348495493980735</v>
      </c>
      <c r="F16" s="13"/>
      <c r="G16" s="13">
        <f t="shared" si="3"/>
        <v>192657.70849549398</v>
      </c>
      <c r="H16" s="14">
        <f t="shared" si="4"/>
        <v>64.348495493992232</v>
      </c>
      <c r="I16" s="13">
        <v>854103.69689999998</v>
      </c>
      <c r="J16" s="13">
        <f t="shared" si="5"/>
        <v>22.556711696103417</v>
      </c>
      <c r="K16" s="13">
        <f t="shared" si="6"/>
        <v>22.549177658289558</v>
      </c>
      <c r="L16" s="13">
        <f t="shared" si="7"/>
        <v>7.5340378138584185E-3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218563.36</v>
      </c>
      <c r="C17" s="13">
        <f>++'Completion Factors'!J21</f>
        <v>0.99932246607993058</v>
      </c>
      <c r="D17" s="13">
        <f t="shared" si="1"/>
        <v>148.18449010281785</v>
      </c>
      <c r="E17" s="13">
        <f t="shared" si="2"/>
        <v>148.18449010281785</v>
      </c>
      <c r="F17" s="13"/>
      <c r="G17" s="13">
        <f t="shared" si="3"/>
        <v>218711.54449010279</v>
      </c>
      <c r="H17" s="14">
        <f t="shared" si="4"/>
        <v>148.18449010280892</v>
      </c>
      <c r="I17" s="13">
        <v>875495.80869999994</v>
      </c>
      <c r="J17" s="13">
        <f t="shared" si="5"/>
        <v>24.981449633078388</v>
      </c>
      <c r="K17" s="13">
        <f t="shared" si="6"/>
        <v>24.964523853579472</v>
      </c>
      <c r="L17" s="13">
        <f t="shared" si="7"/>
        <v>1.6925779498915716E-2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0.99913805386964194</v>
      </c>
      <c r="D18" s="13">
        <f t="shared" si="1"/>
        <v>190.27720032121638</v>
      </c>
      <c r="E18" s="13">
        <f t="shared" si="2"/>
        <v>190.27720032121638</v>
      </c>
      <c r="F18" s="13"/>
      <c r="G18" s="13">
        <f t="shared" si="3"/>
        <v>220753.00720032124</v>
      </c>
      <c r="H18" s="14">
        <f t="shared" si="4"/>
        <v>190.27720032123034</v>
      </c>
      <c r="I18" s="13">
        <v>859922.54870000004</v>
      </c>
      <c r="J18" s="13">
        <f t="shared" si="5"/>
        <v>25.671266270904013</v>
      </c>
      <c r="K18" s="13">
        <f t="shared" si="6"/>
        <v>25.649139022280416</v>
      </c>
      <c r="L18" s="13">
        <f t="shared" si="7"/>
        <v>2.2127248623597495E-2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245423.91</v>
      </c>
      <c r="C19" s="13">
        <f>++'Completion Factors'!J19</f>
        <v>0.99791361697622949</v>
      </c>
      <c r="D19" s="13">
        <f t="shared" si="1"/>
        <v>513.11884189228761</v>
      </c>
      <c r="E19" s="13">
        <f t="shared" si="2"/>
        <v>513.11884189228761</v>
      </c>
      <c r="F19" s="13"/>
      <c r="G19" s="13">
        <f t="shared" si="3"/>
        <v>245937.02884189229</v>
      </c>
      <c r="H19" s="14">
        <f t="shared" si="4"/>
        <v>513.11884189228294</v>
      </c>
      <c r="I19" s="13">
        <v>879175.83470000001</v>
      </c>
      <c r="J19" s="13">
        <f t="shared" si="5"/>
        <v>27.973588346614765</v>
      </c>
      <c r="K19" s="13">
        <f t="shared" si="6"/>
        <v>27.91522472677444</v>
      </c>
      <c r="L19" s="13">
        <f t="shared" si="7"/>
        <v>5.8363619840324787E-2</v>
      </c>
      <c r="M19" s="13">
        <f t="shared" ref="M19:M31" si="9">SUM(G8:G19)/SUM(I8:I19)*100</f>
        <v>26.032235278400851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0.98745669603812103</v>
      </c>
      <c r="D20" s="13">
        <f t="shared" si="1"/>
        <v>2805.3345733144592</v>
      </c>
      <c r="E20" s="13">
        <f t="shared" si="2"/>
        <v>2805.3345733144592</v>
      </c>
      <c r="F20" s="13"/>
      <c r="G20" s="13">
        <f t="shared" si="3"/>
        <v>223651.96457331447</v>
      </c>
      <c r="H20" s="14">
        <f t="shared" si="4"/>
        <v>2805.334573314467</v>
      </c>
      <c r="I20" s="13">
        <v>846259.30379999999</v>
      </c>
      <c r="J20" s="13">
        <f t="shared" si="5"/>
        <v>26.428302007320806</v>
      </c>
      <c r="K20" s="13">
        <f t="shared" si="6"/>
        <v>26.096803782046646</v>
      </c>
      <c r="L20" s="13">
        <f t="shared" si="7"/>
        <v>0.33149822527416006</v>
      </c>
      <c r="M20" s="13">
        <f t="shared" si="9"/>
        <v>25.947316895233552</v>
      </c>
      <c r="N20" s="18">
        <f t="shared" ref="N20:N31" si="10">J20/J8</f>
        <v>0.96541500703444416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217676.68</v>
      </c>
      <c r="C21" s="13">
        <f>++'Completion Factors'!J17</f>
        <v>0.97437767714943624</v>
      </c>
      <c r="D21" s="13">
        <f t="shared" si="1"/>
        <v>5724.0455141743605</v>
      </c>
      <c r="E21" s="13">
        <f t="shared" si="2"/>
        <v>5724.0455141743605</v>
      </c>
      <c r="F21" s="13"/>
      <c r="G21" s="13">
        <f t="shared" si="3"/>
        <v>223400.72551417435</v>
      </c>
      <c r="H21" s="14">
        <f t="shared" si="4"/>
        <v>5724.0455141743587</v>
      </c>
      <c r="I21" s="13">
        <v>854113.14780000004</v>
      </c>
      <c r="J21" s="13">
        <f t="shared" si="5"/>
        <v>26.155870108030008</v>
      </c>
      <c r="K21" s="13">
        <f t="shared" si="6"/>
        <v>25.485695959684652</v>
      </c>
      <c r="L21" s="13">
        <f t="shared" si="7"/>
        <v>0.67017414834535671</v>
      </c>
      <c r="M21" s="13">
        <f t="shared" si="9"/>
        <v>25.758397753423612</v>
      </c>
      <c r="N21" s="18">
        <f t="shared" si="10"/>
        <v>0.92253602838382165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0.96940424324741559</v>
      </c>
      <c r="D22" s="13">
        <f t="shared" si="1"/>
        <v>6620.7419168572596</v>
      </c>
      <c r="E22" s="13">
        <f t="shared" si="2"/>
        <v>6620.7419168572596</v>
      </c>
      <c r="F22" s="13"/>
      <c r="G22" s="13">
        <f t="shared" si="3"/>
        <v>216394.12191685726</v>
      </c>
      <c r="H22" s="14">
        <f t="shared" si="4"/>
        <v>6620.7419168572524</v>
      </c>
      <c r="I22" s="13">
        <v>843118.28040000005</v>
      </c>
      <c r="J22" s="13">
        <f t="shared" si="5"/>
        <v>25.665926946121193</v>
      </c>
      <c r="K22" s="13">
        <f t="shared" si="6"/>
        <v>24.880658488448066</v>
      </c>
      <c r="L22" s="13">
        <f t="shared" si="7"/>
        <v>0.78526845767312636</v>
      </c>
      <c r="M22" s="13">
        <f t="shared" si="9"/>
        <v>25.587700454473328</v>
      </c>
      <c r="N22" s="18">
        <f t="shared" si="10"/>
        <v>0.92649480250731342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197520.82</v>
      </c>
      <c r="C23" s="13">
        <f>++'Completion Factors'!J15</f>
        <v>0.96521802451255878</v>
      </c>
      <c r="D23" s="13">
        <f t="shared" si="1"/>
        <v>7117.7331390685295</v>
      </c>
      <c r="E23" s="13">
        <f t="shared" si="2"/>
        <v>7117.7331390685295</v>
      </c>
      <c r="F23" s="13"/>
      <c r="G23" s="13">
        <f t="shared" si="3"/>
        <v>204638.55313906854</v>
      </c>
      <c r="H23" s="14">
        <f t="shared" si="4"/>
        <v>7117.7331390685285</v>
      </c>
      <c r="I23" s="13">
        <v>846070.44040000008</v>
      </c>
      <c r="J23" s="13">
        <f t="shared" si="5"/>
        <v>24.186940397341001</v>
      </c>
      <c r="K23" s="13">
        <f t="shared" si="6"/>
        <v>23.345670829324483</v>
      </c>
      <c r="L23" s="13">
        <f t="shared" si="7"/>
        <v>0.84126956801651787</v>
      </c>
      <c r="M23" s="13">
        <f t="shared" si="9"/>
        <v>25.743174684962423</v>
      </c>
      <c r="N23" s="18">
        <f t="shared" si="10"/>
        <v>1.0839181453148539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188658.1</v>
      </c>
      <c r="Z23" s="17">
        <v>189865.55</v>
      </c>
      <c r="AA23" s="17">
        <v>197520.82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0.95030134279025369</v>
      </c>
      <c r="D24" s="13">
        <f t="shared" si="1"/>
        <v>10945.358341866277</v>
      </c>
      <c r="E24" s="13">
        <f t="shared" si="2"/>
        <v>10945.358341866277</v>
      </c>
      <c r="F24" s="19">
        <v>0</v>
      </c>
      <c r="G24" s="13">
        <f t="shared" si="3"/>
        <v>220234.48834186629</v>
      </c>
      <c r="H24" s="14">
        <f t="shared" si="4"/>
        <v>10945.358341866289</v>
      </c>
      <c r="I24" s="13">
        <v>834891.32039999997</v>
      </c>
      <c r="J24" s="13">
        <f t="shared" si="5"/>
        <v>26.378821166370614</v>
      </c>
      <c r="K24" s="13">
        <f t="shared" si="6"/>
        <v>25.06782917562596</v>
      </c>
      <c r="L24" s="13">
        <f t="shared" si="7"/>
        <v>1.3109919907446539</v>
      </c>
      <c r="M24" s="13">
        <f t="shared" si="9"/>
        <v>25.626098142733955</v>
      </c>
      <c r="N24" s="18">
        <f t="shared" si="10"/>
        <v>0.94936469970453496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196995.1</v>
      </c>
      <c r="C25" s="13">
        <f>++'Completion Factors'!J13</f>
        <v>0.9316356656937087</v>
      </c>
      <c r="D25" s="13">
        <f t="shared" si="1"/>
        <v>14455.692680113569</v>
      </c>
      <c r="E25" s="13">
        <f t="shared" si="2"/>
        <v>14455.692680113569</v>
      </c>
      <c r="F25" s="19">
        <v>0</v>
      </c>
      <c r="G25" s="13">
        <f t="shared" si="3"/>
        <v>211450.79268011358</v>
      </c>
      <c r="H25" s="14">
        <f t="shared" si="4"/>
        <v>14455.692680113571</v>
      </c>
      <c r="I25" s="13">
        <v>825694.73700000008</v>
      </c>
      <c r="J25" s="13">
        <f t="shared" si="5"/>
        <v>25.608833774135292</v>
      </c>
      <c r="K25" s="13">
        <f t="shared" si="6"/>
        <v>23.858102900806063</v>
      </c>
      <c r="L25" s="13">
        <f t="shared" si="7"/>
        <v>1.7507308733292284</v>
      </c>
      <c r="M25" s="13">
        <f t="shared" si="9"/>
        <v>25.706964169758972</v>
      </c>
      <c r="N25" s="18">
        <f t="shared" si="10"/>
        <v>1.0406808576697588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180417.71</v>
      </c>
      <c r="X25" s="17">
        <v>185946.4</v>
      </c>
      <c r="Y25" s="17">
        <v>196995.1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0.90992030620347686</v>
      </c>
      <c r="D26" s="13">
        <f t="shared" si="1"/>
        <v>19379.717141155033</v>
      </c>
      <c r="E26" s="13">
        <f t="shared" si="2"/>
        <v>19379.717141155033</v>
      </c>
      <c r="F26" s="19">
        <v>0</v>
      </c>
      <c r="G26" s="13">
        <f t="shared" si="3"/>
        <v>215139.68714115504</v>
      </c>
      <c r="H26" s="14">
        <f t="shared" si="4"/>
        <v>19379.717141155037</v>
      </c>
      <c r="I26" s="13">
        <v>859555.61849999998</v>
      </c>
      <c r="J26" s="13">
        <f t="shared" si="5"/>
        <v>25.029175833507164</v>
      </c>
      <c r="K26" s="13">
        <f t="shared" si="6"/>
        <v>22.774555338445502</v>
      </c>
      <c r="L26" s="13">
        <f t="shared" si="7"/>
        <v>2.254620495061662</v>
      </c>
      <c r="M26" s="13">
        <f t="shared" si="9"/>
        <v>25.692277093174333</v>
      </c>
      <c r="N26" s="18">
        <f t="shared" si="10"/>
        <v>0.9938348330223119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213868.32</v>
      </c>
      <c r="C27" s="13">
        <f>++'Completion Factors'!J11</f>
        <v>0.87496806376285796</v>
      </c>
      <c r="D27" s="13">
        <f t="shared" si="1"/>
        <v>30561.538479914307</v>
      </c>
      <c r="E27" s="13">
        <f t="shared" si="2"/>
        <v>30561.538479914307</v>
      </c>
      <c r="F27" s="19">
        <v>0</v>
      </c>
      <c r="G27" s="13">
        <f t="shared" si="3"/>
        <v>244429.85847991431</v>
      </c>
      <c r="H27" s="14">
        <f t="shared" si="4"/>
        <v>30561.538479914307</v>
      </c>
      <c r="I27" s="13">
        <v>912461.07249999989</v>
      </c>
      <c r="J27" s="13">
        <f t="shared" si="5"/>
        <v>26.787976588438447</v>
      </c>
      <c r="K27" s="13">
        <f t="shared" si="6"/>
        <v>23.438624007710754</v>
      </c>
      <c r="L27" s="13">
        <f t="shared" si="7"/>
        <v>3.3493525807276932</v>
      </c>
      <c r="M27" s="13">
        <f t="shared" si="9"/>
        <v>25.628557933823149</v>
      </c>
      <c r="N27" s="18">
        <f t="shared" si="10"/>
        <v>0.96777223064582663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182048.5</v>
      </c>
      <c r="V27" s="17">
        <v>191582.73</v>
      </c>
      <c r="W27" s="17">
        <v>213868.32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202649.09</v>
      </c>
      <c r="C28" s="13">
        <f>++'Completion Factors'!J10</f>
        <v>0.82601414981146182</v>
      </c>
      <c r="D28" s="13">
        <f t="shared" si="1"/>
        <v>42684.588661866474</v>
      </c>
      <c r="E28" s="13">
        <f t="shared" si="2"/>
        <v>42684.588661866474</v>
      </c>
      <c r="F28" s="19">
        <v>0</v>
      </c>
      <c r="G28" s="13">
        <f t="shared" si="3"/>
        <v>245333.67866186646</v>
      </c>
      <c r="H28" s="14">
        <f t="shared" si="4"/>
        <v>42684.588661866466</v>
      </c>
      <c r="I28" s="13">
        <v>939274.00160000008</v>
      </c>
      <c r="J28" s="13">
        <f t="shared" si="5"/>
        <v>26.119500618983857</v>
      </c>
      <c r="K28" s="13">
        <f t="shared" si="6"/>
        <v>21.575077097289903</v>
      </c>
      <c r="L28" s="13">
        <f t="shared" si="7"/>
        <v>4.5444235216939539</v>
      </c>
      <c r="M28" s="13">
        <f t="shared" si="9"/>
        <v>25.925858953553131</v>
      </c>
      <c r="N28" s="18">
        <f t="shared" si="10"/>
        <v>1.1579480631255263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180194.96</v>
      </c>
      <c r="C29" s="13">
        <f>++'Completion Factors'!J9</f>
        <v>0.76793541741383597</v>
      </c>
      <c r="D29" s="13">
        <f t="shared" si="1"/>
        <v>54453.626214241478</v>
      </c>
      <c r="E29" s="13">
        <f t="shared" si="2"/>
        <v>54453.626214241478</v>
      </c>
      <c r="F29" s="13">
        <f>ROUND(+I29*J29/100,0)-D29-B29</f>
        <v>59464.413785758516</v>
      </c>
      <c r="G29" s="13">
        <f t="shared" si="3"/>
        <v>294113</v>
      </c>
      <c r="H29" s="14">
        <f t="shared" si="4"/>
        <v>113918.04000000001</v>
      </c>
      <c r="I29" s="13">
        <v>980376.62759999989</v>
      </c>
      <c r="J29" s="19">
        <v>30</v>
      </c>
      <c r="K29" s="13">
        <f t="shared" si="6"/>
        <v>18.38017705921083</v>
      </c>
      <c r="L29" s="13">
        <f t="shared" si="7"/>
        <v>11.61982294078917</v>
      </c>
      <c r="M29" s="13">
        <f t="shared" si="9"/>
        <v>26.385839898332463</v>
      </c>
      <c r="N29" s="18">
        <f t="shared" si="10"/>
        <v>1.2008910788057896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0.61489558313408688</v>
      </c>
      <c r="D30" s="13">
        <f t="shared" si="1"/>
        <v>29584.742976674726</v>
      </c>
      <c r="E30" s="13">
        <f t="shared" si="2"/>
        <v>29584.742976674726</v>
      </c>
      <c r="F30" s="13">
        <f>ROUND(+I30*J30/100,0)-D30-B30</f>
        <v>205472.34702332527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26.766012670492788</v>
      </c>
      <c r="N30" s="18">
        <f t="shared" si="10"/>
        <v>1.1686217455506744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8.7892996317938274E-2</v>
      </c>
      <c r="D31" s="13">
        <f t="shared" si="1"/>
        <v>16681.991876294036</v>
      </c>
      <c r="E31" s="13">
        <f t="shared" si="2"/>
        <v>16681.991876294036</v>
      </c>
      <c r="F31" s="13">
        <f>ROUND(+I31*J31/100,0)-D31-B31</f>
        <v>270690.48812370596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26.958902000840261</v>
      </c>
      <c r="N31" s="18">
        <f t="shared" si="10"/>
        <v>1.0724401756498452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777731.18257144734</v>
      </c>
      <c r="I33" s="13"/>
      <c r="J33" s="22">
        <f>SUM(G20:G31)/SUM(I20:I31)</f>
        <v>0.26958902000840262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836061.0212643058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