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D0CFF3DF-5732-4438-8769-13FB03C97D8A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J70" i="2"/>
  <c r="M31" i="2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H73" i="2"/>
  <c r="H70" i="2"/>
  <c r="N68" i="2"/>
  <c r="M68" i="2"/>
  <c r="L68" i="2"/>
  <c r="K68" i="2"/>
  <c r="J68" i="2"/>
  <c r="I68" i="2"/>
  <c r="H68" i="2"/>
  <c r="G68" i="2"/>
  <c r="F68" i="2"/>
  <c r="E68" i="2"/>
  <c r="D68" i="2"/>
  <c r="N67" i="2"/>
  <c r="M67" i="2"/>
  <c r="L67" i="2"/>
  <c r="K67" i="2"/>
  <c r="J67" i="2"/>
  <c r="I67" i="2"/>
  <c r="H67" i="2"/>
  <c r="G67" i="2"/>
  <c r="F67" i="2"/>
  <c r="E67" i="2"/>
  <c r="D67" i="2"/>
  <c r="N66" i="2"/>
  <c r="M66" i="2"/>
  <c r="L66" i="2"/>
  <c r="K66" i="2"/>
  <c r="J66" i="2"/>
  <c r="I66" i="2"/>
  <c r="H66" i="2"/>
  <c r="G66" i="2"/>
  <c r="F66" i="2"/>
  <c r="E66" i="2"/>
  <c r="D66" i="2"/>
  <c r="N65" i="2"/>
  <c r="M65" i="2"/>
  <c r="L65" i="2"/>
  <c r="K65" i="2"/>
  <c r="J65" i="2"/>
  <c r="I65" i="2"/>
  <c r="H65" i="2"/>
  <c r="G65" i="2"/>
  <c r="F65" i="2"/>
  <c r="E65" i="2"/>
  <c r="D65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N45" i="2"/>
  <c r="M45" i="2"/>
  <c r="L45" i="2"/>
  <c r="K45" i="2"/>
  <c r="J45" i="2"/>
  <c r="I45" i="2"/>
  <c r="H45" i="2"/>
  <c r="G45" i="2"/>
  <c r="F45" i="2"/>
  <c r="E45" i="2"/>
  <c r="D45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70" i="2" s="1"/>
  <c r="B71" i="2" s="1"/>
  <c r="A68" i="2" l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K36" i="2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33" i="2"/>
  <c r="H71" i="2" s="1"/>
  <c r="H36" i="2" l="1"/>
  <c r="J36" i="2" l="1"/>
  <c r="H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  <author>Jarod Stockton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  <comment ref="I36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>Jarod Stockton:
Update Link</t>
        </r>
      </text>
    </comment>
    <comment ref="F39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From PL
</t>
        </r>
      </text>
    </comment>
    <comment ref="G39" authorId="1" shapeId="0" xr:uid="{00000000-0006-0000-0100-000004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Get LOB from Plan Code Table
</t>
        </r>
      </text>
    </comment>
  </commentList>
</comments>
</file>

<file path=xl/sharedStrings.xml><?xml version="1.0" encoding="utf-8"?>
<sst xmlns="http://schemas.openxmlformats.org/spreadsheetml/2006/main" count="160" uniqueCount="57">
  <si>
    <t>Paid Percentages</t>
  </si>
  <si>
    <t/>
  </si>
  <si>
    <t>3 month</t>
  </si>
  <si>
    <t>6 month</t>
  </si>
  <si>
    <t>12 month</t>
  </si>
  <si>
    <t>avg of 3 &amp; 6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</si>
  <si>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</si>
  <si>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</si>
  <si>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</si>
  <si>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</si>
  <si>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</si>
  <si>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</si>
  <si>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</si>
  <si>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</si>
  <si>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</si>
  <si>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</si>
  <si>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of 3 &amp; 6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</si>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</sst>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8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43" fontId="5" fillId="0" borderId="0" xfId="0" applyNumberFormat="1" applyFont="1"/>
    <xf numFmtId="0" fontId="5" fillId="0" borderId="0" xfId="0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/Users/joranias/Documents/GitHub/DMI_IBNP/Process%20Results/Unified_IBNP_GB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8">
          <cell r="B8">
            <v>14968.55</v>
          </cell>
          <cell r="C8">
            <v>1</v>
          </cell>
          <cell r="D8">
            <v>0</v>
          </cell>
          <cell r="E8">
            <v>0</v>
          </cell>
          <cell r="G8">
            <v>14968.55</v>
          </cell>
          <cell r="H8">
            <v>0</v>
          </cell>
          <cell r="I8">
            <v>27665.890833333331</v>
          </cell>
          <cell r="J8">
            <v>54.104709984487819</v>
          </cell>
          <cell r="K8">
            <v>54.104709984487819</v>
          </cell>
          <cell r="L8">
            <v>0</v>
          </cell>
        </row>
        <row r="9">
          <cell r="B9">
            <v>20396.5</v>
          </cell>
          <cell r="C9">
            <v>1</v>
          </cell>
          <cell r="D9">
            <v>0</v>
          </cell>
          <cell r="E9">
            <v>0</v>
          </cell>
          <cell r="G9">
            <v>20396.5</v>
          </cell>
          <cell r="H9">
            <v>0</v>
          </cell>
          <cell r="I9">
            <v>27560.129166666669</v>
          </cell>
          <cell r="J9">
            <v>74.007272885604209</v>
          </cell>
          <cell r="K9">
            <v>74.007272885604209</v>
          </cell>
          <cell r="L9">
            <v>0</v>
          </cell>
        </row>
        <row r="10">
          <cell r="B10">
            <v>20507.5</v>
          </cell>
          <cell r="C10">
            <v>1</v>
          </cell>
          <cell r="D10">
            <v>0</v>
          </cell>
          <cell r="E10">
            <v>0</v>
          </cell>
          <cell r="G10">
            <v>20507.5</v>
          </cell>
          <cell r="H10">
            <v>0</v>
          </cell>
          <cell r="I10">
            <v>26352.072499999998</v>
          </cell>
          <cell r="J10">
            <v>77.821203626394094</v>
          </cell>
          <cell r="K10">
            <v>77.821203626394094</v>
          </cell>
          <cell r="L10">
            <v>0</v>
          </cell>
        </row>
        <row r="11">
          <cell r="B11">
            <v>18048.25</v>
          </cell>
          <cell r="C11">
            <v>1</v>
          </cell>
          <cell r="D11">
            <v>0</v>
          </cell>
          <cell r="E11">
            <v>0</v>
          </cell>
          <cell r="G11">
            <v>18048.25</v>
          </cell>
          <cell r="H11">
            <v>0</v>
          </cell>
          <cell r="I11">
            <v>26046.031666666669</v>
          </cell>
          <cell r="J11">
            <v>69.293665273001594</v>
          </cell>
          <cell r="K11">
            <v>69.293665273001594</v>
          </cell>
          <cell r="L11">
            <v>0</v>
          </cell>
        </row>
        <row r="12">
          <cell r="B12">
            <v>17074.36</v>
          </cell>
          <cell r="C12">
            <v>1</v>
          </cell>
          <cell r="D12">
            <v>0</v>
          </cell>
          <cell r="E12">
            <v>0</v>
          </cell>
          <cell r="G12">
            <v>17074.36</v>
          </cell>
          <cell r="H12">
            <v>0</v>
          </cell>
          <cell r="I12">
            <v>25674.773333333331</v>
          </cell>
          <cell r="J12">
            <v>66.502476101054839</v>
          </cell>
          <cell r="K12">
            <v>66.502476101054839</v>
          </cell>
          <cell r="L12">
            <v>0</v>
          </cell>
        </row>
        <row r="13">
          <cell r="B13">
            <v>19233.97</v>
          </cell>
          <cell r="C13">
            <v>0.99987211850280722</v>
          </cell>
          <cell r="D13">
            <v>2.4599834669306091</v>
          </cell>
          <cell r="E13">
            <v>2.4599834669306091</v>
          </cell>
          <cell r="G13">
            <v>19236.429983466933</v>
          </cell>
          <cell r="H13">
            <v>2.4599834669315896</v>
          </cell>
          <cell r="I13">
            <v>25311.998333333329</v>
          </cell>
          <cell r="J13">
            <v>75.997278958945373</v>
          </cell>
          <cell r="K13">
            <v>75.987560313129507</v>
          </cell>
          <cell r="L13">
            <v>9.7186458158660116E-3</v>
          </cell>
        </row>
        <row r="14">
          <cell r="B14">
            <v>36817.21</v>
          </cell>
          <cell r="C14">
            <v>0.9998187964746823</v>
          </cell>
          <cell r="D14">
            <v>6.6726173461472413</v>
          </cell>
          <cell r="E14">
            <v>6.6726173461472413</v>
          </cell>
          <cell r="G14">
            <v>36823.882617346149</v>
          </cell>
          <cell r="H14">
            <v>6.6726173461502185</v>
          </cell>
          <cell r="I14">
            <v>24880.449166666669</v>
          </cell>
          <cell r="J14">
            <v>148.00328712184415</v>
          </cell>
          <cell r="K14">
            <v>147.97646840445907</v>
          </cell>
          <cell r="L14">
            <v>2.6818717385083346E-2</v>
          </cell>
        </row>
        <row r="15">
          <cell r="B15">
            <v>32996.93</v>
          </cell>
          <cell r="C15">
            <v>0.9998187964746823</v>
          </cell>
          <cell r="D15">
            <v>5.9802436818978491</v>
          </cell>
          <cell r="E15">
            <v>5.9802436818978491</v>
          </cell>
          <cell r="G15">
            <v>33002.910243681901</v>
          </cell>
          <cell r="H15">
            <v>5.9802436819009017</v>
          </cell>
          <cell r="I15">
            <v>24611.719166666669</v>
          </cell>
          <cell r="J15">
            <v>134.09429069213496</v>
          </cell>
          <cell r="K15">
            <v>134.06999233393657</v>
          </cell>
          <cell r="L15">
            <v>2.4298358198393544E-2</v>
          </cell>
        </row>
        <row r="16">
          <cell r="B16">
            <v>14402.84</v>
          </cell>
          <cell r="C16">
            <v>0.9998187964746823</v>
          </cell>
          <cell r="D16">
            <v>2.6103183814792956</v>
          </cell>
          <cell r="E16">
            <v>2.6103183814792956</v>
          </cell>
          <cell r="G16">
            <v>14405.45031838148</v>
          </cell>
          <cell r="H16">
            <v>2.6103183814793738</v>
          </cell>
          <cell r="I16">
            <v>24633.530833333331</v>
          </cell>
          <cell r="J16">
            <v>58.479031754913791</v>
          </cell>
          <cell r="K16">
            <v>58.468435148202644</v>
          </cell>
          <cell r="L16">
            <v>1.0596606711146705E-2</v>
          </cell>
        </row>
        <row r="17">
          <cell r="B17">
            <v>12163.1</v>
          </cell>
          <cell r="C17">
            <v>0.9998187964746823</v>
          </cell>
          <cell r="D17">
            <v>2.2043960431255796</v>
          </cell>
          <cell r="E17">
            <v>2.2043960431255796</v>
          </cell>
          <cell r="G17">
            <v>12165.304396043126</v>
          </cell>
          <cell r="H17">
            <v>2.2043960431255982</v>
          </cell>
          <cell r="I17">
            <v>23784.6325</v>
          </cell>
          <cell r="J17">
            <v>51.147750111518967</v>
          </cell>
          <cell r="K17">
            <v>51.138481958886693</v>
          </cell>
          <cell r="L17">
            <v>9.2681526322735408E-3</v>
          </cell>
        </row>
        <row r="18">
          <cell r="B18">
            <v>9539.1299999999992</v>
          </cell>
          <cell r="C18">
            <v>0.9998187964746823</v>
          </cell>
          <cell r="D18">
            <v>1.7288372558690224</v>
          </cell>
          <cell r="E18">
            <v>1.7288372558690224</v>
          </cell>
          <cell r="G18">
            <v>9540.8588372558679</v>
          </cell>
          <cell r="H18">
            <v>1.7288372558687115</v>
          </cell>
          <cell r="I18">
            <v>22692.45583333333</v>
          </cell>
          <cell r="J18">
            <v>42.044188197740766</v>
          </cell>
          <cell r="K18">
            <v>42.036569642620222</v>
          </cell>
          <cell r="L18">
            <v>7.6185551205441016E-3</v>
          </cell>
        </row>
        <row r="19">
          <cell r="B19">
            <v>13444.95</v>
          </cell>
          <cell r="C19">
            <v>0.9998187964746823</v>
          </cell>
          <cell r="D19">
            <v>2.4367138788648668</v>
          </cell>
          <cell r="E19">
            <v>2.4367138788648668</v>
          </cell>
          <cell r="G19">
            <v>13447.386713878866</v>
          </cell>
          <cell r="H19">
            <v>2.436713878865703</v>
          </cell>
          <cell r="I19">
            <v>21360.85083333333</v>
          </cell>
          <cell r="J19">
            <v>62.953422683399829</v>
          </cell>
          <cell r="K19">
            <v>62.942015301278786</v>
          </cell>
          <cell r="L19">
            <v>1.1407382121042531E-2</v>
          </cell>
          <cell r="M19">
            <v>76.392826739850463</v>
          </cell>
        </row>
        <row r="20">
          <cell r="B20">
            <v>9461.5600000000013</v>
          </cell>
          <cell r="C20">
            <v>0.99831541448678163</v>
          </cell>
          <cell r="D20">
            <v>15.965702499585172</v>
          </cell>
          <cell r="E20">
            <v>15.965702499585172</v>
          </cell>
          <cell r="G20">
            <v>9477.5257024995863</v>
          </cell>
          <cell r="H20">
            <v>15.96570249958495</v>
          </cell>
          <cell r="I20">
            <v>21157.324166666662</v>
          </cell>
          <cell r="J20">
            <v>44.795483719209713</v>
          </cell>
          <cell r="K20">
            <v>44.720021896278723</v>
          </cell>
          <cell r="L20">
            <v>7.5461822930989797E-2</v>
          </cell>
          <cell r="M20">
            <v>76.216354009939593</v>
          </cell>
        </row>
        <row r="21">
          <cell r="B21">
            <v>8528.7999999999993</v>
          </cell>
          <cell r="C21">
            <v>0.99831541448678163</v>
          </cell>
          <cell r="D21">
            <v>14.391737036858824</v>
          </cell>
          <cell r="E21">
            <v>14.391737036858824</v>
          </cell>
          <cell r="G21">
            <v>8543.1917370368574</v>
          </cell>
          <cell r="H21">
            <v>14.391737036858103</v>
          </cell>
          <cell r="I21">
            <v>20162.486666666671</v>
          </cell>
          <cell r="J21">
            <v>42.371716734527396</v>
          </cell>
          <cell r="K21">
            <v>42.300337954346226</v>
          </cell>
          <cell r="L21">
            <v>7.1378780181170498E-2</v>
          </cell>
          <cell r="M21">
            <v>74.048310202946467</v>
          </cell>
        </row>
        <row r="22">
          <cell r="B22">
            <v>12336.73</v>
          </cell>
          <cell r="C22">
            <v>0.86885730217609891</v>
          </cell>
          <cell r="D22">
            <v>1862.0687775461049</v>
          </cell>
          <cell r="E22">
            <v>1862.0687775461049</v>
          </cell>
          <cell r="G22">
            <v>14198.798777546104</v>
          </cell>
          <cell r="H22">
            <v>1862.0687775461047</v>
          </cell>
          <cell r="I22">
            <v>19338.824166666669</v>
          </cell>
          <cell r="J22">
            <v>73.421210385788811</v>
          </cell>
          <cell r="K22">
            <v>63.792554778300236</v>
          </cell>
          <cell r="L22">
            <v>9.6286556074885752</v>
          </cell>
          <cell r="M22">
            <v>73.649422632379</v>
          </cell>
        </row>
        <row r="23">
          <cell r="B23">
            <v>5888.5599999999986</v>
          </cell>
          <cell r="C23">
            <v>0.865994137725135</v>
          </cell>
          <cell r="D23">
            <v>911.20889389639046</v>
          </cell>
          <cell r="E23">
            <v>911.20889389639046</v>
          </cell>
          <cell r="G23">
            <v>6799.7688938963893</v>
          </cell>
          <cell r="H23">
            <v>911.20889389639069</v>
          </cell>
          <cell r="I23">
            <v>19304.613333333331</v>
          </cell>
          <cell r="J23">
            <v>35.2235435980228</v>
          </cell>
          <cell r="K23">
            <v>30.503382265793462</v>
          </cell>
          <cell r="L23">
            <v>4.7201613322293383</v>
          </cell>
          <cell r="M23">
            <v>71.347058776812744</v>
          </cell>
        </row>
        <row r="24">
          <cell r="B24">
            <v>7665.2899999999991</v>
          </cell>
          <cell r="C24">
            <v>0.85631030292348209</v>
          </cell>
          <cell r="D24">
            <v>1286.2430760710849</v>
          </cell>
          <cell r="E24">
            <v>1286.2430760710849</v>
          </cell>
          <cell r="F24">
            <v>0</v>
          </cell>
          <cell r="G24">
            <v>8951.533076071084</v>
          </cell>
          <cell r="H24">
            <v>1286.2430760710849</v>
          </cell>
          <cell r="I24">
            <v>18995.066666666669</v>
          </cell>
          <cell r="J24">
            <v>47.125568091738288</v>
          </cell>
          <cell r="K24">
            <v>40.354109488077597</v>
          </cell>
          <cell r="L24">
            <v>6.7714586036606903</v>
          </cell>
          <cell r="M24">
            <v>70.086117915841456</v>
          </cell>
        </row>
        <row r="25">
          <cell r="B25">
            <v>7269.9199999999992</v>
          </cell>
          <cell r="C25">
            <v>0.77698936076242631</v>
          </cell>
          <cell r="D25">
            <v>2086.6045125960791</v>
          </cell>
          <cell r="E25">
            <v>2086.6045125960791</v>
          </cell>
          <cell r="F25">
            <v>0</v>
          </cell>
          <cell r="G25">
            <v>9356.5245125960791</v>
          </cell>
          <cell r="H25">
            <v>2086.60451259608</v>
          </cell>
          <cell r="I25">
            <v>18959.854166666672</v>
          </cell>
          <cell r="J25">
            <v>49.349137553208557</v>
          </cell>
          <cell r="K25">
            <v>38.343754841644554</v>
          </cell>
          <cell r="L25">
            <v>11.005382711564003</v>
          </cell>
          <cell r="M25">
            <v>67.997501451206233</v>
          </cell>
        </row>
        <row r="26">
          <cell r="B26">
            <v>11732.73</v>
          </cell>
          <cell r="C26">
            <v>0.77657585728720036</v>
          </cell>
          <cell r="D26">
            <v>3375.5558035089489</v>
          </cell>
          <cell r="E26">
            <v>3375.5558035089489</v>
          </cell>
          <cell r="F26">
            <v>0</v>
          </cell>
          <cell r="G26">
            <v>15108.285803508948</v>
          </cell>
          <cell r="H26">
            <v>3375.5558035089489</v>
          </cell>
          <cell r="I26">
            <v>18674.728333333329</v>
          </cell>
          <cell r="J26">
            <v>80.902305692669799</v>
          </cell>
          <cell r="K26">
            <v>62.826777399796185</v>
          </cell>
          <cell r="L26">
            <v>18.075528292873614</v>
          </cell>
          <cell r="M26">
            <v>61.100571618350784</v>
          </cell>
        </row>
        <row r="27">
          <cell r="B27">
            <v>9803.7200000000012</v>
          </cell>
          <cell r="C27">
            <v>0.7160495589148963</v>
          </cell>
          <cell r="D27">
            <v>3887.6786999120395</v>
          </cell>
          <cell r="E27">
            <v>3887.6786999120395</v>
          </cell>
          <cell r="F27">
            <v>0</v>
          </cell>
          <cell r="G27">
            <v>13691.398699912041</v>
          </cell>
          <cell r="H27">
            <v>3887.6786999120395</v>
          </cell>
          <cell r="I27">
            <v>18101.9375</v>
          </cell>
          <cell r="J27">
            <v>75.634990452884068</v>
          </cell>
          <cell r="K27">
            <v>54.158401552320022</v>
          </cell>
          <cell r="L27">
            <v>21.476588900564046</v>
          </cell>
          <cell r="M27">
            <v>54.896652465887861</v>
          </cell>
        </row>
        <row r="28">
          <cell r="B28">
            <v>5413.47</v>
          </cell>
          <cell r="C28">
            <v>0.71106789057562014</v>
          </cell>
          <cell r="D28">
            <v>2199.6849065135184</v>
          </cell>
          <cell r="E28">
            <v>2199.6849065135184</v>
          </cell>
          <cell r="F28">
            <v>0</v>
          </cell>
          <cell r="G28">
            <v>7613.1549065135187</v>
          </cell>
          <cell r="H28">
            <v>2199.6849065135184</v>
          </cell>
          <cell r="I28">
            <v>18045.39916666667</v>
          </cell>
          <cell r="J28">
            <v>42.188897215288442</v>
          </cell>
          <cell r="K28">
            <v>29.999170148586806</v>
          </cell>
          <cell r="L28">
            <v>12.189727066701636</v>
          </cell>
          <cell r="M28">
            <v>53.576652557823522</v>
          </cell>
        </row>
        <row r="29">
          <cell r="B29">
            <v>7637.37</v>
          </cell>
          <cell r="C29">
            <v>0.67977419337989442</v>
          </cell>
          <cell r="D29">
            <v>3597.7873130870917</v>
          </cell>
          <cell r="E29">
            <v>3597.7873130870917</v>
          </cell>
          <cell r="F29">
            <v>2863.842686912908</v>
          </cell>
          <cell r="G29">
            <v>14099</v>
          </cell>
          <cell r="H29">
            <v>6461.63</v>
          </cell>
          <cell r="I29">
            <v>17623.357499999998</v>
          </cell>
          <cell r="J29">
            <v>80</v>
          </cell>
          <cell r="K29">
            <v>43.336634350179871</v>
          </cell>
          <cell r="L29">
            <v>36.663365649820129</v>
          </cell>
          <cell r="M29">
            <v>55.809725574767619</v>
          </cell>
        </row>
        <row r="30">
          <cell r="B30">
            <v>298.77999999999997</v>
          </cell>
          <cell r="C30">
            <v>0.53623507629238076</v>
          </cell>
          <cell r="D30">
            <v>258.40100737798616</v>
          </cell>
          <cell r="E30">
            <v>258.40100737798616</v>
          </cell>
          <cell r="F30">
            <v>12969.818992622013</v>
          </cell>
          <cell r="G30">
            <v>13527</v>
          </cell>
          <cell r="H30">
            <v>13228.22</v>
          </cell>
          <cell r="I30">
            <v>16908.89</v>
          </cell>
          <cell r="J30">
            <v>80</v>
          </cell>
          <cell r="K30">
            <v>1.7669994896175916</v>
          </cell>
          <cell r="L30">
            <v>78.233000510382411</v>
          </cell>
          <cell r="M30">
            <v>58.964966896705427</v>
          </cell>
        </row>
        <row r="31">
          <cell r="C31">
            <v>8.3600067585235541E-2</v>
          </cell>
          <cell r="D31">
            <v>0</v>
          </cell>
          <cell r="E31">
            <v>0</v>
          </cell>
          <cell r="F31">
            <v>12661</v>
          </cell>
          <cell r="G31">
            <v>12661</v>
          </cell>
          <cell r="H31">
            <v>12661</v>
          </cell>
          <cell r="I31">
            <v>15826.14333333333</v>
          </cell>
          <cell r="J31">
            <v>80</v>
          </cell>
          <cell r="K31">
            <v>0</v>
          </cell>
          <cell r="L31">
            <v>80</v>
          </cell>
          <cell r="M31">
            <v>60.075306205755673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  <cell r="C8">
            <v>100</v>
          </cell>
          <cell r="D8">
            <v>0</v>
          </cell>
          <cell r="E8">
            <v>0</v>
          </cell>
          <cell r="G8">
            <v>14968.550000000003</v>
          </cell>
          <cell r="H8">
            <v>0</v>
          </cell>
          <cell r="I8">
            <v>27665.890833333338</v>
          </cell>
          <cell r="J8">
            <v>54.104709984487819</v>
          </cell>
          <cell r="K8">
            <v>54.104709984487819</v>
          </cell>
          <cell r="L8">
            <v>0</v>
          </cell>
        </row>
        <row r="9">
          <cell r="B9">
            <v>20396.5</v>
          </cell>
          <cell r="C9">
            <v>100</v>
          </cell>
          <cell r="D9">
            <v>0</v>
          </cell>
          <cell r="E9">
            <v>0</v>
          </cell>
          <cell r="G9">
            <v>20396.5</v>
          </cell>
          <cell r="H9">
            <v>0</v>
          </cell>
          <cell r="I9">
            <v>27560.12916666668</v>
          </cell>
          <cell r="J9">
            <v>74.007272885604181</v>
          </cell>
          <cell r="K9">
            <v>74.007272885604181</v>
          </cell>
          <cell r="L9">
            <v>0</v>
          </cell>
        </row>
        <row r="10">
          <cell r="B10">
            <v>35507.5</v>
          </cell>
          <cell r="C10">
            <v>100</v>
          </cell>
          <cell r="D10">
            <v>0</v>
          </cell>
          <cell r="E10">
            <v>0</v>
          </cell>
          <cell r="G10">
            <v>35507.5</v>
          </cell>
          <cell r="H10">
            <v>0</v>
          </cell>
          <cell r="I10">
            <v>26352.072500000009</v>
          </cell>
          <cell r="J10">
            <v>134.74272279722965</v>
          </cell>
          <cell r="K10">
            <v>134.74272279722965</v>
          </cell>
          <cell r="L10">
            <v>0</v>
          </cell>
        </row>
        <row r="11">
          <cell r="B11">
            <v>18048.250000000004</v>
          </cell>
          <cell r="C11">
            <v>100</v>
          </cell>
          <cell r="D11">
            <v>0</v>
          </cell>
          <cell r="E11">
            <v>0</v>
          </cell>
          <cell r="G11">
            <v>18048.250000000004</v>
          </cell>
          <cell r="H11">
            <v>0</v>
          </cell>
          <cell r="I11">
            <v>26046.03166666668</v>
          </cell>
          <cell r="J11">
            <v>69.293665273001579</v>
          </cell>
          <cell r="K11">
            <v>69.293665273001579</v>
          </cell>
          <cell r="L11">
            <v>0</v>
          </cell>
        </row>
        <row r="12">
          <cell r="B12">
            <v>17074.359999999997</v>
          </cell>
          <cell r="C12">
            <v>100</v>
          </cell>
          <cell r="D12">
            <v>0</v>
          </cell>
          <cell r="E12">
            <v>0</v>
          </cell>
          <cell r="G12">
            <v>17074.359999999997</v>
          </cell>
          <cell r="H12">
            <v>0</v>
          </cell>
          <cell r="I12">
            <v>25674.773333333356</v>
          </cell>
          <cell r="J12">
            <v>66.502476101054768</v>
          </cell>
          <cell r="K12">
            <v>66.502476101054768</v>
          </cell>
          <cell r="L12">
            <v>0</v>
          </cell>
        </row>
        <row r="13">
          <cell r="B13">
            <v>19233.970000000008</v>
          </cell>
          <cell r="C13">
            <v>100</v>
          </cell>
          <cell r="D13">
            <v>0</v>
          </cell>
          <cell r="E13">
            <v>0</v>
          </cell>
          <cell r="G13">
            <v>19233.970000000008</v>
          </cell>
          <cell r="H13">
            <v>0</v>
          </cell>
          <cell r="I13">
            <v>25311.998333333362</v>
          </cell>
          <cell r="J13">
            <v>75.98756031312945</v>
          </cell>
          <cell r="K13">
            <v>75.98756031312945</v>
          </cell>
          <cell r="L13">
            <v>0</v>
          </cell>
        </row>
        <row r="14">
          <cell r="B14">
            <v>36817.210000000006</v>
          </cell>
          <cell r="C14">
            <v>99.989355459725004</v>
          </cell>
          <cell r="D14">
            <v>3.9194399529414805</v>
          </cell>
          <cell r="E14">
            <v>3.9194399529414805</v>
          </cell>
          <cell r="G14">
            <v>36821.129439952951</v>
          </cell>
          <cell r="H14">
            <v>3.9194399529442308</v>
          </cell>
          <cell r="I14">
            <v>24880.449166666691</v>
          </cell>
          <cell r="J14">
            <v>147.99222149607996</v>
          </cell>
          <cell r="K14">
            <v>147.97646840445896</v>
          </cell>
          <cell r="L14">
            <v>1.5753091621007798E-2</v>
          </cell>
        </row>
        <row r="15">
          <cell r="B15">
            <v>33010.259999999995</v>
          </cell>
          <cell r="C15">
            <v>99.989355459725004</v>
          </cell>
          <cell r="D15">
            <v>3.5141644872326285</v>
          </cell>
          <cell r="E15">
            <v>3.5141644872326285</v>
          </cell>
          <cell r="G15">
            <v>33013.774164487229</v>
          </cell>
          <cell r="H15">
            <v>3.514164487234666</v>
          </cell>
          <cell r="I15">
            <v>24611.719166666691</v>
          </cell>
          <cell r="J15">
            <v>134.13843194342965</v>
          </cell>
          <cell r="K15">
            <v>134.12415352401717</v>
          </cell>
          <cell r="L15">
            <v>1.4278419412477206E-2</v>
          </cell>
        </row>
        <row r="16">
          <cell r="B16">
            <v>14402.840000000004</v>
          </cell>
          <cell r="C16">
            <v>99.989355459725004</v>
          </cell>
          <cell r="D16">
            <v>1.5332793150763917</v>
          </cell>
          <cell r="E16">
            <v>1.5332793150763917</v>
          </cell>
          <cell r="G16">
            <v>14404.373279315079</v>
          </cell>
          <cell r="H16">
            <v>1.5332793150755606</v>
          </cell>
          <cell r="I16">
            <v>24633.530833333356</v>
          </cell>
          <cell r="J16">
            <v>58.474659506884464</v>
          </cell>
          <cell r="K16">
            <v>58.468435148202587</v>
          </cell>
          <cell r="L16">
            <v>6.2243586818766516E-3</v>
          </cell>
        </row>
        <row r="17">
          <cell r="B17">
            <v>12163.100000000004</v>
          </cell>
          <cell r="C17">
            <v>99.989355459725004</v>
          </cell>
          <cell r="D17">
            <v>1.2948439083684649</v>
          </cell>
          <cell r="E17">
            <v>1.2948439083684649</v>
          </cell>
          <cell r="G17">
            <v>12164.394843908372</v>
          </cell>
          <cell r="H17">
            <v>1.2948439083684207</v>
          </cell>
          <cell r="I17">
            <v>23784.632500000025</v>
          </cell>
          <cell r="J17">
            <v>51.143925994687365</v>
          </cell>
          <cell r="K17">
            <v>51.138481958886651</v>
          </cell>
          <cell r="L17">
            <v>5.4440358007141754E-3</v>
          </cell>
        </row>
        <row r="18">
          <cell r="B18">
            <v>9539.130000000001</v>
          </cell>
          <cell r="C18">
            <v>99.989355459725004</v>
          </cell>
          <cell r="D18">
            <v>1.015504630532913</v>
          </cell>
          <cell r="E18">
            <v>1.015504630532913</v>
          </cell>
          <cell r="G18">
            <v>9540.1455046305346</v>
          </cell>
          <cell r="H18">
            <v>1.0155046305335418</v>
          </cell>
          <cell r="I18">
            <v>22692.455833333355</v>
          </cell>
          <cell r="J18">
            <v>42.041044718557274</v>
          </cell>
          <cell r="K18">
            <v>42.036569642620179</v>
          </cell>
          <cell r="L18">
            <v>4.4750759370941751E-3</v>
          </cell>
        </row>
        <row r="19">
          <cell r="B19">
            <v>13476.500000000002</v>
          </cell>
          <cell r="C19">
            <v>99.989355459725004</v>
          </cell>
          <cell r="D19">
            <v>1.434664183565671</v>
          </cell>
          <cell r="E19">
            <v>1.434664183565671</v>
          </cell>
          <cell r="G19">
            <v>13477.934664183567</v>
          </cell>
          <cell r="H19">
            <v>1.4346641835654736</v>
          </cell>
          <cell r="I19">
            <v>21360.850833333356</v>
          </cell>
          <cell r="J19">
            <v>63.096431735534658</v>
          </cell>
          <cell r="K19">
            <v>63.089715410446487</v>
          </cell>
          <cell r="L19">
            <v>6.7163250881705494E-3</v>
          </cell>
          <cell r="M19">
            <v>81.394414392012422</v>
          </cell>
        </row>
        <row r="20">
          <cell r="B20">
            <v>9461.5599999999977</v>
          </cell>
          <cell r="C20">
            <v>99.887392949737134</v>
          </cell>
          <cell r="D20">
            <v>10.666394737334324</v>
          </cell>
          <cell r="E20">
            <v>10.666394737334324</v>
          </cell>
          <cell r="G20">
            <v>9472.2263947373322</v>
          </cell>
          <cell r="H20">
            <v>10.666394737334485</v>
          </cell>
          <cell r="I20">
            <v>21157.324166666684</v>
          </cell>
          <cell r="J20">
            <v>44.770436564283514</v>
          </cell>
          <cell r="K20">
            <v>44.720021896278659</v>
          </cell>
          <cell r="L20">
            <v>5.0414668004854946E-2</v>
          </cell>
          <cell r="M20">
            <v>81.32683979869752</v>
          </cell>
        </row>
        <row r="21">
          <cell r="B21">
            <v>8528.7999999999993</v>
          </cell>
          <cell r="C21">
            <v>99.876081147866358</v>
          </cell>
          <cell r="D21">
            <v>10.581904034787319</v>
          </cell>
          <cell r="E21">
            <v>10.581904034787319</v>
          </cell>
          <cell r="G21">
            <v>8539.3819040347862</v>
          </cell>
          <cell r="H21">
            <v>10.58190403478693</v>
          </cell>
          <cell r="I21">
            <v>20162.486666666686</v>
          </cell>
          <cell r="J21">
            <v>42.352821084079793</v>
          </cell>
          <cell r="K21">
            <v>42.300337954346197</v>
          </cell>
          <cell r="L21">
            <v>5.2483129733595035E-2</v>
          </cell>
          <cell r="M21">
            <v>79.289346039625983</v>
          </cell>
        </row>
        <row r="22">
          <cell r="B22">
            <v>12336.730000000003</v>
          </cell>
          <cell r="C22">
            <v>94.21978602041321</v>
          </cell>
          <cell r="D22">
            <v>756.83614047837409</v>
          </cell>
          <cell r="E22">
            <v>756.83614047837409</v>
          </cell>
          <cell r="G22">
            <v>13093.566140478377</v>
          </cell>
          <cell r="H22">
            <v>756.83614047837364</v>
          </cell>
          <cell r="I22">
            <v>19338.824166666687</v>
          </cell>
          <cell r="J22">
            <v>67.706112986161102</v>
          </cell>
          <cell r="K22">
            <v>63.7925547783002</v>
          </cell>
          <cell r="L22">
            <v>3.9135582078609019</v>
          </cell>
          <cell r="M22">
            <v>73.26293117143652</v>
          </cell>
        </row>
        <row r="23">
          <cell r="B23">
            <v>5888.5599999999995</v>
          </cell>
          <cell r="C23">
            <v>93.814570030748484</v>
          </cell>
          <cell r="D23">
            <v>388.24753434138927</v>
          </cell>
          <cell r="E23">
            <v>388.24753434138927</v>
          </cell>
          <cell r="G23">
            <v>6276.8075343413884</v>
          </cell>
          <cell r="H23">
            <v>388.24753434138893</v>
          </cell>
          <cell r="I23">
            <v>19304.613333333349</v>
          </cell>
          <cell r="J23">
            <v>32.514546787130932</v>
          </cell>
          <cell r="K23">
            <v>30.503382265793434</v>
          </cell>
          <cell r="L23">
            <v>2.0111645213374985</v>
          </cell>
          <cell r="M23">
            <v>70.759398796451862</v>
          </cell>
        </row>
        <row r="24">
          <cell r="B24">
            <v>7665.29</v>
          </cell>
          <cell r="C24">
            <v>92.479311019658795</v>
          </cell>
          <cell r="D24">
            <v>623.36387888816603</v>
          </cell>
          <cell r="E24">
            <v>623.36387888816603</v>
          </cell>
          <cell r="G24">
            <v>8288.6538788881662</v>
          </cell>
          <cell r="H24">
            <v>623.36387888816625</v>
          </cell>
          <cell r="I24">
            <v>18995.066666666684</v>
          </cell>
          <cell r="J24">
            <v>43.635824102862635</v>
          </cell>
          <cell r="K24">
            <v>40.354109488077569</v>
          </cell>
          <cell r="L24">
            <v>3.2817146147850664</v>
          </cell>
          <cell r="M24">
            <v>69.234730054166818</v>
          </cell>
        </row>
        <row r="25">
          <cell r="B25">
            <v>7269.920000000001</v>
          </cell>
          <cell r="C25">
            <v>88.767424037427332</v>
          </cell>
          <cell r="D25">
            <v>919.93126450752538</v>
          </cell>
          <cell r="E25">
            <v>919.93126450752538</v>
          </cell>
          <cell r="G25">
            <v>8189.8512645075261</v>
          </cell>
          <cell r="H25">
            <v>919.93126450752516</v>
          </cell>
          <cell r="I25">
            <v>18959.854166666682</v>
          </cell>
          <cell r="J25">
            <v>43.195750307542461</v>
          </cell>
          <cell r="K25">
            <v>38.343754841644547</v>
          </cell>
          <cell r="L25">
            <v>4.8519954658979145</v>
          </cell>
          <cell r="M25">
            <v>66.677325619826306</v>
          </cell>
        </row>
        <row r="26">
          <cell r="B26">
            <v>31732.729999999989</v>
          </cell>
          <cell r="C26">
            <v>87.242008943969623</v>
          </cell>
          <cell r="D26">
            <v>4640.4924694413594</v>
          </cell>
          <cell r="E26">
            <v>4640.4924694413594</v>
          </cell>
          <cell r="G26">
            <v>36373.222469441345</v>
          </cell>
          <cell r="H26">
            <v>4640.4924694413567</v>
          </cell>
          <cell r="I26">
            <v>18674.728333333343</v>
          </cell>
          <cell r="J26">
            <v>194.77243159953863</v>
          </cell>
          <cell r="K26">
            <v>169.92338219645663</v>
          </cell>
          <cell r="L26">
            <v>24.849049403082006</v>
          </cell>
          <cell r="M26">
            <v>68.131897773265436</v>
          </cell>
        </row>
        <row r="27">
          <cell r="B27">
            <v>9803.7200000000084</v>
          </cell>
          <cell r="C27">
            <v>81.45766686681057</v>
          </cell>
          <cell r="D27">
            <v>2231.6357585068376</v>
          </cell>
          <cell r="E27">
            <v>2231.6357585068376</v>
          </cell>
          <cell r="G27">
            <v>12035.355758506847</v>
          </cell>
          <cell r="H27">
            <v>2231.6357585068381</v>
          </cell>
          <cell r="I27">
            <v>18101.937500000011</v>
          </cell>
          <cell r="J27">
            <v>66.486561223111281</v>
          </cell>
          <cell r="K27">
            <v>54.158401552320036</v>
          </cell>
          <cell r="L27">
            <v>12.328159670791244</v>
          </cell>
          <cell r="M27">
            <v>61.438760286105008</v>
          </cell>
        </row>
        <row r="28">
          <cell r="B28">
            <v>5413.4700000000021</v>
          </cell>
          <cell r="C28">
            <v>80.203853273418758</v>
          </cell>
          <cell r="D28">
            <v>1336.1683017225162</v>
          </cell>
          <cell r="E28">
            <v>1336.1683017225162</v>
          </cell>
          <cell r="G28">
            <v>6749.638301722518</v>
          </cell>
          <cell r="H28">
            <v>1336.1683017225159</v>
          </cell>
          <cell r="I28">
            <v>18045.399166666673</v>
          </cell>
          <cell r="J28">
            <v>37.403651974573108</v>
          </cell>
          <cell r="K28">
            <v>29.999170148586813</v>
          </cell>
          <cell r="L28">
            <v>7.404481825986295</v>
          </cell>
          <cell r="M28">
            <v>59.939427031721024</v>
          </cell>
        </row>
        <row r="29">
          <cell r="B29">
            <v>7637.3700000000017</v>
          </cell>
          <cell r="C29">
            <v>71.591597737781129</v>
          </cell>
          <cell r="D29">
            <v>3030.5997636773382</v>
          </cell>
          <cell r="E29">
            <v>3030.5997636773382</v>
          </cell>
          <cell r="F29">
            <v>3431.0302363226592</v>
          </cell>
          <cell r="G29">
            <v>14099</v>
          </cell>
          <cell r="H29">
            <v>6461.6299999999983</v>
          </cell>
          <cell r="I29">
            <v>17623.357500000031</v>
          </cell>
          <cell r="J29">
            <v>80</v>
          </cell>
          <cell r="K29">
            <v>43.336634350179807</v>
          </cell>
          <cell r="L29">
            <v>36.663365649820193</v>
          </cell>
          <cell r="M29">
            <v>62.34012345290563</v>
          </cell>
        </row>
        <row r="30">
          <cell r="B30">
            <v>298.77999999999997</v>
          </cell>
          <cell r="C30">
            <v>58.423658859565244</v>
          </cell>
          <cell r="D30">
            <v>212.62241099618004</v>
          </cell>
          <cell r="E30">
            <v>212.62241099618004</v>
          </cell>
          <cell r="F30">
            <v>13015.597589003819</v>
          </cell>
          <cell r="G30">
            <v>13526.999999999998</v>
          </cell>
          <cell r="H30">
            <v>13228.219999999998</v>
          </cell>
          <cell r="I30">
            <v>16908.890000000032</v>
          </cell>
          <cell r="J30">
            <v>80</v>
          </cell>
          <cell r="K30">
            <v>1.7669994896175882</v>
          </cell>
          <cell r="L30">
            <v>78.233000510382411</v>
          </cell>
          <cell r="M30">
            <v>65.660871347725163</v>
          </cell>
        </row>
        <row r="31">
          <cell r="B31">
            <v>0</v>
          </cell>
          <cell r="C31">
            <v>15.803217312787465</v>
          </cell>
          <cell r="D31">
            <v>0</v>
          </cell>
          <cell r="E31">
            <v>0</v>
          </cell>
          <cell r="F31">
            <v>12661</v>
          </cell>
          <cell r="G31">
            <v>12661</v>
          </cell>
          <cell r="H31">
            <v>12661</v>
          </cell>
          <cell r="I31">
            <v>15826.143333333355</v>
          </cell>
          <cell r="J31">
            <v>80</v>
          </cell>
          <cell r="K31">
            <v>0</v>
          </cell>
          <cell r="L31">
            <v>80</v>
          </cell>
          <cell r="M31">
            <v>66.923632383058447</v>
          </cell>
        </row>
        <row r="33">
          <cell r="H33">
            <v>43281.485543136005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E50" sqref="E5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12</v>
      </c>
      <c r="I4" s="3" t="s">
        <v>6</v>
      </c>
      <c r="J4" s="3" t="s">
        <v>13</v>
      </c>
    </row>
    <row r="5" spans="1:10" ht="15.5" customHeight="1" x14ac:dyDescent="0.35">
      <c r="A5" s="3" t="s">
        <v>14</v>
      </c>
      <c r="B5" s="3" t="s">
        <v>12</v>
      </c>
      <c r="C5" s="3" t="s">
        <v>12</v>
      </c>
      <c r="D5" s="3" t="s">
        <v>12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13</v>
      </c>
      <c r="J5" s="3" t="s">
        <v>17</v>
      </c>
    </row>
    <row r="6" spans="1:10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0.16235324830870276</v>
      </c>
      <c r="I7" s="5">
        <v>6.3200922167207407E-2</v>
      </c>
      <c r="J7" s="5">
        <f t="shared" ref="J7:J30" si="4">I7</f>
        <v>6.3200922167207407E-2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0.78837110049627734</v>
      </c>
      <c r="I8" s="5">
        <v>0.38928030591069851</v>
      </c>
      <c r="J8" s="5">
        <f t="shared" si="4"/>
        <v>0.38928030591069851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0.66094598585519537</v>
      </c>
      <c r="I9" s="5">
        <v>0.49377800082429157</v>
      </c>
      <c r="J9" s="5">
        <f t="shared" si="4"/>
        <v>0.49377800082429157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0.99408079134039284</v>
      </c>
      <c r="I10" s="5">
        <v>0.74707769075167951</v>
      </c>
      <c r="J10" s="5">
        <f t="shared" si="4"/>
        <v>0.74707769075167951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0.92500063759650919</v>
      </c>
      <c r="I11" s="5">
        <v>0.75152613073263319</v>
      </c>
      <c r="J11" s="5">
        <f t="shared" si="4"/>
        <v>0.75152613073263319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0.9994653447486247</v>
      </c>
      <c r="I12" s="5">
        <v>0.81246012184961691</v>
      </c>
      <c r="J12" s="5">
        <f t="shared" si="4"/>
        <v>0.81246012184961691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0.9077417667527613</v>
      </c>
      <c r="I13" s="5">
        <v>0.81289474029132902</v>
      </c>
      <c r="J13" s="5">
        <f t="shared" si="4"/>
        <v>0.81289474029132902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0.99717119119646502</v>
      </c>
      <c r="I14" s="5">
        <v>0.89551320657996625</v>
      </c>
      <c r="J14" s="5">
        <f t="shared" si="4"/>
        <v>0.89551320657996625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0.9980863066719835</v>
      </c>
      <c r="I15" s="5">
        <v>0.89805362859056981</v>
      </c>
      <c r="J15" s="5">
        <f t="shared" si="4"/>
        <v>0.89805362859056981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0.90129382953404447</v>
      </c>
      <c r="I16" s="5">
        <v>0.89977552300565833</v>
      </c>
      <c r="J16" s="5">
        <f t="shared" si="4"/>
        <v>0.89977552300565833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1</v>
      </c>
      <c r="I17" s="5">
        <v>0.99831541448678163</v>
      </c>
      <c r="J17" s="5">
        <f t="shared" si="4"/>
        <v>0.99831541448678163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0.9984963455446112</v>
      </c>
      <c r="I18" s="5">
        <v>0.99831541448678163</v>
      </c>
      <c r="J18" s="5">
        <f t="shared" si="4"/>
        <v>0.99831541448678163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1</v>
      </c>
      <c r="I19" s="5">
        <v>0.9998187964746823</v>
      </c>
      <c r="J19" s="5">
        <f t="shared" si="4"/>
        <v>0.9998187964746823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0.9998187964746823</v>
      </c>
      <c r="J20" s="5">
        <f t="shared" si="4"/>
        <v>0.9998187964746823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0.9998187964746823</v>
      </c>
      <c r="J21" s="5">
        <f t="shared" si="4"/>
        <v>0.9998187964746823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0.9998187964746823</v>
      </c>
      <c r="J22" s="5">
        <f t="shared" si="4"/>
        <v>0.9998187964746823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0.9998187964746823</v>
      </c>
      <c r="J23" s="5">
        <f t="shared" si="4"/>
        <v>0.9998187964746823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0.99994667115210223</v>
      </c>
      <c r="I24" s="5">
        <v>0.9998187964746823</v>
      </c>
      <c r="J24" s="5">
        <f t="shared" si="4"/>
        <v>0.9998187964746823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0.99987211850280722</v>
      </c>
      <c r="I25" s="5">
        <v>0.99987211850280722</v>
      </c>
      <c r="J25" s="5">
        <f t="shared" si="4"/>
        <v>0.99987211850280722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22</v>
      </c>
      <c r="B36" s="6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24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25</v>
      </c>
      <c r="T37" s="3" t="s">
        <v>25</v>
      </c>
      <c r="U37" s="3" t="s">
        <v>25</v>
      </c>
      <c r="V37" s="3" t="s">
        <v>25</v>
      </c>
      <c r="W37" s="3" t="s">
        <v>25</v>
      </c>
      <c r="X37" s="3" t="s">
        <v>25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4"/>
  <sheetViews>
    <sheetView tabSelected="1" zoomScale="80" zoomScaleNormal="80" workbookViewId="0">
      <pane ySplit="7" topLeftCell="A53" activePane="bottomLeft" state="frozen"/>
      <selection activeCell="E7" sqref="E7"/>
      <selection pane="bottomLeft" activeCell="J70" sqref="J70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26</v>
      </c>
      <c r="E4" s="7" t="s">
        <v>27</v>
      </c>
      <c r="F4" s="7" t="s">
        <v>28</v>
      </c>
      <c r="G4" s="7" t="s">
        <v>29</v>
      </c>
      <c r="H4" s="8">
        <v>45382</v>
      </c>
      <c r="J4" s="35" t="s">
        <v>30</v>
      </c>
      <c r="K4" s="36"/>
      <c r="L4" s="36"/>
      <c r="M4" s="37"/>
    </row>
    <row r="5" spans="1:44" s="7" customFormat="1" x14ac:dyDescent="0.35">
      <c r="A5" s="7" t="s">
        <v>31</v>
      </c>
      <c r="B5" s="7" t="s">
        <v>32</v>
      </c>
      <c r="C5" s="7" t="s">
        <v>33</v>
      </c>
      <c r="D5" s="7" t="s">
        <v>34</v>
      </c>
      <c r="E5" s="7" t="s">
        <v>34</v>
      </c>
      <c r="F5" s="7" t="s">
        <v>35</v>
      </c>
      <c r="G5" s="7" t="s">
        <v>36</v>
      </c>
      <c r="H5" s="9" t="s">
        <v>34</v>
      </c>
      <c r="L5" s="7" t="s">
        <v>36</v>
      </c>
      <c r="M5" s="7" t="s">
        <v>37</v>
      </c>
    </row>
    <row r="6" spans="1:44" s="7" customFormat="1" x14ac:dyDescent="0.35">
      <c r="A6" s="7" t="s">
        <v>22</v>
      </c>
      <c r="B6" s="7" t="s">
        <v>38</v>
      </c>
      <c r="C6" s="7" t="s">
        <v>39</v>
      </c>
      <c r="D6" s="7" t="s">
        <v>40</v>
      </c>
      <c r="E6" s="7" t="s">
        <v>40</v>
      </c>
      <c r="F6" s="7" t="s">
        <v>40</v>
      </c>
      <c r="G6" s="7" t="s">
        <v>41</v>
      </c>
      <c r="H6" s="9" t="s">
        <v>40</v>
      </c>
      <c r="I6" s="7" t="s">
        <v>42</v>
      </c>
      <c r="J6" s="7" t="s">
        <v>36</v>
      </c>
      <c r="K6" s="7" t="s">
        <v>38</v>
      </c>
      <c r="L6" s="7" t="s">
        <v>43</v>
      </c>
      <c r="M6" s="7" t="s">
        <v>44</v>
      </c>
      <c r="S6" s="7" t="s">
        <v>45</v>
      </c>
      <c r="AR6" s="7" t="s">
        <v>46</v>
      </c>
    </row>
    <row r="7" spans="1:44" s="7" customFormat="1" x14ac:dyDescent="0.35">
      <c r="A7" s="7" t="s">
        <v>47</v>
      </c>
      <c r="B7" s="7" t="s">
        <v>48</v>
      </c>
      <c r="C7" s="7" t="s">
        <v>47</v>
      </c>
      <c r="D7" s="7" t="s">
        <v>18</v>
      </c>
      <c r="E7" s="7" t="s">
        <v>18</v>
      </c>
      <c r="F7" s="7" t="s">
        <v>18</v>
      </c>
      <c r="G7" s="7" t="s">
        <v>47</v>
      </c>
      <c r="H7" s="9" t="s">
        <v>18</v>
      </c>
      <c r="I7" s="7" t="s">
        <v>49</v>
      </c>
      <c r="J7" s="7" t="s">
        <v>49</v>
      </c>
      <c r="K7" s="7" t="s">
        <v>48</v>
      </c>
      <c r="L7" s="7" t="s">
        <v>49</v>
      </c>
      <c r="M7" s="7" t="s">
        <v>50</v>
      </c>
      <c r="R7" s="10" t="s">
        <v>51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27</v>
      </c>
      <c r="AR7" s="7" t="s">
        <v>27</v>
      </c>
    </row>
    <row r="8" spans="1:44" x14ac:dyDescent="0.35">
      <c r="A8" s="12">
        <f t="shared" ref="A8:A30" si="0">DATE(YEAR(A9),MONTH(A9)-1,1)</f>
        <v>44652</v>
      </c>
      <c r="B8" s="13">
        <f>+[1]Summary!B8</f>
        <v>14968.55</v>
      </c>
      <c r="C8" s="13">
        <f>+[1]Summary!C8</f>
        <v>1</v>
      </c>
      <c r="D8" s="13">
        <f>+[1]Summary!D8</f>
        <v>0</v>
      </c>
      <c r="E8" s="13">
        <f>+[1]Summary!E8</f>
        <v>0</v>
      </c>
      <c r="F8" s="13">
        <f>+[1]Summary!F8</f>
        <v>0</v>
      </c>
      <c r="G8" s="13">
        <f>+[1]Summary!G8</f>
        <v>14968.55</v>
      </c>
      <c r="H8" s="14">
        <f>+[1]Summary!H8</f>
        <v>0</v>
      </c>
      <c r="I8" s="13">
        <f>+[1]Summary!I8</f>
        <v>27665.890833333331</v>
      </c>
      <c r="J8" s="13">
        <f>+[1]Summary!J8</f>
        <v>54.104709984487819</v>
      </c>
      <c r="K8" s="13">
        <f>+[1]Summary!K8</f>
        <v>54.104709984487819</v>
      </c>
      <c r="L8" s="13">
        <f>+[1]Summary!L8</f>
        <v>0</v>
      </c>
      <c r="M8" s="13">
        <f>+[1]Summary!M8</f>
        <v>0</v>
      </c>
      <c r="N8" s="13"/>
      <c r="O8" s="13"/>
      <c r="P8" s="15"/>
      <c r="R8" s="16">
        <f t="shared" ref="R8:R31" si="1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f>+[1]Summary!B9</f>
        <v>20396.5</v>
      </c>
      <c r="C9" s="13">
        <f>+[1]Summary!C9</f>
        <v>1</v>
      </c>
      <c r="D9" s="13">
        <f>+[1]Summary!D9</f>
        <v>0</v>
      </c>
      <c r="E9" s="13">
        <f>+[1]Summary!E9</f>
        <v>0</v>
      </c>
      <c r="F9" s="13">
        <f>+[1]Summary!F9</f>
        <v>0</v>
      </c>
      <c r="G9" s="13">
        <f>+[1]Summary!G9</f>
        <v>20396.5</v>
      </c>
      <c r="H9" s="14">
        <f>+[1]Summary!H9</f>
        <v>0</v>
      </c>
      <c r="I9" s="13">
        <f>+[1]Summary!I9</f>
        <v>27560.129166666669</v>
      </c>
      <c r="J9" s="13">
        <f>+[1]Summary!J9</f>
        <v>74.007272885604209</v>
      </c>
      <c r="K9" s="13">
        <f>+[1]Summary!K9</f>
        <v>74.007272885604209</v>
      </c>
      <c r="L9" s="13">
        <f>+[1]Summary!L9</f>
        <v>0</v>
      </c>
      <c r="M9" s="13">
        <f>+[1]Summary!M9</f>
        <v>0</v>
      </c>
      <c r="N9" s="13"/>
      <c r="O9" s="13"/>
      <c r="P9" s="13"/>
      <c r="R9" s="16">
        <f t="shared" si="1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+[1]Summary!B10</f>
        <v>20507.5</v>
      </c>
      <c r="C10" s="13">
        <f>+[1]Summary!C10</f>
        <v>1</v>
      </c>
      <c r="D10" s="13">
        <f>+[1]Summary!D10</f>
        <v>0</v>
      </c>
      <c r="E10" s="13">
        <f>+[1]Summary!E10</f>
        <v>0</v>
      </c>
      <c r="F10" s="13">
        <f>+[1]Summary!F10</f>
        <v>0</v>
      </c>
      <c r="G10" s="13">
        <f>+[1]Summary!G10</f>
        <v>20507.5</v>
      </c>
      <c r="H10" s="14">
        <f>+[1]Summary!H10</f>
        <v>0</v>
      </c>
      <c r="I10" s="13">
        <f>+[1]Summary!I10</f>
        <v>26352.072499999998</v>
      </c>
      <c r="J10" s="13">
        <f>+[1]Summary!J10</f>
        <v>77.821203626394094</v>
      </c>
      <c r="K10" s="13">
        <f>+[1]Summary!K10</f>
        <v>77.821203626394094</v>
      </c>
      <c r="L10" s="13">
        <f>+[1]Summary!L10</f>
        <v>0</v>
      </c>
      <c r="M10" s="13">
        <f>+[1]Summary!M10</f>
        <v>0</v>
      </c>
      <c r="N10" s="13"/>
      <c r="O10" s="13"/>
      <c r="P10" s="13"/>
      <c r="R10" s="16">
        <f t="shared" si="1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+[1]Summary!B11</f>
        <v>18048.25</v>
      </c>
      <c r="C11" s="13">
        <f>+[1]Summary!C11</f>
        <v>1</v>
      </c>
      <c r="D11" s="13">
        <f>+[1]Summary!D11</f>
        <v>0</v>
      </c>
      <c r="E11" s="13">
        <f>+[1]Summary!E11</f>
        <v>0</v>
      </c>
      <c r="F11" s="13">
        <f>+[1]Summary!F11</f>
        <v>0</v>
      </c>
      <c r="G11" s="13">
        <f>+[1]Summary!G11</f>
        <v>18048.25</v>
      </c>
      <c r="H11" s="14">
        <f>+[1]Summary!H11</f>
        <v>0</v>
      </c>
      <c r="I11" s="13">
        <f>+[1]Summary!I11</f>
        <v>26046.031666666669</v>
      </c>
      <c r="J11" s="13">
        <f>+[1]Summary!J11</f>
        <v>69.293665273001594</v>
      </c>
      <c r="K11" s="13">
        <f>+[1]Summary!K11</f>
        <v>69.293665273001594</v>
      </c>
      <c r="L11" s="13">
        <f>+[1]Summary!L11</f>
        <v>0</v>
      </c>
      <c r="M11" s="13">
        <f>+[1]Summary!M11</f>
        <v>0</v>
      </c>
      <c r="N11" s="13"/>
      <c r="O11" s="13"/>
      <c r="P11" s="13"/>
      <c r="R11" s="16">
        <f t="shared" si="1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+[1]Summary!B12</f>
        <v>17074.36</v>
      </c>
      <c r="C12" s="13">
        <f>+[1]Summary!C12</f>
        <v>1</v>
      </c>
      <c r="D12" s="13">
        <f>+[1]Summary!D12</f>
        <v>0</v>
      </c>
      <c r="E12" s="13">
        <f>+[1]Summary!E12</f>
        <v>0</v>
      </c>
      <c r="F12" s="13">
        <f>+[1]Summary!F12</f>
        <v>0</v>
      </c>
      <c r="G12" s="13">
        <f>+[1]Summary!G12</f>
        <v>17074.36</v>
      </c>
      <c r="H12" s="14">
        <f>+[1]Summary!H12</f>
        <v>0</v>
      </c>
      <c r="I12" s="13">
        <f>+[1]Summary!I12</f>
        <v>25674.773333333331</v>
      </c>
      <c r="J12" s="13">
        <f>+[1]Summary!J12</f>
        <v>66.502476101054839</v>
      </c>
      <c r="K12" s="13">
        <f>+[1]Summary!K12</f>
        <v>66.502476101054839</v>
      </c>
      <c r="L12" s="13">
        <f>+[1]Summary!L12</f>
        <v>0</v>
      </c>
      <c r="M12" s="13">
        <f>+[1]Summary!M12</f>
        <v>0</v>
      </c>
      <c r="N12" s="13"/>
      <c r="O12" s="13"/>
      <c r="P12" s="13"/>
      <c r="R12" s="16">
        <f t="shared" si="1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+[1]Summary!B13</f>
        <v>19233.97</v>
      </c>
      <c r="C13" s="13">
        <f>+[1]Summary!C13</f>
        <v>0.99987211850280722</v>
      </c>
      <c r="D13" s="13">
        <f>+[1]Summary!D13</f>
        <v>2.4599834669306091</v>
      </c>
      <c r="E13" s="13">
        <f>+[1]Summary!E13</f>
        <v>2.4599834669306091</v>
      </c>
      <c r="F13" s="13">
        <f>+[1]Summary!F13</f>
        <v>0</v>
      </c>
      <c r="G13" s="13">
        <f>+[1]Summary!G13</f>
        <v>19236.429983466933</v>
      </c>
      <c r="H13" s="14">
        <f>+[1]Summary!H13</f>
        <v>2.4599834669315896</v>
      </c>
      <c r="I13" s="13">
        <f>+[1]Summary!I13</f>
        <v>25311.998333333329</v>
      </c>
      <c r="J13" s="13">
        <f>+[1]Summary!J13</f>
        <v>75.997278958945373</v>
      </c>
      <c r="K13" s="13">
        <f>+[1]Summary!K13</f>
        <v>75.987560313129507</v>
      </c>
      <c r="L13" s="13">
        <f>+[1]Summary!L13</f>
        <v>9.7186458158660116E-3</v>
      </c>
      <c r="M13" s="13">
        <f>+[1]Summary!M13</f>
        <v>0</v>
      </c>
      <c r="N13" s="13"/>
      <c r="O13" s="13"/>
      <c r="P13" s="13"/>
      <c r="R13" s="16">
        <f t="shared" si="1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+[1]Summary!B14</f>
        <v>36817.21</v>
      </c>
      <c r="C14" s="13">
        <f>+[1]Summary!C14</f>
        <v>0.9998187964746823</v>
      </c>
      <c r="D14" s="13">
        <f>+[1]Summary!D14</f>
        <v>6.6726173461472413</v>
      </c>
      <c r="E14" s="13">
        <f>+[1]Summary!E14</f>
        <v>6.6726173461472413</v>
      </c>
      <c r="F14" s="13">
        <f>+[1]Summary!F14</f>
        <v>0</v>
      </c>
      <c r="G14" s="13">
        <f>+[1]Summary!G14</f>
        <v>36823.882617346149</v>
      </c>
      <c r="H14" s="14">
        <f>+[1]Summary!H14</f>
        <v>6.6726173461502185</v>
      </c>
      <c r="I14" s="13">
        <f>+[1]Summary!I14</f>
        <v>24880.449166666669</v>
      </c>
      <c r="J14" s="13">
        <f>+[1]Summary!J14</f>
        <v>148.00328712184415</v>
      </c>
      <c r="K14" s="13">
        <f>+[1]Summary!K14</f>
        <v>147.97646840445907</v>
      </c>
      <c r="L14" s="13">
        <f>+[1]Summary!L14</f>
        <v>2.6818717385083346E-2</v>
      </c>
      <c r="M14" s="13">
        <f>+[1]Summary!M14</f>
        <v>0</v>
      </c>
      <c r="N14" s="13"/>
      <c r="O14" s="13"/>
      <c r="P14" s="13"/>
      <c r="R14" s="16">
        <f t="shared" si="1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+[1]Summary!B15</f>
        <v>32996.93</v>
      </c>
      <c r="C15" s="13">
        <f>+[1]Summary!C15</f>
        <v>0.9998187964746823</v>
      </c>
      <c r="D15" s="13">
        <f>+[1]Summary!D15</f>
        <v>5.9802436818978491</v>
      </c>
      <c r="E15" s="13">
        <f>+[1]Summary!E15</f>
        <v>5.9802436818978491</v>
      </c>
      <c r="F15" s="13">
        <f>+[1]Summary!F15</f>
        <v>0</v>
      </c>
      <c r="G15" s="13">
        <f>+[1]Summary!G15</f>
        <v>33002.910243681901</v>
      </c>
      <c r="H15" s="14">
        <f>+[1]Summary!H15</f>
        <v>5.9802436819009017</v>
      </c>
      <c r="I15" s="13">
        <f>+[1]Summary!I15</f>
        <v>24611.719166666669</v>
      </c>
      <c r="J15" s="13">
        <f>+[1]Summary!J15</f>
        <v>134.09429069213496</v>
      </c>
      <c r="K15" s="13">
        <f>+[1]Summary!K15</f>
        <v>134.06999233393657</v>
      </c>
      <c r="L15" s="13">
        <f>+[1]Summary!L15</f>
        <v>2.4298358198393544E-2</v>
      </c>
      <c r="M15" s="13">
        <f>+[1]Summary!M15</f>
        <v>0</v>
      </c>
      <c r="N15" s="13"/>
      <c r="O15" s="13"/>
      <c r="P15" s="13"/>
      <c r="R15" s="16">
        <f t="shared" si="1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+[1]Summary!B16</f>
        <v>14402.84</v>
      </c>
      <c r="C16" s="13">
        <f>+[1]Summary!C16</f>
        <v>0.9998187964746823</v>
      </c>
      <c r="D16" s="13">
        <f>+[1]Summary!D16</f>
        <v>2.6103183814792956</v>
      </c>
      <c r="E16" s="13">
        <f>+[1]Summary!E16</f>
        <v>2.6103183814792956</v>
      </c>
      <c r="F16" s="13">
        <f>+[1]Summary!F16</f>
        <v>0</v>
      </c>
      <c r="G16" s="13">
        <f>+[1]Summary!G16</f>
        <v>14405.45031838148</v>
      </c>
      <c r="H16" s="14">
        <f>+[1]Summary!H16</f>
        <v>2.6103183814793738</v>
      </c>
      <c r="I16" s="13">
        <f>+[1]Summary!I16</f>
        <v>24633.530833333331</v>
      </c>
      <c r="J16" s="13">
        <f>+[1]Summary!J16</f>
        <v>58.479031754913791</v>
      </c>
      <c r="K16" s="13">
        <f>+[1]Summary!K16</f>
        <v>58.468435148202644</v>
      </c>
      <c r="L16" s="13">
        <f>+[1]Summary!L16</f>
        <v>1.0596606711146705E-2</v>
      </c>
      <c r="M16" s="13">
        <f>+[1]Summary!M16</f>
        <v>0</v>
      </c>
      <c r="N16" s="13"/>
      <c r="O16" s="13"/>
      <c r="P16" s="13"/>
      <c r="R16" s="16">
        <f t="shared" si="1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+[1]Summary!B17</f>
        <v>12163.1</v>
      </c>
      <c r="C17" s="13">
        <f>+[1]Summary!C17</f>
        <v>0.9998187964746823</v>
      </c>
      <c r="D17" s="13">
        <f>+[1]Summary!D17</f>
        <v>2.2043960431255796</v>
      </c>
      <c r="E17" s="13">
        <f>+[1]Summary!E17</f>
        <v>2.2043960431255796</v>
      </c>
      <c r="F17" s="13">
        <f>+[1]Summary!F17</f>
        <v>0</v>
      </c>
      <c r="G17" s="13">
        <f>+[1]Summary!G17</f>
        <v>12165.304396043126</v>
      </c>
      <c r="H17" s="14">
        <f>+[1]Summary!H17</f>
        <v>2.2043960431255982</v>
      </c>
      <c r="I17" s="13">
        <f>+[1]Summary!I17</f>
        <v>23784.6325</v>
      </c>
      <c r="J17" s="13">
        <f>+[1]Summary!J17</f>
        <v>51.147750111518967</v>
      </c>
      <c r="K17" s="13">
        <f>+[1]Summary!K17</f>
        <v>51.138481958886693</v>
      </c>
      <c r="L17" s="13">
        <f>+[1]Summary!L17</f>
        <v>9.2681526322735408E-3</v>
      </c>
      <c r="M17" s="13">
        <f>+[1]Summary!M17</f>
        <v>0</v>
      </c>
      <c r="N17" s="13"/>
      <c r="O17" s="13"/>
      <c r="P17" s="13"/>
      <c r="R17" s="16">
        <f t="shared" si="1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+[1]Summary!B18</f>
        <v>9539.1299999999992</v>
      </c>
      <c r="C18" s="13">
        <f>+[1]Summary!C18</f>
        <v>0.9998187964746823</v>
      </c>
      <c r="D18" s="13">
        <f>+[1]Summary!D18</f>
        <v>1.7288372558690224</v>
      </c>
      <c r="E18" s="13">
        <f>+[1]Summary!E18</f>
        <v>1.7288372558690224</v>
      </c>
      <c r="F18" s="13">
        <f>+[1]Summary!F18</f>
        <v>0</v>
      </c>
      <c r="G18" s="13">
        <f>+[1]Summary!G18</f>
        <v>9540.8588372558679</v>
      </c>
      <c r="H18" s="14">
        <f>+[1]Summary!H18</f>
        <v>1.7288372558687115</v>
      </c>
      <c r="I18" s="13">
        <f>+[1]Summary!I18</f>
        <v>22692.45583333333</v>
      </c>
      <c r="J18" s="13">
        <f>+[1]Summary!J18</f>
        <v>42.044188197740766</v>
      </c>
      <c r="K18" s="13">
        <f>+[1]Summary!K18</f>
        <v>42.036569642620222</v>
      </c>
      <c r="L18" s="13">
        <f>+[1]Summary!L18</f>
        <v>7.6185551205441016E-3</v>
      </c>
      <c r="M18" s="13">
        <f>+[1]Summary!M18</f>
        <v>0</v>
      </c>
      <c r="N18" s="13"/>
      <c r="O18" s="13"/>
      <c r="P18" s="13"/>
      <c r="R18" s="16">
        <f t="shared" si="1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+[1]Summary!B19</f>
        <v>13444.95</v>
      </c>
      <c r="C19" s="13">
        <f>+[1]Summary!C19</f>
        <v>0.9998187964746823</v>
      </c>
      <c r="D19" s="13">
        <f>+[1]Summary!D19</f>
        <v>2.4367138788648668</v>
      </c>
      <c r="E19" s="13">
        <f>+[1]Summary!E19</f>
        <v>2.4367138788648668</v>
      </c>
      <c r="F19" s="13">
        <f>+[1]Summary!F19</f>
        <v>0</v>
      </c>
      <c r="G19" s="13">
        <f>+[1]Summary!G19</f>
        <v>13447.386713878866</v>
      </c>
      <c r="H19" s="14">
        <f>+[1]Summary!H19</f>
        <v>2.436713878865703</v>
      </c>
      <c r="I19" s="13">
        <f>+[1]Summary!I19</f>
        <v>21360.85083333333</v>
      </c>
      <c r="J19" s="13">
        <f>+[1]Summary!J19</f>
        <v>62.953422683399829</v>
      </c>
      <c r="K19" s="13">
        <f>+[1]Summary!K19</f>
        <v>62.942015301278786</v>
      </c>
      <c r="L19" s="13">
        <f>+[1]Summary!L19</f>
        <v>1.1407382121042531E-2</v>
      </c>
      <c r="M19" s="13">
        <f>+[1]Summary!M19</f>
        <v>76.392826739850463</v>
      </c>
      <c r="N19" s="18"/>
      <c r="O19" s="13"/>
      <c r="P19" s="13"/>
      <c r="R19" s="16">
        <f t="shared" si="1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+[1]Summary!B20</f>
        <v>9461.5600000000013</v>
      </c>
      <c r="C20" s="13">
        <f>+[1]Summary!C20</f>
        <v>0.99831541448678163</v>
      </c>
      <c r="D20" s="13">
        <f>+[1]Summary!D20</f>
        <v>15.965702499585172</v>
      </c>
      <c r="E20" s="13">
        <f>+[1]Summary!E20</f>
        <v>15.965702499585172</v>
      </c>
      <c r="F20" s="13">
        <f>+[1]Summary!F20</f>
        <v>0</v>
      </c>
      <c r="G20" s="13">
        <f>+[1]Summary!G20</f>
        <v>9477.5257024995863</v>
      </c>
      <c r="H20" s="14">
        <f>+[1]Summary!H20</f>
        <v>15.96570249958495</v>
      </c>
      <c r="I20" s="13">
        <f>+[1]Summary!I20</f>
        <v>21157.324166666662</v>
      </c>
      <c r="J20" s="13">
        <f>+[1]Summary!J20</f>
        <v>44.795483719209713</v>
      </c>
      <c r="K20" s="13">
        <f>+[1]Summary!K20</f>
        <v>44.720021896278723</v>
      </c>
      <c r="L20" s="13">
        <f>+[1]Summary!L20</f>
        <v>7.5461822930989797E-2</v>
      </c>
      <c r="M20" s="13">
        <f>+[1]Summary!M20</f>
        <v>76.216354009939593</v>
      </c>
      <c r="N20" s="18">
        <f t="shared" ref="N20:N31" si="2">J20/J8</f>
        <v>0.82794055696912294</v>
      </c>
      <c r="O20" s="18">
        <f t="shared" ref="O20:O31" si="3">I20/I8</f>
        <v>0.76474400532135389</v>
      </c>
      <c r="P20" s="13"/>
      <c r="R20" s="16">
        <f t="shared" si="1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+[1]Summary!B21</f>
        <v>8528.7999999999993</v>
      </c>
      <c r="C21" s="13">
        <f>+[1]Summary!C21</f>
        <v>0.99831541448678163</v>
      </c>
      <c r="D21" s="13">
        <f>+[1]Summary!D21</f>
        <v>14.391737036858824</v>
      </c>
      <c r="E21" s="13">
        <f>+[1]Summary!E21</f>
        <v>14.391737036858824</v>
      </c>
      <c r="F21" s="13">
        <f>+[1]Summary!F21</f>
        <v>0</v>
      </c>
      <c r="G21" s="13">
        <f>+[1]Summary!G21</f>
        <v>8543.1917370368574</v>
      </c>
      <c r="H21" s="14">
        <f>+[1]Summary!H21</f>
        <v>14.391737036858103</v>
      </c>
      <c r="I21" s="13">
        <f>+[1]Summary!I21</f>
        <v>20162.486666666671</v>
      </c>
      <c r="J21" s="13">
        <f>+[1]Summary!J21</f>
        <v>42.371716734527396</v>
      </c>
      <c r="K21" s="13">
        <f>+[1]Summary!K21</f>
        <v>42.300337954346226</v>
      </c>
      <c r="L21" s="13">
        <f>+[1]Summary!L21</f>
        <v>7.1378780181170498E-2</v>
      </c>
      <c r="M21" s="13">
        <f>+[1]Summary!M21</f>
        <v>74.048310202946467</v>
      </c>
      <c r="N21" s="18">
        <f t="shared" si="2"/>
        <v>0.57253449671119394</v>
      </c>
      <c r="O21" s="18">
        <f t="shared" si="3"/>
        <v>0.73158171882056078</v>
      </c>
      <c r="P21" s="13"/>
      <c r="R21" s="16">
        <f t="shared" si="1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+[1]Summary!B22</f>
        <v>12336.73</v>
      </c>
      <c r="C22" s="13">
        <f>+[1]Summary!C22</f>
        <v>0.86885730217609891</v>
      </c>
      <c r="D22" s="13">
        <f>+[1]Summary!D22</f>
        <v>1862.0687775461049</v>
      </c>
      <c r="E22" s="13">
        <f>+[1]Summary!E22</f>
        <v>1862.0687775461049</v>
      </c>
      <c r="F22" s="13">
        <f>+[1]Summary!F22</f>
        <v>0</v>
      </c>
      <c r="G22" s="13">
        <f>+[1]Summary!G22</f>
        <v>14198.798777546104</v>
      </c>
      <c r="H22" s="14">
        <f>+[1]Summary!H22</f>
        <v>1862.0687775461047</v>
      </c>
      <c r="I22" s="13">
        <f>+[1]Summary!I22</f>
        <v>19338.824166666669</v>
      </c>
      <c r="J22" s="13">
        <f>+[1]Summary!J22</f>
        <v>73.421210385788811</v>
      </c>
      <c r="K22" s="13">
        <f>+[1]Summary!K22</f>
        <v>63.792554778300236</v>
      </c>
      <c r="L22" s="13">
        <f>+[1]Summary!L22</f>
        <v>9.6286556074885752</v>
      </c>
      <c r="M22" s="13">
        <f>+[1]Summary!M22</f>
        <v>73.649422632379</v>
      </c>
      <c r="N22" s="18">
        <f t="shared" si="2"/>
        <v>0.94346022631918058</v>
      </c>
      <c r="O22" s="18">
        <f t="shared" si="3"/>
        <v>0.73386350036289061</v>
      </c>
      <c r="P22" s="13"/>
      <c r="R22" s="16">
        <f t="shared" si="1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+[1]Summary!B23</f>
        <v>5888.5599999999986</v>
      </c>
      <c r="C23" s="13">
        <f>+[1]Summary!C23</f>
        <v>0.865994137725135</v>
      </c>
      <c r="D23" s="13">
        <f>+[1]Summary!D23</f>
        <v>911.20889389639046</v>
      </c>
      <c r="E23" s="13">
        <f>+[1]Summary!E23</f>
        <v>911.20889389639046</v>
      </c>
      <c r="F23" s="13">
        <f>+[1]Summary!F23</f>
        <v>0</v>
      </c>
      <c r="G23" s="13">
        <f>+[1]Summary!G23</f>
        <v>6799.7688938963893</v>
      </c>
      <c r="H23" s="14">
        <f>+[1]Summary!H23</f>
        <v>911.20889389639069</v>
      </c>
      <c r="I23" s="13">
        <f>+[1]Summary!I23</f>
        <v>19304.613333333331</v>
      </c>
      <c r="J23" s="13">
        <f>+[1]Summary!J23</f>
        <v>35.2235435980228</v>
      </c>
      <c r="K23" s="13">
        <f>+[1]Summary!K23</f>
        <v>30.503382265793462</v>
      </c>
      <c r="L23" s="13">
        <f>+[1]Summary!L23</f>
        <v>4.7201613322293383</v>
      </c>
      <c r="M23" s="13">
        <f>+[1]Summary!M23</f>
        <v>71.347058776812744</v>
      </c>
      <c r="N23" s="18">
        <f t="shared" si="2"/>
        <v>0.50832270827715476</v>
      </c>
      <c r="O23" s="18">
        <f t="shared" si="3"/>
        <v>0.74117291955991482</v>
      </c>
      <c r="P23" s="13"/>
      <c r="R23" s="16">
        <f t="shared" si="1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+[1]Summary!B24</f>
        <v>7665.2899999999991</v>
      </c>
      <c r="C24" s="13">
        <f>+[1]Summary!C24</f>
        <v>0.85631030292348209</v>
      </c>
      <c r="D24" s="13">
        <f>+[1]Summary!D24</f>
        <v>1286.2430760710849</v>
      </c>
      <c r="E24" s="13">
        <f>+[1]Summary!E24</f>
        <v>1286.2430760710849</v>
      </c>
      <c r="F24" s="19">
        <f>+[1]Summary!F24</f>
        <v>0</v>
      </c>
      <c r="G24" s="13">
        <f>+[1]Summary!G24</f>
        <v>8951.533076071084</v>
      </c>
      <c r="H24" s="14">
        <f>+[1]Summary!H24</f>
        <v>1286.2430760710849</v>
      </c>
      <c r="I24" s="13">
        <f>+[1]Summary!I24</f>
        <v>18995.066666666669</v>
      </c>
      <c r="J24" s="13">
        <f>+[1]Summary!J24</f>
        <v>47.125568091738288</v>
      </c>
      <c r="K24" s="13">
        <f>+[1]Summary!K24</f>
        <v>40.354109488077597</v>
      </c>
      <c r="L24" s="13">
        <f>+[1]Summary!L24</f>
        <v>6.7714586036606903</v>
      </c>
      <c r="M24" s="13">
        <f>+[1]Summary!M24</f>
        <v>70.086117915841456</v>
      </c>
      <c r="N24" s="18">
        <f t="shared" si="2"/>
        <v>0.70862877376367039</v>
      </c>
      <c r="O24" s="18">
        <f t="shared" si="3"/>
        <v>0.73983386026647191</v>
      </c>
      <c r="P24" s="13"/>
      <c r="R24" s="16">
        <f t="shared" si="1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+[1]Summary!B25</f>
        <v>7269.9199999999992</v>
      </c>
      <c r="C25" s="13">
        <f>+[1]Summary!C25</f>
        <v>0.77698936076242631</v>
      </c>
      <c r="D25" s="13">
        <f>+[1]Summary!D25</f>
        <v>2086.6045125960791</v>
      </c>
      <c r="E25" s="13">
        <f>+[1]Summary!E25</f>
        <v>2086.6045125960791</v>
      </c>
      <c r="F25" s="19">
        <f>+[1]Summary!F25</f>
        <v>0</v>
      </c>
      <c r="G25" s="13">
        <f>+[1]Summary!G25</f>
        <v>9356.5245125960791</v>
      </c>
      <c r="H25" s="14">
        <f>+[1]Summary!H25</f>
        <v>2086.60451259608</v>
      </c>
      <c r="I25" s="13">
        <f>+[1]Summary!I25</f>
        <v>18959.854166666672</v>
      </c>
      <c r="J25" s="13">
        <f>+[1]Summary!J25</f>
        <v>49.349137553208557</v>
      </c>
      <c r="K25" s="13">
        <f>+[1]Summary!K25</f>
        <v>38.343754841644554</v>
      </c>
      <c r="L25" s="13">
        <f>+[1]Summary!L25</f>
        <v>11.005382711564003</v>
      </c>
      <c r="M25" s="13">
        <f>+[1]Summary!M25</f>
        <v>67.997501451206233</v>
      </c>
      <c r="N25" s="18">
        <f t="shared" si="2"/>
        <v>0.64935400621208483</v>
      </c>
      <c r="O25" s="18">
        <f t="shared" si="3"/>
        <v>0.74904612101283485</v>
      </c>
      <c r="P25" s="13"/>
      <c r="R25" s="16">
        <f t="shared" si="1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+[1]Summary!B26</f>
        <v>11732.73</v>
      </c>
      <c r="C26" s="13">
        <f>+[1]Summary!C26</f>
        <v>0.77657585728720036</v>
      </c>
      <c r="D26" s="13">
        <f>+[1]Summary!D26</f>
        <v>3375.5558035089489</v>
      </c>
      <c r="E26" s="13">
        <f>+[1]Summary!E26</f>
        <v>3375.5558035089489</v>
      </c>
      <c r="F26" s="19">
        <f>+[1]Summary!F26</f>
        <v>0</v>
      </c>
      <c r="G26" s="13">
        <f>+[1]Summary!G26</f>
        <v>15108.285803508948</v>
      </c>
      <c r="H26" s="14">
        <f>+[1]Summary!H26</f>
        <v>3375.5558035089489</v>
      </c>
      <c r="I26" s="13">
        <f>+[1]Summary!I26</f>
        <v>18674.728333333329</v>
      </c>
      <c r="J26" s="13">
        <f>+[1]Summary!J26</f>
        <v>80.902305692669799</v>
      </c>
      <c r="K26" s="13">
        <f>+[1]Summary!K26</f>
        <v>62.826777399796185</v>
      </c>
      <c r="L26" s="13">
        <f>+[1]Summary!L26</f>
        <v>18.075528292873614</v>
      </c>
      <c r="M26" s="13">
        <f>+[1]Summary!M26</f>
        <v>61.100571618350784</v>
      </c>
      <c r="N26" s="18">
        <f t="shared" si="2"/>
        <v>0.54662505992901855</v>
      </c>
      <c r="O26" s="18">
        <f t="shared" si="3"/>
        <v>0.75057842437798949</v>
      </c>
      <c r="P26" s="13"/>
      <c r="R26" s="16">
        <f t="shared" si="1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+[1]Summary!B27</f>
        <v>9803.7200000000012</v>
      </c>
      <c r="C27" s="13">
        <f>+[1]Summary!C27</f>
        <v>0.7160495589148963</v>
      </c>
      <c r="D27" s="13">
        <f>+[1]Summary!D27</f>
        <v>3887.6786999120395</v>
      </c>
      <c r="E27" s="13">
        <f>+[1]Summary!E27</f>
        <v>3887.6786999120395</v>
      </c>
      <c r="F27" s="19">
        <f>+[1]Summary!F27</f>
        <v>0</v>
      </c>
      <c r="G27" s="13">
        <f>+[1]Summary!G27</f>
        <v>13691.398699912041</v>
      </c>
      <c r="H27" s="14">
        <f>+[1]Summary!H27</f>
        <v>3887.6786999120395</v>
      </c>
      <c r="I27" s="13">
        <f>+[1]Summary!I27</f>
        <v>18101.9375</v>
      </c>
      <c r="J27" s="13">
        <f>+[1]Summary!J27</f>
        <v>75.634990452884068</v>
      </c>
      <c r="K27" s="13">
        <f>+[1]Summary!K27</f>
        <v>54.158401552320022</v>
      </c>
      <c r="L27" s="13">
        <f>+[1]Summary!L27</f>
        <v>21.476588900564046</v>
      </c>
      <c r="M27" s="13">
        <f>+[1]Summary!M27</f>
        <v>54.896652465887861</v>
      </c>
      <c r="N27" s="18">
        <f t="shared" si="2"/>
        <v>0.56404333146840147</v>
      </c>
      <c r="O27" s="18">
        <f t="shared" si="3"/>
        <v>0.7355007335089655</v>
      </c>
      <c r="P27" s="13"/>
      <c r="R27" s="16">
        <f t="shared" si="1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+[1]Summary!B28</f>
        <v>5413.47</v>
      </c>
      <c r="C28" s="13">
        <f>+[1]Summary!C28</f>
        <v>0.71106789057562014</v>
      </c>
      <c r="D28" s="13">
        <f>+[1]Summary!D28</f>
        <v>2199.6849065135184</v>
      </c>
      <c r="E28" s="13">
        <f>+[1]Summary!E28</f>
        <v>2199.6849065135184</v>
      </c>
      <c r="F28" s="19">
        <f>+[1]Summary!F28</f>
        <v>0</v>
      </c>
      <c r="G28" s="13">
        <f>+[1]Summary!G28</f>
        <v>7613.1549065135187</v>
      </c>
      <c r="H28" s="14">
        <f>+[1]Summary!H28</f>
        <v>2199.6849065135184</v>
      </c>
      <c r="I28" s="13">
        <f>+[1]Summary!I28</f>
        <v>18045.39916666667</v>
      </c>
      <c r="J28" s="13">
        <f>+[1]Summary!J28</f>
        <v>42.188897215288442</v>
      </c>
      <c r="K28" s="13">
        <f>+[1]Summary!K28</f>
        <v>29.999170148586806</v>
      </c>
      <c r="L28" s="13">
        <f>+[1]Summary!L28</f>
        <v>12.189727066701636</v>
      </c>
      <c r="M28" s="13">
        <f>+[1]Summary!M28</f>
        <v>53.576652557823522</v>
      </c>
      <c r="N28" s="18">
        <f t="shared" si="2"/>
        <v>0.72143631570547428</v>
      </c>
      <c r="O28" s="18">
        <f t="shared" si="3"/>
        <v>0.73255430935820998</v>
      </c>
      <c r="P28" s="20"/>
      <c r="R28" s="16">
        <f t="shared" si="1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+[1]Summary!B29</f>
        <v>7637.37</v>
      </c>
      <c r="C29" s="13">
        <f>+[1]Summary!C29</f>
        <v>0.67977419337989442</v>
      </c>
      <c r="D29" s="13">
        <f>+[1]Summary!D29</f>
        <v>3597.7873130870917</v>
      </c>
      <c r="E29" s="13">
        <f>+[1]Summary!E29</f>
        <v>3597.7873130870917</v>
      </c>
      <c r="F29" s="13">
        <f>+[1]Summary!F29</f>
        <v>2863.842686912908</v>
      </c>
      <c r="G29" s="13">
        <f>+[1]Summary!G29</f>
        <v>14099</v>
      </c>
      <c r="H29" s="14">
        <f>+[1]Summary!H29</f>
        <v>6461.63</v>
      </c>
      <c r="I29" s="13">
        <f>+[1]Summary!I29</f>
        <v>17623.357499999998</v>
      </c>
      <c r="J29" s="19">
        <f>+[1]Summary!J29</f>
        <v>80</v>
      </c>
      <c r="K29" s="13">
        <f>+[1]Summary!K29</f>
        <v>43.336634350179871</v>
      </c>
      <c r="L29" s="13">
        <f>+[1]Summary!L29</f>
        <v>36.663365649820129</v>
      </c>
      <c r="M29" s="13">
        <f>+[1]Summary!M29</f>
        <v>55.809725574767619</v>
      </c>
      <c r="N29" s="18">
        <f t="shared" si="2"/>
        <v>1.5640961689531525</v>
      </c>
      <c r="O29" s="18">
        <f t="shared" si="3"/>
        <v>0.74095563595527481</v>
      </c>
      <c r="P29" s="13"/>
      <c r="R29" s="16">
        <f t="shared" si="1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+[1]Summary!B30</f>
        <v>298.77999999999997</v>
      </c>
      <c r="C30" s="13">
        <f>+[1]Summary!C30</f>
        <v>0.53623507629238076</v>
      </c>
      <c r="D30" s="13">
        <f>+[1]Summary!D30</f>
        <v>258.40100737798616</v>
      </c>
      <c r="E30" s="13">
        <f>+[1]Summary!E30</f>
        <v>258.40100737798616</v>
      </c>
      <c r="F30" s="13">
        <f>+[1]Summary!F30</f>
        <v>12969.818992622013</v>
      </c>
      <c r="G30" s="13">
        <f>+[1]Summary!G30</f>
        <v>13527</v>
      </c>
      <c r="H30" s="14">
        <f>+[1]Summary!H30</f>
        <v>13228.22</v>
      </c>
      <c r="I30" s="13">
        <f>+[1]Summary!I30</f>
        <v>16908.89</v>
      </c>
      <c r="J30" s="19">
        <f>+[1]Summary!J30</f>
        <v>80</v>
      </c>
      <c r="K30" s="13">
        <f>+[1]Summary!K30</f>
        <v>1.7669994896175916</v>
      </c>
      <c r="L30" s="13">
        <f>+[1]Summary!L30</f>
        <v>78.233000510382411</v>
      </c>
      <c r="M30" s="13">
        <f>+[1]Summary!M30</f>
        <v>58.964966896705427</v>
      </c>
      <c r="N30" s="18">
        <f t="shared" si="2"/>
        <v>1.9027600110566241</v>
      </c>
      <c r="O30" s="18">
        <f t="shared" si="3"/>
        <v>0.7451326610124871</v>
      </c>
      <c r="P30" s="13"/>
      <c r="R30" s="16">
        <f t="shared" si="1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+[1]Summary!B31</f>
        <v>0</v>
      </c>
      <c r="C31" s="13">
        <f>+[1]Summary!C31</f>
        <v>8.3600067585235541E-2</v>
      </c>
      <c r="D31" s="13">
        <f>+[1]Summary!D31</f>
        <v>0</v>
      </c>
      <c r="E31" s="13">
        <f>+[1]Summary!E31</f>
        <v>0</v>
      </c>
      <c r="F31" s="13">
        <f>+[1]Summary!F31</f>
        <v>12661</v>
      </c>
      <c r="G31" s="13">
        <f>+[1]Summary!G31</f>
        <v>12661</v>
      </c>
      <c r="H31" s="14">
        <f>+[1]Summary!H31</f>
        <v>12661</v>
      </c>
      <c r="I31" s="13">
        <f>+[1]Summary!I31</f>
        <v>15826.14333333333</v>
      </c>
      <c r="J31" s="19">
        <f>+[1]Summary!J31</f>
        <v>80</v>
      </c>
      <c r="K31" s="13">
        <f>+[1]Summary!K31</f>
        <v>0</v>
      </c>
      <c r="L31" s="13">
        <f>+[1]Summary!L31</f>
        <v>80</v>
      </c>
      <c r="M31" s="13">
        <f>+[1]Summary!M31</f>
        <v>60.075306205755673</v>
      </c>
      <c r="N31" s="18">
        <f t="shared" si="2"/>
        <v>1.2707807866512582</v>
      </c>
      <c r="O31" s="18">
        <f t="shared" si="3"/>
        <v>0.74089480127995833</v>
      </c>
      <c r="P31" s="13"/>
      <c r="R31" s="16">
        <f t="shared" si="1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52</v>
      </c>
      <c r="R32" t="s">
        <v>27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6" x14ac:dyDescent="0.35">
      <c r="C33" s="17"/>
      <c r="D33" s="13"/>
      <c r="E33" s="13"/>
      <c r="F33" s="13"/>
      <c r="G33" s="13"/>
      <c r="H33" s="14">
        <f>SUM(H8:H31)</f>
        <v>48014.345219634932</v>
      </c>
      <c r="I33" s="13"/>
      <c r="J33" s="22">
        <f>SUM(G20:G31)/SUM(I20:I31)</f>
        <v>0.60075306205755674</v>
      </c>
      <c r="K33" s="13"/>
      <c r="L33" s="13"/>
      <c r="M33" s="16"/>
    </row>
    <row r="34" spans="1:16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6" x14ac:dyDescent="0.35">
      <c r="C35" s="17"/>
      <c r="D35" s="13"/>
      <c r="H35" s="24">
        <v>7.4999999999999997E-2</v>
      </c>
      <c r="I35" t="s">
        <v>53</v>
      </c>
      <c r="J35" s="23" t="s">
        <v>54</v>
      </c>
      <c r="K35" t="s">
        <v>55</v>
      </c>
    </row>
    <row r="36" spans="1:16" x14ac:dyDescent="0.35">
      <c r="C36" s="17"/>
      <c r="D36" s="13"/>
      <c r="F36" s="23"/>
      <c r="H36" s="25">
        <f>H33*(1+H35)</f>
        <v>51615.421111107549</v>
      </c>
      <c r="I36" s="26"/>
      <c r="J36" s="27" t="e">
        <f>(H36-I36)/I36</f>
        <v>#DIV/0!</v>
      </c>
      <c r="K36" s="27">
        <f>(VLOOKUP(DATE(YEAR(H4),MONTH(H4),DAY(1)),[2]Premium!$B$3:$D$200,3,FALSE)-VLOOKUP(DATE(YEAR(H4),MONTH(H4)-3,DAY(1)),[2]Premium!$B$3:$D$200,3,FALSE))/VLOOKUP(DATE(YEAR(H4),MONTH(H4),DAY(1)),[2]Premium!$B$3:$D$200,3,FALSE)</f>
        <v>-9.9892366423526058E-2</v>
      </c>
    </row>
    <row r="37" spans="1:16" x14ac:dyDescent="0.35">
      <c r="C37" s="17"/>
      <c r="D37" s="13"/>
      <c r="M37" s="16"/>
    </row>
    <row r="38" spans="1:16" x14ac:dyDescent="0.35">
      <c r="B38" s="23"/>
      <c r="C38" s="17"/>
      <c r="D38" s="13"/>
    </row>
    <row r="39" spans="1:16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1" spans="1:16" x14ac:dyDescent="0.35">
      <c r="A41" s="7"/>
      <c r="B41" s="7"/>
      <c r="C41" s="7"/>
      <c r="D41" s="7"/>
      <c r="E41" s="7" t="s">
        <v>26</v>
      </c>
      <c r="F41" s="7" t="s">
        <v>27</v>
      </c>
      <c r="G41" s="7" t="s">
        <v>28</v>
      </c>
      <c r="H41" s="7" t="s">
        <v>29</v>
      </c>
      <c r="I41" s="8">
        <v>45382</v>
      </c>
      <c r="J41" s="7"/>
      <c r="K41" s="35" t="s">
        <v>30</v>
      </c>
      <c r="L41" s="36"/>
      <c r="M41" s="36"/>
      <c r="N41" s="37"/>
      <c r="O41" s="7"/>
      <c r="P41" s="7"/>
    </row>
    <row r="42" spans="1:16" x14ac:dyDescent="0.35">
      <c r="A42" s="7" t="s">
        <v>31</v>
      </c>
      <c r="B42" s="7" t="s">
        <v>32</v>
      </c>
      <c r="C42" s="7"/>
      <c r="D42" s="7" t="s">
        <v>33</v>
      </c>
      <c r="E42" s="7" t="s">
        <v>34</v>
      </c>
      <c r="F42" s="7" t="s">
        <v>34</v>
      </c>
      <c r="G42" s="7" t="s">
        <v>35</v>
      </c>
      <c r="H42" s="7" t="s">
        <v>36</v>
      </c>
      <c r="I42" s="9" t="s">
        <v>34</v>
      </c>
      <c r="J42" s="7"/>
      <c r="K42" s="7"/>
      <c r="L42" s="7"/>
      <c r="M42" s="7" t="s">
        <v>36</v>
      </c>
      <c r="N42" s="7" t="s">
        <v>37</v>
      </c>
      <c r="O42" s="7"/>
      <c r="P42" s="7"/>
    </row>
    <row r="43" spans="1:16" x14ac:dyDescent="0.35">
      <c r="A43" s="7" t="s">
        <v>22</v>
      </c>
      <c r="B43" s="7" t="s">
        <v>38</v>
      </c>
      <c r="C43" s="7"/>
      <c r="D43" s="7" t="s">
        <v>39</v>
      </c>
      <c r="E43" s="7" t="s">
        <v>40</v>
      </c>
      <c r="F43" s="7" t="s">
        <v>40</v>
      </c>
      <c r="G43" s="7" t="s">
        <v>40</v>
      </c>
      <c r="H43" s="7" t="s">
        <v>41</v>
      </c>
      <c r="I43" s="9" t="s">
        <v>40</v>
      </c>
      <c r="J43" s="7" t="s">
        <v>42</v>
      </c>
      <c r="K43" s="7" t="s">
        <v>36</v>
      </c>
      <c r="L43" s="7" t="s">
        <v>38</v>
      </c>
      <c r="M43" s="7" t="s">
        <v>43</v>
      </c>
      <c r="N43" s="7" t="s">
        <v>44</v>
      </c>
      <c r="O43" s="7"/>
      <c r="P43" s="7"/>
    </row>
    <row r="44" spans="1:16" x14ac:dyDescent="0.35">
      <c r="A44" s="7" t="s">
        <v>47</v>
      </c>
      <c r="B44" s="7" t="s">
        <v>48</v>
      </c>
      <c r="C44" s="7"/>
      <c r="D44" s="7" t="s">
        <v>47</v>
      </c>
      <c r="E44" s="7" t="s">
        <v>18</v>
      </c>
      <c r="F44" s="7" t="s">
        <v>18</v>
      </c>
      <c r="G44" s="7" t="s">
        <v>18</v>
      </c>
      <c r="H44" s="7" t="s">
        <v>47</v>
      </c>
      <c r="I44" s="9" t="s">
        <v>18</v>
      </c>
      <c r="J44" s="7" t="s">
        <v>49</v>
      </c>
      <c r="K44" s="7" t="s">
        <v>49</v>
      </c>
      <c r="L44" s="7" t="s">
        <v>48</v>
      </c>
      <c r="M44" s="7" t="s">
        <v>49</v>
      </c>
      <c r="N44" s="7" t="s">
        <v>50</v>
      </c>
      <c r="O44" s="7"/>
      <c r="P44" s="7"/>
    </row>
    <row r="45" spans="1:16" x14ac:dyDescent="0.35">
      <c r="A45" s="12">
        <f t="shared" ref="A45:A67" si="4">DATE(YEAR(A46),MONTH(A46)-1,1)</f>
        <v>44652</v>
      </c>
      <c r="B45" s="23">
        <f>+[3]Summary!B8</f>
        <v>14968.550000000003</v>
      </c>
      <c r="C45" s="23">
        <f>+B45-B8</f>
        <v>0</v>
      </c>
      <c r="D45" s="23">
        <f>+[3]Summary!C8</f>
        <v>100</v>
      </c>
      <c r="E45" s="23">
        <f>+[3]Summary!D8</f>
        <v>0</v>
      </c>
      <c r="F45" s="23">
        <f>+[3]Summary!E8</f>
        <v>0</v>
      </c>
      <c r="G45" s="23">
        <f>+[3]Summary!F8</f>
        <v>0</v>
      </c>
      <c r="H45" s="23">
        <f>+[3]Summary!G8</f>
        <v>14968.550000000003</v>
      </c>
      <c r="I45" s="23">
        <f>+[3]Summary!H8</f>
        <v>0</v>
      </c>
      <c r="J45" s="23">
        <f>+[3]Summary!I8</f>
        <v>27665.890833333338</v>
      </c>
      <c r="K45" s="23">
        <f>+[3]Summary!J8</f>
        <v>54.104709984487819</v>
      </c>
      <c r="L45" s="23">
        <f>+[3]Summary!K8</f>
        <v>54.104709984487819</v>
      </c>
      <c r="M45" s="23">
        <f>+[3]Summary!L8</f>
        <v>0</v>
      </c>
      <c r="N45" s="23">
        <f>+[3]Summary!M8</f>
        <v>0</v>
      </c>
    </row>
    <row r="46" spans="1:16" x14ac:dyDescent="0.35">
      <c r="A46" s="12">
        <f t="shared" si="4"/>
        <v>44682</v>
      </c>
      <c r="B46" s="23">
        <f>+[3]Summary!B9</f>
        <v>20396.5</v>
      </c>
      <c r="C46" s="23">
        <f t="shared" ref="C46:C68" si="5">+B46-B9</f>
        <v>0</v>
      </c>
      <c r="D46" s="23">
        <f>+[3]Summary!C9</f>
        <v>100</v>
      </c>
      <c r="E46" s="23">
        <f>+[3]Summary!D9</f>
        <v>0</v>
      </c>
      <c r="F46" s="23">
        <f>+[3]Summary!E9</f>
        <v>0</v>
      </c>
      <c r="G46" s="23">
        <f>+[3]Summary!F9</f>
        <v>0</v>
      </c>
      <c r="H46" s="23">
        <f>+[3]Summary!G9</f>
        <v>20396.5</v>
      </c>
      <c r="I46" s="23">
        <f>+[3]Summary!H9</f>
        <v>0</v>
      </c>
      <c r="J46" s="23">
        <f>+[3]Summary!I9</f>
        <v>27560.12916666668</v>
      </c>
      <c r="K46" s="23">
        <f>+[3]Summary!J9</f>
        <v>74.007272885604181</v>
      </c>
      <c r="L46" s="23">
        <f>+[3]Summary!K9</f>
        <v>74.007272885604181</v>
      </c>
      <c r="M46" s="23">
        <f>+[3]Summary!L9</f>
        <v>0</v>
      </c>
      <c r="N46" s="23">
        <f>+[3]Summary!M9</f>
        <v>0</v>
      </c>
    </row>
    <row r="47" spans="1:16" x14ac:dyDescent="0.35">
      <c r="A47" s="12">
        <f t="shared" si="4"/>
        <v>44713</v>
      </c>
      <c r="B47" s="23">
        <f>+[3]Summary!B10</f>
        <v>35507.5</v>
      </c>
      <c r="C47" s="23">
        <f t="shared" si="5"/>
        <v>15000</v>
      </c>
      <c r="D47" s="23">
        <f>+[3]Summary!C10</f>
        <v>100</v>
      </c>
      <c r="E47" s="23">
        <f>+[3]Summary!D10</f>
        <v>0</v>
      </c>
      <c r="F47" s="23">
        <f>+[3]Summary!E10</f>
        <v>0</v>
      </c>
      <c r="G47" s="23">
        <f>+[3]Summary!F10</f>
        <v>0</v>
      </c>
      <c r="H47" s="23">
        <f>+[3]Summary!G10</f>
        <v>35507.5</v>
      </c>
      <c r="I47" s="23">
        <f>+[3]Summary!H10</f>
        <v>0</v>
      </c>
      <c r="J47" s="23">
        <f>+[3]Summary!I10</f>
        <v>26352.072500000009</v>
      </c>
      <c r="K47" s="23">
        <f>+[3]Summary!J10</f>
        <v>134.74272279722965</v>
      </c>
      <c r="L47" s="23">
        <f>+[3]Summary!K10</f>
        <v>134.74272279722965</v>
      </c>
      <c r="M47" s="23">
        <f>+[3]Summary!L10</f>
        <v>0</v>
      </c>
      <c r="N47" s="23">
        <f>+[3]Summary!M10</f>
        <v>0</v>
      </c>
    </row>
    <row r="48" spans="1:16" x14ac:dyDescent="0.35">
      <c r="A48" s="12">
        <f t="shared" si="4"/>
        <v>44743</v>
      </c>
      <c r="B48" s="23">
        <f>+[3]Summary!B11</f>
        <v>18048.250000000004</v>
      </c>
      <c r="C48" s="23">
        <f t="shared" si="5"/>
        <v>0</v>
      </c>
      <c r="D48" s="23">
        <f>+[3]Summary!C11</f>
        <v>100</v>
      </c>
      <c r="E48" s="23">
        <f>+[3]Summary!D11</f>
        <v>0</v>
      </c>
      <c r="F48" s="23">
        <f>+[3]Summary!E11</f>
        <v>0</v>
      </c>
      <c r="G48" s="23">
        <f>+[3]Summary!F11</f>
        <v>0</v>
      </c>
      <c r="H48" s="23">
        <f>+[3]Summary!G11</f>
        <v>18048.250000000004</v>
      </c>
      <c r="I48" s="23">
        <f>+[3]Summary!H11</f>
        <v>0</v>
      </c>
      <c r="J48" s="23">
        <f>+[3]Summary!I11</f>
        <v>26046.03166666668</v>
      </c>
      <c r="K48" s="23">
        <f>+[3]Summary!J11</f>
        <v>69.293665273001579</v>
      </c>
      <c r="L48" s="23">
        <f>+[3]Summary!K11</f>
        <v>69.293665273001579</v>
      </c>
      <c r="M48" s="23">
        <f>+[3]Summary!L11</f>
        <v>0</v>
      </c>
      <c r="N48" s="23">
        <f>+[3]Summary!M11</f>
        <v>0</v>
      </c>
    </row>
    <row r="49" spans="1:14" x14ac:dyDescent="0.35">
      <c r="A49" s="12">
        <f t="shared" si="4"/>
        <v>44774</v>
      </c>
      <c r="B49" s="23">
        <f>+[3]Summary!B12</f>
        <v>17074.359999999997</v>
      </c>
      <c r="C49" s="23">
        <f t="shared" si="5"/>
        <v>0</v>
      </c>
      <c r="D49" s="23">
        <f>+[3]Summary!C12</f>
        <v>100</v>
      </c>
      <c r="E49" s="23">
        <f>+[3]Summary!D12</f>
        <v>0</v>
      </c>
      <c r="F49" s="23">
        <f>+[3]Summary!E12</f>
        <v>0</v>
      </c>
      <c r="G49" s="23">
        <f>+[3]Summary!F12</f>
        <v>0</v>
      </c>
      <c r="H49" s="23">
        <f>+[3]Summary!G12</f>
        <v>17074.359999999997</v>
      </c>
      <c r="I49" s="23">
        <f>+[3]Summary!H12</f>
        <v>0</v>
      </c>
      <c r="J49" s="23">
        <f>+[3]Summary!I12</f>
        <v>25674.773333333356</v>
      </c>
      <c r="K49" s="23">
        <f>+[3]Summary!J12</f>
        <v>66.502476101054768</v>
      </c>
      <c r="L49" s="23">
        <f>+[3]Summary!K12</f>
        <v>66.502476101054768</v>
      </c>
      <c r="M49" s="23">
        <f>+[3]Summary!L12</f>
        <v>0</v>
      </c>
      <c r="N49" s="23">
        <f>+[3]Summary!M12</f>
        <v>0</v>
      </c>
    </row>
    <row r="50" spans="1:14" x14ac:dyDescent="0.35">
      <c r="A50" s="12">
        <f t="shared" si="4"/>
        <v>44805</v>
      </c>
      <c r="B50" s="23">
        <f>+[3]Summary!B13</f>
        <v>19233.970000000008</v>
      </c>
      <c r="C50" s="23">
        <f t="shared" si="5"/>
        <v>0</v>
      </c>
      <c r="D50" s="23">
        <f>+[3]Summary!C13</f>
        <v>100</v>
      </c>
      <c r="E50" s="23">
        <f>+[3]Summary!D13</f>
        <v>0</v>
      </c>
      <c r="F50" s="23">
        <f>+[3]Summary!E13</f>
        <v>0</v>
      </c>
      <c r="G50" s="23">
        <f>+[3]Summary!F13</f>
        <v>0</v>
      </c>
      <c r="H50" s="23">
        <f>+[3]Summary!G13</f>
        <v>19233.970000000008</v>
      </c>
      <c r="I50" s="23">
        <f>+[3]Summary!H13</f>
        <v>0</v>
      </c>
      <c r="J50" s="23">
        <f>+[3]Summary!I13</f>
        <v>25311.998333333362</v>
      </c>
      <c r="K50" s="23">
        <f>+[3]Summary!J13</f>
        <v>75.98756031312945</v>
      </c>
      <c r="L50" s="23">
        <f>+[3]Summary!K13</f>
        <v>75.98756031312945</v>
      </c>
      <c r="M50" s="23">
        <f>+[3]Summary!L13</f>
        <v>0</v>
      </c>
      <c r="N50" s="23">
        <f>+[3]Summary!M13</f>
        <v>0</v>
      </c>
    </row>
    <row r="51" spans="1:14" x14ac:dyDescent="0.35">
      <c r="A51" s="12">
        <f t="shared" si="4"/>
        <v>44835</v>
      </c>
      <c r="B51" s="23">
        <f>+[3]Summary!B14</f>
        <v>36817.210000000006</v>
      </c>
      <c r="C51" s="23">
        <f t="shared" si="5"/>
        <v>0</v>
      </c>
      <c r="D51" s="23">
        <f>+[3]Summary!C14</f>
        <v>99.989355459725004</v>
      </c>
      <c r="E51" s="23">
        <f>+[3]Summary!D14</f>
        <v>3.9194399529414805</v>
      </c>
      <c r="F51" s="23">
        <f>+[3]Summary!E14</f>
        <v>3.9194399529414805</v>
      </c>
      <c r="G51" s="23">
        <f>+[3]Summary!F14</f>
        <v>0</v>
      </c>
      <c r="H51" s="23">
        <f>+[3]Summary!G14</f>
        <v>36821.129439952951</v>
      </c>
      <c r="I51" s="23">
        <f>+[3]Summary!H14</f>
        <v>3.9194399529442308</v>
      </c>
      <c r="J51" s="23">
        <f>+[3]Summary!I14</f>
        <v>24880.449166666691</v>
      </c>
      <c r="K51" s="23">
        <f>+[3]Summary!J14</f>
        <v>147.99222149607996</v>
      </c>
      <c r="L51" s="23">
        <f>+[3]Summary!K14</f>
        <v>147.97646840445896</v>
      </c>
      <c r="M51" s="23">
        <f>+[3]Summary!L14</f>
        <v>1.5753091621007798E-2</v>
      </c>
      <c r="N51" s="23">
        <f>+[3]Summary!M14</f>
        <v>0</v>
      </c>
    </row>
    <row r="52" spans="1:14" x14ac:dyDescent="0.35">
      <c r="A52" s="12">
        <f t="shared" si="4"/>
        <v>44866</v>
      </c>
      <c r="B52" s="23">
        <f>+[3]Summary!B15</f>
        <v>33010.259999999995</v>
      </c>
      <c r="C52" s="23">
        <f t="shared" si="5"/>
        <v>13.32999999999447</v>
      </c>
      <c r="D52" s="23">
        <f>+[3]Summary!C15</f>
        <v>99.989355459725004</v>
      </c>
      <c r="E52" s="23">
        <f>+[3]Summary!D15</f>
        <v>3.5141644872326285</v>
      </c>
      <c r="F52" s="23">
        <f>+[3]Summary!E15</f>
        <v>3.5141644872326285</v>
      </c>
      <c r="G52" s="23">
        <f>+[3]Summary!F15</f>
        <v>0</v>
      </c>
      <c r="H52" s="23">
        <f>+[3]Summary!G15</f>
        <v>33013.774164487229</v>
      </c>
      <c r="I52" s="23">
        <f>+[3]Summary!H15</f>
        <v>3.514164487234666</v>
      </c>
      <c r="J52" s="23">
        <f>+[3]Summary!I15</f>
        <v>24611.719166666691</v>
      </c>
      <c r="K52" s="23">
        <f>+[3]Summary!J15</f>
        <v>134.13843194342965</v>
      </c>
      <c r="L52" s="23">
        <f>+[3]Summary!K15</f>
        <v>134.12415352401717</v>
      </c>
      <c r="M52" s="23">
        <f>+[3]Summary!L15</f>
        <v>1.4278419412477206E-2</v>
      </c>
      <c r="N52" s="23">
        <f>+[3]Summary!M15</f>
        <v>0</v>
      </c>
    </row>
    <row r="53" spans="1:14" x14ac:dyDescent="0.35">
      <c r="A53" s="12">
        <f t="shared" si="4"/>
        <v>44896</v>
      </c>
      <c r="B53" s="23">
        <f>+[3]Summary!B16</f>
        <v>14402.840000000004</v>
      </c>
      <c r="C53" s="23">
        <f t="shared" si="5"/>
        <v>0</v>
      </c>
      <c r="D53" s="23">
        <f>+[3]Summary!C16</f>
        <v>99.989355459725004</v>
      </c>
      <c r="E53" s="23">
        <f>+[3]Summary!D16</f>
        <v>1.5332793150763917</v>
      </c>
      <c r="F53" s="23">
        <f>+[3]Summary!E16</f>
        <v>1.5332793150763917</v>
      </c>
      <c r="G53" s="23">
        <f>+[3]Summary!F16</f>
        <v>0</v>
      </c>
      <c r="H53" s="23">
        <f>+[3]Summary!G16</f>
        <v>14404.373279315079</v>
      </c>
      <c r="I53" s="23">
        <f>+[3]Summary!H16</f>
        <v>1.5332793150755606</v>
      </c>
      <c r="J53" s="23">
        <f>+[3]Summary!I16</f>
        <v>24633.530833333356</v>
      </c>
      <c r="K53" s="23">
        <f>+[3]Summary!J16</f>
        <v>58.474659506884464</v>
      </c>
      <c r="L53" s="23">
        <f>+[3]Summary!K16</f>
        <v>58.468435148202587</v>
      </c>
      <c r="M53" s="23">
        <f>+[3]Summary!L16</f>
        <v>6.2243586818766516E-3</v>
      </c>
      <c r="N53" s="23">
        <f>+[3]Summary!M16</f>
        <v>0</v>
      </c>
    </row>
    <row r="54" spans="1:14" x14ac:dyDescent="0.35">
      <c r="A54" s="12">
        <f t="shared" si="4"/>
        <v>44927</v>
      </c>
      <c r="B54" s="23">
        <f>+[3]Summary!B17</f>
        <v>12163.100000000004</v>
      </c>
      <c r="C54" s="23">
        <f t="shared" si="5"/>
        <v>0</v>
      </c>
      <c r="D54" s="23">
        <f>+[3]Summary!C17</f>
        <v>99.989355459725004</v>
      </c>
      <c r="E54" s="23">
        <f>+[3]Summary!D17</f>
        <v>1.2948439083684649</v>
      </c>
      <c r="F54" s="23">
        <f>+[3]Summary!E17</f>
        <v>1.2948439083684649</v>
      </c>
      <c r="G54" s="23">
        <f>+[3]Summary!F17</f>
        <v>0</v>
      </c>
      <c r="H54" s="23">
        <f>+[3]Summary!G17</f>
        <v>12164.394843908372</v>
      </c>
      <c r="I54" s="23">
        <f>+[3]Summary!H17</f>
        <v>1.2948439083684207</v>
      </c>
      <c r="J54" s="23">
        <f>+[3]Summary!I17</f>
        <v>23784.632500000025</v>
      </c>
      <c r="K54" s="23">
        <f>+[3]Summary!J17</f>
        <v>51.143925994687365</v>
      </c>
      <c r="L54" s="23">
        <f>+[3]Summary!K17</f>
        <v>51.138481958886651</v>
      </c>
      <c r="M54" s="23">
        <f>+[3]Summary!L17</f>
        <v>5.4440358007141754E-3</v>
      </c>
      <c r="N54" s="23">
        <f>+[3]Summary!M17</f>
        <v>0</v>
      </c>
    </row>
    <row r="55" spans="1:14" x14ac:dyDescent="0.35">
      <c r="A55" s="12">
        <f t="shared" si="4"/>
        <v>44958</v>
      </c>
      <c r="B55" s="23">
        <f>+[3]Summary!B18</f>
        <v>9539.130000000001</v>
      </c>
      <c r="C55" s="23">
        <f t="shared" si="5"/>
        <v>0</v>
      </c>
      <c r="D55" s="23">
        <f>+[3]Summary!C18</f>
        <v>99.989355459725004</v>
      </c>
      <c r="E55" s="23">
        <f>+[3]Summary!D18</f>
        <v>1.015504630532913</v>
      </c>
      <c r="F55" s="23">
        <f>+[3]Summary!E18</f>
        <v>1.015504630532913</v>
      </c>
      <c r="G55" s="23">
        <f>+[3]Summary!F18</f>
        <v>0</v>
      </c>
      <c r="H55" s="23">
        <f>+[3]Summary!G18</f>
        <v>9540.1455046305346</v>
      </c>
      <c r="I55" s="23">
        <f>+[3]Summary!H18</f>
        <v>1.0155046305335418</v>
      </c>
      <c r="J55" s="23">
        <f>+[3]Summary!I18</f>
        <v>22692.455833333355</v>
      </c>
      <c r="K55" s="23">
        <f>+[3]Summary!J18</f>
        <v>42.041044718557274</v>
      </c>
      <c r="L55" s="23">
        <f>+[3]Summary!K18</f>
        <v>42.036569642620179</v>
      </c>
      <c r="M55" s="23">
        <f>+[3]Summary!L18</f>
        <v>4.4750759370941751E-3</v>
      </c>
      <c r="N55" s="23">
        <f>+[3]Summary!M18</f>
        <v>0</v>
      </c>
    </row>
    <row r="56" spans="1:14" x14ac:dyDescent="0.35">
      <c r="A56" s="12">
        <f t="shared" si="4"/>
        <v>44986</v>
      </c>
      <c r="B56" s="23">
        <f>+[3]Summary!B19</f>
        <v>13476.500000000002</v>
      </c>
      <c r="C56" s="23">
        <f t="shared" si="5"/>
        <v>31.550000000001091</v>
      </c>
      <c r="D56" s="23">
        <f>+[3]Summary!C19</f>
        <v>99.989355459725004</v>
      </c>
      <c r="E56" s="23">
        <f>+[3]Summary!D19</f>
        <v>1.434664183565671</v>
      </c>
      <c r="F56" s="23">
        <f>+[3]Summary!E19</f>
        <v>1.434664183565671</v>
      </c>
      <c r="G56" s="23">
        <f>+[3]Summary!F19</f>
        <v>0</v>
      </c>
      <c r="H56" s="23">
        <f>+[3]Summary!G19</f>
        <v>13477.934664183567</v>
      </c>
      <c r="I56" s="23">
        <f>+[3]Summary!H19</f>
        <v>1.4346641835654736</v>
      </c>
      <c r="J56" s="23">
        <f>+[3]Summary!I19</f>
        <v>21360.850833333356</v>
      </c>
      <c r="K56" s="23">
        <f>+[3]Summary!J19</f>
        <v>63.096431735534658</v>
      </c>
      <c r="L56" s="23">
        <f>+[3]Summary!K19</f>
        <v>63.089715410446487</v>
      </c>
      <c r="M56" s="23">
        <f>+[3]Summary!L19</f>
        <v>6.7163250881705494E-3</v>
      </c>
      <c r="N56" s="23">
        <f>+[3]Summary!M19</f>
        <v>81.394414392012422</v>
      </c>
    </row>
    <row r="57" spans="1:14" x14ac:dyDescent="0.35">
      <c r="A57" s="12">
        <f t="shared" si="4"/>
        <v>45017</v>
      </c>
      <c r="B57" s="23">
        <f>+[3]Summary!B20</f>
        <v>9461.5599999999977</v>
      </c>
      <c r="C57" s="23">
        <f t="shared" si="5"/>
        <v>0</v>
      </c>
      <c r="D57" s="23">
        <f>+[3]Summary!C20</f>
        <v>99.887392949737134</v>
      </c>
      <c r="E57" s="23">
        <f>+[3]Summary!D20</f>
        <v>10.666394737334324</v>
      </c>
      <c r="F57" s="23">
        <f>+[3]Summary!E20</f>
        <v>10.666394737334324</v>
      </c>
      <c r="G57" s="23">
        <f>+[3]Summary!F20</f>
        <v>0</v>
      </c>
      <c r="H57" s="23">
        <f>+[3]Summary!G20</f>
        <v>9472.2263947373322</v>
      </c>
      <c r="I57" s="23">
        <f>+[3]Summary!H20</f>
        <v>10.666394737334485</v>
      </c>
      <c r="J57" s="23">
        <f>+[3]Summary!I20</f>
        <v>21157.324166666684</v>
      </c>
      <c r="K57" s="23">
        <f>+[3]Summary!J20</f>
        <v>44.770436564283514</v>
      </c>
      <c r="L57" s="23">
        <f>+[3]Summary!K20</f>
        <v>44.720021896278659</v>
      </c>
      <c r="M57" s="23">
        <f>+[3]Summary!L20</f>
        <v>5.0414668004854946E-2</v>
      </c>
      <c r="N57" s="23">
        <f>+[3]Summary!M20</f>
        <v>81.32683979869752</v>
      </c>
    </row>
    <row r="58" spans="1:14" x14ac:dyDescent="0.35">
      <c r="A58" s="12">
        <f t="shared" si="4"/>
        <v>45047</v>
      </c>
      <c r="B58" s="23">
        <f>+[3]Summary!B21</f>
        <v>8528.7999999999993</v>
      </c>
      <c r="C58" s="23">
        <f t="shared" si="5"/>
        <v>0</v>
      </c>
      <c r="D58" s="23">
        <f>+[3]Summary!C21</f>
        <v>99.876081147866358</v>
      </c>
      <c r="E58" s="23">
        <f>+[3]Summary!D21</f>
        <v>10.581904034787319</v>
      </c>
      <c r="F58" s="23">
        <f>+[3]Summary!E21</f>
        <v>10.581904034787319</v>
      </c>
      <c r="G58" s="23">
        <f>+[3]Summary!F21</f>
        <v>0</v>
      </c>
      <c r="H58" s="23">
        <f>+[3]Summary!G21</f>
        <v>8539.3819040347862</v>
      </c>
      <c r="I58" s="23">
        <f>+[3]Summary!H21</f>
        <v>10.58190403478693</v>
      </c>
      <c r="J58" s="23">
        <f>+[3]Summary!I21</f>
        <v>20162.486666666686</v>
      </c>
      <c r="K58" s="23">
        <f>+[3]Summary!J21</f>
        <v>42.352821084079793</v>
      </c>
      <c r="L58" s="23">
        <f>+[3]Summary!K21</f>
        <v>42.300337954346197</v>
      </c>
      <c r="M58" s="23">
        <f>+[3]Summary!L21</f>
        <v>5.2483129733595035E-2</v>
      </c>
      <c r="N58" s="23">
        <f>+[3]Summary!M21</f>
        <v>79.289346039625983</v>
      </c>
    </row>
    <row r="59" spans="1:14" x14ac:dyDescent="0.35">
      <c r="A59" s="12">
        <f t="shared" si="4"/>
        <v>45078</v>
      </c>
      <c r="B59" s="23">
        <f>+[3]Summary!B22</f>
        <v>12336.730000000003</v>
      </c>
      <c r="C59" s="23">
        <f t="shared" si="5"/>
        <v>0</v>
      </c>
      <c r="D59" s="23">
        <f>+[3]Summary!C22</f>
        <v>94.21978602041321</v>
      </c>
      <c r="E59" s="23">
        <f>+[3]Summary!D22</f>
        <v>756.83614047837409</v>
      </c>
      <c r="F59" s="23">
        <f>+[3]Summary!E22</f>
        <v>756.83614047837409</v>
      </c>
      <c r="G59" s="23">
        <f>+[3]Summary!F22</f>
        <v>0</v>
      </c>
      <c r="H59" s="23">
        <f>+[3]Summary!G22</f>
        <v>13093.566140478377</v>
      </c>
      <c r="I59" s="23">
        <f>+[3]Summary!H22</f>
        <v>756.83614047837364</v>
      </c>
      <c r="J59" s="23">
        <f>+[3]Summary!I22</f>
        <v>19338.824166666687</v>
      </c>
      <c r="K59" s="23">
        <f>+[3]Summary!J22</f>
        <v>67.706112986161102</v>
      </c>
      <c r="L59" s="23">
        <f>+[3]Summary!K22</f>
        <v>63.7925547783002</v>
      </c>
      <c r="M59" s="23">
        <f>+[3]Summary!L22</f>
        <v>3.9135582078609019</v>
      </c>
      <c r="N59" s="23">
        <f>+[3]Summary!M22</f>
        <v>73.26293117143652</v>
      </c>
    </row>
    <row r="60" spans="1:14" x14ac:dyDescent="0.35">
      <c r="A60" s="12">
        <f t="shared" si="4"/>
        <v>45108</v>
      </c>
      <c r="B60" s="23">
        <f>+[3]Summary!B23</f>
        <v>5888.5599999999995</v>
      </c>
      <c r="C60" s="23">
        <f t="shared" si="5"/>
        <v>0</v>
      </c>
      <c r="D60" s="23">
        <f>+[3]Summary!C23</f>
        <v>93.814570030748484</v>
      </c>
      <c r="E60" s="23">
        <f>+[3]Summary!D23</f>
        <v>388.24753434138927</v>
      </c>
      <c r="F60" s="23">
        <f>+[3]Summary!E23</f>
        <v>388.24753434138927</v>
      </c>
      <c r="G60" s="23">
        <f>+[3]Summary!F23</f>
        <v>0</v>
      </c>
      <c r="H60" s="23">
        <f>+[3]Summary!G23</f>
        <v>6276.8075343413884</v>
      </c>
      <c r="I60" s="23">
        <f>+[3]Summary!H23</f>
        <v>388.24753434138893</v>
      </c>
      <c r="J60" s="23">
        <f>+[3]Summary!I23</f>
        <v>19304.613333333349</v>
      </c>
      <c r="K60" s="23">
        <f>+[3]Summary!J23</f>
        <v>32.514546787130932</v>
      </c>
      <c r="L60" s="23">
        <f>+[3]Summary!K23</f>
        <v>30.503382265793434</v>
      </c>
      <c r="M60" s="23">
        <f>+[3]Summary!L23</f>
        <v>2.0111645213374985</v>
      </c>
      <c r="N60" s="23">
        <f>+[3]Summary!M23</f>
        <v>70.759398796451862</v>
      </c>
    </row>
    <row r="61" spans="1:14" x14ac:dyDescent="0.35">
      <c r="A61" s="12">
        <f t="shared" si="4"/>
        <v>45139</v>
      </c>
      <c r="B61" s="23">
        <f>+[3]Summary!B24</f>
        <v>7665.29</v>
      </c>
      <c r="C61" s="23">
        <f t="shared" si="5"/>
        <v>0</v>
      </c>
      <c r="D61" s="23">
        <f>+[3]Summary!C24</f>
        <v>92.479311019658795</v>
      </c>
      <c r="E61" s="23">
        <f>+[3]Summary!D24</f>
        <v>623.36387888816603</v>
      </c>
      <c r="F61" s="23">
        <f>+[3]Summary!E24</f>
        <v>623.36387888816603</v>
      </c>
      <c r="G61" s="23">
        <f>+[3]Summary!F24</f>
        <v>0</v>
      </c>
      <c r="H61" s="23">
        <f>+[3]Summary!G24</f>
        <v>8288.6538788881662</v>
      </c>
      <c r="I61" s="23">
        <f>+[3]Summary!H24</f>
        <v>623.36387888816625</v>
      </c>
      <c r="J61" s="23">
        <f>+[3]Summary!I24</f>
        <v>18995.066666666684</v>
      </c>
      <c r="K61" s="23">
        <f>+[3]Summary!J24</f>
        <v>43.635824102862635</v>
      </c>
      <c r="L61" s="23">
        <f>+[3]Summary!K24</f>
        <v>40.354109488077569</v>
      </c>
      <c r="M61" s="23">
        <f>+[3]Summary!L24</f>
        <v>3.2817146147850664</v>
      </c>
      <c r="N61" s="23">
        <f>+[3]Summary!M24</f>
        <v>69.234730054166818</v>
      </c>
    </row>
    <row r="62" spans="1:14" x14ac:dyDescent="0.35">
      <c r="A62" s="12">
        <f t="shared" si="4"/>
        <v>45170</v>
      </c>
      <c r="B62" s="23">
        <f>+[3]Summary!B25</f>
        <v>7269.920000000001</v>
      </c>
      <c r="C62" s="23">
        <f t="shared" si="5"/>
        <v>0</v>
      </c>
      <c r="D62" s="23">
        <f>+[3]Summary!C25</f>
        <v>88.767424037427332</v>
      </c>
      <c r="E62" s="23">
        <f>+[3]Summary!D25</f>
        <v>919.93126450752538</v>
      </c>
      <c r="F62" s="23">
        <f>+[3]Summary!E25</f>
        <v>919.93126450752538</v>
      </c>
      <c r="G62" s="23">
        <f>+[3]Summary!F25</f>
        <v>0</v>
      </c>
      <c r="H62" s="23">
        <f>+[3]Summary!G25</f>
        <v>8189.8512645075261</v>
      </c>
      <c r="I62" s="23">
        <f>+[3]Summary!H25</f>
        <v>919.93126450752516</v>
      </c>
      <c r="J62" s="23">
        <f>+[3]Summary!I25</f>
        <v>18959.854166666682</v>
      </c>
      <c r="K62" s="23">
        <f>+[3]Summary!J25</f>
        <v>43.195750307542461</v>
      </c>
      <c r="L62" s="23">
        <f>+[3]Summary!K25</f>
        <v>38.343754841644547</v>
      </c>
      <c r="M62" s="23">
        <f>+[3]Summary!L25</f>
        <v>4.8519954658979145</v>
      </c>
      <c r="N62" s="23">
        <f>+[3]Summary!M25</f>
        <v>66.677325619826306</v>
      </c>
    </row>
    <row r="63" spans="1:14" x14ac:dyDescent="0.35">
      <c r="A63" s="12">
        <f t="shared" si="4"/>
        <v>45200</v>
      </c>
      <c r="B63" s="23">
        <f>+[3]Summary!B26</f>
        <v>31732.729999999989</v>
      </c>
      <c r="C63" s="23">
        <f t="shared" si="5"/>
        <v>19999.999999999989</v>
      </c>
      <c r="D63" s="23">
        <f>+[3]Summary!C26</f>
        <v>87.242008943969623</v>
      </c>
      <c r="E63" s="23">
        <f>+[3]Summary!D26</f>
        <v>4640.4924694413594</v>
      </c>
      <c r="F63" s="23">
        <f>+[3]Summary!E26</f>
        <v>4640.4924694413594</v>
      </c>
      <c r="G63" s="23">
        <f>+[3]Summary!F26</f>
        <v>0</v>
      </c>
      <c r="H63" s="23">
        <f>+[3]Summary!G26</f>
        <v>36373.222469441345</v>
      </c>
      <c r="I63" s="23">
        <f>+[3]Summary!H26</f>
        <v>4640.4924694413567</v>
      </c>
      <c r="J63" s="23">
        <f>+[3]Summary!I26</f>
        <v>18674.728333333343</v>
      </c>
      <c r="K63" s="23">
        <f>+[3]Summary!J26</f>
        <v>194.77243159953863</v>
      </c>
      <c r="L63" s="23">
        <f>+[3]Summary!K26</f>
        <v>169.92338219645663</v>
      </c>
      <c r="M63" s="23">
        <f>+[3]Summary!L26</f>
        <v>24.849049403082006</v>
      </c>
      <c r="N63" s="23">
        <f>+[3]Summary!M26</f>
        <v>68.131897773265436</v>
      </c>
    </row>
    <row r="64" spans="1:14" x14ac:dyDescent="0.35">
      <c r="A64" s="12">
        <f t="shared" si="4"/>
        <v>45231</v>
      </c>
      <c r="B64" s="23">
        <f>+[3]Summary!B27</f>
        <v>9803.7200000000084</v>
      </c>
      <c r="C64" s="23">
        <f t="shared" si="5"/>
        <v>0</v>
      </c>
      <c r="D64" s="23">
        <f>+[3]Summary!C27</f>
        <v>81.45766686681057</v>
      </c>
      <c r="E64" s="23">
        <f>+[3]Summary!D27</f>
        <v>2231.6357585068376</v>
      </c>
      <c r="F64" s="23">
        <f>+[3]Summary!E27</f>
        <v>2231.6357585068376</v>
      </c>
      <c r="G64" s="23">
        <f>+[3]Summary!F27</f>
        <v>0</v>
      </c>
      <c r="H64" s="23">
        <f>+[3]Summary!G27</f>
        <v>12035.355758506847</v>
      </c>
      <c r="I64" s="23">
        <f>+[3]Summary!H27</f>
        <v>2231.6357585068381</v>
      </c>
      <c r="J64" s="23">
        <f>+[3]Summary!I27</f>
        <v>18101.937500000011</v>
      </c>
      <c r="K64" s="23">
        <f>+[3]Summary!J27</f>
        <v>66.486561223111281</v>
      </c>
      <c r="L64" s="23">
        <f>+[3]Summary!K27</f>
        <v>54.158401552320036</v>
      </c>
      <c r="M64" s="23">
        <f>+[3]Summary!L27</f>
        <v>12.328159670791244</v>
      </c>
      <c r="N64" s="23">
        <f>+[3]Summary!M27</f>
        <v>61.438760286105008</v>
      </c>
    </row>
    <row r="65" spans="1:14" x14ac:dyDescent="0.35">
      <c r="A65" s="12">
        <f t="shared" si="4"/>
        <v>45261</v>
      </c>
      <c r="B65" s="23">
        <f>+[3]Summary!B28</f>
        <v>5413.4700000000021</v>
      </c>
      <c r="C65" s="23">
        <f t="shared" si="5"/>
        <v>0</v>
      </c>
      <c r="D65" s="23">
        <f>+[3]Summary!C28</f>
        <v>80.203853273418758</v>
      </c>
      <c r="E65" s="23">
        <f>+[3]Summary!D28</f>
        <v>1336.1683017225162</v>
      </c>
      <c r="F65" s="23">
        <f>+[3]Summary!E28</f>
        <v>1336.1683017225162</v>
      </c>
      <c r="G65" s="23">
        <f>+[3]Summary!F28</f>
        <v>0</v>
      </c>
      <c r="H65" s="23">
        <f>+[3]Summary!G28</f>
        <v>6749.638301722518</v>
      </c>
      <c r="I65" s="23">
        <f>+[3]Summary!H28</f>
        <v>1336.1683017225159</v>
      </c>
      <c r="J65" s="23">
        <f>+[3]Summary!I28</f>
        <v>18045.399166666673</v>
      </c>
      <c r="K65" s="23">
        <f>+[3]Summary!J28</f>
        <v>37.403651974573108</v>
      </c>
      <c r="L65" s="23">
        <f>+[3]Summary!K28</f>
        <v>29.999170148586813</v>
      </c>
      <c r="M65" s="23">
        <f>+[3]Summary!L28</f>
        <v>7.404481825986295</v>
      </c>
      <c r="N65" s="23">
        <f>+[3]Summary!M28</f>
        <v>59.939427031721024</v>
      </c>
    </row>
    <row r="66" spans="1:14" x14ac:dyDescent="0.35">
      <c r="A66" s="12">
        <f t="shared" si="4"/>
        <v>45292</v>
      </c>
      <c r="B66" s="23">
        <f>+[3]Summary!B29</f>
        <v>7637.3700000000017</v>
      </c>
      <c r="C66" s="23">
        <f t="shared" si="5"/>
        <v>0</v>
      </c>
      <c r="D66" s="23">
        <f>+[3]Summary!C29</f>
        <v>71.591597737781129</v>
      </c>
      <c r="E66" s="23">
        <f>+[3]Summary!D29</f>
        <v>3030.5997636773382</v>
      </c>
      <c r="F66" s="23">
        <f>+[3]Summary!E29</f>
        <v>3030.5997636773382</v>
      </c>
      <c r="G66" s="23">
        <f>+[3]Summary!F29</f>
        <v>3431.0302363226592</v>
      </c>
      <c r="H66" s="23">
        <f>+[3]Summary!G29</f>
        <v>14099</v>
      </c>
      <c r="I66" s="23">
        <f>+[3]Summary!H29</f>
        <v>6461.6299999999983</v>
      </c>
      <c r="J66" s="23">
        <f>+[3]Summary!I29</f>
        <v>17623.357500000031</v>
      </c>
      <c r="K66" s="23">
        <f>+[3]Summary!J29</f>
        <v>80</v>
      </c>
      <c r="L66" s="23">
        <f>+[3]Summary!K29</f>
        <v>43.336634350179807</v>
      </c>
      <c r="M66" s="23">
        <f>+[3]Summary!L29</f>
        <v>36.663365649820193</v>
      </c>
      <c r="N66" s="23">
        <f>+[3]Summary!M29</f>
        <v>62.34012345290563</v>
      </c>
    </row>
    <row r="67" spans="1:14" x14ac:dyDescent="0.35">
      <c r="A67" s="12">
        <f t="shared" si="4"/>
        <v>45323</v>
      </c>
      <c r="B67" s="23">
        <f>+[3]Summary!B30</f>
        <v>298.77999999999997</v>
      </c>
      <c r="C67" s="23">
        <f t="shared" si="5"/>
        <v>0</v>
      </c>
      <c r="D67" s="23">
        <f>+[3]Summary!C30</f>
        <v>58.423658859565244</v>
      </c>
      <c r="E67" s="23">
        <f>+[3]Summary!D30</f>
        <v>212.62241099618004</v>
      </c>
      <c r="F67" s="23">
        <f>+[3]Summary!E30</f>
        <v>212.62241099618004</v>
      </c>
      <c r="G67" s="23">
        <f>+[3]Summary!F30</f>
        <v>13015.597589003819</v>
      </c>
      <c r="H67" s="23">
        <f>+[3]Summary!G30</f>
        <v>13526.999999999998</v>
      </c>
      <c r="I67" s="23">
        <f>+[3]Summary!H30</f>
        <v>13228.219999999998</v>
      </c>
      <c r="J67" s="23">
        <f>+[3]Summary!I30</f>
        <v>16908.890000000032</v>
      </c>
      <c r="K67" s="23">
        <f>+[3]Summary!J30</f>
        <v>80</v>
      </c>
      <c r="L67" s="23">
        <f>+[3]Summary!K30</f>
        <v>1.7669994896175882</v>
      </c>
      <c r="M67" s="23">
        <f>+[3]Summary!L30</f>
        <v>78.233000510382411</v>
      </c>
      <c r="N67" s="23">
        <f>+[3]Summary!M30</f>
        <v>65.660871347725163</v>
      </c>
    </row>
    <row r="68" spans="1:14" x14ac:dyDescent="0.35">
      <c r="A68" s="12">
        <f>DATE(YEAR(I41),MONTH(I41),1)</f>
        <v>45352</v>
      </c>
      <c r="B68" s="23">
        <f>+[3]Summary!B31</f>
        <v>0</v>
      </c>
      <c r="C68" s="23">
        <f t="shared" si="5"/>
        <v>0</v>
      </c>
      <c r="D68" s="23">
        <f>+[3]Summary!C31</f>
        <v>15.803217312787465</v>
      </c>
      <c r="E68" s="23">
        <f>+[3]Summary!D31</f>
        <v>0</v>
      </c>
      <c r="F68" s="23">
        <f>+[3]Summary!E31</f>
        <v>0</v>
      </c>
      <c r="G68" s="23">
        <f>+[3]Summary!F31</f>
        <v>12661</v>
      </c>
      <c r="H68" s="23">
        <f>+[3]Summary!G31</f>
        <v>12661</v>
      </c>
      <c r="I68" s="23">
        <f>+[3]Summary!H31</f>
        <v>12661</v>
      </c>
      <c r="J68" s="23">
        <f>+[3]Summary!I31</f>
        <v>15826.143333333355</v>
      </c>
      <c r="K68" s="23">
        <f>+[3]Summary!J31</f>
        <v>80</v>
      </c>
      <c r="L68" s="23">
        <f>+[3]Summary!K31</f>
        <v>0</v>
      </c>
      <c r="M68" s="23">
        <f>+[3]Summary!L31</f>
        <v>80</v>
      </c>
      <c r="N68" s="23">
        <f>+[3]Summary!M31</f>
        <v>66.923632383058447</v>
      </c>
    </row>
    <row r="70" spans="1:14" x14ac:dyDescent="0.35">
      <c r="B70" s="23">
        <f>+SUM(B45:B69)</f>
        <v>350675.10000000003</v>
      </c>
      <c r="H70" s="23">
        <f>+[3]Summary!H33</f>
        <v>43281.485543136005</v>
      </c>
      <c r="I70" s="23"/>
      <c r="J70" s="23">
        <f>+SUM(J45:J69)</f>
        <v>523673.15916666709</v>
      </c>
    </row>
    <row r="71" spans="1:14" x14ac:dyDescent="0.35">
      <c r="A71" s="32" t="s">
        <v>56</v>
      </c>
      <c r="B71" s="31">
        <f>+B70-SUM(B8:B31)</f>
        <v>35044.880000000063</v>
      </c>
      <c r="H71" s="31">
        <f>+H70-H33</f>
        <v>-4732.859676498927</v>
      </c>
      <c r="I71" s="31"/>
      <c r="J71" s="31">
        <f>+J70-SUM(I8:I31)</f>
        <v>0</v>
      </c>
    </row>
    <row r="73" spans="1:14" x14ac:dyDescent="0.35">
      <c r="H73" s="23">
        <f>+[3]Summary!H36</f>
        <v>46527.596958871203</v>
      </c>
    </row>
    <row r="74" spans="1:14" x14ac:dyDescent="0.35">
      <c r="H74" s="31">
        <f>+H73-H36</f>
        <v>-5087.824152236346</v>
      </c>
    </row>
  </sheetData>
  <mergeCells count="2">
    <mergeCell ref="J4:M4"/>
    <mergeCell ref="K41:N41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2024-09-06T13:49:20Z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