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IBNP Check\"/>
    </mc:Choice>
  </mc:AlternateContent>
  <xr:revisionPtr revIDLastSave="0" documentId="13_ncr:1_{DA09209C-5AFC-4B4D-96E9-F03ECB4FA4F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" i="2" l="1"/>
  <c r="J69" i="2"/>
  <c r="L31" i="2"/>
  <c r="K31" i="2"/>
  <c r="J31" i="2"/>
  <c r="I31" i="2"/>
  <c r="D31" i="2"/>
  <c r="C31" i="2"/>
  <c r="L30" i="2"/>
  <c r="K30" i="2"/>
  <c r="J30" i="2"/>
  <c r="I30" i="2"/>
  <c r="D30" i="2"/>
  <c r="C30" i="2"/>
  <c r="L29" i="2"/>
  <c r="K29" i="2"/>
  <c r="J29" i="2"/>
  <c r="I29" i="2"/>
  <c r="D29" i="2"/>
  <c r="C29" i="2"/>
  <c r="K28" i="2"/>
  <c r="I28" i="2"/>
  <c r="F28" i="2"/>
  <c r="D28" i="2"/>
  <c r="C28" i="2"/>
  <c r="K27" i="2"/>
  <c r="I27" i="2"/>
  <c r="F27" i="2"/>
  <c r="D27" i="2"/>
  <c r="C27" i="2"/>
  <c r="K26" i="2"/>
  <c r="I26" i="2"/>
  <c r="F26" i="2"/>
  <c r="D26" i="2"/>
  <c r="C26" i="2"/>
  <c r="K25" i="2"/>
  <c r="I25" i="2"/>
  <c r="F25" i="2"/>
  <c r="D25" i="2"/>
  <c r="C25" i="2"/>
  <c r="K24" i="2"/>
  <c r="I24" i="2"/>
  <c r="F24" i="2"/>
  <c r="D24" i="2"/>
  <c r="C24" i="2"/>
  <c r="K23" i="2"/>
  <c r="I23" i="2"/>
  <c r="F23" i="2"/>
  <c r="D23" i="2"/>
  <c r="C23" i="2"/>
  <c r="K22" i="2"/>
  <c r="I22" i="2"/>
  <c r="F22" i="2"/>
  <c r="D22" i="2"/>
  <c r="C22" i="2"/>
  <c r="K21" i="2"/>
  <c r="I21" i="2"/>
  <c r="F21" i="2"/>
  <c r="D21" i="2"/>
  <c r="C21" i="2"/>
  <c r="K20" i="2"/>
  <c r="I20" i="2"/>
  <c r="F20" i="2"/>
  <c r="D20" i="2"/>
  <c r="C20" i="2"/>
  <c r="K19" i="2"/>
  <c r="I19" i="2"/>
  <c r="F19" i="2"/>
  <c r="D19" i="2"/>
  <c r="C19" i="2"/>
  <c r="M18" i="2"/>
  <c r="K18" i="2"/>
  <c r="I18" i="2"/>
  <c r="F18" i="2"/>
  <c r="D18" i="2"/>
  <c r="C18" i="2"/>
  <c r="M17" i="2"/>
  <c r="K17" i="2"/>
  <c r="I17" i="2"/>
  <c r="F17" i="2"/>
  <c r="D17" i="2"/>
  <c r="C17" i="2"/>
  <c r="M16" i="2"/>
  <c r="K16" i="2"/>
  <c r="I16" i="2"/>
  <c r="F16" i="2"/>
  <c r="D16" i="2"/>
  <c r="C16" i="2"/>
  <c r="M15" i="2"/>
  <c r="K15" i="2"/>
  <c r="I15" i="2"/>
  <c r="F15" i="2"/>
  <c r="D15" i="2"/>
  <c r="C15" i="2"/>
  <c r="M14" i="2"/>
  <c r="K14" i="2"/>
  <c r="I14" i="2"/>
  <c r="F14" i="2"/>
  <c r="D14" i="2"/>
  <c r="C14" i="2"/>
  <c r="M13" i="2"/>
  <c r="K13" i="2"/>
  <c r="I13" i="2"/>
  <c r="F13" i="2"/>
  <c r="D13" i="2"/>
  <c r="C13" i="2"/>
  <c r="M12" i="2"/>
  <c r="K12" i="2"/>
  <c r="I12" i="2"/>
  <c r="F12" i="2"/>
  <c r="D12" i="2"/>
  <c r="C12" i="2"/>
  <c r="M11" i="2"/>
  <c r="K11" i="2"/>
  <c r="I11" i="2"/>
  <c r="F11" i="2"/>
  <c r="D11" i="2"/>
  <c r="C11" i="2"/>
  <c r="M10" i="2"/>
  <c r="K10" i="2"/>
  <c r="I10" i="2"/>
  <c r="F10" i="2"/>
  <c r="D10" i="2"/>
  <c r="C10" i="2"/>
  <c r="M9" i="2"/>
  <c r="K9" i="2"/>
  <c r="I9" i="2"/>
  <c r="F9" i="2"/>
  <c r="D9" i="2"/>
  <c r="C9" i="2"/>
  <c r="M8" i="2"/>
  <c r="K8" i="2"/>
  <c r="I8" i="2"/>
  <c r="F8" i="2"/>
  <c r="D8" i="2"/>
  <c r="C8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I72" i="2"/>
  <c r="I69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M67" i="2"/>
  <c r="L67" i="2"/>
  <c r="K67" i="2"/>
  <c r="J67" i="2"/>
  <c r="I67" i="2"/>
  <c r="H67" i="2"/>
  <c r="G67" i="2"/>
  <c r="F67" i="2"/>
  <c r="E67" i="2"/>
  <c r="D67" i="2"/>
  <c r="M66" i="2"/>
  <c r="L66" i="2"/>
  <c r="K66" i="2"/>
  <c r="J66" i="2"/>
  <c r="I66" i="2"/>
  <c r="H66" i="2"/>
  <c r="G66" i="2"/>
  <c r="F66" i="2"/>
  <c r="E66" i="2"/>
  <c r="D66" i="2"/>
  <c r="M65" i="2"/>
  <c r="L65" i="2"/>
  <c r="K65" i="2"/>
  <c r="J65" i="2"/>
  <c r="I65" i="2"/>
  <c r="H65" i="2"/>
  <c r="G65" i="2"/>
  <c r="F65" i="2"/>
  <c r="E65" i="2"/>
  <c r="D65" i="2"/>
  <c r="M64" i="2"/>
  <c r="L64" i="2"/>
  <c r="K64" i="2"/>
  <c r="J64" i="2"/>
  <c r="I64" i="2"/>
  <c r="H64" i="2"/>
  <c r="G64" i="2"/>
  <c r="F64" i="2"/>
  <c r="E64" i="2"/>
  <c r="D64" i="2"/>
  <c r="M63" i="2"/>
  <c r="L63" i="2"/>
  <c r="K63" i="2"/>
  <c r="J63" i="2"/>
  <c r="I63" i="2"/>
  <c r="H63" i="2"/>
  <c r="G63" i="2"/>
  <c r="F63" i="2"/>
  <c r="E63" i="2"/>
  <c r="D63" i="2"/>
  <c r="M62" i="2"/>
  <c r="L62" i="2"/>
  <c r="K62" i="2"/>
  <c r="J62" i="2"/>
  <c r="I62" i="2"/>
  <c r="H62" i="2"/>
  <c r="G62" i="2"/>
  <c r="F62" i="2"/>
  <c r="E62" i="2"/>
  <c r="D62" i="2"/>
  <c r="M61" i="2"/>
  <c r="L61" i="2"/>
  <c r="K61" i="2"/>
  <c r="J61" i="2"/>
  <c r="I61" i="2"/>
  <c r="H61" i="2"/>
  <c r="G61" i="2"/>
  <c r="F61" i="2"/>
  <c r="E61" i="2"/>
  <c r="D61" i="2"/>
  <c r="M60" i="2"/>
  <c r="L60" i="2"/>
  <c r="K60" i="2"/>
  <c r="J60" i="2"/>
  <c r="I60" i="2"/>
  <c r="H60" i="2"/>
  <c r="G60" i="2"/>
  <c r="F60" i="2"/>
  <c r="E60" i="2"/>
  <c r="D60" i="2"/>
  <c r="M59" i="2"/>
  <c r="L59" i="2"/>
  <c r="K59" i="2"/>
  <c r="J59" i="2"/>
  <c r="I59" i="2"/>
  <c r="H59" i="2"/>
  <c r="G59" i="2"/>
  <c r="F59" i="2"/>
  <c r="E59" i="2"/>
  <c r="D59" i="2"/>
  <c r="M58" i="2"/>
  <c r="L58" i="2"/>
  <c r="K58" i="2"/>
  <c r="J58" i="2"/>
  <c r="I58" i="2"/>
  <c r="H58" i="2"/>
  <c r="G58" i="2"/>
  <c r="F58" i="2"/>
  <c r="E58" i="2"/>
  <c r="D58" i="2"/>
  <c r="M57" i="2"/>
  <c r="L57" i="2"/>
  <c r="K57" i="2"/>
  <c r="J57" i="2"/>
  <c r="I57" i="2"/>
  <c r="H57" i="2"/>
  <c r="G57" i="2"/>
  <c r="F57" i="2"/>
  <c r="E57" i="2"/>
  <c r="D57" i="2"/>
  <c r="M56" i="2"/>
  <c r="L56" i="2"/>
  <c r="K56" i="2"/>
  <c r="J56" i="2"/>
  <c r="I56" i="2"/>
  <c r="H56" i="2"/>
  <c r="G56" i="2"/>
  <c r="F56" i="2"/>
  <c r="E56" i="2"/>
  <c r="D56" i="2"/>
  <c r="M55" i="2"/>
  <c r="L55" i="2"/>
  <c r="K55" i="2"/>
  <c r="J55" i="2"/>
  <c r="I55" i="2"/>
  <c r="H55" i="2"/>
  <c r="G55" i="2"/>
  <c r="F55" i="2"/>
  <c r="E55" i="2"/>
  <c r="D55" i="2"/>
  <c r="M54" i="2"/>
  <c r="L54" i="2"/>
  <c r="K54" i="2"/>
  <c r="J54" i="2"/>
  <c r="I54" i="2"/>
  <c r="H54" i="2"/>
  <c r="G54" i="2"/>
  <c r="F54" i="2"/>
  <c r="E54" i="2"/>
  <c r="D54" i="2"/>
  <c r="M53" i="2"/>
  <c r="L53" i="2"/>
  <c r="K53" i="2"/>
  <c r="J53" i="2"/>
  <c r="I53" i="2"/>
  <c r="H53" i="2"/>
  <c r="G53" i="2"/>
  <c r="F53" i="2"/>
  <c r="E53" i="2"/>
  <c r="D53" i="2"/>
  <c r="M52" i="2"/>
  <c r="L52" i="2"/>
  <c r="K52" i="2"/>
  <c r="J52" i="2"/>
  <c r="I52" i="2"/>
  <c r="H52" i="2"/>
  <c r="G52" i="2"/>
  <c r="F52" i="2"/>
  <c r="E52" i="2"/>
  <c r="D52" i="2"/>
  <c r="M51" i="2"/>
  <c r="L51" i="2"/>
  <c r="K51" i="2"/>
  <c r="J51" i="2"/>
  <c r="I51" i="2"/>
  <c r="H51" i="2"/>
  <c r="G51" i="2"/>
  <c r="F51" i="2"/>
  <c r="E51" i="2"/>
  <c r="D51" i="2"/>
  <c r="M50" i="2"/>
  <c r="L50" i="2"/>
  <c r="K50" i="2"/>
  <c r="J50" i="2"/>
  <c r="I50" i="2"/>
  <c r="H50" i="2"/>
  <c r="G50" i="2"/>
  <c r="F50" i="2"/>
  <c r="E50" i="2"/>
  <c r="D50" i="2"/>
  <c r="M49" i="2"/>
  <c r="L49" i="2"/>
  <c r="K49" i="2"/>
  <c r="J49" i="2"/>
  <c r="I49" i="2"/>
  <c r="H49" i="2"/>
  <c r="G49" i="2"/>
  <c r="F49" i="2"/>
  <c r="E49" i="2"/>
  <c r="D49" i="2"/>
  <c r="M48" i="2"/>
  <c r="L48" i="2"/>
  <c r="K48" i="2"/>
  <c r="J48" i="2"/>
  <c r="I48" i="2"/>
  <c r="H48" i="2"/>
  <c r="G48" i="2"/>
  <c r="F48" i="2"/>
  <c r="E48" i="2"/>
  <c r="D48" i="2"/>
  <c r="M47" i="2"/>
  <c r="L47" i="2"/>
  <c r="K47" i="2"/>
  <c r="J47" i="2"/>
  <c r="I47" i="2"/>
  <c r="H47" i="2"/>
  <c r="G47" i="2"/>
  <c r="F47" i="2"/>
  <c r="E47" i="2"/>
  <c r="D47" i="2"/>
  <c r="M46" i="2"/>
  <c r="L46" i="2"/>
  <c r="K46" i="2"/>
  <c r="J46" i="2"/>
  <c r="I46" i="2"/>
  <c r="H46" i="2"/>
  <c r="G46" i="2"/>
  <c r="F46" i="2"/>
  <c r="E46" i="2"/>
  <c r="D46" i="2"/>
  <c r="M45" i="2"/>
  <c r="L45" i="2"/>
  <c r="K45" i="2"/>
  <c r="J45" i="2"/>
  <c r="I45" i="2"/>
  <c r="H45" i="2"/>
  <c r="G45" i="2"/>
  <c r="F45" i="2"/>
  <c r="E45" i="2"/>
  <c r="D45" i="2"/>
  <c r="M44" i="2"/>
  <c r="L44" i="2"/>
  <c r="K44" i="2"/>
  <c r="J44" i="2"/>
  <c r="I44" i="2"/>
  <c r="H44" i="2"/>
  <c r="G44" i="2"/>
  <c r="F44" i="2"/>
  <c r="E44" i="2"/>
  <c r="D44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69" i="2" s="1"/>
  <c r="B70" i="2" s="1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E31" i="2" l="1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K36" i="2"/>
  <c r="G34" i="2"/>
  <c r="O31" i="2"/>
  <c r="A31" i="2"/>
  <c r="R31" i="2" s="1"/>
  <c r="O30" i="2"/>
  <c r="A30" i="2"/>
  <c r="R30" i="2" s="1"/>
  <c r="O29" i="2"/>
  <c r="A29" i="2"/>
  <c r="R29" i="2" s="1"/>
  <c r="O28" i="2"/>
  <c r="A28" i="2"/>
  <c r="R28" i="2" s="1"/>
  <c r="O27" i="2"/>
  <c r="A27" i="2"/>
  <c r="R27" i="2" s="1"/>
  <c r="O26" i="2"/>
  <c r="A26" i="2"/>
  <c r="R26" i="2" s="1"/>
  <c r="O25" i="2"/>
  <c r="A25" i="2"/>
  <c r="R25" i="2" s="1"/>
  <c r="O24" i="2"/>
  <c r="A24" i="2"/>
  <c r="R24" i="2" s="1"/>
  <c r="O23" i="2"/>
  <c r="A23" i="2"/>
  <c r="R23" i="2" s="1"/>
  <c r="O22" i="2"/>
  <c r="A22" i="2"/>
  <c r="R22" i="2" s="1"/>
  <c r="O21" i="2"/>
  <c r="A21" i="2"/>
  <c r="R21" i="2" s="1"/>
  <c r="O20" i="2"/>
  <c r="A20" i="2"/>
  <c r="R20" i="2" s="1"/>
  <c r="A19" i="2"/>
  <c r="R19" i="2" s="1"/>
  <c r="A18" i="2"/>
  <c r="R18" i="2" s="1"/>
  <c r="A17" i="2"/>
  <c r="R17" i="2" s="1"/>
  <c r="A16" i="2"/>
  <c r="R16" i="2" s="1"/>
  <c r="A15" i="2"/>
  <c r="R15" i="2" s="1"/>
  <c r="A14" i="2"/>
  <c r="R14" i="2" s="1"/>
  <c r="A13" i="2"/>
  <c r="R13" i="2" s="1"/>
  <c r="A12" i="2"/>
  <c r="R12" i="2" s="1"/>
  <c r="A11" i="2"/>
  <c r="R11" i="2" s="1"/>
  <c r="A10" i="2"/>
  <c r="R10" i="2" s="1"/>
  <c r="A9" i="2"/>
  <c r="R9" i="2" s="1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J29" i="1"/>
  <c r="H29" i="1"/>
  <c r="D29" i="1"/>
  <c r="C29" i="1"/>
  <c r="B29" i="1"/>
  <c r="J28" i="1"/>
  <c r="H28" i="1"/>
  <c r="D28" i="1"/>
  <c r="C28" i="1"/>
  <c r="B28" i="1"/>
  <c r="J27" i="1"/>
  <c r="H27" i="1"/>
  <c r="D27" i="1"/>
  <c r="C27" i="1"/>
  <c r="B27" i="1"/>
  <c r="J26" i="1"/>
  <c r="H26" i="1"/>
  <c r="D26" i="1"/>
  <c r="C26" i="1"/>
  <c r="B26" i="1"/>
  <c r="J25" i="1"/>
  <c r="H25" i="1"/>
  <c r="D25" i="1"/>
  <c r="C25" i="1"/>
  <c r="B25" i="1"/>
  <c r="J24" i="1"/>
  <c r="H24" i="1"/>
  <c r="D24" i="1"/>
  <c r="C24" i="1"/>
  <c r="B24" i="1"/>
  <c r="J23" i="1"/>
  <c r="H23" i="1"/>
  <c r="D23" i="1"/>
  <c r="C23" i="1"/>
  <c r="B23" i="1"/>
  <c r="J22" i="1"/>
  <c r="H22" i="1"/>
  <c r="D22" i="1"/>
  <c r="C22" i="1"/>
  <c r="B22" i="1"/>
  <c r="J21" i="1"/>
  <c r="H21" i="1"/>
  <c r="D21" i="1"/>
  <c r="C21" i="1"/>
  <c r="B21" i="1"/>
  <c r="J20" i="1"/>
  <c r="H20" i="1"/>
  <c r="D20" i="1"/>
  <c r="C20" i="1"/>
  <c r="B20" i="1"/>
  <c r="J19" i="1"/>
  <c r="H19" i="1"/>
  <c r="D19" i="1"/>
  <c r="C19" i="1"/>
  <c r="B19" i="1"/>
  <c r="J18" i="1"/>
  <c r="H18" i="1"/>
  <c r="D18" i="1"/>
  <c r="C18" i="1"/>
  <c r="B18" i="1"/>
  <c r="J17" i="1"/>
  <c r="H17" i="1"/>
  <c r="D17" i="1"/>
  <c r="C17" i="1"/>
  <c r="B17" i="1"/>
  <c r="J16" i="1"/>
  <c r="H16" i="1"/>
  <c r="D16" i="1"/>
  <c r="C16" i="1"/>
  <c r="B16" i="1"/>
  <c r="J15" i="1"/>
  <c r="H15" i="1"/>
  <c r="D15" i="1"/>
  <c r="C15" i="1"/>
  <c r="B15" i="1"/>
  <c r="J14" i="1"/>
  <c r="H14" i="1"/>
  <c r="D14" i="1"/>
  <c r="C14" i="1"/>
  <c r="B14" i="1"/>
  <c r="J13" i="1"/>
  <c r="H13" i="1"/>
  <c r="D13" i="1"/>
  <c r="C13" i="1"/>
  <c r="B13" i="1"/>
  <c r="J12" i="1"/>
  <c r="H12" i="1"/>
  <c r="D12" i="1"/>
  <c r="C12" i="1"/>
  <c r="B12" i="1"/>
  <c r="J11" i="1"/>
  <c r="H11" i="1"/>
  <c r="D11" i="1"/>
  <c r="C11" i="1"/>
  <c r="B11" i="1"/>
  <c r="J10" i="1"/>
  <c r="H10" i="1"/>
  <c r="D10" i="1"/>
  <c r="C10" i="1"/>
  <c r="B10" i="1"/>
  <c r="J9" i="1"/>
  <c r="H9" i="1"/>
  <c r="D9" i="1"/>
  <c r="C9" i="1"/>
  <c r="B9" i="1"/>
  <c r="J8" i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H7" i="1"/>
  <c r="D7" i="1"/>
  <c r="C7" i="1"/>
  <c r="B7" i="1"/>
  <c r="M19" i="2" l="1"/>
  <c r="G8" i="2"/>
  <c r="M20" i="2"/>
  <c r="H9" i="2"/>
  <c r="G9" i="2"/>
  <c r="M21" i="2"/>
  <c r="H10" i="2"/>
  <c r="G10" i="2"/>
  <c r="M22" i="2"/>
  <c r="H11" i="2"/>
  <c r="G11" i="2"/>
  <c r="M23" i="2"/>
  <c r="H12" i="2"/>
  <c r="G12" i="2"/>
  <c r="M24" i="2"/>
  <c r="H13" i="2"/>
  <c r="G13" i="2"/>
  <c r="M25" i="2"/>
  <c r="H14" i="2"/>
  <c r="G14" i="2"/>
  <c r="M26" i="2"/>
  <c r="H15" i="2"/>
  <c r="G15" i="2"/>
  <c r="M27" i="2"/>
  <c r="H16" i="2"/>
  <c r="G16" i="2"/>
  <c r="M28" i="2"/>
  <c r="H17" i="2"/>
  <c r="G17" i="2"/>
  <c r="H18" i="2"/>
  <c r="G18" i="2"/>
  <c r="H19" i="2"/>
  <c r="G19" i="2"/>
  <c r="H20" i="2"/>
  <c r="G20" i="2"/>
  <c r="H21" i="2"/>
  <c r="G21" i="2"/>
  <c r="H22" i="2"/>
  <c r="G22" i="2"/>
  <c r="H23" i="2"/>
  <c r="G23" i="2"/>
  <c r="H24" i="2"/>
  <c r="G24" i="2"/>
  <c r="H25" i="2"/>
  <c r="G25" i="2"/>
  <c r="H26" i="2"/>
  <c r="G26" i="2"/>
  <c r="H27" i="2"/>
  <c r="G27" i="2"/>
  <c r="H28" i="2"/>
  <c r="G28" i="2"/>
  <c r="F29" i="2"/>
  <c r="F30" i="2"/>
  <c r="F31" i="2"/>
  <c r="H31" i="2" l="1"/>
  <c r="G31" i="2"/>
  <c r="H30" i="2"/>
  <c r="G30" i="2"/>
  <c r="H29" i="2"/>
  <c r="G29" i="2"/>
  <c r="J33" i="2" s="1"/>
  <c r="M29" i="2"/>
  <c r="M30" i="2"/>
  <c r="M31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H8" i="2"/>
  <c r="L8" i="2"/>
  <c r="J8" i="2"/>
  <c r="N28" i="2"/>
  <c r="N27" i="2"/>
  <c r="N26" i="2"/>
  <c r="N25" i="2"/>
  <c r="N24" i="2"/>
  <c r="N23" i="2"/>
  <c r="N22" i="2"/>
  <c r="N21" i="2"/>
  <c r="N20" i="2"/>
  <c r="N31" i="2"/>
  <c r="N30" i="2"/>
  <c r="N29" i="2"/>
  <c r="H33" i="2"/>
  <c r="I70" i="2" s="1"/>
  <c r="H36" i="2" l="1"/>
  <c r="J36" i="2" l="1"/>
  <c r="I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  <author>Jarod Stockton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  <comment ref="I36" authorId="1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Jarod Stockton:
Update Link</t>
        </r>
      </text>
    </comment>
    <comment ref="G39" authorId="1" shapeId="0" xr:uid="{00000000-0006-0000-0100-000003000000}">
      <text>
        <r>
          <rPr>
            <sz val="11"/>
            <color theme="1"/>
            <rFont val="Aptos Narrow"/>
            <family val="2"/>
            <scheme val="minor"/>
          </rPr>
          <t xml:space="preserve">Jarod Stockton:
From PL
</t>
        </r>
      </text>
    </comment>
    <comment ref="H39" authorId="1" shapeId="0" xr:uid="{00000000-0006-0000-0100-000004000000}">
      <text>
        <r>
          <rPr>
            <sz val="11"/>
            <color theme="1"/>
            <rFont val="Aptos Narrow"/>
            <family val="2"/>
            <scheme val="minor"/>
          </rPr>
          <t xml:space="preserve">Jarod Stockton:
Get LOB from Plan Code Table
</t>
        </r>
      </text>
    </comment>
  </commentList>
</comments>
</file>

<file path=xl/sharedStrings.xml><?xml version="1.0" encoding="utf-8"?>
<sst xmlns="http://schemas.openxmlformats.org/spreadsheetml/2006/main" count="160" uniqueCount="57">
  <si>
    <t>Paid Percentages</t>
  </si>
  <si>
    <t/>
  </si>
  <si>
    <t>3 month</t>
  </si>
  <si>
    <t>6 month</t>
  </si>
  <si>
    <t>12 month</t>
  </si>
  <si>
    <t>avg of 3 &amp; 6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</si>
  <si>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</si>
  <si>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</si>
  <si>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</si>
  <si>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</si>
  <si>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</si>
  <si>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</si>
  <si>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</si>
  <si>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</si>
  <si>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</si>
  <si>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</si>
  <si>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of 3 &amp; 6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</si>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</sst>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8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43" fontId="5" fillId="0" borderId="0" xfId="0" applyNumberFormat="1" applyFont="1"/>
    <xf numFmtId="0" fontId="5" fillId="0" borderId="0" xfId="0" applyFon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GTL.xlsx" TargetMode="External"/><Relationship Id="rId1" Type="http://schemas.openxmlformats.org/officeDocument/2006/relationships/externalLinkPath" Target="/Users/joranias/Documents/GitHub/DMI_IBNP/Process%20Results/Unified_IBNP_GT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B8">
            <v>5502.54</v>
          </cell>
          <cell r="C8">
            <v>1</v>
          </cell>
          <cell r="D8">
            <v>0</v>
          </cell>
          <cell r="E8">
            <v>0</v>
          </cell>
          <cell r="G8">
            <v>5502.54</v>
          </cell>
          <cell r="H8">
            <v>0</v>
          </cell>
          <cell r="I8">
            <v>79506.406666666662</v>
          </cell>
          <cell r="J8">
            <v>6.9208762295969279</v>
          </cell>
          <cell r="K8">
            <v>6.9208762295969271</v>
          </cell>
          <cell r="L8">
            <v>0</v>
          </cell>
        </row>
        <row r="9">
          <cell r="B9">
            <v>8603</v>
          </cell>
          <cell r="C9">
            <v>1</v>
          </cell>
          <cell r="D9">
            <v>0</v>
          </cell>
          <cell r="E9">
            <v>0</v>
          </cell>
          <cell r="G9">
            <v>8603</v>
          </cell>
          <cell r="H9">
            <v>0</v>
          </cell>
          <cell r="I9">
            <v>79200.78333333334</v>
          </cell>
          <cell r="J9">
            <v>10.862266303342537</v>
          </cell>
          <cell r="K9">
            <v>10.862266303342539</v>
          </cell>
          <cell r="L9">
            <v>0</v>
          </cell>
        </row>
        <row r="10">
          <cell r="B10">
            <v>5512.43</v>
          </cell>
          <cell r="C10">
            <v>0.96274415239932487</v>
          </cell>
          <cell r="D10">
            <v>213.31757921102013</v>
          </cell>
          <cell r="E10">
            <v>213.31757921102013</v>
          </cell>
          <cell r="G10">
            <v>5725.7475792110208</v>
          </cell>
          <cell r="H10">
            <v>213.31757921102053</v>
          </cell>
          <cell r="I10">
            <v>78978.876666666663</v>
          </cell>
          <cell r="J10">
            <v>7.2497202047792539</v>
          </cell>
          <cell r="K10">
            <v>6.9796257336824628</v>
          </cell>
          <cell r="L10">
            <v>0.27009447109679119</v>
          </cell>
        </row>
        <row r="11">
          <cell r="B11">
            <v>6075</v>
          </cell>
          <cell r="C11">
            <v>0.96274415239932487</v>
          </cell>
          <cell r="D11">
            <v>235.08766437069445</v>
          </cell>
          <cell r="E11">
            <v>235.08766437069445</v>
          </cell>
          <cell r="G11">
            <v>6310.0876643706943</v>
          </cell>
          <cell r="H11">
            <v>235.08766437069426</v>
          </cell>
          <cell r="I11">
            <v>78638.060833333337</v>
          </cell>
          <cell r="J11">
            <v>8.0242157518919335</v>
          </cell>
          <cell r="K11">
            <v>7.7252667927245113</v>
          </cell>
          <cell r="L11">
            <v>0.29894895916742215</v>
          </cell>
        </row>
        <row r="12">
          <cell r="B12">
            <v>2960</v>
          </cell>
          <cell r="C12">
            <v>0.96274415239932487</v>
          </cell>
          <cell r="D12">
            <v>114.54477144646182</v>
          </cell>
          <cell r="E12">
            <v>114.54477144646182</v>
          </cell>
          <cell r="G12">
            <v>3074.5447714464617</v>
          </cell>
          <cell r="H12">
            <v>114.54477144646171</v>
          </cell>
          <cell r="I12">
            <v>77872.40416666666</v>
          </cell>
          <cell r="J12">
            <v>3.9481826769675141</v>
          </cell>
          <cell r="K12">
            <v>3.8010897848547871</v>
          </cell>
          <cell r="L12">
            <v>0.14709289211272703</v>
          </cell>
        </row>
        <row r="13">
          <cell r="B13">
            <v>6760.67</v>
          </cell>
          <cell r="C13">
            <v>0.96274415239932487</v>
          </cell>
          <cell r="D13">
            <v>261.62141891045644</v>
          </cell>
          <cell r="E13">
            <v>261.62141891045644</v>
          </cell>
          <cell r="G13">
            <v>7022.2914189104567</v>
          </cell>
          <cell r="H13">
            <v>261.62141891045667</v>
          </cell>
          <cell r="I13">
            <v>77494.182499999995</v>
          </cell>
          <cell r="J13">
            <v>9.0617013979216541</v>
          </cell>
          <cell r="K13">
            <v>8.7241000316378585</v>
          </cell>
          <cell r="L13">
            <v>0.33760136628379556</v>
          </cell>
        </row>
        <row r="14">
          <cell r="B14">
            <v>1650.77</v>
          </cell>
          <cell r="C14">
            <v>0.96274415239932487</v>
          </cell>
          <cell r="D14">
            <v>63.880767689417489</v>
          </cell>
          <cell r="E14">
            <v>63.880767689417489</v>
          </cell>
          <cell r="G14">
            <v>1714.6507676894175</v>
          </cell>
          <cell r="H14">
            <v>63.880767689417553</v>
          </cell>
          <cell r="I14">
            <v>77290.549166666679</v>
          </cell>
          <cell r="J14">
            <v>2.2184481623904673</v>
          </cell>
          <cell r="K14">
            <v>2.1357979957424504</v>
          </cell>
          <cell r="L14">
            <v>8.2650166648016832E-2</v>
          </cell>
        </row>
        <row r="15">
          <cell r="B15">
            <v>12492.51</v>
          </cell>
          <cell r="C15">
            <v>0.96274415239932487</v>
          </cell>
          <cell r="D15">
            <v>483.42962930494554</v>
          </cell>
          <cell r="E15">
            <v>483.42962930494554</v>
          </cell>
          <cell r="G15">
            <v>12975.939629304945</v>
          </cell>
          <cell r="H15">
            <v>483.42962930494468</v>
          </cell>
          <cell r="I15">
            <v>76862.017500000002</v>
          </cell>
          <cell r="J15">
            <v>16.882122082347038</v>
          </cell>
          <cell r="K15">
            <v>16.253164314871128</v>
          </cell>
          <cell r="L15">
            <v>0.62895776747591015</v>
          </cell>
        </row>
        <row r="16">
          <cell r="B16">
            <v>10170.620000000001</v>
          </cell>
          <cell r="C16">
            <v>0.96274415239932487</v>
          </cell>
          <cell r="D16">
            <v>393.57815654351811</v>
          </cell>
          <cell r="E16">
            <v>393.57815654351811</v>
          </cell>
          <cell r="G16">
            <v>10564.198156543518</v>
          </cell>
          <cell r="H16">
            <v>393.57815654351725</v>
          </cell>
          <cell r="I16">
            <v>76284.397500000006</v>
          </cell>
          <cell r="J16">
            <v>13.848438871846</v>
          </cell>
          <cell r="K16">
            <v>13.33250354372924</v>
          </cell>
          <cell r="L16">
            <v>0.51593532811675935</v>
          </cell>
        </row>
        <row r="17">
          <cell r="B17">
            <v>4535.0600000000004</v>
          </cell>
          <cell r="C17">
            <v>0.96274415239932487</v>
          </cell>
          <cell r="D17">
            <v>175.4957470256727</v>
          </cell>
          <cell r="E17">
            <v>175.4957470256727</v>
          </cell>
          <cell r="G17">
            <v>4710.5557470256736</v>
          </cell>
          <cell r="H17">
            <v>175.49574702567315</v>
          </cell>
          <cell r="I17">
            <v>74977.984166666676</v>
          </cell>
          <cell r="J17">
            <v>6.2825852140205551</v>
          </cell>
          <cell r="K17">
            <v>6.04852217674875</v>
          </cell>
          <cell r="L17">
            <v>0.23406303727180511</v>
          </cell>
        </row>
        <row r="18">
          <cell r="B18">
            <v>3316</v>
          </cell>
          <cell r="C18">
            <v>0.95903310885101256</v>
          </cell>
          <cell r="D18">
            <v>141.64913577675671</v>
          </cell>
          <cell r="E18">
            <v>141.64913577675671</v>
          </cell>
          <cell r="G18">
            <v>3457.6491357767568</v>
          </cell>
          <cell r="H18">
            <v>141.64913577675679</v>
          </cell>
          <cell r="I18">
            <v>74528.827499999999</v>
          </cell>
          <cell r="J18">
            <v>4.6393446022973555</v>
          </cell>
          <cell r="K18">
            <v>4.4492850769723971</v>
          </cell>
          <cell r="L18">
            <v>0.1900595253249584</v>
          </cell>
        </row>
        <row r="19">
          <cell r="B19">
            <v>22040</v>
          </cell>
          <cell r="C19">
            <v>0.87162442505541848</v>
          </cell>
          <cell r="D19">
            <v>3246.1202215606572</v>
          </cell>
          <cell r="E19">
            <v>3246.1202215606572</v>
          </cell>
          <cell r="G19">
            <v>25286.120221560657</v>
          </cell>
          <cell r="H19">
            <v>3246.1202215606572</v>
          </cell>
          <cell r="I19">
            <v>73976.997499999998</v>
          </cell>
          <cell r="J19">
            <v>34.181057728871274</v>
          </cell>
          <cell r="K19">
            <v>29.793044790713491</v>
          </cell>
          <cell r="L19">
            <v>4.3880129381577824</v>
          </cell>
          <cell r="M19">
            <v>10.257794590285876</v>
          </cell>
        </row>
        <row r="20">
          <cell r="B20">
            <v>2850</v>
          </cell>
          <cell r="C20">
            <v>0.8696724411768062</v>
          </cell>
          <cell r="D20">
            <v>427.09590997674167</v>
          </cell>
          <cell r="E20">
            <v>427.09590997674167</v>
          </cell>
          <cell r="G20">
            <v>3277.0959099767415</v>
          </cell>
          <cell r="H20">
            <v>427.0959099767415</v>
          </cell>
          <cell r="I20">
            <v>73669.02916666666</v>
          </cell>
          <cell r="J20">
            <v>4.4484038232168572</v>
          </cell>
          <cell r="K20">
            <v>3.8686542122772423</v>
          </cell>
          <cell r="L20">
            <v>0.57974961093961497</v>
          </cell>
          <cell r="M20">
            <v>10.080940525909817</v>
          </cell>
        </row>
        <row r="21">
          <cell r="B21">
            <v>10558</v>
          </cell>
          <cell r="C21">
            <v>0.8696724411768062</v>
          </cell>
          <cell r="D21">
            <v>1582.2030236962942</v>
          </cell>
          <cell r="E21">
            <v>1582.2030236962942</v>
          </cell>
          <cell r="G21">
            <v>12140.203023696295</v>
          </cell>
          <cell r="H21">
            <v>1582.2030236962946</v>
          </cell>
          <cell r="I21">
            <v>73100.85583333332</v>
          </cell>
          <cell r="J21">
            <v>16.607470439710603</v>
          </cell>
          <cell r="K21">
            <v>14.443059359074766</v>
          </cell>
          <cell r="L21">
            <v>2.164411080635837</v>
          </cell>
          <cell r="M21">
            <v>10.535384042715098</v>
          </cell>
        </row>
        <row r="22">
          <cell r="B22">
            <v>2450</v>
          </cell>
          <cell r="C22">
            <v>0.83208955770935711</v>
          </cell>
          <cell r="D22">
            <v>494.39459947623482</v>
          </cell>
          <cell r="E22">
            <v>494.39459947623482</v>
          </cell>
          <cell r="G22">
            <v>2944.3945994762348</v>
          </cell>
          <cell r="H22">
            <v>494.39459947623482</v>
          </cell>
          <cell r="I22">
            <v>72660.900833333333</v>
          </cell>
          <cell r="J22">
            <v>4.0522407040204049</v>
          </cell>
          <cell r="K22">
            <v>3.3718271751401927</v>
          </cell>
          <cell r="L22">
            <v>0.68041352888021223</v>
          </cell>
          <cell r="M22">
            <v>10.302208808289832</v>
          </cell>
        </row>
        <row r="23">
          <cell r="B23">
            <v>8655</v>
          </cell>
          <cell r="C23">
            <v>0.75674631370052714</v>
          </cell>
          <cell r="D23">
            <v>2782.1221151730738</v>
          </cell>
          <cell r="E23">
            <v>2782.1221151730738</v>
          </cell>
          <cell r="G23">
            <v>11437.122115173073</v>
          </cell>
          <cell r="H23">
            <v>2782.1221151730733</v>
          </cell>
          <cell r="I23">
            <v>71981.799166666664</v>
          </cell>
          <cell r="J23">
            <v>15.888908373478635</v>
          </cell>
          <cell r="K23">
            <v>12.023872840355395</v>
          </cell>
          <cell r="L23">
            <v>3.8650355331232404</v>
          </cell>
          <cell r="M23">
            <v>10.947570946790742</v>
          </cell>
        </row>
        <row r="24">
          <cell r="B24">
            <v>7958</v>
          </cell>
          <cell r="C24">
            <v>0.75119659535098005</v>
          </cell>
          <cell r="D24">
            <v>2635.7647338268362</v>
          </cell>
          <cell r="E24">
            <v>2635.7647338268362</v>
          </cell>
          <cell r="F24">
            <v>0</v>
          </cell>
          <cell r="G24">
            <v>10593.764733826836</v>
          </cell>
          <cell r="H24">
            <v>2635.7647338268362</v>
          </cell>
          <cell r="I24">
            <v>71135.608333333323</v>
          </cell>
          <cell r="J24">
            <v>14.89235135824757</v>
          </cell>
          <cell r="K24">
            <v>11.187083637086117</v>
          </cell>
          <cell r="L24">
            <v>3.7052677211614533</v>
          </cell>
          <cell r="M24">
            <v>11.871181217915646</v>
          </cell>
        </row>
        <row r="25">
          <cell r="B25">
            <v>5600</v>
          </cell>
          <cell r="C25">
            <v>0.72740735696432679</v>
          </cell>
          <cell r="D25">
            <v>2098.5748719539451</v>
          </cell>
          <cell r="E25">
            <v>2098.5748719539451</v>
          </cell>
          <cell r="F25">
            <v>0</v>
          </cell>
          <cell r="G25">
            <v>7698.5748719539451</v>
          </cell>
          <cell r="H25">
            <v>2098.5748719539451</v>
          </cell>
          <cell r="I25">
            <v>70269.654999999999</v>
          </cell>
          <cell r="J25">
            <v>10.955760166965307</v>
          </cell>
          <cell r="K25">
            <v>7.9693005465872861</v>
          </cell>
          <cell r="L25">
            <v>2.9864596203780209</v>
          </cell>
          <cell r="M25">
            <v>12.044165699162622</v>
          </cell>
        </row>
        <row r="26">
          <cell r="C26">
            <v>0.72740735696432679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69750.661666666667</v>
          </cell>
          <cell r="J26">
            <v>0</v>
          </cell>
          <cell r="K26">
            <v>0</v>
          </cell>
          <cell r="L26">
            <v>0</v>
          </cell>
          <cell r="M26">
            <v>11.952430555296267</v>
          </cell>
        </row>
        <row r="27">
          <cell r="C27">
            <v>0.59896797662392554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69511.603333333333</v>
          </cell>
          <cell r="J27">
            <v>0</v>
          </cell>
          <cell r="K27">
            <v>0</v>
          </cell>
          <cell r="L27">
            <v>0</v>
          </cell>
          <cell r="M27">
            <v>10.56487423351458</v>
          </cell>
        </row>
        <row r="28">
          <cell r="B28">
            <v>1550</v>
          </cell>
          <cell r="C28">
            <v>0.5868012139726686</v>
          </cell>
          <cell r="D28">
            <v>1091.4396614936011</v>
          </cell>
          <cell r="E28">
            <v>1091.4396614936011</v>
          </cell>
          <cell r="F28">
            <v>0</v>
          </cell>
          <cell r="G28">
            <v>2641.4396614936013</v>
          </cell>
          <cell r="H28">
            <v>1091.4396614936013</v>
          </cell>
          <cell r="I28">
            <v>69002.143333333326</v>
          </cell>
          <cell r="J28">
            <v>3.8280545123553913</v>
          </cell>
          <cell r="K28">
            <v>2.2463070350036958</v>
          </cell>
          <cell r="L28">
            <v>1.5817474773516955</v>
          </cell>
          <cell r="M28">
            <v>9.737476792917402</v>
          </cell>
        </row>
        <row r="29">
          <cell r="B29">
            <v>1107</v>
          </cell>
          <cell r="C29">
            <v>0.15470874961555781</v>
          </cell>
          <cell r="D29">
            <v>6048.3806927586857</v>
          </cell>
          <cell r="E29">
            <v>6048.3806927586857</v>
          </cell>
          <cell r="F29">
            <v>20213.619307241315</v>
          </cell>
          <cell r="G29">
            <v>27369</v>
          </cell>
          <cell r="H29">
            <v>26262</v>
          </cell>
          <cell r="I29">
            <v>68422.973333333328</v>
          </cell>
          <cell r="J29">
            <v>40</v>
          </cell>
          <cell r="K29">
            <v>1.6178776601932725</v>
          </cell>
          <cell r="L29">
            <v>38.382122339806727</v>
          </cell>
          <cell r="M29">
            <v>12.452679210867993</v>
          </cell>
        </row>
        <row r="30">
          <cell r="C30">
            <v>2.132682010794703E-2</v>
          </cell>
          <cell r="D30">
            <v>0</v>
          </cell>
          <cell r="E30">
            <v>0</v>
          </cell>
          <cell r="F30">
            <v>27241</v>
          </cell>
          <cell r="G30">
            <v>27241</v>
          </cell>
          <cell r="H30">
            <v>27241</v>
          </cell>
          <cell r="I30">
            <v>68103.723333333328</v>
          </cell>
          <cell r="J30">
            <v>40</v>
          </cell>
          <cell r="K30">
            <v>0</v>
          </cell>
          <cell r="L30">
            <v>40</v>
          </cell>
          <cell r="M30">
            <v>15.339463387028459</v>
          </cell>
        </row>
        <row r="31">
          <cell r="C31">
            <v>2.132682010794703E-2</v>
          </cell>
          <cell r="D31">
            <v>0</v>
          </cell>
          <cell r="E31">
            <v>0</v>
          </cell>
          <cell r="F31">
            <v>27066</v>
          </cell>
          <cell r="G31">
            <v>27066</v>
          </cell>
          <cell r="H31">
            <v>27066</v>
          </cell>
          <cell r="I31">
            <v>67665.975000000006</v>
          </cell>
          <cell r="J31">
            <v>40</v>
          </cell>
          <cell r="K31">
            <v>0</v>
          </cell>
          <cell r="L31">
            <v>40</v>
          </cell>
          <cell r="M31">
            <v>15.664559597984612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  <cell r="C8">
            <v>100</v>
          </cell>
          <cell r="D8">
            <v>0</v>
          </cell>
          <cell r="E8">
            <v>0</v>
          </cell>
          <cell r="G8">
            <v>5502.54</v>
          </cell>
          <cell r="H8">
            <v>0</v>
          </cell>
          <cell r="I8">
            <v>79506.406666666691</v>
          </cell>
          <cell r="J8">
            <v>6.9208762295969253</v>
          </cell>
          <cell r="K8">
            <v>6.9208762295969253</v>
          </cell>
          <cell r="L8">
            <v>0</v>
          </cell>
        </row>
        <row r="9">
          <cell r="B9">
            <v>8603</v>
          </cell>
          <cell r="C9">
            <v>100</v>
          </cell>
          <cell r="D9">
            <v>0</v>
          </cell>
          <cell r="E9">
            <v>0</v>
          </cell>
          <cell r="G9">
            <v>8603</v>
          </cell>
          <cell r="H9">
            <v>0</v>
          </cell>
          <cell r="I9">
            <v>79200.783333333384</v>
          </cell>
          <cell r="J9">
            <v>10.862266303342532</v>
          </cell>
          <cell r="K9">
            <v>10.862266303342532</v>
          </cell>
          <cell r="L9">
            <v>0</v>
          </cell>
        </row>
        <row r="10">
          <cell r="B10">
            <v>15581.470000000001</v>
          </cell>
          <cell r="C10">
            <v>96.408229687318368</v>
          </cell>
          <cell r="D10">
            <v>580.50087171449331</v>
          </cell>
          <cell r="E10">
            <v>580.50087171449331</v>
          </cell>
          <cell r="G10">
            <v>16161.970871714495</v>
          </cell>
          <cell r="H10">
            <v>580.50087171449377</v>
          </cell>
          <cell r="I10">
            <v>78978.876666666707</v>
          </cell>
          <cell r="J10">
            <v>20.463662632132255</v>
          </cell>
          <cell r="K10">
            <v>19.728654872824002</v>
          </cell>
          <cell r="L10">
            <v>0.73500775930825313</v>
          </cell>
        </row>
        <row r="11">
          <cell r="B11">
            <v>6075</v>
          </cell>
          <cell r="C11">
            <v>96.408229687318368</v>
          </cell>
          <cell r="D11">
            <v>226.3292741741021</v>
          </cell>
          <cell r="E11">
            <v>226.3292741741021</v>
          </cell>
          <cell r="G11">
            <v>6301.3292741741025</v>
          </cell>
          <cell r="H11">
            <v>226.32927417410247</v>
          </cell>
          <cell r="I11">
            <v>78638.060833333366</v>
          </cell>
          <cell r="J11">
            <v>8.0130781550288113</v>
          </cell>
          <cell r="K11">
            <v>7.7252667927245087</v>
          </cell>
          <cell r="L11">
            <v>0.2878113623043026</v>
          </cell>
        </row>
        <row r="12">
          <cell r="B12">
            <v>2600</v>
          </cell>
          <cell r="C12">
            <v>96.408229687318368</v>
          </cell>
          <cell r="D12">
            <v>96.865203761755623</v>
          </cell>
          <cell r="E12">
            <v>96.865203761755623</v>
          </cell>
          <cell r="G12">
            <v>2696.8652037617558</v>
          </cell>
          <cell r="H12">
            <v>96.865203761755765</v>
          </cell>
          <cell r="I12">
            <v>77872.404166666689</v>
          </cell>
          <cell r="J12">
            <v>3.4631847220098413</v>
          </cell>
          <cell r="K12">
            <v>3.3387950812913658</v>
          </cell>
          <cell r="L12">
            <v>0.12438964071847547</v>
          </cell>
        </row>
        <row r="13">
          <cell r="B13">
            <v>6760.67</v>
          </cell>
          <cell r="C13">
            <v>96.408229687318368</v>
          </cell>
          <cell r="D13">
            <v>251.87449119845709</v>
          </cell>
          <cell r="E13">
            <v>251.87449119845709</v>
          </cell>
          <cell r="G13">
            <v>7012.5444911984569</v>
          </cell>
          <cell r="H13">
            <v>251.87449119845678</v>
          </cell>
          <cell r="I13">
            <v>77494.182499999995</v>
          </cell>
          <cell r="J13">
            <v>9.0491237728696046</v>
          </cell>
          <cell r="K13">
            <v>8.7241000316378585</v>
          </cell>
          <cell r="L13">
            <v>0.32502374123174604</v>
          </cell>
        </row>
        <row r="14">
          <cell r="B14">
            <v>1650.77</v>
          </cell>
          <cell r="C14">
            <v>96.408229687318368</v>
          </cell>
          <cell r="D14">
            <v>61.500835543766669</v>
          </cell>
          <cell r="E14">
            <v>61.500835543766669</v>
          </cell>
          <cell r="G14">
            <v>1712.2708355437667</v>
          </cell>
          <cell r="H14">
            <v>61.500835543766698</v>
          </cell>
          <cell r="I14">
            <v>77290.549166666679</v>
          </cell>
          <cell r="J14">
            <v>2.2153689603776585</v>
          </cell>
          <cell r="K14">
            <v>2.1357979957424504</v>
          </cell>
          <cell r="L14">
            <v>7.9570964635208075E-2</v>
          </cell>
        </row>
        <row r="15">
          <cell r="B15">
            <v>12492.51</v>
          </cell>
          <cell r="C15">
            <v>96.408229687318368</v>
          </cell>
          <cell r="D15">
            <v>465.41904870991146</v>
          </cell>
          <cell r="E15">
            <v>465.41904870991146</v>
          </cell>
          <cell r="G15">
            <v>12957.929048709912</v>
          </cell>
          <cell r="H15">
            <v>465.41904870991129</v>
          </cell>
          <cell r="I15">
            <v>76862.017500000002</v>
          </cell>
          <cell r="J15">
            <v>16.858689727614696</v>
          </cell>
          <cell r="K15">
            <v>16.253164314871128</v>
          </cell>
          <cell r="L15">
            <v>0.60552541274356741</v>
          </cell>
        </row>
        <row r="16">
          <cell r="B16">
            <v>60170.619999999995</v>
          </cell>
          <cell r="C16">
            <v>96.408229687318368</v>
          </cell>
          <cell r="D16">
            <v>2241.7074487581413</v>
          </cell>
          <cell r="E16">
            <v>2241.7074487581413</v>
          </cell>
          <cell r="G16">
            <v>62412.327448758137</v>
          </cell>
          <cell r="H16">
            <v>2241.7074487581413</v>
          </cell>
          <cell r="I16">
            <v>76284.397500000006</v>
          </cell>
          <cell r="J16">
            <v>81.815324619635533</v>
          </cell>
          <cell r="K16">
            <v>78.876706078723359</v>
          </cell>
          <cell r="L16">
            <v>2.9386185409121737</v>
          </cell>
        </row>
        <row r="17">
          <cell r="B17">
            <v>4535.0600000000004</v>
          </cell>
          <cell r="C17">
            <v>96.408229687318368</v>
          </cell>
          <cell r="D17">
            <v>168.95750421991826</v>
          </cell>
          <cell r="E17">
            <v>168.95750421991826</v>
          </cell>
          <cell r="G17">
            <v>4704.0175042199189</v>
          </cell>
          <cell r="H17">
            <v>168.95750421991852</v>
          </cell>
          <cell r="I17">
            <v>74977.984166666691</v>
          </cell>
          <cell r="J17">
            <v>6.2738649971750053</v>
          </cell>
          <cell r="K17">
            <v>6.0485221767487491</v>
          </cell>
          <cell r="L17">
            <v>0.2253428204262562</v>
          </cell>
        </row>
        <row r="18">
          <cell r="B18">
            <v>3316</v>
          </cell>
          <cell r="C18">
            <v>95.980424914918643</v>
          </cell>
          <cell r="D18">
            <v>138.87113954689306</v>
          </cell>
          <cell r="E18">
            <v>138.87113954689306</v>
          </cell>
          <cell r="G18">
            <v>3454.8711395468931</v>
          </cell>
          <cell r="H18">
            <v>138.87113954689312</v>
          </cell>
          <cell r="I18">
            <v>74528.827500000058</v>
          </cell>
          <cell r="J18">
            <v>4.6356171906057293</v>
          </cell>
          <cell r="K18">
            <v>4.4492850769723935</v>
          </cell>
          <cell r="L18">
            <v>0.18633211363333579</v>
          </cell>
        </row>
        <row r="19">
          <cell r="B19">
            <v>32040</v>
          </cell>
          <cell r="C19">
            <v>91.22328500040895</v>
          </cell>
          <cell r="D19">
            <v>3082.6115129008654</v>
          </cell>
          <cell r="E19">
            <v>3082.6115129008654</v>
          </cell>
          <cell r="G19">
            <v>35122.611512900869</v>
          </cell>
          <cell r="H19">
            <v>3082.6115129008685</v>
          </cell>
          <cell r="I19">
            <v>73976.997500000041</v>
          </cell>
          <cell r="J19">
            <v>47.477746731882235</v>
          </cell>
          <cell r="K19">
            <v>43.310760212997266</v>
          </cell>
          <cell r="L19">
            <v>4.1669865188849684</v>
          </cell>
          <cell r="M19">
            <v>18.003479816420089</v>
          </cell>
        </row>
        <row r="20">
          <cell r="B20">
            <v>2850</v>
          </cell>
          <cell r="C20">
            <v>90.798960773511396</v>
          </cell>
          <cell r="D20">
            <v>288.80244412601803</v>
          </cell>
          <cell r="E20">
            <v>288.80244412601803</v>
          </cell>
          <cell r="G20">
            <v>3138.8024441260181</v>
          </cell>
          <cell r="H20">
            <v>288.80244412601814</v>
          </cell>
          <cell r="I20">
            <v>73669.029166666733</v>
          </cell>
          <cell r="J20">
            <v>4.2606811568330567</v>
          </cell>
          <cell r="K20">
            <v>3.8686542122772387</v>
          </cell>
          <cell r="L20">
            <v>0.39202694455581799</v>
          </cell>
          <cell r="M20">
            <v>17.860748415135792</v>
          </cell>
        </row>
        <row r="21">
          <cell r="B21">
            <v>10558</v>
          </cell>
          <cell r="C21">
            <v>90.633130903595259</v>
          </cell>
          <cell r="D21">
            <v>1091.1617300855946</v>
          </cell>
          <cell r="E21">
            <v>1091.1617300855946</v>
          </cell>
          <cell r="G21">
            <v>11649.161730085594</v>
          </cell>
          <cell r="H21">
            <v>1091.1617300855942</v>
          </cell>
          <cell r="I21">
            <v>73100.855833333408</v>
          </cell>
          <cell r="J21">
            <v>15.935739188396301</v>
          </cell>
          <cell r="K21">
            <v>14.443059359074747</v>
          </cell>
          <cell r="L21">
            <v>1.4926798293215544</v>
          </cell>
          <cell r="M21">
            <v>18.313388372965203</v>
          </cell>
        </row>
        <row r="22">
          <cell r="B22">
            <v>2450</v>
          </cell>
          <cell r="C22">
            <v>83.169443199511335</v>
          </cell>
          <cell r="D22">
            <v>495.7934377687348</v>
          </cell>
          <cell r="E22">
            <v>495.7934377687348</v>
          </cell>
          <cell r="G22">
            <v>2945.7934377687347</v>
          </cell>
          <cell r="H22">
            <v>495.79343776873475</v>
          </cell>
          <cell r="I22">
            <v>72660.900833333391</v>
          </cell>
          <cell r="J22">
            <v>4.054165863599291</v>
          </cell>
          <cell r="K22">
            <v>3.37182717514019</v>
          </cell>
          <cell r="L22">
            <v>0.68233868845910095</v>
          </cell>
          <cell r="M22">
            <v>16.984346713948099</v>
          </cell>
        </row>
        <row r="23">
          <cell r="B23">
            <v>8655</v>
          </cell>
          <cell r="C23">
            <v>79.416613040165728</v>
          </cell>
          <cell r="D23">
            <v>2243.2235185762065</v>
          </cell>
          <cell r="E23">
            <v>2243.2235185762065</v>
          </cell>
          <cell r="G23">
            <v>10898.223518576207</v>
          </cell>
          <cell r="H23">
            <v>2243.2235185762074</v>
          </cell>
          <cell r="I23">
            <v>71981.799166666708</v>
          </cell>
          <cell r="J23">
            <v>15.140248847271035</v>
          </cell>
          <cell r="K23">
            <v>12.02387284035539</v>
          </cell>
          <cell r="L23">
            <v>3.1163760069156456</v>
          </cell>
          <cell r="M23">
            <v>17.620231820397876</v>
          </cell>
        </row>
        <row r="24">
          <cell r="B24">
            <v>27958</v>
          </cell>
          <cell r="C24">
            <v>77.834077055739115</v>
          </cell>
          <cell r="D24">
            <v>7961.9993853315846</v>
          </cell>
          <cell r="E24">
            <v>7961.9993853315846</v>
          </cell>
          <cell r="G24">
            <v>35919.999385331583</v>
          </cell>
          <cell r="H24">
            <v>7961.9993853315827</v>
          </cell>
          <cell r="I24">
            <v>71135.608333333352</v>
          </cell>
          <cell r="J24">
            <v>50.495103966798958</v>
          </cell>
          <cell r="K24">
            <v>39.302398130893884</v>
          </cell>
          <cell r="L24">
            <v>11.192705835905073</v>
          </cell>
          <cell r="M24">
            <v>21.469403148852127</v>
          </cell>
        </row>
        <row r="25">
          <cell r="B25">
            <v>3600</v>
          </cell>
          <cell r="C25">
            <v>68.295381985016689</v>
          </cell>
          <cell r="D25">
            <v>1671.2202426656072</v>
          </cell>
          <cell r="E25">
            <v>1671.2202426656072</v>
          </cell>
          <cell r="G25">
            <v>5271.2202426656077</v>
          </cell>
          <cell r="H25">
            <v>1671.2202426656077</v>
          </cell>
          <cell r="I25">
            <v>70269.655000000013</v>
          </cell>
          <cell r="J25">
            <v>7.5014175644744618</v>
          </cell>
          <cell r="K25">
            <v>5.1231217799489688</v>
          </cell>
          <cell r="L25">
            <v>2.3782957845254931</v>
          </cell>
          <cell r="M25">
            <v>21.447946847151801</v>
          </cell>
        </row>
        <row r="26">
          <cell r="B26">
            <v>0</v>
          </cell>
          <cell r="C26">
            <v>61.531173886963842</v>
          </cell>
          <cell r="D26">
            <v>0</v>
          </cell>
          <cell r="E26">
            <v>0</v>
          </cell>
          <cell r="G26">
            <v>0</v>
          </cell>
          <cell r="H26">
            <v>0</v>
          </cell>
          <cell r="I26">
            <v>69766.191666666695</v>
          </cell>
          <cell r="J26">
            <v>0</v>
          </cell>
          <cell r="K26">
            <v>0</v>
          </cell>
          <cell r="L26">
            <v>0</v>
          </cell>
          <cell r="M26">
            <v>21.436749276506443</v>
          </cell>
        </row>
        <row r="27">
          <cell r="B27">
            <v>0</v>
          </cell>
          <cell r="C27">
            <v>54.24207306763816</v>
          </cell>
          <cell r="D27">
            <v>0</v>
          </cell>
          <cell r="E27">
            <v>0</v>
          </cell>
          <cell r="G27">
            <v>0</v>
          </cell>
          <cell r="H27">
            <v>0</v>
          </cell>
          <cell r="I27">
            <v>69511.603333333376</v>
          </cell>
          <cell r="J27">
            <v>0</v>
          </cell>
          <cell r="K27">
            <v>0</v>
          </cell>
          <cell r="L27">
            <v>0</v>
          </cell>
          <cell r="M27">
            <v>20.131242781080953</v>
          </cell>
        </row>
        <row r="28">
          <cell r="B28">
            <v>1550</v>
          </cell>
          <cell r="C28">
            <v>35.824720258678767</v>
          </cell>
          <cell r="D28">
            <v>2776.6213631479859</v>
          </cell>
          <cell r="E28">
            <v>2776.6213631479859</v>
          </cell>
          <cell r="G28">
            <v>4326.6213631479859</v>
          </cell>
          <cell r="H28">
            <v>2776.6213631479859</v>
          </cell>
          <cell r="I28">
            <v>69002.143333333384</v>
          </cell>
          <cell r="J28">
            <v>6.2702709715074789</v>
          </cell>
          <cell r="K28">
            <v>2.2463070350036936</v>
          </cell>
          <cell r="L28">
            <v>4.0239639365037849</v>
          </cell>
          <cell r="M28">
            <v>13.582445294267719</v>
          </cell>
        </row>
        <row r="29">
          <cell r="B29">
            <v>21007</v>
          </cell>
          <cell r="C29">
            <v>13.88440601826748</v>
          </cell>
          <cell r="D29">
            <v>130292.2343522758</v>
          </cell>
          <cell r="E29">
            <v>130292.2343522758</v>
          </cell>
          <cell r="F29">
            <v>-123930.2343522758</v>
          </cell>
          <cell r="G29">
            <v>27368.999999999985</v>
          </cell>
          <cell r="H29">
            <v>6361.9999999999854</v>
          </cell>
          <cell r="I29">
            <v>68422.973333333401</v>
          </cell>
          <cell r="J29">
            <v>40</v>
          </cell>
          <cell r="K29">
            <v>30.701676610370406</v>
          </cell>
          <cell r="L29">
            <v>9.2983233896295943</v>
          </cell>
          <cell r="M29">
            <v>16.327734737280828</v>
          </cell>
        </row>
        <row r="30">
          <cell r="B30">
            <v>2100</v>
          </cell>
          <cell r="C30">
            <v>3.2431725866677303</v>
          </cell>
          <cell r="D30">
            <v>62651.410659822199</v>
          </cell>
          <cell r="E30">
            <v>62651.410659822199</v>
          </cell>
          <cell r="F30">
            <v>-37510.410659822199</v>
          </cell>
          <cell r="G30">
            <v>27241</v>
          </cell>
          <cell r="H30">
            <v>25141</v>
          </cell>
          <cell r="I30">
            <v>68103.723333333401</v>
          </cell>
          <cell r="J30">
            <v>40</v>
          </cell>
          <cell r="K30">
            <v>3.0835318499717825</v>
          </cell>
          <cell r="L30">
            <v>36.916468150028216</v>
          </cell>
          <cell r="M30">
            <v>19.24402872975697</v>
          </cell>
        </row>
        <row r="31">
          <cell r="B31">
            <v>0</v>
          </cell>
          <cell r="C31">
            <v>0.79609792021040027</v>
          </cell>
          <cell r="D31">
            <v>0</v>
          </cell>
          <cell r="E31">
            <v>0</v>
          </cell>
          <cell r="F31">
            <v>27066</v>
          </cell>
          <cell r="G31">
            <v>27066</v>
          </cell>
          <cell r="H31">
            <v>27066</v>
          </cell>
          <cell r="I31">
            <v>67666</v>
          </cell>
          <cell r="J31">
            <v>40</v>
          </cell>
          <cell r="K31">
            <v>0</v>
          </cell>
          <cell r="L31">
            <v>40</v>
          </cell>
          <cell r="M31">
            <v>18.43458848693237</v>
          </cell>
        </row>
        <row r="33">
          <cell r="H33">
            <v>82412.459452230018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8" sqref="H8:H29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6</v>
      </c>
      <c r="J4" s="3" t="s">
        <v>13</v>
      </c>
    </row>
    <row r="5" spans="1:10" ht="15.5" customHeight="1" x14ac:dyDescent="0.35">
      <c r="A5" s="3" t="s">
        <v>14</v>
      </c>
      <c r="B5" s="3" t="s">
        <v>12</v>
      </c>
      <c r="C5" s="3" t="s">
        <v>12</v>
      </c>
      <c r="D5" s="3" t="s">
        <v>12</v>
      </c>
      <c r="E5" s="3" t="s">
        <v>15</v>
      </c>
      <c r="F5" s="3" t="s">
        <v>15</v>
      </c>
      <c r="G5" s="3" t="s">
        <v>15</v>
      </c>
      <c r="H5" s="3" t="s">
        <v>16</v>
      </c>
      <c r="I5" s="3" t="s">
        <v>13</v>
      </c>
      <c r="J5" s="3" t="s">
        <v>17</v>
      </c>
    </row>
    <row r="6" spans="1:10" ht="15.5" customHeight="1" x14ac:dyDescent="0.35">
      <c r="A6" s="3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0.94562647754137097</v>
      </c>
      <c r="E7" s="5">
        <v>7.3135444187172978E-3</v>
      </c>
      <c r="F7" s="5">
        <v>7.0656734936005066E-3</v>
      </c>
      <c r="G7" s="5">
        <v>3.6946879103525879E-3</v>
      </c>
      <c r="H7" s="4">
        <f t="shared" ref="H7:H29" si="3">+I7/I8</f>
        <v>1</v>
      </c>
      <c r="I7" s="5">
        <v>7.1874725397038184E-3</v>
      </c>
      <c r="J7" s="5">
        <f t="shared" ref="J7:J30" si="4">I7</f>
        <v>7.1874725397038184E-3</v>
      </c>
    </row>
    <row r="8" spans="1:10" ht="15.5" customHeight="1" x14ac:dyDescent="0.35">
      <c r="A8" s="3">
        <f t="shared" ref="A8:A29" si="5">1+A7</f>
        <v>1</v>
      </c>
      <c r="B8" s="4">
        <f t="shared" si="0"/>
        <v>9.0033312325560454E-3</v>
      </c>
      <c r="C8" s="4">
        <f t="shared" si="1"/>
        <v>1.7832447086007407E-2</v>
      </c>
      <c r="D8" s="4">
        <f t="shared" si="2"/>
        <v>3.6543891286847777E-2</v>
      </c>
      <c r="E8" s="5">
        <v>7.3135444187172978E-3</v>
      </c>
      <c r="F8" s="5">
        <v>7.0656734936005066E-3</v>
      </c>
      <c r="G8" s="5">
        <v>3.9071324651978627E-3</v>
      </c>
      <c r="H8" s="4">
        <f t="shared" si="3"/>
        <v>1.3493987912631993E-2</v>
      </c>
      <c r="I8" s="5">
        <v>7.1874725397038184E-3</v>
      </c>
      <c r="J8" s="5">
        <f t="shared" si="4"/>
        <v>7.1874725397038184E-3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0.71330394480745418</v>
      </c>
      <c r="D9" s="4">
        <f t="shared" si="2"/>
        <v>0.69711891570095308</v>
      </c>
      <c r="E9" s="5">
        <v>0.81231537858693026</v>
      </c>
      <c r="F9" s="5">
        <v>0.39622568117107893</v>
      </c>
      <c r="G9" s="5">
        <v>0.1069161582856407</v>
      </c>
      <c r="H9" s="4">
        <f t="shared" si="3"/>
        <v>0.80729854998907158</v>
      </c>
      <c r="I9" s="5">
        <v>0.53264258025423905</v>
      </c>
      <c r="J9" s="5">
        <f t="shared" si="4"/>
        <v>0.53264258025423905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0.88638903487612819</v>
      </c>
      <c r="D10" s="4">
        <f t="shared" si="2"/>
        <v>0.36308553836936197</v>
      </c>
      <c r="E10" s="5">
        <v>0.81231537858693026</v>
      </c>
      <c r="F10" s="5">
        <v>0.55547944751382827</v>
      </c>
      <c r="G10" s="5">
        <v>0.1533686088235556</v>
      </c>
      <c r="H10" s="4">
        <f t="shared" si="3"/>
        <v>0.93252794031301145</v>
      </c>
      <c r="I10" s="5">
        <v>0.65978389316003283</v>
      </c>
      <c r="J10" s="5">
        <f t="shared" si="4"/>
        <v>0.65978389316003283</v>
      </c>
    </row>
    <row r="11" spans="1:10" ht="15.5" customHeight="1" x14ac:dyDescent="0.35">
      <c r="A11" s="3">
        <f t="shared" si="5"/>
        <v>4</v>
      </c>
      <c r="B11" s="4">
        <f t="shared" si="0"/>
        <v>0.84375000000000011</v>
      </c>
      <c r="C11" s="4">
        <f t="shared" si="1"/>
        <v>0.82057617993335474</v>
      </c>
      <c r="D11" s="4">
        <f t="shared" si="2"/>
        <v>0.89459208106554688</v>
      </c>
      <c r="E11" s="5">
        <v>0.81231537858693026</v>
      </c>
      <c r="F11" s="5">
        <v>0.62667680404175563</v>
      </c>
      <c r="G11" s="5">
        <v>0.42240351822422573</v>
      </c>
      <c r="H11" s="4">
        <f t="shared" si="3"/>
        <v>0.83066830946131021</v>
      </c>
      <c r="I11" s="5">
        <v>0.70752184962798048</v>
      </c>
      <c r="J11" s="5">
        <f t="shared" si="4"/>
        <v>0.70752184962798048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0.85440723767967008</v>
      </c>
      <c r="E12" s="5">
        <v>0.96274415239932465</v>
      </c>
      <c r="F12" s="5">
        <v>0.76370338229005486</v>
      </c>
      <c r="G12" s="5">
        <v>0.47217444370969808</v>
      </c>
      <c r="H12" s="4">
        <f t="shared" si="3"/>
        <v>1</v>
      </c>
      <c r="I12" s="5">
        <v>0.85175014090378576</v>
      </c>
      <c r="J12" s="5">
        <f t="shared" si="4"/>
        <v>0.85175014090378576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0.96840242669362997</v>
      </c>
      <c r="D13" s="4">
        <f t="shared" si="2"/>
        <v>0.67610561525649893</v>
      </c>
      <c r="E13" s="5">
        <v>0.96274415239932465</v>
      </c>
      <c r="F13" s="5">
        <v>0.76370338229005486</v>
      </c>
      <c r="G13" s="5">
        <v>0.55263394653817677</v>
      </c>
      <c r="H13" s="4">
        <f t="shared" si="3"/>
        <v>0.98237978373539736</v>
      </c>
      <c r="I13" s="5">
        <v>0.85175014090378576</v>
      </c>
      <c r="J13" s="5">
        <f t="shared" si="4"/>
        <v>0.85175014090378576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0.99188048067554413</v>
      </c>
      <c r="D14" s="4">
        <f t="shared" si="2"/>
        <v>0.9766251960590232</v>
      </c>
      <c r="E14" s="5">
        <v>0.96274415239932465</v>
      </c>
      <c r="F14" s="5">
        <v>0.78862192125801533</v>
      </c>
      <c r="G14" s="5">
        <v>0.81737813452195651</v>
      </c>
      <c r="H14" s="4">
        <f t="shared" si="3"/>
        <v>0.9955366157495622</v>
      </c>
      <c r="I14" s="5">
        <v>0.86702735032381684</v>
      </c>
      <c r="J14" s="5">
        <f t="shared" si="4"/>
        <v>0.86702735032381684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0.85082485082485082</v>
      </c>
      <c r="D15" s="4">
        <f t="shared" si="2"/>
        <v>0.91731609228578592</v>
      </c>
      <c r="E15" s="5">
        <v>0.96274415239932465</v>
      </c>
      <c r="F15" s="5">
        <v>0.79507756894349346</v>
      </c>
      <c r="G15" s="5">
        <v>0.83694147746783865</v>
      </c>
      <c r="H15" s="4">
        <f t="shared" si="3"/>
        <v>0.91829802715035247</v>
      </c>
      <c r="I15" s="5">
        <v>0.87091457672906603</v>
      </c>
      <c r="J15" s="5">
        <f t="shared" si="4"/>
        <v>0.87091457672906603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0.98926350200514845</v>
      </c>
      <c r="D16" s="4">
        <f t="shared" si="2"/>
        <v>0.96050163416554146</v>
      </c>
      <c r="E16" s="5">
        <v>0.96274415239932465</v>
      </c>
      <c r="F16" s="5">
        <v>0.93447854534653996</v>
      </c>
      <c r="G16" s="5">
        <v>0.91238067718002391</v>
      </c>
      <c r="H16" s="4">
        <f t="shared" si="3"/>
        <v>0.99455177261263461</v>
      </c>
      <c r="I16" s="5">
        <v>0.94840079253101961</v>
      </c>
      <c r="J16" s="5">
        <f t="shared" si="4"/>
        <v>0.94840079253101961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0.99813621598594171</v>
      </c>
      <c r="E17" s="5">
        <v>0.96274415239932465</v>
      </c>
      <c r="F17" s="5">
        <v>0.94462046103230912</v>
      </c>
      <c r="G17" s="5">
        <v>0.9499001820779579</v>
      </c>
      <c r="H17" s="4">
        <f t="shared" si="3"/>
        <v>1</v>
      </c>
      <c r="I17" s="5">
        <v>0.95359620147236901</v>
      </c>
      <c r="J17" s="5">
        <f t="shared" si="4"/>
        <v>0.95359620147236901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0.99591587019328565</v>
      </c>
      <c r="D18" s="4">
        <f t="shared" si="2"/>
        <v>0.99700709874631188</v>
      </c>
      <c r="E18" s="5">
        <v>0.96274415239932465</v>
      </c>
      <c r="F18" s="5">
        <v>0.94462046103230912</v>
      </c>
      <c r="G18" s="5">
        <v>0.95167389667317392</v>
      </c>
      <c r="H18" s="4">
        <f t="shared" si="3"/>
        <v>0.99793853148927836</v>
      </c>
      <c r="I18" s="5">
        <v>0.95359620147236901</v>
      </c>
      <c r="J18" s="5">
        <f t="shared" si="4"/>
        <v>0.95359620147236901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0.99282323091445923</v>
      </c>
      <c r="D19" s="4">
        <f t="shared" si="2"/>
        <v>0.99607258679986821</v>
      </c>
      <c r="E19" s="5">
        <v>0.96274415239932465</v>
      </c>
      <c r="F19" s="5">
        <v>0.94849423460736582</v>
      </c>
      <c r="G19" s="5">
        <v>0.95453071284031754</v>
      </c>
      <c r="H19" s="4">
        <f t="shared" si="3"/>
        <v>0.99638486097956325</v>
      </c>
      <c r="I19" s="5">
        <v>0.95556607083731415</v>
      </c>
      <c r="J19" s="5">
        <f t="shared" si="4"/>
        <v>0.95556607083731415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0.99232029883253181</v>
      </c>
      <c r="D20" s="4">
        <f t="shared" si="2"/>
        <v>0.99537798100966457</v>
      </c>
      <c r="E20" s="5">
        <v>0.96274415239932465</v>
      </c>
      <c r="F20" s="5">
        <v>0.95535056500817039</v>
      </c>
      <c r="G20" s="5">
        <v>0.95829433064410063</v>
      </c>
      <c r="H20" s="4">
        <f t="shared" si="3"/>
        <v>0.996145348129029</v>
      </c>
      <c r="I20" s="5">
        <v>0.95903310885101223</v>
      </c>
      <c r="J20" s="5">
        <f t="shared" si="4"/>
        <v>0.95903310885101223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0.96274415239932465</v>
      </c>
      <c r="F21" s="5">
        <v>0.96274415239932465</v>
      </c>
      <c r="G21" s="5">
        <v>0.96274415239932465</v>
      </c>
      <c r="H21" s="4">
        <f t="shared" si="3"/>
        <v>1</v>
      </c>
      <c r="I21" s="5">
        <v>0.96274415239932465</v>
      </c>
      <c r="J21" s="5">
        <f t="shared" si="4"/>
        <v>0.96274415239932465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0.96274415239932465</v>
      </c>
      <c r="F22" s="5">
        <v>0.96274415239932465</v>
      </c>
      <c r="G22" s="5">
        <v>0.96274415239932465</v>
      </c>
      <c r="H22" s="4">
        <f t="shared" si="3"/>
        <v>1</v>
      </c>
      <c r="I22" s="5">
        <v>0.96274415239932465</v>
      </c>
      <c r="J22" s="5">
        <f t="shared" si="4"/>
        <v>0.96274415239932465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0.96274415239932465</v>
      </c>
      <c r="F23" s="5">
        <v>0.96274415239932465</v>
      </c>
      <c r="G23" s="5">
        <v>0.96274415239932465</v>
      </c>
      <c r="H23" s="4">
        <f t="shared" si="3"/>
        <v>1</v>
      </c>
      <c r="I23" s="5">
        <v>0.96274415239932465</v>
      </c>
      <c r="J23" s="5">
        <f t="shared" si="4"/>
        <v>0.96274415239932465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0.96274415239932465</v>
      </c>
      <c r="F24" s="5">
        <v>0.96274415239932465</v>
      </c>
      <c r="G24" s="5">
        <v>0.96274415239932465</v>
      </c>
      <c r="H24" s="4">
        <f t="shared" si="3"/>
        <v>1</v>
      </c>
      <c r="I24" s="5">
        <v>0.96274415239932465</v>
      </c>
      <c r="J24" s="5">
        <f t="shared" si="4"/>
        <v>0.96274415239932465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0.96274415239932465</v>
      </c>
      <c r="F25" s="5">
        <v>0.96274415239932465</v>
      </c>
      <c r="G25" s="5">
        <v>0.96274415239932465</v>
      </c>
      <c r="H25" s="4">
        <f t="shared" si="3"/>
        <v>1</v>
      </c>
      <c r="I25" s="5">
        <v>0.96274415239932465</v>
      </c>
      <c r="J25" s="5">
        <f t="shared" si="4"/>
        <v>0.96274415239932465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0.96274415239932465</v>
      </c>
      <c r="F26" s="5">
        <v>0.96274415239932465</v>
      </c>
      <c r="G26" s="5">
        <v>0.96274415239932465</v>
      </c>
      <c r="H26" s="4">
        <f t="shared" si="3"/>
        <v>1</v>
      </c>
      <c r="I26" s="5">
        <v>0.96274415239932465</v>
      </c>
      <c r="J26" s="5">
        <f t="shared" si="4"/>
        <v>0.96274415239932465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0.96274415239932465</v>
      </c>
      <c r="F27" s="5">
        <v>0.96274415239932465</v>
      </c>
      <c r="G27" s="5">
        <v>0.96274415239932465</v>
      </c>
      <c r="H27" s="4">
        <f t="shared" si="3"/>
        <v>1</v>
      </c>
      <c r="I27" s="5">
        <v>0.96274415239932465</v>
      </c>
      <c r="J27" s="5">
        <f t="shared" si="4"/>
        <v>0.96274415239932465</v>
      </c>
    </row>
    <row r="28" spans="1:10" ht="15.5" customHeight="1" x14ac:dyDescent="0.35">
      <c r="A28" s="3">
        <f t="shared" si="5"/>
        <v>21</v>
      </c>
      <c r="B28" s="4">
        <f t="shared" si="0"/>
        <v>0.96274415239932465</v>
      </c>
      <c r="C28" s="4">
        <f t="shared" si="1"/>
        <v>0.96274415239932465</v>
      </c>
      <c r="D28" s="4">
        <f t="shared" si="2"/>
        <v>0.96274415239932465</v>
      </c>
      <c r="E28" s="5">
        <v>0.96274415239932465</v>
      </c>
      <c r="F28" s="5">
        <v>0.96274415239932465</v>
      </c>
      <c r="G28" s="5">
        <v>0.96274415239932465</v>
      </c>
      <c r="H28" s="4">
        <f t="shared" si="3"/>
        <v>0.96274415239932465</v>
      </c>
      <c r="I28" s="5">
        <v>0.96274415239932465</v>
      </c>
      <c r="J28" s="5">
        <f t="shared" si="4"/>
        <v>0.96274415239932465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22</v>
      </c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24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>
        <v>1.1300250000000001</v>
      </c>
      <c r="G38" s="4">
        <v>1.292028937412889</v>
      </c>
      <c r="H38" s="4">
        <v>1.0177592849437509</v>
      </c>
      <c r="I38" s="4">
        <v>1</v>
      </c>
      <c r="J38" s="4">
        <v>1.031494918416048</v>
      </c>
      <c r="K38" s="4">
        <v>0.99999999999999989</v>
      </c>
      <c r="L38" s="4">
        <v>0.99999999999999989</v>
      </c>
      <c r="M38" s="4">
        <v>1.0114173572536751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>
        <v>1.528375733855186</v>
      </c>
      <c r="G39" s="4">
        <v>0.99999999999999989</v>
      </c>
      <c r="H39" s="4">
        <v>0.99999999999999989</v>
      </c>
      <c r="I39" s="4">
        <v>0.99999999999999989</v>
      </c>
      <c r="J39" s="4">
        <v>0.99999999999999989</v>
      </c>
      <c r="K39" s="4">
        <v>0.99999999999999989</v>
      </c>
      <c r="L39" s="4">
        <v>1.0224071702944939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1.0773951158422039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>
        <v>3.0310000000000001</v>
      </c>
      <c r="E40" s="4">
        <v>1.00989772352359</v>
      </c>
      <c r="F40" s="4">
        <v>1</v>
      </c>
      <c r="G40" s="4">
        <v>1.0085406729826849</v>
      </c>
      <c r="H40" s="4">
        <v>1.1446645004782741</v>
      </c>
      <c r="I40" s="4">
        <v>1</v>
      </c>
      <c r="J40" s="4">
        <v>1</v>
      </c>
      <c r="K40" s="4">
        <v>1.289892049308623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/>
      <c r="D41" s="4">
        <v>1.5</v>
      </c>
      <c r="E41" s="4">
        <v>1</v>
      </c>
      <c r="F41" s="4">
        <v>1</v>
      </c>
      <c r="G41" s="4">
        <v>6</v>
      </c>
      <c r="H41" s="4">
        <v>1.092592592592593</v>
      </c>
      <c r="I41" s="4">
        <v>1</v>
      </c>
      <c r="J41" s="4">
        <v>1.0296610169491529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/>
      <c r="D42" s="4">
        <v>1</v>
      </c>
      <c r="E42" s="4">
        <v>1</v>
      </c>
      <c r="F42" s="4">
        <v>3.5</v>
      </c>
      <c r="G42" s="4">
        <v>1</v>
      </c>
      <c r="H42" s="4">
        <v>1</v>
      </c>
      <c r="I42" s="4">
        <v>1.2380952380952379</v>
      </c>
      <c r="J42" s="4">
        <v>1</v>
      </c>
      <c r="K42" s="4">
        <v>1.138461538461538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>
        <v>1.0518000000000001</v>
      </c>
      <c r="F43" s="4">
        <v>1</v>
      </c>
      <c r="G43" s="4">
        <v>1</v>
      </c>
      <c r="H43" s="4">
        <v>1.2284978132724851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1.0464348124884879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>
        <v>1.0182884999999999</v>
      </c>
      <c r="E44" s="4">
        <v>1</v>
      </c>
      <c r="F44" s="4">
        <v>1</v>
      </c>
      <c r="G44" s="4">
        <v>1.018904269271429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1.043371884513201</v>
      </c>
      <c r="O44" s="4">
        <v>0.99999999999999989</v>
      </c>
      <c r="P44" s="4">
        <v>0.99999999999999989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/>
      <c r="D45" s="4">
        <v>1.3004435808710499</v>
      </c>
      <c r="E45" s="4">
        <v>1.2677501717795749</v>
      </c>
      <c r="F45" s="4">
        <v>1.0424383370961989</v>
      </c>
      <c r="G45" s="4">
        <v>1.007008046749778</v>
      </c>
      <c r="H45" s="4">
        <v>1.408316016960997</v>
      </c>
      <c r="I45" s="4">
        <v>1</v>
      </c>
      <c r="J45" s="4">
        <v>1</v>
      </c>
      <c r="K45" s="4">
        <v>1</v>
      </c>
      <c r="L45" s="4">
        <v>1</v>
      </c>
      <c r="M45" s="4">
        <v>1.024605269956719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1.35</v>
      </c>
      <c r="D46" s="4">
        <v>1.166666666666667</v>
      </c>
      <c r="E46" s="4">
        <v>1.541209523809524</v>
      </c>
      <c r="F46" s="4">
        <v>1.0474786860865819</v>
      </c>
      <c r="G46" s="4">
        <v>1</v>
      </c>
      <c r="H46" s="4">
        <v>5.9161211410907111</v>
      </c>
      <c r="I46" s="4">
        <v>0.99999999999999989</v>
      </c>
      <c r="J46" s="4">
        <v>0.99999999999999989</v>
      </c>
      <c r="K46" s="4">
        <v>0.99999999999999989</v>
      </c>
      <c r="L46" s="4">
        <v>0.99999999999999989</v>
      </c>
      <c r="M46" s="4">
        <v>0.99999999999999989</v>
      </c>
      <c r="N46" s="4">
        <v>0.99999999999999989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1.133528888888889</v>
      </c>
      <c r="E47" s="4">
        <v>17.847947805084608</v>
      </c>
      <c r="F47" s="4">
        <v>1.0120825692023661</v>
      </c>
      <c r="G47" s="4">
        <v>1</v>
      </c>
      <c r="H47" s="4">
        <v>1</v>
      </c>
      <c r="I47" s="4">
        <v>1</v>
      </c>
      <c r="J47" s="4">
        <v>1</v>
      </c>
      <c r="K47" s="4">
        <v>1.065118128626537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/>
      <c r="E48" s="4">
        <v>1.717321997874601</v>
      </c>
      <c r="F48" s="4">
        <v>1</v>
      </c>
      <c r="G48" s="4">
        <v>1</v>
      </c>
      <c r="H48" s="4">
        <v>1</v>
      </c>
      <c r="I48" s="4">
        <v>1</v>
      </c>
      <c r="J48" s="4">
        <v>2.0519801980198018</v>
      </c>
      <c r="K48" s="4">
        <v>0.99999999999999989</v>
      </c>
      <c r="L48" s="4">
        <v>0.99999999999999989</v>
      </c>
      <c r="M48" s="4">
        <v>0.99999999999999989</v>
      </c>
      <c r="N48" s="4">
        <v>0.99999999999999989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/>
      <c r="D49" s="4">
        <v>3.043165467625899</v>
      </c>
      <c r="E49" s="4">
        <v>1</v>
      </c>
      <c r="F49" s="4">
        <v>1</v>
      </c>
      <c r="G49" s="4">
        <v>3.018912529550827</v>
      </c>
      <c r="H49" s="4">
        <v>1.195771339075959</v>
      </c>
      <c r="I49" s="4">
        <v>1.049115913555992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1.2</v>
      </c>
      <c r="D50" s="4">
        <v>1.0708333333333331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>
        <v>1.02249550089982</v>
      </c>
      <c r="E51" s="4">
        <v>1.548547961278967</v>
      </c>
      <c r="F51" s="4">
        <v>0.99999999999999989</v>
      </c>
      <c r="G51" s="4">
        <v>0.99999999999999989</v>
      </c>
      <c r="H51" s="4">
        <v>0.99999999999999989</v>
      </c>
      <c r="I51" s="4">
        <v>0.99999999999999989</v>
      </c>
      <c r="J51" s="4">
        <v>0.99999999999999989</v>
      </c>
      <c r="K51" s="4">
        <v>0.99999999999999989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22.466666666666669</v>
      </c>
      <c r="D52" s="4">
        <v>1</v>
      </c>
      <c r="E52" s="4">
        <v>1</v>
      </c>
      <c r="F52" s="4">
        <v>1.756379821958457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</v>
      </c>
      <c r="D53" s="4">
        <v>1.709048723897912</v>
      </c>
      <c r="E53" s="4">
        <v>1.013032853651914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1.0575000000000001</v>
      </c>
      <c r="C54" s="4">
        <v>1.085106382978724</v>
      </c>
      <c r="D54" s="4">
        <v>1.4967320261437911</v>
      </c>
      <c r="E54" s="4">
        <v>1.62783114992722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/>
      <c r="D55" s="4">
        <v>1</v>
      </c>
      <c r="E55" s="4">
        <v>1</v>
      </c>
      <c r="F55" s="4">
        <v>1.555555555555556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/>
      <c r="D56" s="4"/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/>
      <c r="E57" s="4"/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>
        <v>111.07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73"/>
  <sheetViews>
    <sheetView tabSelected="1" zoomScale="80" zoomScaleNormal="80" workbookViewId="0">
      <pane ySplit="7" topLeftCell="A54" activePane="bottomLeft" state="frozen"/>
      <selection activeCell="E7" sqref="E7"/>
      <selection pane="bottomLeft" activeCell="J70" sqref="J70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26</v>
      </c>
      <c r="E4" s="7" t="s">
        <v>27</v>
      </c>
      <c r="F4" s="7" t="s">
        <v>28</v>
      </c>
      <c r="G4" s="7" t="s">
        <v>29</v>
      </c>
      <c r="H4" s="8">
        <v>45382</v>
      </c>
      <c r="J4" s="35" t="s">
        <v>30</v>
      </c>
      <c r="K4" s="36"/>
      <c r="L4" s="36"/>
      <c r="M4" s="37"/>
    </row>
    <row r="5" spans="1:44" s="7" customFormat="1" x14ac:dyDescent="0.35">
      <c r="A5" s="7" t="s">
        <v>31</v>
      </c>
      <c r="B5" s="7" t="s">
        <v>32</v>
      </c>
      <c r="C5" s="7" t="s">
        <v>33</v>
      </c>
      <c r="D5" s="7" t="s">
        <v>34</v>
      </c>
      <c r="E5" s="7" t="s">
        <v>34</v>
      </c>
      <c r="F5" s="7" t="s">
        <v>35</v>
      </c>
      <c r="G5" s="7" t="s">
        <v>36</v>
      </c>
      <c r="H5" s="9" t="s">
        <v>34</v>
      </c>
      <c r="L5" s="7" t="s">
        <v>36</v>
      </c>
      <c r="M5" s="7" t="s">
        <v>37</v>
      </c>
    </row>
    <row r="6" spans="1:44" s="7" customFormat="1" x14ac:dyDescent="0.35">
      <c r="A6" s="7" t="s">
        <v>22</v>
      </c>
      <c r="B6" s="7" t="s">
        <v>38</v>
      </c>
      <c r="C6" s="7" t="s">
        <v>39</v>
      </c>
      <c r="D6" s="7" t="s">
        <v>40</v>
      </c>
      <c r="E6" s="7" t="s">
        <v>40</v>
      </c>
      <c r="F6" s="7" t="s">
        <v>40</v>
      </c>
      <c r="G6" s="7" t="s">
        <v>41</v>
      </c>
      <c r="H6" s="9" t="s">
        <v>40</v>
      </c>
      <c r="I6" s="7" t="s">
        <v>42</v>
      </c>
      <c r="J6" s="7" t="s">
        <v>36</v>
      </c>
      <c r="K6" s="7" t="s">
        <v>38</v>
      </c>
      <c r="L6" s="7" t="s">
        <v>43</v>
      </c>
      <c r="M6" s="7" t="s">
        <v>44</v>
      </c>
      <c r="S6" s="7" t="s">
        <v>45</v>
      </c>
      <c r="AR6" s="7" t="s">
        <v>46</v>
      </c>
    </row>
    <row r="7" spans="1:44" s="7" customFormat="1" x14ac:dyDescent="0.35">
      <c r="A7" s="7" t="s">
        <v>47</v>
      </c>
      <c r="B7" s="7" t="s">
        <v>48</v>
      </c>
      <c r="C7" s="7" t="s">
        <v>47</v>
      </c>
      <c r="D7" s="7" t="s">
        <v>18</v>
      </c>
      <c r="E7" s="7" t="s">
        <v>18</v>
      </c>
      <c r="F7" s="7" t="s">
        <v>18</v>
      </c>
      <c r="G7" s="7" t="s">
        <v>47</v>
      </c>
      <c r="H7" s="9" t="s">
        <v>18</v>
      </c>
      <c r="I7" s="7" t="s">
        <v>49</v>
      </c>
      <c r="J7" s="7" t="s">
        <v>49</v>
      </c>
      <c r="K7" s="7" t="s">
        <v>48</v>
      </c>
      <c r="L7" s="7" t="s">
        <v>49</v>
      </c>
      <c r="M7" s="7" t="s">
        <v>50</v>
      </c>
      <c r="R7" s="10" t="s">
        <v>51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27</v>
      </c>
      <c r="AR7" s="7" t="s">
        <v>27</v>
      </c>
    </row>
    <row r="8" spans="1:44" x14ac:dyDescent="0.35">
      <c r="A8" s="12">
        <f t="shared" ref="A8:A30" si="0">DATE(YEAR(A9),MONTH(A9)-1,1)</f>
        <v>44652</v>
      </c>
      <c r="B8" s="13">
        <f>+[1]Summary!B8</f>
        <v>5502.54</v>
      </c>
      <c r="C8" s="13">
        <f>+[1]Summary!C8</f>
        <v>1</v>
      </c>
      <c r="D8" s="13">
        <f>+[1]Summary!D8</f>
        <v>0</v>
      </c>
      <c r="E8" s="13">
        <f>+[1]Summary!E8</f>
        <v>0</v>
      </c>
      <c r="F8" s="13">
        <f>+[1]Summary!F8</f>
        <v>0</v>
      </c>
      <c r="G8" s="13">
        <f>+[1]Summary!G8</f>
        <v>5502.54</v>
      </c>
      <c r="H8" s="14">
        <f>+[1]Summary!H8</f>
        <v>0</v>
      </c>
      <c r="I8" s="13">
        <f>+[1]Summary!I8</f>
        <v>79506.406666666662</v>
      </c>
      <c r="J8" s="13">
        <f>+[1]Summary!J8</f>
        <v>6.9208762295969279</v>
      </c>
      <c r="K8" s="13">
        <f>+[1]Summary!K8</f>
        <v>6.9208762295969271</v>
      </c>
      <c r="L8" s="13">
        <f>+[1]Summary!L8</f>
        <v>0</v>
      </c>
      <c r="M8" s="13">
        <f>+[1]Summary!M8</f>
        <v>0</v>
      </c>
      <c r="N8" s="13"/>
      <c r="O8" s="13"/>
      <c r="P8" s="15"/>
      <c r="R8" s="16">
        <f t="shared" ref="R8:R31" si="1">A8</f>
        <v>44652</v>
      </c>
      <c r="S8" s="17"/>
      <c r="T8" s="17"/>
      <c r="U8" s="17"/>
      <c r="V8" s="17"/>
      <c r="W8" s="17">
        <v>10000</v>
      </c>
      <c r="X8" s="17">
        <v>11300.25</v>
      </c>
      <c r="Y8" s="17">
        <v>14600.25</v>
      </c>
      <c r="Z8" s="17">
        <v>14859.54</v>
      </c>
      <c r="AA8" s="17">
        <v>14859.54</v>
      </c>
      <c r="AB8" s="17">
        <v>15327.54</v>
      </c>
      <c r="AC8" s="17">
        <v>15327.54</v>
      </c>
      <c r="AD8" s="17">
        <v>15327.54</v>
      </c>
      <c r="AE8" s="17">
        <v>15502.54</v>
      </c>
      <c r="AF8" s="17">
        <v>15502.54</v>
      </c>
      <c r="AG8" s="17">
        <v>15502.54</v>
      </c>
      <c r="AH8" s="17">
        <v>15502.54</v>
      </c>
      <c r="AI8" s="17">
        <v>15502.54</v>
      </c>
      <c r="AJ8" s="17">
        <v>15502.54</v>
      </c>
      <c r="AK8" s="17">
        <v>15502.54</v>
      </c>
      <c r="AL8" s="17">
        <v>15502.54</v>
      </c>
      <c r="AM8" s="17">
        <v>15502.54</v>
      </c>
      <c r="AN8" s="17">
        <v>15502.54</v>
      </c>
      <c r="AO8" s="17">
        <v>15502.54</v>
      </c>
      <c r="AP8" s="17">
        <v>15502.54</v>
      </c>
      <c r="AQ8" s="13"/>
      <c r="AR8" s="13"/>
    </row>
    <row r="9" spans="1:44" x14ac:dyDescent="0.35">
      <c r="A9" s="12">
        <f t="shared" si="0"/>
        <v>44682</v>
      </c>
      <c r="B9" s="13">
        <f>+[1]Summary!B9</f>
        <v>8603</v>
      </c>
      <c r="C9" s="13">
        <f>+[1]Summary!C9</f>
        <v>1</v>
      </c>
      <c r="D9" s="13">
        <f>+[1]Summary!D9</f>
        <v>0</v>
      </c>
      <c r="E9" s="13">
        <f>+[1]Summary!E9</f>
        <v>0</v>
      </c>
      <c r="F9" s="13">
        <f>+[1]Summary!F9</f>
        <v>0</v>
      </c>
      <c r="G9" s="13">
        <f>+[1]Summary!G9</f>
        <v>8603</v>
      </c>
      <c r="H9" s="14">
        <f>+[1]Summary!H9</f>
        <v>0</v>
      </c>
      <c r="I9" s="13">
        <f>+[1]Summary!I9</f>
        <v>79200.78333333334</v>
      </c>
      <c r="J9" s="13">
        <f>+[1]Summary!J9</f>
        <v>10.862266303342537</v>
      </c>
      <c r="K9" s="13">
        <f>+[1]Summary!K9</f>
        <v>10.862266303342539</v>
      </c>
      <c r="L9" s="13">
        <f>+[1]Summary!L9</f>
        <v>0</v>
      </c>
      <c r="M9" s="13">
        <f>+[1]Summary!M9</f>
        <v>0</v>
      </c>
      <c r="N9" s="13"/>
      <c r="O9" s="13"/>
      <c r="P9" s="13"/>
      <c r="R9" s="16">
        <f t="shared" si="1"/>
        <v>44682</v>
      </c>
      <c r="S9" s="17"/>
      <c r="T9" s="17"/>
      <c r="U9" s="17"/>
      <c r="V9" s="17"/>
      <c r="W9" s="17">
        <v>5110</v>
      </c>
      <c r="X9" s="17">
        <v>7810</v>
      </c>
      <c r="Y9" s="17">
        <v>7810</v>
      </c>
      <c r="Z9" s="17">
        <v>7810</v>
      </c>
      <c r="AA9" s="17">
        <v>7810</v>
      </c>
      <c r="AB9" s="17">
        <v>7810</v>
      </c>
      <c r="AC9" s="17">
        <v>7810</v>
      </c>
      <c r="AD9" s="17">
        <v>7985</v>
      </c>
      <c r="AE9" s="17">
        <v>7985</v>
      </c>
      <c r="AF9" s="17">
        <v>7985</v>
      </c>
      <c r="AG9" s="17">
        <v>7985</v>
      </c>
      <c r="AH9" s="17">
        <v>7985</v>
      </c>
      <c r="AI9" s="17">
        <v>7985</v>
      </c>
      <c r="AJ9" s="17">
        <v>7985</v>
      </c>
      <c r="AK9" s="17">
        <v>7985</v>
      </c>
      <c r="AL9" s="17">
        <v>7985</v>
      </c>
      <c r="AM9" s="17">
        <v>7985</v>
      </c>
      <c r="AN9" s="17">
        <v>7985</v>
      </c>
      <c r="AO9" s="17">
        <v>8603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f>+[1]Summary!B10</f>
        <v>5512.43</v>
      </c>
      <c r="C10" s="13">
        <f>+[1]Summary!C10</f>
        <v>0.96274415239932487</v>
      </c>
      <c r="D10" s="13">
        <f>+[1]Summary!D10</f>
        <v>213.31757921102013</v>
      </c>
      <c r="E10" s="13">
        <f>+[1]Summary!E10</f>
        <v>213.31757921102013</v>
      </c>
      <c r="F10" s="13">
        <f>+[1]Summary!F10</f>
        <v>0</v>
      </c>
      <c r="G10" s="13">
        <f>+[1]Summary!G10</f>
        <v>5725.7475792110208</v>
      </c>
      <c r="H10" s="14">
        <f>+[1]Summary!H10</f>
        <v>213.31757921102053</v>
      </c>
      <c r="I10" s="13">
        <f>+[1]Summary!I10</f>
        <v>78978.876666666663</v>
      </c>
      <c r="J10" s="13">
        <f>+[1]Summary!J10</f>
        <v>7.2497202047792539</v>
      </c>
      <c r="K10" s="13">
        <f>+[1]Summary!K10</f>
        <v>6.9796257336824628</v>
      </c>
      <c r="L10" s="13">
        <f>+[1]Summary!L10</f>
        <v>0.27009447109679119</v>
      </c>
      <c r="M10" s="13">
        <f>+[1]Summary!M10</f>
        <v>0</v>
      </c>
      <c r="N10" s="13"/>
      <c r="O10" s="13"/>
      <c r="P10" s="13"/>
      <c r="R10" s="16">
        <f t="shared" si="1"/>
        <v>44713</v>
      </c>
      <c r="S10" s="17"/>
      <c r="T10" s="17"/>
      <c r="U10" s="17">
        <v>10000</v>
      </c>
      <c r="V10" s="17">
        <v>30310</v>
      </c>
      <c r="W10" s="17">
        <v>30610</v>
      </c>
      <c r="X10" s="17">
        <v>30610</v>
      </c>
      <c r="Y10" s="17">
        <v>30871.43</v>
      </c>
      <c r="Z10" s="17">
        <v>35337.43</v>
      </c>
      <c r="AA10" s="17">
        <v>35337.43</v>
      </c>
      <c r="AB10" s="17">
        <v>35337.43</v>
      </c>
      <c r="AC10" s="17">
        <v>45581.47</v>
      </c>
      <c r="AD10" s="17">
        <v>45581.47</v>
      </c>
      <c r="AE10" s="17">
        <v>45581.47</v>
      </c>
      <c r="AF10" s="17">
        <v>45581.47</v>
      </c>
      <c r="AG10" s="17">
        <v>45581.47</v>
      </c>
      <c r="AH10" s="17">
        <v>45581.47</v>
      </c>
      <c r="AI10" s="17">
        <v>45581.47</v>
      </c>
      <c r="AJ10" s="17">
        <v>45581.47</v>
      </c>
      <c r="AK10" s="17">
        <v>45581.47</v>
      </c>
      <c r="AL10" s="17">
        <v>45581.47</v>
      </c>
      <c r="AM10" s="17">
        <v>45581.47</v>
      </c>
      <c r="AN10" s="17">
        <v>45581.47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f>+[1]Summary!B11</f>
        <v>6075</v>
      </c>
      <c r="C11" s="13">
        <f>+[1]Summary!C11</f>
        <v>0.96274415239932487</v>
      </c>
      <c r="D11" s="13">
        <f>+[1]Summary!D11</f>
        <v>235.08766437069445</v>
      </c>
      <c r="E11" s="13">
        <f>+[1]Summary!E11</f>
        <v>235.08766437069445</v>
      </c>
      <c r="F11" s="13">
        <f>+[1]Summary!F11</f>
        <v>0</v>
      </c>
      <c r="G11" s="13">
        <f>+[1]Summary!G11</f>
        <v>6310.0876643706943</v>
      </c>
      <c r="H11" s="14">
        <f>+[1]Summary!H11</f>
        <v>235.08766437069426</v>
      </c>
      <c r="I11" s="13">
        <f>+[1]Summary!I11</f>
        <v>78638.060833333337</v>
      </c>
      <c r="J11" s="13">
        <f>+[1]Summary!J11</f>
        <v>8.0242157518919335</v>
      </c>
      <c r="K11" s="13">
        <f>+[1]Summary!K11</f>
        <v>7.7252667927245113</v>
      </c>
      <c r="L11" s="13">
        <f>+[1]Summary!L11</f>
        <v>0.29894895916742215</v>
      </c>
      <c r="M11" s="13">
        <f>+[1]Summary!M11</f>
        <v>0</v>
      </c>
      <c r="N11" s="13"/>
      <c r="O11" s="13"/>
      <c r="P11" s="13"/>
      <c r="R11" s="16">
        <f t="shared" si="1"/>
        <v>44743</v>
      </c>
      <c r="S11" s="17"/>
      <c r="T11" s="17"/>
      <c r="U11" s="17">
        <v>600</v>
      </c>
      <c r="V11" s="17">
        <v>900</v>
      </c>
      <c r="W11" s="17">
        <v>900</v>
      </c>
      <c r="X11" s="17">
        <v>900</v>
      </c>
      <c r="Y11" s="17">
        <v>5400</v>
      </c>
      <c r="Z11" s="17">
        <v>5900</v>
      </c>
      <c r="AA11" s="17">
        <v>5900</v>
      </c>
      <c r="AB11" s="17">
        <v>6075</v>
      </c>
      <c r="AC11" s="17">
        <v>6075</v>
      </c>
      <c r="AD11" s="17">
        <v>6075</v>
      </c>
      <c r="AE11" s="17">
        <v>6075</v>
      </c>
      <c r="AF11" s="17">
        <v>6075</v>
      </c>
      <c r="AG11" s="17">
        <v>6075</v>
      </c>
      <c r="AH11" s="17">
        <v>6075</v>
      </c>
      <c r="AI11" s="17">
        <v>6075</v>
      </c>
      <c r="AJ11" s="17">
        <v>6075</v>
      </c>
      <c r="AK11" s="17">
        <v>6075</v>
      </c>
      <c r="AL11" s="17">
        <v>6075</v>
      </c>
      <c r="AM11" s="17">
        <v>6075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f>+[1]Summary!B12</f>
        <v>2960</v>
      </c>
      <c r="C12" s="13">
        <f>+[1]Summary!C12</f>
        <v>0.96274415239932487</v>
      </c>
      <c r="D12" s="13">
        <f>+[1]Summary!D12</f>
        <v>114.54477144646182</v>
      </c>
      <c r="E12" s="13">
        <f>+[1]Summary!E12</f>
        <v>114.54477144646182</v>
      </c>
      <c r="F12" s="13">
        <f>+[1]Summary!F12</f>
        <v>0</v>
      </c>
      <c r="G12" s="13">
        <f>+[1]Summary!G12</f>
        <v>3074.5447714464617</v>
      </c>
      <c r="H12" s="14">
        <f>+[1]Summary!H12</f>
        <v>114.54477144646171</v>
      </c>
      <c r="I12" s="13">
        <f>+[1]Summary!I12</f>
        <v>77872.40416666666</v>
      </c>
      <c r="J12" s="13">
        <f>+[1]Summary!J12</f>
        <v>3.9481826769675141</v>
      </c>
      <c r="K12" s="13">
        <f>+[1]Summary!K12</f>
        <v>3.8010897848547871</v>
      </c>
      <c r="L12" s="13">
        <f>+[1]Summary!L12</f>
        <v>0.14709289211272703</v>
      </c>
      <c r="M12" s="13">
        <f>+[1]Summary!M12</f>
        <v>0</v>
      </c>
      <c r="N12" s="13"/>
      <c r="O12" s="13"/>
      <c r="P12" s="13"/>
      <c r="R12" s="16">
        <f t="shared" si="1"/>
        <v>44774</v>
      </c>
      <c r="S12" s="17"/>
      <c r="T12" s="17"/>
      <c r="U12" s="17">
        <v>600</v>
      </c>
      <c r="V12" s="17">
        <v>600</v>
      </c>
      <c r="W12" s="17">
        <v>600</v>
      </c>
      <c r="X12" s="17">
        <v>2100</v>
      </c>
      <c r="Y12" s="17">
        <v>2100</v>
      </c>
      <c r="Z12" s="17">
        <v>2100</v>
      </c>
      <c r="AA12" s="17">
        <v>2600</v>
      </c>
      <c r="AB12" s="17">
        <v>2600</v>
      </c>
      <c r="AC12" s="17">
        <v>2960</v>
      </c>
      <c r="AD12" s="17">
        <v>2960</v>
      </c>
      <c r="AE12" s="17">
        <v>2960</v>
      </c>
      <c r="AF12" s="17">
        <v>2960</v>
      </c>
      <c r="AG12" s="17">
        <v>2960</v>
      </c>
      <c r="AH12" s="17">
        <v>2960</v>
      </c>
      <c r="AI12" s="17">
        <v>2960</v>
      </c>
      <c r="AJ12" s="17">
        <v>2960</v>
      </c>
      <c r="AK12" s="17">
        <v>2960</v>
      </c>
      <c r="AL12" s="17">
        <v>2960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f>+[1]Summary!B13</f>
        <v>6760.67</v>
      </c>
      <c r="C13" s="13">
        <f>+[1]Summary!C13</f>
        <v>0.96274415239932487</v>
      </c>
      <c r="D13" s="13">
        <f>+[1]Summary!D13</f>
        <v>261.62141891045644</v>
      </c>
      <c r="E13" s="13">
        <f>+[1]Summary!E13</f>
        <v>261.62141891045644</v>
      </c>
      <c r="F13" s="13">
        <f>+[1]Summary!F13</f>
        <v>0</v>
      </c>
      <c r="G13" s="13">
        <f>+[1]Summary!G13</f>
        <v>7022.2914189104567</v>
      </c>
      <c r="H13" s="14">
        <f>+[1]Summary!H13</f>
        <v>261.62141891045667</v>
      </c>
      <c r="I13" s="13">
        <f>+[1]Summary!I13</f>
        <v>77494.182499999995</v>
      </c>
      <c r="J13" s="13">
        <f>+[1]Summary!J13</f>
        <v>9.0617013979216541</v>
      </c>
      <c r="K13" s="13">
        <f>+[1]Summary!K13</f>
        <v>8.7241000316378585</v>
      </c>
      <c r="L13" s="13">
        <f>+[1]Summary!L13</f>
        <v>0.33760136628379556</v>
      </c>
      <c r="M13" s="13">
        <f>+[1]Summary!M13</f>
        <v>0</v>
      </c>
      <c r="N13" s="13"/>
      <c r="O13" s="13"/>
      <c r="P13" s="13"/>
      <c r="R13" s="16">
        <f t="shared" si="1"/>
        <v>44805</v>
      </c>
      <c r="S13" s="17"/>
      <c r="T13" s="17"/>
      <c r="U13" s="17"/>
      <c r="V13" s="17">
        <v>5000</v>
      </c>
      <c r="W13" s="17">
        <v>5259</v>
      </c>
      <c r="X13" s="17">
        <v>5259</v>
      </c>
      <c r="Y13" s="17">
        <v>5259</v>
      </c>
      <c r="Z13" s="17">
        <v>6460.67</v>
      </c>
      <c r="AA13" s="17">
        <v>6460.67</v>
      </c>
      <c r="AB13" s="17">
        <v>6460.67</v>
      </c>
      <c r="AC13" s="17">
        <v>6460.67</v>
      </c>
      <c r="AD13" s="17">
        <v>6460.67</v>
      </c>
      <c r="AE13" s="17">
        <v>6460.67</v>
      </c>
      <c r="AF13" s="17">
        <v>6460.67</v>
      </c>
      <c r="AG13" s="17">
        <v>6760.67</v>
      </c>
      <c r="AH13" s="17">
        <v>6760.67</v>
      </c>
      <c r="AI13" s="17">
        <v>6760.67</v>
      </c>
      <c r="AJ13" s="17">
        <v>6760.67</v>
      </c>
      <c r="AK13" s="17">
        <v>6760.67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f>+[1]Summary!B14</f>
        <v>1650.77</v>
      </c>
      <c r="C14" s="13">
        <f>+[1]Summary!C14</f>
        <v>0.96274415239932487</v>
      </c>
      <c r="D14" s="13">
        <f>+[1]Summary!D14</f>
        <v>63.880767689417489</v>
      </c>
      <c r="E14" s="13">
        <f>+[1]Summary!E14</f>
        <v>63.880767689417489</v>
      </c>
      <c r="F14" s="13">
        <f>+[1]Summary!F14</f>
        <v>0</v>
      </c>
      <c r="G14" s="13">
        <f>+[1]Summary!G14</f>
        <v>1714.6507676894175</v>
      </c>
      <c r="H14" s="14">
        <f>+[1]Summary!H14</f>
        <v>63.880767689417553</v>
      </c>
      <c r="I14" s="13">
        <f>+[1]Summary!I14</f>
        <v>77290.549166666679</v>
      </c>
      <c r="J14" s="13">
        <f>+[1]Summary!J14</f>
        <v>2.2184481623904673</v>
      </c>
      <c r="K14" s="13">
        <f>+[1]Summary!K14</f>
        <v>2.1357979957424504</v>
      </c>
      <c r="L14" s="13">
        <f>+[1]Summary!L14</f>
        <v>8.2650166648016832E-2</v>
      </c>
      <c r="M14" s="13">
        <f>+[1]Summary!M14</f>
        <v>0</v>
      </c>
      <c r="N14" s="13"/>
      <c r="O14" s="13"/>
      <c r="P14" s="13"/>
      <c r="R14" s="16">
        <f t="shared" si="1"/>
        <v>44835</v>
      </c>
      <c r="S14" s="17"/>
      <c r="T14" s="17"/>
      <c r="U14" s="17">
        <v>20000</v>
      </c>
      <c r="V14" s="17">
        <v>20365.77</v>
      </c>
      <c r="W14" s="17">
        <v>20365.77</v>
      </c>
      <c r="X14" s="17">
        <v>20365.77</v>
      </c>
      <c r="Y14" s="17">
        <v>20750.77</v>
      </c>
      <c r="Z14" s="17">
        <v>20750.77</v>
      </c>
      <c r="AA14" s="17">
        <v>20750.77</v>
      </c>
      <c r="AB14" s="17">
        <v>20750.77</v>
      </c>
      <c r="AC14" s="17">
        <v>20750.77</v>
      </c>
      <c r="AD14" s="17">
        <v>20750.77</v>
      </c>
      <c r="AE14" s="17">
        <v>20750.77</v>
      </c>
      <c r="AF14" s="17">
        <v>21650.77</v>
      </c>
      <c r="AG14" s="17">
        <v>21650.77</v>
      </c>
      <c r="AH14" s="17">
        <v>21650.77</v>
      </c>
      <c r="AI14" s="17">
        <v>21650.77</v>
      </c>
      <c r="AJ14" s="17">
        <v>21650.77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f>+[1]Summary!B15</f>
        <v>12492.51</v>
      </c>
      <c r="C15" s="13">
        <f>+[1]Summary!C15</f>
        <v>0.96274415239932487</v>
      </c>
      <c r="D15" s="13">
        <f>+[1]Summary!D15</f>
        <v>483.42962930494554</v>
      </c>
      <c r="E15" s="13">
        <f>+[1]Summary!E15</f>
        <v>483.42962930494554</v>
      </c>
      <c r="F15" s="13">
        <f>+[1]Summary!F15</f>
        <v>0</v>
      </c>
      <c r="G15" s="13">
        <f>+[1]Summary!G15</f>
        <v>12975.939629304945</v>
      </c>
      <c r="H15" s="14">
        <f>+[1]Summary!H15</f>
        <v>483.42962930494468</v>
      </c>
      <c r="I15" s="13">
        <f>+[1]Summary!I15</f>
        <v>76862.017500000002</v>
      </c>
      <c r="J15" s="13">
        <f>+[1]Summary!J15</f>
        <v>16.882122082347038</v>
      </c>
      <c r="K15" s="13">
        <f>+[1]Summary!K15</f>
        <v>16.253164314871128</v>
      </c>
      <c r="L15" s="13">
        <f>+[1]Summary!L15</f>
        <v>0.62895776747591015</v>
      </c>
      <c r="M15" s="13">
        <f>+[1]Summary!M15</f>
        <v>0</v>
      </c>
      <c r="N15" s="13"/>
      <c r="O15" s="13"/>
      <c r="P15" s="13"/>
      <c r="R15" s="16">
        <f t="shared" si="1"/>
        <v>44866</v>
      </c>
      <c r="S15" s="17"/>
      <c r="T15" s="17"/>
      <c r="U15" s="17">
        <v>5002.47</v>
      </c>
      <c r="V15" s="17">
        <v>6505.43</v>
      </c>
      <c r="W15" s="17">
        <v>8247.26</v>
      </c>
      <c r="X15" s="17">
        <v>8597.26</v>
      </c>
      <c r="Y15" s="17">
        <v>8657.51</v>
      </c>
      <c r="Z15" s="17">
        <v>12192.51</v>
      </c>
      <c r="AA15" s="17">
        <v>12192.51</v>
      </c>
      <c r="AB15" s="17">
        <v>12192.51</v>
      </c>
      <c r="AC15" s="17">
        <v>12192.51</v>
      </c>
      <c r="AD15" s="17">
        <v>12192.51</v>
      </c>
      <c r="AE15" s="17">
        <v>12492.51</v>
      </c>
      <c r="AF15" s="17">
        <v>12492.51</v>
      </c>
      <c r="AG15" s="17">
        <v>12492.51</v>
      </c>
      <c r="AH15" s="17">
        <v>12492.51</v>
      </c>
      <c r="AI15" s="17">
        <v>12492.51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f>+[1]Summary!B16</f>
        <v>10170.620000000001</v>
      </c>
      <c r="C16" s="13">
        <f>+[1]Summary!C16</f>
        <v>0.96274415239932487</v>
      </c>
      <c r="D16" s="13">
        <f>+[1]Summary!D16</f>
        <v>393.57815654351811</v>
      </c>
      <c r="E16" s="13">
        <f>+[1]Summary!E16</f>
        <v>393.57815654351811</v>
      </c>
      <c r="F16" s="13">
        <f>+[1]Summary!F16</f>
        <v>0</v>
      </c>
      <c r="G16" s="13">
        <f>+[1]Summary!G16</f>
        <v>10564.198156543518</v>
      </c>
      <c r="H16" s="14">
        <f>+[1]Summary!H16</f>
        <v>393.57815654351725</v>
      </c>
      <c r="I16" s="13">
        <f>+[1]Summary!I16</f>
        <v>76284.397500000006</v>
      </c>
      <c r="J16" s="13">
        <f>+[1]Summary!J16</f>
        <v>13.848438871846</v>
      </c>
      <c r="K16" s="13">
        <f>+[1]Summary!K16</f>
        <v>13.33250354372924</v>
      </c>
      <c r="L16" s="13">
        <f>+[1]Summary!L16</f>
        <v>0.51593532811675935</v>
      </c>
      <c r="M16" s="13">
        <f>+[1]Summary!M16</f>
        <v>0</v>
      </c>
      <c r="N16" s="13"/>
      <c r="O16" s="13"/>
      <c r="P16" s="13"/>
      <c r="R16" s="16">
        <f t="shared" si="1"/>
        <v>44896</v>
      </c>
      <c r="S16" s="17"/>
      <c r="T16" s="17">
        <v>4000</v>
      </c>
      <c r="U16" s="17">
        <v>5400</v>
      </c>
      <c r="V16" s="17">
        <v>6300</v>
      </c>
      <c r="W16" s="17">
        <v>9709.619999999999</v>
      </c>
      <c r="X16" s="17">
        <v>10170.620000000001</v>
      </c>
      <c r="Y16" s="17">
        <v>10170.620000000001</v>
      </c>
      <c r="Z16" s="17">
        <v>60170.62</v>
      </c>
      <c r="AA16" s="17">
        <v>60170.62</v>
      </c>
      <c r="AB16" s="17">
        <v>60170.62</v>
      </c>
      <c r="AC16" s="17">
        <v>60170.62</v>
      </c>
      <c r="AD16" s="17">
        <v>60170.62</v>
      </c>
      <c r="AE16" s="17">
        <v>60170.62</v>
      </c>
      <c r="AF16" s="17">
        <v>60170.62</v>
      </c>
      <c r="AG16" s="17">
        <v>60170.62</v>
      </c>
      <c r="AH16" s="17">
        <v>60170.62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f>+[1]Summary!B17</f>
        <v>4535.0600000000004</v>
      </c>
      <c r="C17" s="13">
        <f>+[1]Summary!C17</f>
        <v>0.96274415239932487</v>
      </c>
      <c r="D17" s="13">
        <f>+[1]Summary!D17</f>
        <v>175.4957470256727</v>
      </c>
      <c r="E17" s="13">
        <f>+[1]Summary!E17</f>
        <v>175.4957470256727</v>
      </c>
      <c r="F17" s="13">
        <f>+[1]Summary!F17</f>
        <v>0</v>
      </c>
      <c r="G17" s="13">
        <f>+[1]Summary!G17</f>
        <v>4710.5557470256736</v>
      </c>
      <c r="H17" s="14">
        <f>+[1]Summary!H17</f>
        <v>175.49574702567315</v>
      </c>
      <c r="I17" s="13">
        <f>+[1]Summary!I17</f>
        <v>74977.984166666676</v>
      </c>
      <c r="J17" s="13">
        <f>+[1]Summary!J17</f>
        <v>6.2825852140205551</v>
      </c>
      <c r="K17" s="13">
        <f>+[1]Summary!K17</f>
        <v>6.04852217674875</v>
      </c>
      <c r="L17" s="13">
        <f>+[1]Summary!L17</f>
        <v>0.23406303727180511</v>
      </c>
      <c r="M17" s="13">
        <f>+[1]Summary!M17</f>
        <v>0</v>
      </c>
      <c r="N17" s="13"/>
      <c r="O17" s="13"/>
      <c r="P17" s="13"/>
      <c r="R17" s="16">
        <f t="shared" si="1"/>
        <v>44927</v>
      </c>
      <c r="S17" s="17"/>
      <c r="T17" s="17"/>
      <c r="U17" s="17">
        <v>1125</v>
      </c>
      <c r="V17" s="17">
        <v>1275.22</v>
      </c>
      <c r="W17" s="17">
        <v>22760.06</v>
      </c>
      <c r="X17" s="17">
        <v>23035.06</v>
      </c>
      <c r="Y17" s="17">
        <v>23035.06</v>
      </c>
      <c r="Z17" s="17">
        <v>23035.06</v>
      </c>
      <c r="AA17" s="17">
        <v>23035.06</v>
      </c>
      <c r="AB17" s="17">
        <v>23035.06</v>
      </c>
      <c r="AC17" s="17">
        <v>24535.06</v>
      </c>
      <c r="AD17" s="17">
        <v>24535.06</v>
      </c>
      <c r="AE17" s="17">
        <v>24535.06</v>
      </c>
      <c r="AF17" s="17">
        <v>24535.06</v>
      </c>
      <c r="AG17" s="17">
        <v>24535.06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f>+[1]Summary!B18</f>
        <v>3316</v>
      </c>
      <c r="C18" s="13">
        <f>+[1]Summary!C18</f>
        <v>0.95903310885101256</v>
      </c>
      <c r="D18" s="13">
        <f>+[1]Summary!D18</f>
        <v>141.64913577675671</v>
      </c>
      <c r="E18" s="13">
        <f>+[1]Summary!E18</f>
        <v>141.64913577675671</v>
      </c>
      <c r="F18" s="13">
        <f>+[1]Summary!F18</f>
        <v>0</v>
      </c>
      <c r="G18" s="13">
        <f>+[1]Summary!G18</f>
        <v>3457.6491357767568</v>
      </c>
      <c r="H18" s="14">
        <f>+[1]Summary!H18</f>
        <v>141.64913577675679</v>
      </c>
      <c r="I18" s="13">
        <f>+[1]Summary!I18</f>
        <v>74528.827499999999</v>
      </c>
      <c r="J18" s="13">
        <f>+[1]Summary!J18</f>
        <v>4.6393446022973555</v>
      </c>
      <c r="K18" s="13">
        <f>+[1]Summary!K18</f>
        <v>4.4492850769723971</v>
      </c>
      <c r="L18" s="13">
        <f>+[1]Summary!L18</f>
        <v>0.1900595253249584</v>
      </c>
      <c r="M18" s="13">
        <f>+[1]Summary!M18</f>
        <v>0</v>
      </c>
      <c r="N18" s="13"/>
      <c r="O18" s="13"/>
      <c r="P18" s="13"/>
      <c r="R18" s="16">
        <f t="shared" si="1"/>
        <v>44958</v>
      </c>
      <c r="S18" s="17"/>
      <c r="T18" s="17"/>
      <c r="U18" s="17"/>
      <c r="V18" s="17">
        <v>941</v>
      </c>
      <c r="W18" s="17">
        <v>1616</v>
      </c>
      <c r="X18" s="17">
        <v>1616</v>
      </c>
      <c r="Y18" s="17">
        <v>1616</v>
      </c>
      <c r="Z18" s="17">
        <v>1616</v>
      </c>
      <c r="AA18" s="17">
        <v>1616</v>
      </c>
      <c r="AB18" s="17">
        <v>3316</v>
      </c>
      <c r="AC18" s="17">
        <v>3316</v>
      </c>
      <c r="AD18" s="17">
        <v>3316</v>
      </c>
      <c r="AE18" s="17">
        <v>3316</v>
      </c>
      <c r="AF18" s="17">
        <v>3316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f>+[1]Summary!B19</f>
        <v>22040</v>
      </c>
      <c r="C19" s="13">
        <f>+[1]Summary!C19</f>
        <v>0.87162442505541848</v>
      </c>
      <c r="D19" s="13">
        <f>+[1]Summary!D19</f>
        <v>3246.1202215606572</v>
      </c>
      <c r="E19" s="13">
        <f>+[1]Summary!E19</f>
        <v>3246.1202215606572</v>
      </c>
      <c r="F19" s="13">
        <f>+[1]Summary!F19</f>
        <v>0</v>
      </c>
      <c r="G19" s="13">
        <f>+[1]Summary!G19</f>
        <v>25286.120221560657</v>
      </c>
      <c r="H19" s="14">
        <f>+[1]Summary!H19</f>
        <v>3246.1202215606572</v>
      </c>
      <c r="I19" s="13">
        <f>+[1]Summary!I19</f>
        <v>73976.997499999998</v>
      </c>
      <c r="J19" s="13">
        <f>+[1]Summary!J19</f>
        <v>34.181057728871274</v>
      </c>
      <c r="K19" s="13">
        <f>+[1]Summary!K19</f>
        <v>29.793044790713491</v>
      </c>
      <c r="L19" s="13">
        <f>+[1]Summary!L19</f>
        <v>4.3880129381577824</v>
      </c>
      <c r="M19" s="13">
        <f>+[1]Summary!M19</f>
        <v>10.257794590285876</v>
      </c>
      <c r="N19" s="18"/>
      <c r="O19" s="13"/>
      <c r="P19" s="13"/>
      <c r="R19" s="16">
        <f t="shared" si="1"/>
        <v>44986</v>
      </c>
      <c r="S19" s="17"/>
      <c r="T19" s="17"/>
      <c r="U19" s="17">
        <v>2780</v>
      </c>
      <c r="V19" s="17">
        <v>8460</v>
      </c>
      <c r="W19" s="17">
        <v>8460</v>
      </c>
      <c r="X19" s="17">
        <v>8460</v>
      </c>
      <c r="Y19" s="17">
        <v>25540</v>
      </c>
      <c r="Z19" s="17">
        <v>30540</v>
      </c>
      <c r="AA19" s="17">
        <v>32040</v>
      </c>
      <c r="AB19" s="17">
        <v>32040</v>
      </c>
      <c r="AC19" s="17">
        <v>32040</v>
      </c>
      <c r="AD19" s="17">
        <v>32040</v>
      </c>
      <c r="AE19" s="17">
        <v>32040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f>+[1]Summary!B20</f>
        <v>2850</v>
      </c>
      <c r="C20" s="13">
        <f>+[1]Summary!C20</f>
        <v>0.8696724411768062</v>
      </c>
      <c r="D20" s="13">
        <f>+[1]Summary!D20</f>
        <v>427.09590997674167</v>
      </c>
      <c r="E20" s="13">
        <f>+[1]Summary!E20</f>
        <v>427.09590997674167</v>
      </c>
      <c r="F20" s="13">
        <f>+[1]Summary!F20</f>
        <v>0</v>
      </c>
      <c r="G20" s="13">
        <f>+[1]Summary!G20</f>
        <v>3277.0959099767415</v>
      </c>
      <c r="H20" s="14">
        <f>+[1]Summary!H20</f>
        <v>427.0959099767415</v>
      </c>
      <c r="I20" s="13">
        <f>+[1]Summary!I20</f>
        <v>73669.02916666666</v>
      </c>
      <c r="J20" s="13">
        <f>+[1]Summary!J20</f>
        <v>4.4484038232168572</v>
      </c>
      <c r="K20" s="13">
        <f>+[1]Summary!K20</f>
        <v>3.8686542122772423</v>
      </c>
      <c r="L20" s="13">
        <f>+[1]Summary!L20</f>
        <v>0.57974961093961497</v>
      </c>
      <c r="M20" s="13">
        <f>+[1]Summary!M20</f>
        <v>10.080940525909817</v>
      </c>
      <c r="N20" s="18">
        <f t="shared" ref="N20:N31" si="2">J20/J8</f>
        <v>0.64275153544769181</v>
      </c>
      <c r="O20" s="18">
        <f t="shared" ref="O20:O31" si="3">I20/I8</f>
        <v>0.92657978463957746</v>
      </c>
      <c r="P20" s="13"/>
      <c r="R20" s="16">
        <f t="shared" si="1"/>
        <v>45017</v>
      </c>
      <c r="S20" s="17"/>
      <c r="T20" s="17">
        <v>10000</v>
      </c>
      <c r="U20" s="17">
        <v>12000</v>
      </c>
      <c r="V20" s="17">
        <v>12850</v>
      </c>
      <c r="W20" s="17">
        <v>12850</v>
      </c>
      <c r="X20" s="17">
        <v>12850</v>
      </c>
      <c r="Y20" s="17">
        <v>12850</v>
      </c>
      <c r="Z20" s="17">
        <v>12850</v>
      </c>
      <c r="AA20" s="17">
        <v>12850</v>
      </c>
      <c r="AB20" s="17">
        <v>12850</v>
      </c>
      <c r="AC20" s="17">
        <v>12850</v>
      </c>
      <c r="AD20" s="17">
        <v>12850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f>+[1]Summary!B21</f>
        <v>10558</v>
      </c>
      <c r="C21" s="13">
        <f>+[1]Summary!C21</f>
        <v>0.8696724411768062</v>
      </c>
      <c r="D21" s="13">
        <f>+[1]Summary!D21</f>
        <v>1582.2030236962942</v>
      </c>
      <c r="E21" s="13">
        <f>+[1]Summary!E21</f>
        <v>1582.2030236962942</v>
      </c>
      <c r="F21" s="13">
        <f>+[1]Summary!F21</f>
        <v>0</v>
      </c>
      <c r="G21" s="13">
        <f>+[1]Summary!G21</f>
        <v>12140.203023696295</v>
      </c>
      <c r="H21" s="14">
        <f>+[1]Summary!H21</f>
        <v>1582.2030236962946</v>
      </c>
      <c r="I21" s="13">
        <f>+[1]Summary!I21</f>
        <v>73100.85583333332</v>
      </c>
      <c r="J21" s="13">
        <f>+[1]Summary!J21</f>
        <v>16.607470439710603</v>
      </c>
      <c r="K21" s="13">
        <f>+[1]Summary!K21</f>
        <v>14.443059359074766</v>
      </c>
      <c r="L21" s="13">
        <f>+[1]Summary!L21</f>
        <v>2.164411080635837</v>
      </c>
      <c r="M21" s="13">
        <f>+[1]Summary!M21</f>
        <v>10.535384042715098</v>
      </c>
      <c r="N21" s="18">
        <f t="shared" si="2"/>
        <v>1.5289139463097265</v>
      </c>
      <c r="O21" s="18">
        <f t="shared" si="3"/>
        <v>0.92298147514113371</v>
      </c>
      <c r="P21" s="13"/>
      <c r="R21" s="16">
        <f t="shared" si="1"/>
        <v>45047</v>
      </c>
      <c r="S21" s="17"/>
      <c r="T21" s="17"/>
      <c r="U21" s="17">
        <v>6668</v>
      </c>
      <c r="V21" s="17">
        <v>6818</v>
      </c>
      <c r="W21" s="17">
        <v>10558</v>
      </c>
      <c r="X21" s="17">
        <v>10558</v>
      </c>
      <c r="Y21" s="17">
        <v>10558</v>
      </c>
      <c r="Z21" s="17">
        <v>10558</v>
      </c>
      <c r="AA21" s="17">
        <v>10558</v>
      </c>
      <c r="AB21" s="17">
        <v>10558</v>
      </c>
      <c r="AC21" s="17">
        <v>10558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f>+[1]Summary!B22</f>
        <v>2450</v>
      </c>
      <c r="C22" s="13">
        <f>+[1]Summary!C22</f>
        <v>0.83208955770935711</v>
      </c>
      <c r="D22" s="13">
        <f>+[1]Summary!D22</f>
        <v>494.39459947623482</v>
      </c>
      <c r="E22" s="13">
        <f>+[1]Summary!E22</f>
        <v>494.39459947623482</v>
      </c>
      <c r="F22" s="13">
        <f>+[1]Summary!F22</f>
        <v>0</v>
      </c>
      <c r="G22" s="13">
        <f>+[1]Summary!G22</f>
        <v>2944.3945994762348</v>
      </c>
      <c r="H22" s="14">
        <f>+[1]Summary!H22</f>
        <v>494.39459947623482</v>
      </c>
      <c r="I22" s="13">
        <f>+[1]Summary!I22</f>
        <v>72660.900833333333</v>
      </c>
      <c r="J22" s="13">
        <f>+[1]Summary!J22</f>
        <v>4.0522407040204049</v>
      </c>
      <c r="K22" s="13">
        <f>+[1]Summary!K22</f>
        <v>3.3718271751401927</v>
      </c>
      <c r="L22" s="13">
        <f>+[1]Summary!L22</f>
        <v>0.68041352888021223</v>
      </c>
      <c r="M22" s="13">
        <f>+[1]Summary!M22</f>
        <v>10.302208808289832</v>
      </c>
      <c r="N22" s="18">
        <f t="shared" si="2"/>
        <v>0.55895132357646504</v>
      </c>
      <c r="O22" s="18">
        <f t="shared" si="3"/>
        <v>0.92000423277734644</v>
      </c>
      <c r="P22" s="13"/>
      <c r="R22" s="16">
        <f t="shared" si="1"/>
        <v>45078</v>
      </c>
      <c r="S22" s="17"/>
      <c r="T22" s="17">
        <v>750</v>
      </c>
      <c r="U22" s="17">
        <v>16850</v>
      </c>
      <c r="V22" s="17">
        <v>16850</v>
      </c>
      <c r="W22" s="17">
        <v>16850</v>
      </c>
      <c r="X22" s="17">
        <v>29595</v>
      </c>
      <c r="Y22" s="17">
        <v>29595</v>
      </c>
      <c r="Z22" s="17">
        <v>29595</v>
      </c>
      <c r="AA22" s="17">
        <v>29595</v>
      </c>
      <c r="AB22" s="17">
        <v>29595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f>+[1]Summary!B23</f>
        <v>8655</v>
      </c>
      <c r="C23" s="13">
        <f>+[1]Summary!C23</f>
        <v>0.75674631370052714</v>
      </c>
      <c r="D23" s="13">
        <f>+[1]Summary!D23</f>
        <v>2782.1221151730738</v>
      </c>
      <c r="E23" s="13">
        <f>+[1]Summary!E23</f>
        <v>2782.1221151730738</v>
      </c>
      <c r="F23" s="13">
        <f>+[1]Summary!F23</f>
        <v>0</v>
      </c>
      <c r="G23" s="13">
        <f>+[1]Summary!G23</f>
        <v>11437.122115173073</v>
      </c>
      <c r="H23" s="14">
        <f>+[1]Summary!H23</f>
        <v>2782.1221151730733</v>
      </c>
      <c r="I23" s="13">
        <f>+[1]Summary!I23</f>
        <v>71981.799166666664</v>
      </c>
      <c r="J23" s="13">
        <f>+[1]Summary!J23</f>
        <v>15.888908373478635</v>
      </c>
      <c r="K23" s="13">
        <f>+[1]Summary!K23</f>
        <v>12.023872840355395</v>
      </c>
      <c r="L23" s="13">
        <f>+[1]Summary!L23</f>
        <v>3.8650355331232404</v>
      </c>
      <c r="M23" s="13">
        <f>+[1]Summary!M23</f>
        <v>10.947570946790742</v>
      </c>
      <c r="N23" s="18">
        <f t="shared" si="2"/>
        <v>1.9801197855045685</v>
      </c>
      <c r="O23" s="18">
        <f t="shared" si="3"/>
        <v>0.91535572474537419</v>
      </c>
      <c r="P23" s="13"/>
      <c r="R23" s="16">
        <f t="shared" si="1"/>
        <v>45108</v>
      </c>
      <c r="S23" s="17"/>
      <c r="T23" s="17">
        <v>10775</v>
      </c>
      <c r="U23" s="17">
        <v>10775</v>
      </c>
      <c r="V23" s="17">
        <v>18415</v>
      </c>
      <c r="W23" s="17">
        <v>18655</v>
      </c>
      <c r="X23" s="17">
        <v>18655</v>
      </c>
      <c r="Y23" s="17">
        <v>18655</v>
      </c>
      <c r="Z23" s="17">
        <v>18655</v>
      </c>
      <c r="AA23" s="17">
        <v>18655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f>+[1]Summary!B24</f>
        <v>7958</v>
      </c>
      <c r="C24" s="13">
        <f>+[1]Summary!C24</f>
        <v>0.75119659535098005</v>
      </c>
      <c r="D24" s="13">
        <f>+[1]Summary!D24</f>
        <v>2635.7647338268362</v>
      </c>
      <c r="E24" s="13">
        <f>+[1]Summary!E24</f>
        <v>2635.7647338268362</v>
      </c>
      <c r="F24" s="19">
        <f>+[1]Summary!F24</f>
        <v>0</v>
      </c>
      <c r="G24" s="13">
        <f>+[1]Summary!G24</f>
        <v>10593.764733826836</v>
      </c>
      <c r="H24" s="14">
        <f>+[1]Summary!H24</f>
        <v>2635.7647338268362</v>
      </c>
      <c r="I24" s="13">
        <f>+[1]Summary!I24</f>
        <v>71135.608333333323</v>
      </c>
      <c r="J24" s="13">
        <f>+[1]Summary!J24</f>
        <v>14.89235135824757</v>
      </c>
      <c r="K24" s="13">
        <f>+[1]Summary!K24</f>
        <v>11.187083637086117</v>
      </c>
      <c r="L24" s="13">
        <f>+[1]Summary!L24</f>
        <v>3.7052677211614533</v>
      </c>
      <c r="M24" s="13">
        <f>+[1]Summary!M24</f>
        <v>11.871181217915646</v>
      </c>
      <c r="N24" s="18">
        <f t="shared" si="2"/>
        <v>3.7719509396373621</v>
      </c>
      <c r="O24" s="18">
        <f t="shared" si="3"/>
        <v>0.9134893046461634</v>
      </c>
      <c r="P24" s="13"/>
      <c r="R24" s="16">
        <f t="shared" si="1"/>
        <v>45139</v>
      </c>
      <c r="S24" s="17">
        <v>10000</v>
      </c>
      <c r="T24" s="17">
        <v>10575</v>
      </c>
      <c r="U24" s="17">
        <v>11475</v>
      </c>
      <c r="V24" s="17">
        <v>17175</v>
      </c>
      <c r="W24" s="17">
        <v>27958</v>
      </c>
      <c r="X24" s="17">
        <v>27958</v>
      </c>
      <c r="Y24" s="17">
        <v>27958</v>
      </c>
      <c r="Z24" s="17">
        <v>27958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f>+[1]Summary!B25</f>
        <v>5600</v>
      </c>
      <c r="C25" s="13">
        <f>+[1]Summary!C25</f>
        <v>0.72740735696432679</v>
      </c>
      <c r="D25" s="13">
        <f>+[1]Summary!D25</f>
        <v>2098.5748719539451</v>
      </c>
      <c r="E25" s="13">
        <f>+[1]Summary!E25</f>
        <v>2098.5748719539451</v>
      </c>
      <c r="F25" s="19">
        <f>+[1]Summary!F25</f>
        <v>0</v>
      </c>
      <c r="G25" s="13">
        <f>+[1]Summary!G25</f>
        <v>7698.5748719539451</v>
      </c>
      <c r="H25" s="14">
        <f>+[1]Summary!H25</f>
        <v>2098.5748719539451</v>
      </c>
      <c r="I25" s="13">
        <f>+[1]Summary!I25</f>
        <v>70269.654999999999</v>
      </c>
      <c r="J25" s="13">
        <f>+[1]Summary!J25</f>
        <v>10.955760166965307</v>
      </c>
      <c r="K25" s="13">
        <f>+[1]Summary!K25</f>
        <v>7.9693005465872861</v>
      </c>
      <c r="L25" s="13">
        <f>+[1]Summary!L25</f>
        <v>2.9864596203780209</v>
      </c>
      <c r="M25" s="13">
        <f>+[1]Summary!M25</f>
        <v>12.044165699162622</v>
      </c>
      <c r="N25" s="18">
        <f t="shared" si="2"/>
        <v>1.2090180073113053</v>
      </c>
      <c r="O25" s="18">
        <f t="shared" si="3"/>
        <v>0.90677329230487724</v>
      </c>
      <c r="P25" s="13"/>
      <c r="R25" s="16">
        <f t="shared" si="1"/>
        <v>45170</v>
      </c>
      <c r="S25" s="17"/>
      <c r="T25" s="17"/>
      <c r="U25" s="17">
        <v>3600</v>
      </c>
      <c r="V25" s="17">
        <v>3600</v>
      </c>
      <c r="W25" s="17">
        <v>3600</v>
      </c>
      <c r="X25" s="17">
        <v>5600</v>
      </c>
      <c r="Y25" s="17">
        <v>5600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f>+[1]Summary!B26</f>
        <v>0</v>
      </c>
      <c r="C26" s="13">
        <f>+[1]Summary!C26</f>
        <v>0.72740735696432679</v>
      </c>
      <c r="D26" s="13">
        <f>+[1]Summary!D26</f>
        <v>0</v>
      </c>
      <c r="E26" s="13">
        <f>+[1]Summary!E26</f>
        <v>0</v>
      </c>
      <c r="F26" s="19">
        <f>+[1]Summary!F26</f>
        <v>0</v>
      </c>
      <c r="G26" s="13">
        <f>+[1]Summary!G26</f>
        <v>0</v>
      </c>
      <c r="H26" s="14">
        <f>+[1]Summary!H26</f>
        <v>0</v>
      </c>
      <c r="I26" s="13">
        <f>+[1]Summary!I26</f>
        <v>69750.661666666667</v>
      </c>
      <c r="J26" s="13">
        <f>+[1]Summary!J26</f>
        <v>0</v>
      </c>
      <c r="K26" s="13">
        <f>+[1]Summary!K26</f>
        <v>0</v>
      </c>
      <c r="L26" s="13">
        <f>+[1]Summary!L26</f>
        <v>0</v>
      </c>
      <c r="M26" s="13">
        <f>+[1]Summary!M26</f>
        <v>11.952430555296267</v>
      </c>
      <c r="N26" s="18">
        <f t="shared" si="2"/>
        <v>0</v>
      </c>
      <c r="O26" s="18">
        <f t="shared" si="3"/>
        <v>0.9024474844428747</v>
      </c>
      <c r="P26" s="13"/>
      <c r="R26" s="16">
        <f t="shared" si="1"/>
        <v>45200</v>
      </c>
      <c r="S26" s="17"/>
      <c r="T26" s="17"/>
      <c r="U26" s="17"/>
      <c r="V26" s="17">
        <v>10000</v>
      </c>
      <c r="W26" s="17">
        <v>10000</v>
      </c>
      <c r="X26" s="17">
        <v>10000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f>+[1]Summary!B27</f>
        <v>0</v>
      </c>
      <c r="C27" s="13">
        <f>+[1]Summary!C27</f>
        <v>0.59896797662392554</v>
      </c>
      <c r="D27" s="13">
        <f>+[1]Summary!D27</f>
        <v>0</v>
      </c>
      <c r="E27" s="13">
        <f>+[1]Summary!E27</f>
        <v>0</v>
      </c>
      <c r="F27" s="19">
        <f>+[1]Summary!F27</f>
        <v>0</v>
      </c>
      <c r="G27" s="13">
        <f>+[1]Summary!G27</f>
        <v>0</v>
      </c>
      <c r="H27" s="14">
        <f>+[1]Summary!H27</f>
        <v>0</v>
      </c>
      <c r="I27" s="13">
        <f>+[1]Summary!I27</f>
        <v>69511.603333333333</v>
      </c>
      <c r="J27" s="13">
        <f>+[1]Summary!J27</f>
        <v>0</v>
      </c>
      <c r="K27" s="13">
        <f>+[1]Summary!K27</f>
        <v>0</v>
      </c>
      <c r="L27" s="13">
        <f>+[1]Summary!L27</f>
        <v>0</v>
      </c>
      <c r="M27" s="13">
        <f>+[1]Summary!M27</f>
        <v>10.56487423351458</v>
      </c>
      <c r="N27" s="18">
        <f t="shared" si="2"/>
        <v>0</v>
      </c>
      <c r="O27" s="18">
        <f t="shared" si="3"/>
        <v>0.90436870634228839</v>
      </c>
      <c r="P27" s="13"/>
      <c r="R27" s="16">
        <f t="shared" si="1"/>
        <v>45231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f>+[1]Summary!B28</f>
        <v>1550</v>
      </c>
      <c r="C28" s="13">
        <f>+[1]Summary!C28</f>
        <v>0.5868012139726686</v>
      </c>
      <c r="D28" s="13">
        <f>+[1]Summary!D28</f>
        <v>1091.4396614936011</v>
      </c>
      <c r="E28" s="13">
        <f>+[1]Summary!E28</f>
        <v>1091.4396614936011</v>
      </c>
      <c r="F28" s="19">
        <f>+[1]Summary!F28</f>
        <v>0</v>
      </c>
      <c r="G28" s="13">
        <f>+[1]Summary!G28</f>
        <v>2641.4396614936013</v>
      </c>
      <c r="H28" s="14">
        <f>+[1]Summary!H28</f>
        <v>1091.4396614936013</v>
      </c>
      <c r="I28" s="13">
        <f>+[1]Summary!I28</f>
        <v>69002.143333333326</v>
      </c>
      <c r="J28" s="13">
        <f>+[1]Summary!J28</f>
        <v>3.8280545123553913</v>
      </c>
      <c r="K28" s="13">
        <f>+[1]Summary!K28</f>
        <v>2.2463070350036958</v>
      </c>
      <c r="L28" s="13">
        <f>+[1]Summary!L28</f>
        <v>1.5817474773516955</v>
      </c>
      <c r="M28" s="13">
        <f>+[1]Summary!M28</f>
        <v>9.737476792917402</v>
      </c>
      <c r="N28" s="18">
        <f t="shared" si="2"/>
        <v>0.27642498535613719</v>
      </c>
      <c r="O28" s="18">
        <f t="shared" si="3"/>
        <v>0.9045380915977389</v>
      </c>
      <c r="P28" s="20"/>
      <c r="R28" s="16">
        <f t="shared" si="1"/>
        <v>45261</v>
      </c>
      <c r="S28" s="17"/>
      <c r="T28" s="17"/>
      <c r="U28" s="17"/>
      <c r="V28" s="17">
        <v>1550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f>+[1]Summary!B29</f>
        <v>1107</v>
      </c>
      <c r="C29" s="13">
        <f>+[1]Summary!C29</f>
        <v>0.15470874961555781</v>
      </c>
      <c r="D29" s="13">
        <f>+[1]Summary!D29</f>
        <v>6048.3806927586857</v>
      </c>
      <c r="E29" s="13">
        <f>+[1]Summary!E29</f>
        <v>6048.3806927586857</v>
      </c>
      <c r="F29" s="13">
        <f>+[1]Summary!F29</f>
        <v>20213.619307241315</v>
      </c>
      <c r="G29" s="13">
        <f>+[1]Summary!G29</f>
        <v>27369</v>
      </c>
      <c r="H29" s="14">
        <f>+[1]Summary!H29</f>
        <v>26262</v>
      </c>
      <c r="I29" s="13">
        <f>+[1]Summary!I29</f>
        <v>68422.973333333328</v>
      </c>
      <c r="J29" s="19">
        <f>+[1]Summary!J29</f>
        <v>40</v>
      </c>
      <c r="K29" s="13">
        <f>+[1]Summary!K29</f>
        <v>1.6178776601932725</v>
      </c>
      <c r="L29" s="13">
        <f>+[1]Summary!L29</f>
        <v>38.382122339806727</v>
      </c>
      <c r="M29" s="13">
        <f>+[1]Summary!M29</f>
        <v>12.452679210867993</v>
      </c>
      <c r="N29" s="18">
        <f t="shared" si="2"/>
        <v>6.3668058032438379</v>
      </c>
      <c r="O29" s="18">
        <f t="shared" si="3"/>
        <v>0.91257419219537328</v>
      </c>
      <c r="P29" s="13"/>
      <c r="R29" s="16">
        <f t="shared" si="1"/>
        <v>45292</v>
      </c>
      <c r="S29" s="17"/>
      <c r="T29" s="17">
        <v>100</v>
      </c>
      <c r="U29" s="17">
        <v>11107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f>+[1]Summary!B30</f>
        <v>0</v>
      </c>
      <c r="C30" s="13">
        <f>+[1]Summary!C30</f>
        <v>2.132682010794703E-2</v>
      </c>
      <c r="D30" s="13">
        <f>+[1]Summary!D30</f>
        <v>0</v>
      </c>
      <c r="E30" s="13">
        <f>+[1]Summary!E30</f>
        <v>0</v>
      </c>
      <c r="F30" s="13">
        <f>+[1]Summary!F30</f>
        <v>27241</v>
      </c>
      <c r="G30" s="13">
        <f>+[1]Summary!G30</f>
        <v>27241</v>
      </c>
      <c r="H30" s="14">
        <f>+[1]Summary!H30</f>
        <v>27241</v>
      </c>
      <c r="I30" s="13">
        <f>+[1]Summary!I30</f>
        <v>68103.723333333328</v>
      </c>
      <c r="J30" s="19">
        <f>+[1]Summary!J30</f>
        <v>40</v>
      </c>
      <c r="K30" s="13">
        <f>+[1]Summary!K30</f>
        <v>0</v>
      </c>
      <c r="L30" s="13">
        <f>+[1]Summary!L30</f>
        <v>40</v>
      </c>
      <c r="M30" s="13">
        <f>+[1]Summary!M30</f>
        <v>15.339463387028459</v>
      </c>
      <c r="N30" s="18">
        <f t="shared" si="2"/>
        <v>8.6219074953372541</v>
      </c>
      <c r="O30" s="18">
        <f t="shared" si="3"/>
        <v>0.91379034955746929</v>
      </c>
      <c r="P30" s="13"/>
      <c r="R30" s="16">
        <f t="shared" si="1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f>+[1]Summary!B31</f>
        <v>0</v>
      </c>
      <c r="C31" s="13">
        <f>+[1]Summary!C31</f>
        <v>2.132682010794703E-2</v>
      </c>
      <c r="D31" s="13">
        <f>+[1]Summary!D31</f>
        <v>0</v>
      </c>
      <c r="E31" s="13">
        <f>+[1]Summary!E31</f>
        <v>0</v>
      </c>
      <c r="F31" s="13">
        <f>+[1]Summary!F31</f>
        <v>27066</v>
      </c>
      <c r="G31" s="13">
        <f>+[1]Summary!G31</f>
        <v>27066</v>
      </c>
      <c r="H31" s="14">
        <f>+[1]Summary!H31</f>
        <v>27066</v>
      </c>
      <c r="I31" s="13">
        <f>+[1]Summary!I31</f>
        <v>67665.975000000006</v>
      </c>
      <c r="J31" s="19">
        <f>+[1]Summary!J31</f>
        <v>40</v>
      </c>
      <c r="K31" s="13">
        <f>+[1]Summary!K31</f>
        <v>0</v>
      </c>
      <c r="L31" s="13">
        <f>+[1]Summary!L31</f>
        <v>40</v>
      </c>
      <c r="M31" s="13">
        <f>+[1]Summary!M31</f>
        <v>15.664559597984612</v>
      </c>
      <c r="N31" s="18">
        <f t="shared" si="2"/>
        <v>1.1702388006036957</v>
      </c>
      <c r="O31" s="18">
        <f t="shared" si="3"/>
        <v>0.91468939382137004</v>
      </c>
      <c r="P31" s="13"/>
      <c r="R31" s="16">
        <f t="shared" si="1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52</v>
      </c>
      <c r="R32" t="s">
        <v>27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15" x14ac:dyDescent="0.35">
      <c r="C33" s="17"/>
      <c r="D33" s="13"/>
      <c r="E33" s="13"/>
      <c r="F33" s="13"/>
      <c r="G33" s="13"/>
      <c r="H33" s="14">
        <f>SUM(H8:H31)</f>
        <v>97009.320007436327</v>
      </c>
      <c r="I33" s="13"/>
      <c r="J33" s="22">
        <f>SUM(G20:G31)/SUM(I20:I31)</f>
        <v>0.15664559597984612</v>
      </c>
      <c r="K33" s="13"/>
      <c r="L33" s="13"/>
      <c r="M33" s="16"/>
    </row>
    <row r="34" spans="1:15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1:15" x14ac:dyDescent="0.35">
      <c r="C35" s="17"/>
      <c r="D35" s="13"/>
      <c r="H35" s="24">
        <v>7.4999999999999997E-2</v>
      </c>
      <c r="I35" t="s">
        <v>53</v>
      </c>
      <c r="J35" s="23" t="s">
        <v>54</v>
      </c>
      <c r="K35" t="s">
        <v>55</v>
      </c>
    </row>
    <row r="36" spans="1:15" x14ac:dyDescent="0.35">
      <c r="C36" s="17"/>
      <c r="D36" s="13"/>
      <c r="F36" s="23"/>
      <c r="H36" s="25">
        <f>H33*(1+H35)</f>
        <v>104285.01900799405</v>
      </c>
      <c r="I36" s="26">
        <v>29887</v>
      </c>
      <c r="J36" s="27">
        <f>(H36-I36)/I36</f>
        <v>2.4893103693242562</v>
      </c>
      <c r="K36" s="27">
        <f>(VLOOKUP(DATE(YEAR(H4),MONTH(H4),DAY(1)),[2]Premium!$B$3:$D$200,3,FALSE)-VLOOKUP(DATE(YEAR(H4),MONTH(H4)-3,DAY(1)),[2]Premium!$B$3:$D$200,3,FALSE))/VLOOKUP(DATE(YEAR(H4),MONTH(H4),DAY(1)),[2]Premium!$B$3:$D$200,3,FALSE)</f>
        <v>-9.9892366423526058E-2</v>
      </c>
    </row>
    <row r="37" spans="1:15" x14ac:dyDescent="0.35">
      <c r="C37" s="17"/>
      <c r="D37" s="13"/>
      <c r="M37" s="16"/>
    </row>
    <row r="38" spans="1:15" x14ac:dyDescent="0.35">
      <c r="D38" s="17"/>
      <c r="E38" s="13"/>
    </row>
    <row r="39" spans="1:15" x14ac:dyDescent="0.35">
      <c r="D39" s="17"/>
      <c r="E39" s="13"/>
      <c r="G39" s="10"/>
      <c r="I39" s="28"/>
      <c r="J39" s="28"/>
      <c r="K39" s="28"/>
      <c r="L39" s="28"/>
      <c r="M39" s="29"/>
      <c r="N39" s="30"/>
      <c r="O39" s="30"/>
    </row>
    <row r="40" spans="1:15" x14ac:dyDescent="0.35">
      <c r="A40" s="7"/>
      <c r="B40" s="7"/>
      <c r="C40" s="7"/>
      <c r="D40" s="7"/>
      <c r="E40" s="7" t="s">
        <v>26</v>
      </c>
      <c r="F40" s="7" t="s">
        <v>27</v>
      </c>
      <c r="G40" s="7" t="s">
        <v>28</v>
      </c>
      <c r="H40" s="7" t="s">
        <v>29</v>
      </c>
      <c r="I40" s="8">
        <v>45382</v>
      </c>
      <c r="J40" s="7"/>
      <c r="K40" s="35" t="s">
        <v>30</v>
      </c>
      <c r="L40" s="36"/>
      <c r="M40" s="36"/>
      <c r="N40" s="37"/>
    </row>
    <row r="41" spans="1:15" x14ac:dyDescent="0.35">
      <c r="A41" s="7" t="s">
        <v>31</v>
      </c>
      <c r="B41" s="7" t="s">
        <v>32</v>
      </c>
      <c r="C41" s="7"/>
      <c r="D41" s="7" t="s">
        <v>33</v>
      </c>
      <c r="E41" s="7" t="s">
        <v>34</v>
      </c>
      <c r="F41" s="7" t="s">
        <v>34</v>
      </c>
      <c r="G41" s="7" t="s">
        <v>35</v>
      </c>
      <c r="H41" s="7" t="s">
        <v>36</v>
      </c>
      <c r="I41" s="9" t="s">
        <v>34</v>
      </c>
      <c r="J41" s="7"/>
      <c r="K41" s="7"/>
      <c r="L41" s="7"/>
      <c r="M41" s="7" t="s">
        <v>36</v>
      </c>
      <c r="N41" s="7" t="s">
        <v>37</v>
      </c>
    </row>
    <row r="42" spans="1:15" x14ac:dyDescent="0.35">
      <c r="A42" s="7" t="s">
        <v>22</v>
      </c>
      <c r="B42" s="7" t="s">
        <v>38</v>
      </c>
      <c r="C42" s="7"/>
      <c r="D42" s="7" t="s">
        <v>39</v>
      </c>
      <c r="E42" s="7" t="s">
        <v>40</v>
      </c>
      <c r="F42" s="7" t="s">
        <v>40</v>
      </c>
      <c r="G42" s="7" t="s">
        <v>40</v>
      </c>
      <c r="H42" s="7" t="s">
        <v>41</v>
      </c>
      <c r="I42" s="9" t="s">
        <v>40</v>
      </c>
      <c r="J42" s="7" t="s">
        <v>42</v>
      </c>
      <c r="K42" s="7" t="s">
        <v>36</v>
      </c>
      <c r="L42" s="7" t="s">
        <v>38</v>
      </c>
      <c r="M42" s="7" t="s">
        <v>43</v>
      </c>
      <c r="N42" s="7" t="s">
        <v>44</v>
      </c>
    </row>
    <row r="43" spans="1:15" x14ac:dyDescent="0.35">
      <c r="A43" s="7" t="s">
        <v>47</v>
      </c>
      <c r="B43" s="7" t="s">
        <v>48</v>
      </c>
      <c r="C43" s="7"/>
      <c r="D43" s="7" t="s">
        <v>47</v>
      </c>
      <c r="E43" s="7" t="s">
        <v>18</v>
      </c>
      <c r="F43" s="7" t="s">
        <v>18</v>
      </c>
      <c r="G43" s="7" t="s">
        <v>18</v>
      </c>
      <c r="H43" s="7" t="s">
        <v>47</v>
      </c>
      <c r="I43" s="9" t="s">
        <v>18</v>
      </c>
      <c r="J43" s="7" t="s">
        <v>49</v>
      </c>
      <c r="K43" s="7" t="s">
        <v>49</v>
      </c>
      <c r="L43" s="7" t="s">
        <v>48</v>
      </c>
      <c r="M43" s="7" t="s">
        <v>49</v>
      </c>
      <c r="N43" s="7" t="s">
        <v>50</v>
      </c>
      <c r="O43" s="23"/>
    </row>
    <row r="44" spans="1:15" x14ac:dyDescent="0.35">
      <c r="A44" s="12">
        <f t="shared" ref="A44:A66" si="4">DATE(YEAR(A45),MONTH(A45)-1,1)</f>
        <v>44652</v>
      </c>
      <c r="B44" s="23">
        <f>+[3]Summary!B8</f>
        <v>5502.54</v>
      </c>
      <c r="C44" s="23">
        <f>+B44-B8</f>
        <v>0</v>
      </c>
      <c r="D44" s="23">
        <f>+[3]Summary!C8</f>
        <v>100</v>
      </c>
      <c r="E44" s="23">
        <f>+[3]Summary!D8</f>
        <v>0</v>
      </c>
      <c r="F44" s="23">
        <f>+[3]Summary!E8</f>
        <v>0</v>
      </c>
      <c r="G44" s="23">
        <f>+[3]Summary!F8</f>
        <v>0</v>
      </c>
      <c r="H44" s="23">
        <f>+[3]Summary!G8</f>
        <v>5502.54</v>
      </c>
      <c r="I44" s="23">
        <f>+[3]Summary!H8</f>
        <v>0</v>
      </c>
      <c r="J44" s="23">
        <f>+[3]Summary!I8</f>
        <v>79506.406666666691</v>
      </c>
      <c r="K44" s="23">
        <f>+[3]Summary!J8</f>
        <v>6.9208762295969253</v>
      </c>
      <c r="L44" s="23">
        <f>+[3]Summary!K8</f>
        <v>6.9208762295969253</v>
      </c>
      <c r="M44" s="23">
        <f>+[3]Summary!L8</f>
        <v>0</v>
      </c>
      <c r="N44" s="23">
        <f>+[3]Summary!M8</f>
        <v>0</v>
      </c>
    </row>
    <row r="45" spans="1:15" x14ac:dyDescent="0.35">
      <c r="A45" s="12">
        <f t="shared" si="4"/>
        <v>44682</v>
      </c>
      <c r="B45" s="23">
        <f>+[3]Summary!B9</f>
        <v>8603</v>
      </c>
      <c r="C45" s="23">
        <f t="shared" ref="C45:C67" si="5">+B45-B9</f>
        <v>0</v>
      </c>
      <c r="D45" s="23">
        <f>+[3]Summary!C9</f>
        <v>100</v>
      </c>
      <c r="E45" s="23">
        <f>+[3]Summary!D9</f>
        <v>0</v>
      </c>
      <c r="F45" s="23">
        <f>+[3]Summary!E9</f>
        <v>0</v>
      </c>
      <c r="G45" s="23">
        <f>+[3]Summary!F9</f>
        <v>0</v>
      </c>
      <c r="H45" s="23">
        <f>+[3]Summary!G9</f>
        <v>8603</v>
      </c>
      <c r="I45" s="23">
        <f>+[3]Summary!H9</f>
        <v>0</v>
      </c>
      <c r="J45" s="23">
        <f>+[3]Summary!I9</f>
        <v>79200.783333333384</v>
      </c>
      <c r="K45" s="23">
        <f>+[3]Summary!J9</f>
        <v>10.862266303342532</v>
      </c>
      <c r="L45" s="23">
        <f>+[3]Summary!K9</f>
        <v>10.862266303342532</v>
      </c>
      <c r="M45" s="23">
        <f>+[3]Summary!L9</f>
        <v>0</v>
      </c>
      <c r="N45" s="23">
        <f>+[3]Summary!M9</f>
        <v>0</v>
      </c>
    </row>
    <row r="46" spans="1:15" x14ac:dyDescent="0.35">
      <c r="A46" s="12">
        <f t="shared" si="4"/>
        <v>44713</v>
      </c>
      <c r="B46" s="23">
        <f>+[3]Summary!B10</f>
        <v>15581.470000000001</v>
      </c>
      <c r="C46" s="23">
        <f t="shared" si="5"/>
        <v>10069.040000000001</v>
      </c>
      <c r="D46" s="23">
        <f>+[3]Summary!C10</f>
        <v>96.408229687318368</v>
      </c>
      <c r="E46" s="23">
        <f>+[3]Summary!D10</f>
        <v>580.50087171449331</v>
      </c>
      <c r="F46" s="23">
        <f>+[3]Summary!E10</f>
        <v>580.50087171449331</v>
      </c>
      <c r="G46" s="23">
        <f>+[3]Summary!F10</f>
        <v>0</v>
      </c>
      <c r="H46" s="23">
        <f>+[3]Summary!G10</f>
        <v>16161.970871714495</v>
      </c>
      <c r="I46" s="23">
        <f>+[3]Summary!H10</f>
        <v>580.50087171449377</v>
      </c>
      <c r="J46" s="23">
        <f>+[3]Summary!I10</f>
        <v>78978.876666666707</v>
      </c>
      <c r="K46" s="23">
        <f>+[3]Summary!J10</f>
        <v>20.463662632132255</v>
      </c>
      <c r="L46" s="23">
        <f>+[3]Summary!K10</f>
        <v>19.728654872824002</v>
      </c>
      <c r="M46" s="23">
        <f>+[3]Summary!L10</f>
        <v>0.73500775930825313</v>
      </c>
      <c r="N46" s="23">
        <f>+[3]Summary!M10</f>
        <v>0</v>
      </c>
    </row>
    <row r="47" spans="1:15" x14ac:dyDescent="0.35">
      <c r="A47" s="12">
        <f t="shared" si="4"/>
        <v>44743</v>
      </c>
      <c r="B47" s="23">
        <f>+[3]Summary!B11</f>
        <v>6075</v>
      </c>
      <c r="C47" s="23">
        <f t="shared" si="5"/>
        <v>0</v>
      </c>
      <c r="D47" s="23">
        <f>+[3]Summary!C11</f>
        <v>96.408229687318368</v>
      </c>
      <c r="E47" s="23">
        <f>+[3]Summary!D11</f>
        <v>226.3292741741021</v>
      </c>
      <c r="F47" s="23">
        <f>+[3]Summary!E11</f>
        <v>226.3292741741021</v>
      </c>
      <c r="G47" s="23">
        <f>+[3]Summary!F11</f>
        <v>0</v>
      </c>
      <c r="H47" s="23">
        <f>+[3]Summary!G11</f>
        <v>6301.3292741741025</v>
      </c>
      <c r="I47" s="23">
        <f>+[3]Summary!H11</f>
        <v>226.32927417410247</v>
      </c>
      <c r="J47" s="23">
        <f>+[3]Summary!I11</f>
        <v>78638.060833333366</v>
      </c>
      <c r="K47" s="23">
        <f>+[3]Summary!J11</f>
        <v>8.0130781550288113</v>
      </c>
      <c r="L47" s="23">
        <f>+[3]Summary!K11</f>
        <v>7.7252667927245087</v>
      </c>
      <c r="M47" s="23">
        <f>+[3]Summary!L11</f>
        <v>0.2878113623043026</v>
      </c>
      <c r="N47" s="23">
        <f>+[3]Summary!M11</f>
        <v>0</v>
      </c>
    </row>
    <row r="48" spans="1:15" x14ac:dyDescent="0.35">
      <c r="A48" s="12">
        <f t="shared" si="4"/>
        <v>44774</v>
      </c>
      <c r="B48" s="23">
        <f>+[3]Summary!B12</f>
        <v>2600</v>
      </c>
      <c r="C48" s="23">
        <f t="shared" si="5"/>
        <v>-360</v>
      </c>
      <c r="D48" s="23">
        <f>+[3]Summary!C12</f>
        <v>96.408229687318368</v>
      </c>
      <c r="E48" s="23">
        <f>+[3]Summary!D12</f>
        <v>96.865203761755623</v>
      </c>
      <c r="F48" s="23">
        <f>+[3]Summary!E12</f>
        <v>96.865203761755623</v>
      </c>
      <c r="G48" s="23">
        <f>+[3]Summary!F12</f>
        <v>0</v>
      </c>
      <c r="H48" s="23">
        <f>+[3]Summary!G12</f>
        <v>2696.8652037617558</v>
      </c>
      <c r="I48" s="23">
        <f>+[3]Summary!H12</f>
        <v>96.865203761755765</v>
      </c>
      <c r="J48" s="23">
        <f>+[3]Summary!I12</f>
        <v>77872.404166666689</v>
      </c>
      <c r="K48" s="23">
        <f>+[3]Summary!J12</f>
        <v>3.4631847220098413</v>
      </c>
      <c r="L48" s="23">
        <f>+[3]Summary!K12</f>
        <v>3.3387950812913658</v>
      </c>
      <c r="M48" s="23">
        <f>+[3]Summary!L12</f>
        <v>0.12438964071847547</v>
      </c>
      <c r="N48" s="23">
        <f>+[3]Summary!M12</f>
        <v>0</v>
      </c>
    </row>
    <row r="49" spans="1:14" x14ac:dyDescent="0.35">
      <c r="A49" s="12">
        <f t="shared" si="4"/>
        <v>44805</v>
      </c>
      <c r="B49" s="23">
        <f>+[3]Summary!B13</f>
        <v>6760.67</v>
      </c>
      <c r="C49" s="23">
        <f t="shared" si="5"/>
        <v>0</v>
      </c>
      <c r="D49" s="23">
        <f>+[3]Summary!C13</f>
        <v>96.408229687318368</v>
      </c>
      <c r="E49" s="23">
        <f>+[3]Summary!D13</f>
        <v>251.87449119845709</v>
      </c>
      <c r="F49" s="23">
        <f>+[3]Summary!E13</f>
        <v>251.87449119845709</v>
      </c>
      <c r="G49" s="23">
        <f>+[3]Summary!F13</f>
        <v>0</v>
      </c>
      <c r="H49" s="23">
        <f>+[3]Summary!G13</f>
        <v>7012.5444911984569</v>
      </c>
      <c r="I49" s="23">
        <f>+[3]Summary!H13</f>
        <v>251.87449119845678</v>
      </c>
      <c r="J49" s="23">
        <f>+[3]Summary!I13</f>
        <v>77494.182499999995</v>
      </c>
      <c r="K49" s="23">
        <f>+[3]Summary!J13</f>
        <v>9.0491237728696046</v>
      </c>
      <c r="L49" s="23">
        <f>+[3]Summary!K13</f>
        <v>8.7241000316378585</v>
      </c>
      <c r="M49" s="23">
        <f>+[3]Summary!L13</f>
        <v>0.32502374123174604</v>
      </c>
      <c r="N49" s="23">
        <f>+[3]Summary!M13</f>
        <v>0</v>
      </c>
    </row>
    <row r="50" spans="1:14" x14ac:dyDescent="0.35">
      <c r="A50" s="12">
        <f t="shared" si="4"/>
        <v>44835</v>
      </c>
      <c r="B50" s="23">
        <f>+[3]Summary!B14</f>
        <v>1650.77</v>
      </c>
      <c r="C50" s="23">
        <f t="shared" si="5"/>
        <v>0</v>
      </c>
      <c r="D50" s="23">
        <f>+[3]Summary!C14</f>
        <v>96.408229687318368</v>
      </c>
      <c r="E50" s="23">
        <f>+[3]Summary!D14</f>
        <v>61.500835543766669</v>
      </c>
      <c r="F50" s="23">
        <f>+[3]Summary!E14</f>
        <v>61.500835543766669</v>
      </c>
      <c r="G50" s="23">
        <f>+[3]Summary!F14</f>
        <v>0</v>
      </c>
      <c r="H50" s="23">
        <f>+[3]Summary!G14</f>
        <v>1712.2708355437667</v>
      </c>
      <c r="I50" s="23">
        <f>+[3]Summary!H14</f>
        <v>61.500835543766698</v>
      </c>
      <c r="J50" s="23">
        <f>+[3]Summary!I14</f>
        <v>77290.549166666679</v>
      </c>
      <c r="K50" s="23">
        <f>+[3]Summary!J14</f>
        <v>2.2153689603776585</v>
      </c>
      <c r="L50" s="23">
        <f>+[3]Summary!K14</f>
        <v>2.1357979957424504</v>
      </c>
      <c r="M50" s="23">
        <f>+[3]Summary!L14</f>
        <v>7.9570964635208075E-2</v>
      </c>
      <c r="N50" s="23">
        <f>+[3]Summary!M14</f>
        <v>0</v>
      </c>
    </row>
    <row r="51" spans="1:14" x14ac:dyDescent="0.35">
      <c r="A51" s="12">
        <f t="shared" si="4"/>
        <v>44866</v>
      </c>
      <c r="B51" s="23">
        <f>+[3]Summary!B15</f>
        <v>12492.51</v>
      </c>
      <c r="C51" s="23">
        <f t="shared" si="5"/>
        <v>0</v>
      </c>
      <c r="D51" s="23">
        <f>+[3]Summary!C15</f>
        <v>96.408229687318368</v>
      </c>
      <c r="E51" s="23">
        <f>+[3]Summary!D15</f>
        <v>465.41904870991146</v>
      </c>
      <c r="F51" s="23">
        <f>+[3]Summary!E15</f>
        <v>465.41904870991146</v>
      </c>
      <c r="G51" s="23">
        <f>+[3]Summary!F15</f>
        <v>0</v>
      </c>
      <c r="H51" s="23">
        <f>+[3]Summary!G15</f>
        <v>12957.929048709912</v>
      </c>
      <c r="I51" s="23">
        <f>+[3]Summary!H15</f>
        <v>465.41904870991129</v>
      </c>
      <c r="J51" s="23">
        <f>+[3]Summary!I15</f>
        <v>76862.017500000002</v>
      </c>
      <c r="K51" s="23">
        <f>+[3]Summary!J15</f>
        <v>16.858689727614696</v>
      </c>
      <c r="L51" s="23">
        <f>+[3]Summary!K15</f>
        <v>16.253164314871128</v>
      </c>
      <c r="M51" s="23">
        <f>+[3]Summary!L15</f>
        <v>0.60552541274356741</v>
      </c>
      <c r="N51" s="23">
        <f>+[3]Summary!M15</f>
        <v>0</v>
      </c>
    </row>
    <row r="52" spans="1:14" x14ac:dyDescent="0.35">
      <c r="A52" s="12">
        <f t="shared" si="4"/>
        <v>44896</v>
      </c>
      <c r="B52" s="23">
        <f>+[3]Summary!B16</f>
        <v>60170.619999999995</v>
      </c>
      <c r="C52" s="23">
        <f t="shared" si="5"/>
        <v>49999.999999999993</v>
      </c>
      <c r="D52" s="23">
        <f>+[3]Summary!C16</f>
        <v>96.408229687318368</v>
      </c>
      <c r="E52" s="23">
        <f>+[3]Summary!D16</f>
        <v>2241.7074487581413</v>
      </c>
      <c r="F52" s="23">
        <f>+[3]Summary!E16</f>
        <v>2241.7074487581413</v>
      </c>
      <c r="G52" s="23">
        <f>+[3]Summary!F16</f>
        <v>0</v>
      </c>
      <c r="H52" s="23">
        <f>+[3]Summary!G16</f>
        <v>62412.327448758137</v>
      </c>
      <c r="I52" s="23">
        <f>+[3]Summary!H16</f>
        <v>2241.7074487581413</v>
      </c>
      <c r="J52" s="23">
        <f>+[3]Summary!I16</f>
        <v>76284.397500000006</v>
      </c>
      <c r="K52" s="23">
        <f>+[3]Summary!J16</f>
        <v>81.815324619635533</v>
      </c>
      <c r="L52" s="23">
        <f>+[3]Summary!K16</f>
        <v>78.876706078723359</v>
      </c>
      <c r="M52" s="23">
        <f>+[3]Summary!L16</f>
        <v>2.9386185409121737</v>
      </c>
      <c r="N52" s="23">
        <f>+[3]Summary!M16</f>
        <v>0</v>
      </c>
    </row>
    <row r="53" spans="1:14" x14ac:dyDescent="0.35">
      <c r="A53" s="12">
        <f t="shared" si="4"/>
        <v>44927</v>
      </c>
      <c r="B53" s="23">
        <f>+[3]Summary!B17</f>
        <v>4535.0600000000004</v>
      </c>
      <c r="C53" s="23">
        <f t="shared" si="5"/>
        <v>0</v>
      </c>
      <c r="D53" s="23">
        <f>+[3]Summary!C17</f>
        <v>96.408229687318368</v>
      </c>
      <c r="E53" s="23">
        <f>+[3]Summary!D17</f>
        <v>168.95750421991826</v>
      </c>
      <c r="F53" s="23">
        <f>+[3]Summary!E17</f>
        <v>168.95750421991826</v>
      </c>
      <c r="G53" s="23">
        <f>+[3]Summary!F17</f>
        <v>0</v>
      </c>
      <c r="H53" s="23">
        <f>+[3]Summary!G17</f>
        <v>4704.0175042199189</v>
      </c>
      <c r="I53" s="23">
        <f>+[3]Summary!H17</f>
        <v>168.95750421991852</v>
      </c>
      <c r="J53" s="23">
        <f>+[3]Summary!I17</f>
        <v>74977.984166666691</v>
      </c>
      <c r="K53" s="23">
        <f>+[3]Summary!J17</f>
        <v>6.2738649971750053</v>
      </c>
      <c r="L53" s="23">
        <f>+[3]Summary!K17</f>
        <v>6.0485221767487491</v>
      </c>
      <c r="M53" s="23">
        <f>+[3]Summary!L17</f>
        <v>0.2253428204262562</v>
      </c>
      <c r="N53" s="23">
        <f>+[3]Summary!M17</f>
        <v>0</v>
      </c>
    </row>
    <row r="54" spans="1:14" x14ac:dyDescent="0.35">
      <c r="A54" s="12">
        <f t="shared" si="4"/>
        <v>44958</v>
      </c>
      <c r="B54" s="23">
        <f>+[3]Summary!B18</f>
        <v>3316</v>
      </c>
      <c r="C54" s="23">
        <f t="shared" si="5"/>
        <v>0</v>
      </c>
      <c r="D54" s="23">
        <f>+[3]Summary!C18</f>
        <v>95.980424914918643</v>
      </c>
      <c r="E54" s="23">
        <f>+[3]Summary!D18</f>
        <v>138.87113954689306</v>
      </c>
      <c r="F54" s="23">
        <f>+[3]Summary!E18</f>
        <v>138.87113954689306</v>
      </c>
      <c r="G54" s="23">
        <f>+[3]Summary!F18</f>
        <v>0</v>
      </c>
      <c r="H54" s="23">
        <f>+[3]Summary!G18</f>
        <v>3454.8711395468931</v>
      </c>
      <c r="I54" s="23">
        <f>+[3]Summary!H18</f>
        <v>138.87113954689312</v>
      </c>
      <c r="J54" s="23">
        <f>+[3]Summary!I18</f>
        <v>74528.827500000058</v>
      </c>
      <c r="K54" s="23">
        <f>+[3]Summary!J18</f>
        <v>4.6356171906057293</v>
      </c>
      <c r="L54" s="23">
        <f>+[3]Summary!K18</f>
        <v>4.4492850769723935</v>
      </c>
      <c r="M54" s="23">
        <f>+[3]Summary!L18</f>
        <v>0.18633211363333579</v>
      </c>
      <c r="N54" s="23">
        <f>+[3]Summary!M18</f>
        <v>0</v>
      </c>
    </row>
    <row r="55" spans="1:14" x14ac:dyDescent="0.35">
      <c r="A55" s="12">
        <f t="shared" si="4"/>
        <v>44986</v>
      </c>
      <c r="B55" s="23">
        <f>+[3]Summary!B19</f>
        <v>32040</v>
      </c>
      <c r="C55" s="23">
        <f t="shared" si="5"/>
        <v>10000</v>
      </c>
      <c r="D55" s="23">
        <f>+[3]Summary!C19</f>
        <v>91.22328500040895</v>
      </c>
      <c r="E55" s="23">
        <f>+[3]Summary!D19</f>
        <v>3082.6115129008654</v>
      </c>
      <c r="F55" s="23">
        <f>+[3]Summary!E19</f>
        <v>3082.6115129008654</v>
      </c>
      <c r="G55" s="23">
        <f>+[3]Summary!F19</f>
        <v>0</v>
      </c>
      <c r="H55" s="23">
        <f>+[3]Summary!G19</f>
        <v>35122.611512900869</v>
      </c>
      <c r="I55" s="23">
        <f>+[3]Summary!H19</f>
        <v>3082.6115129008685</v>
      </c>
      <c r="J55" s="23">
        <f>+[3]Summary!I19</f>
        <v>73976.997500000041</v>
      </c>
      <c r="K55" s="23">
        <f>+[3]Summary!J19</f>
        <v>47.477746731882235</v>
      </c>
      <c r="L55" s="23">
        <f>+[3]Summary!K19</f>
        <v>43.310760212997266</v>
      </c>
      <c r="M55" s="23">
        <f>+[3]Summary!L19</f>
        <v>4.1669865188849684</v>
      </c>
      <c r="N55" s="23">
        <f>+[3]Summary!M19</f>
        <v>18.003479816420089</v>
      </c>
    </row>
    <row r="56" spans="1:14" x14ac:dyDescent="0.35">
      <c r="A56" s="12">
        <f t="shared" si="4"/>
        <v>45017</v>
      </c>
      <c r="B56" s="23">
        <f>+[3]Summary!B20</f>
        <v>2850</v>
      </c>
      <c r="C56" s="23">
        <f t="shared" si="5"/>
        <v>0</v>
      </c>
      <c r="D56" s="23">
        <f>+[3]Summary!C20</f>
        <v>90.798960773511396</v>
      </c>
      <c r="E56" s="23">
        <f>+[3]Summary!D20</f>
        <v>288.80244412601803</v>
      </c>
      <c r="F56" s="23">
        <f>+[3]Summary!E20</f>
        <v>288.80244412601803</v>
      </c>
      <c r="G56" s="23">
        <f>+[3]Summary!F20</f>
        <v>0</v>
      </c>
      <c r="H56" s="23">
        <f>+[3]Summary!G20</f>
        <v>3138.8024441260181</v>
      </c>
      <c r="I56" s="23">
        <f>+[3]Summary!H20</f>
        <v>288.80244412601814</v>
      </c>
      <c r="J56" s="23">
        <f>+[3]Summary!I20</f>
        <v>73669.029166666733</v>
      </c>
      <c r="K56" s="23">
        <f>+[3]Summary!J20</f>
        <v>4.2606811568330567</v>
      </c>
      <c r="L56" s="23">
        <f>+[3]Summary!K20</f>
        <v>3.8686542122772387</v>
      </c>
      <c r="M56" s="23">
        <f>+[3]Summary!L20</f>
        <v>0.39202694455581799</v>
      </c>
      <c r="N56" s="23">
        <f>+[3]Summary!M20</f>
        <v>17.860748415135792</v>
      </c>
    </row>
    <row r="57" spans="1:14" x14ac:dyDescent="0.35">
      <c r="A57" s="12">
        <f t="shared" si="4"/>
        <v>45047</v>
      </c>
      <c r="B57" s="23">
        <f>+[3]Summary!B21</f>
        <v>10558</v>
      </c>
      <c r="C57" s="23">
        <f t="shared" si="5"/>
        <v>0</v>
      </c>
      <c r="D57" s="23">
        <f>+[3]Summary!C21</f>
        <v>90.633130903595259</v>
      </c>
      <c r="E57" s="23">
        <f>+[3]Summary!D21</f>
        <v>1091.1617300855946</v>
      </c>
      <c r="F57" s="23">
        <f>+[3]Summary!E21</f>
        <v>1091.1617300855946</v>
      </c>
      <c r="G57" s="23">
        <f>+[3]Summary!F21</f>
        <v>0</v>
      </c>
      <c r="H57" s="23">
        <f>+[3]Summary!G21</f>
        <v>11649.161730085594</v>
      </c>
      <c r="I57" s="23">
        <f>+[3]Summary!H21</f>
        <v>1091.1617300855942</v>
      </c>
      <c r="J57" s="23">
        <f>+[3]Summary!I21</f>
        <v>73100.855833333408</v>
      </c>
      <c r="K57" s="23">
        <f>+[3]Summary!J21</f>
        <v>15.935739188396301</v>
      </c>
      <c r="L57" s="23">
        <f>+[3]Summary!K21</f>
        <v>14.443059359074747</v>
      </c>
      <c r="M57" s="23">
        <f>+[3]Summary!L21</f>
        <v>1.4926798293215544</v>
      </c>
      <c r="N57" s="23">
        <f>+[3]Summary!M21</f>
        <v>18.313388372965203</v>
      </c>
    </row>
    <row r="58" spans="1:14" x14ac:dyDescent="0.35">
      <c r="A58" s="12">
        <f t="shared" si="4"/>
        <v>45078</v>
      </c>
      <c r="B58" s="23">
        <f>+[3]Summary!B22</f>
        <v>2450</v>
      </c>
      <c r="C58" s="23">
        <f t="shared" si="5"/>
        <v>0</v>
      </c>
      <c r="D58" s="23">
        <f>+[3]Summary!C22</f>
        <v>83.169443199511335</v>
      </c>
      <c r="E58" s="23">
        <f>+[3]Summary!D22</f>
        <v>495.7934377687348</v>
      </c>
      <c r="F58" s="23">
        <f>+[3]Summary!E22</f>
        <v>495.7934377687348</v>
      </c>
      <c r="G58" s="23">
        <f>+[3]Summary!F22</f>
        <v>0</v>
      </c>
      <c r="H58" s="23">
        <f>+[3]Summary!G22</f>
        <v>2945.7934377687347</v>
      </c>
      <c r="I58" s="23">
        <f>+[3]Summary!H22</f>
        <v>495.79343776873475</v>
      </c>
      <c r="J58" s="23">
        <f>+[3]Summary!I22</f>
        <v>72660.900833333391</v>
      </c>
      <c r="K58" s="23">
        <f>+[3]Summary!J22</f>
        <v>4.054165863599291</v>
      </c>
      <c r="L58" s="23">
        <f>+[3]Summary!K22</f>
        <v>3.37182717514019</v>
      </c>
      <c r="M58" s="23">
        <f>+[3]Summary!L22</f>
        <v>0.68233868845910095</v>
      </c>
      <c r="N58" s="23">
        <f>+[3]Summary!M22</f>
        <v>16.984346713948099</v>
      </c>
    </row>
    <row r="59" spans="1:14" x14ac:dyDescent="0.35">
      <c r="A59" s="12">
        <f t="shared" si="4"/>
        <v>45108</v>
      </c>
      <c r="B59" s="23">
        <f>+[3]Summary!B23</f>
        <v>8655</v>
      </c>
      <c r="C59" s="23">
        <f t="shared" si="5"/>
        <v>0</v>
      </c>
      <c r="D59" s="23">
        <f>+[3]Summary!C23</f>
        <v>79.416613040165728</v>
      </c>
      <c r="E59" s="23">
        <f>+[3]Summary!D23</f>
        <v>2243.2235185762065</v>
      </c>
      <c r="F59" s="23">
        <f>+[3]Summary!E23</f>
        <v>2243.2235185762065</v>
      </c>
      <c r="G59" s="23">
        <f>+[3]Summary!F23</f>
        <v>0</v>
      </c>
      <c r="H59" s="23">
        <f>+[3]Summary!G23</f>
        <v>10898.223518576207</v>
      </c>
      <c r="I59" s="23">
        <f>+[3]Summary!H23</f>
        <v>2243.2235185762074</v>
      </c>
      <c r="J59" s="23">
        <f>+[3]Summary!I23</f>
        <v>71981.799166666708</v>
      </c>
      <c r="K59" s="23">
        <f>+[3]Summary!J23</f>
        <v>15.140248847271035</v>
      </c>
      <c r="L59" s="23">
        <f>+[3]Summary!K23</f>
        <v>12.02387284035539</v>
      </c>
      <c r="M59" s="23">
        <f>+[3]Summary!L23</f>
        <v>3.1163760069156456</v>
      </c>
      <c r="N59" s="23">
        <f>+[3]Summary!M23</f>
        <v>17.620231820397876</v>
      </c>
    </row>
    <row r="60" spans="1:14" x14ac:dyDescent="0.35">
      <c r="A60" s="12">
        <f t="shared" si="4"/>
        <v>45139</v>
      </c>
      <c r="B60" s="23">
        <f>+[3]Summary!B24</f>
        <v>27958</v>
      </c>
      <c r="C60" s="23">
        <f t="shared" si="5"/>
        <v>20000</v>
      </c>
      <c r="D60" s="23">
        <f>+[3]Summary!C24</f>
        <v>77.834077055739115</v>
      </c>
      <c r="E60" s="23">
        <f>+[3]Summary!D24</f>
        <v>7961.9993853315846</v>
      </c>
      <c r="F60" s="23">
        <f>+[3]Summary!E24</f>
        <v>7961.9993853315846</v>
      </c>
      <c r="G60" s="23">
        <f>+[3]Summary!F24</f>
        <v>0</v>
      </c>
      <c r="H60" s="23">
        <f>+[3]Summary!G24</f>
        <v>35919.999385331583</v>
      </c>
      <c r="I60" s="23">
        <f>+[3]Summary!H24</f>
        <v>7961.9993853315827</v>
      </c>
      <c r="J60" s="23">
        <f>+[3]Summary!I24</f>
        <v>71135.608333333352</v>
      </c>
      <c r="K60" s="23">
        <f>+[3]Summary!J24</f>
        <v>50.495103966798958</v>
      </c>
      <c r="L60" s="23">
        <f>+[3]Summary!K24</f>
        <v>39.302398130893884</v>
      </c>
      <c r="M60" s="23">
        <f>+[3]Summary!L24</f>
        <v>11.192705835905073</v>
      </c>
      <c r="N60" s="23">
        <f>+[3]Summary!M24</f>
        <v>21.469403148852127</v>
      </c>
    </row>
    <row r="61" spans="1:14" x14ac:dyDescent="0.35">
      <c r="A61" s="12">
        <f t="shared" si="4"/>
        <v>45170</v>
      </c>
      <c r="B61" s="23">
        <f>+[3]Summary!B25</f>
        <v>3600</v>
      </c>
      <c r="C61" s="23">
        <f t="shared" si="5"/>
        <v>-2000</v>
      </c>
      <c r="D61" s="23">
        <f>+[3]Summary!C25</f>
        <v>68.295381985016689</v>
      </c>
      <c r="E61" s="23">
        <f>+[3]Summary!D25</f>
        <v>1671.2202426656072</v>
      </c>
      <c r="F61" s="23">
        <f>+[3]Summary!E25</f>
        <v>1671.2202426656072</v>
      </c>
      <c r="G61" s="23">
        <f>+[3]Summary!F25</f>
        <v>0</v>
      </c>
      <c r="H61" s="23">
        <f>+[3]Summary!G25</f>
        <v>5271.2202426656077</v>
      </c>
      <c r="I61" s="23">
        <f>+[3]Summary!H25</f>
        <v>1671.2202426656077</v>
      </c>
      <c r="J61" s="23">
        <f>+[3]Summary!I25</f>
        <v>70269.655000000013</v>
      </c>
      <c r="K61" s="23">
        <f>+[3]Summary!J25</f>
        <v>7.5014175644744618</v>
      </c>
      <c r="L61" s="23">
        <f>+[3]Summary!K25</f>
        <v>5.1231217799489688</v>
      </c>
      <c r="M61" s="23">
        <f>+[3]Summary!L25</f>
        <v>2.3782957845254931</v>
      </c>
      <c r="N61" s="23">
        <f>+[3]Summary!M25</f>
        <v>21.447946847151801</v>
      </c>
    </row>
    <row r="62" spans="1:14" x14ac:dyDescent="0.35">
      <c r="A62" s="12">
        <f t="shared" si="4"/>
        <v>45200</v>
      </c>
      <c r="B62" s="23">
        <f>+[3]Summary!B26</f>
        <v>0</v>
      </c>
      <c r="C62" s="23">
        <f t="shared" si="5"/>
        <v>0</v>
      </c>
      <c r="D62" s="23">
        <f>+[3]Summary!C26</f>
        <v>61.531173886963842</v>
      </c>
      <c r="E62" s="23">
        <f>+[3]Summary!D26</f>
        <v>0</v>
      </c>
      <c r="F62" s="23">
        <f>+[3]Summary!E26</f>
        <v>0</v>
      </c>
      <c r="G62" s="23">
        <f>+[3]Summary!F26</f>
        <v>0</v>
      </c>
      <c r="H62" s="23">
        <f>+[3]Summary!G26</f>
        <v>0</v>
      </c>
      <c r="I62" s="23">
        <f>+[3]Summary!H26</f>
        <v>0</v>
      </c>
      <c r="J62" s="23">
        <f>+[3]Summary!I26</f>
        <v>69766.191666666695</v>
      </c>
      <c r="K62" s="23">
        <f>+[3]Summary!J26</f>
        <v>0</v>
      </c>
      <c r="L62" s="23">
        <f>+[3]Summary!K26</f>
        <v>0</v>
      </c>
      <c r="M62" s="23">
        <f>+[3]Summary!L26</f>
        <v>0</v>
      </c>
      <c r="N62" s="23">
        <f>+[3]Summary!M26</f>
        <v>21.436749276506443</v>
      </c>
    </row>
    <row r="63" spans="1:14" x14ac:dyDescent="0.35">
      <c r="A63" s="12">
        <f t="shared" si="4"/>
        <v>45231</v>
      </c>
      <c r="B63" s="23">
        <f>+[3]Summary!B27</f>
        <v>0</v>
      </c>
      <c r="C63" s="23">
        <f t="shared" si="5"/>
        <v>0</v>
      </c>
      <c r="D63" s="23">
        <f>+[3]Summary!C27</f>
        <v>54.24207306763816</v>
      </c>
      <c r="E63" s="23">
        <f>+[3]Summary!D27</f>
        <v>0</v>
      </c>
      <c r="F63" s="23">
        <f>+[3]Summary!E27</f>
        <v>0</v>
      </c>
      <c r="G63" s="23">
        <f>+[3]Summary!F27</f>
        <v>0</v>
      </c>
      <c r="H63" s="23">
        <f>+[3]Summary!G27</f>
        <v>0</v>
      </c>
      <c r="I63" s="23">
        <f>+[3]Summary!H27</f>
        <v>0</v>
      </c>
      <c r="J63" s="23">
        <f>+[3]Summary!I27</f>
        <v>69511.603333333376</v>
      </c>
      <c r="K63" s="23">
        <f>+[3]Summary!J27</f>
        <v>0</v>
      </c>
      <c r="L63" s="23">
        <f>+[3]Summary!K27</f>
        <v>0</v>
      </c>
      <c r="M63" s="23">
        <f>+[3]Summary!L27</f>
        <v>0</v>
      </c>
      <c r="N63" s="23">
        <f>+[3]Summary!M27</f>
        <v>20.131242781080953</v>
      </c>
    </row>
    <row r="64" spans="1:14" x14ac:dyDescent="0.35">
      <c r="A64" s="12">
        <f t="shared" si="4"/>
        <v>45261</v>
      </c>
      <c r="B64" s="23">
        <f>+[3]Summary!B28</f>
        <v>1550</v>
      </c>
      <c r="C64" s="23">
        <f t="shared" si="5"/>
        <v>0</v>
      </c>
      <c r="D64" s="23">
        <f>+[3]Summary!C28</f>
        <v>35.824720258678767</v>
      </c>
      <c r="E64" s="23">
        <f>+[3]Summary!D28</f>
        <v>2776.6213631479859</v>
      </c>
      <c r="F64" s="23">
        <f>+[3]Summary!E28</f>
        <v>2776.6213631479859</v>
      </c>
      <c r="G64" s="23">
        <f>+[3]Summary!F28</f>
        <v>0</v>
      </c>
      <c r="H64" s="23">
        <f>+[3]Summary!G28</f>
        <v>4326.6213631479859</v>
      </c>
      <c r="I64" s="23">
        <f>+[3]Summary!H28</f>
        <v>2776.6213631479859</v>
      </c>
      <c r="J64" s="23">
        <f>+[3]Summary!I28</f>
        <v>69002.143333333384</v>
      </c>
      <c r="K64" s="23">
        <f>+[3]Summary!J28</f>
        <v>6.2702709715074789</v>
      </c>
      <c r="L64" s="23">
        <f>+[3]Summary!K28</f>
        <v>2.2463070350036936</v>
      </c>
      <c r="M64" s="23">
        <f>+[3]Summary!L28</f>
        <v>4.0239639365037849</v>
      </c>
      <c r="N64" s="23">
        <f>+[3]Summary!M28</f>
        <v>13.582445294267719</v>
      </c>
    </row>
    <row r="65" spans="1:14" x14ac:dyDescent="0.35">
      <c r="A65" s="12">
        <f t="shared" si="4"/>
        <v>45292</v>
      </c>
      <c r="B65" s="23">
        <f>+[3]Summary!B29</f>
        <v>21007</v>
      </c>
      <c r="C65" s="23">
        <f t="shared" si="5"/>
        <v>19900</v>
      </c>
      <c r="D65" s="23">
        <f>+[3]Summary!C29</f>
        <v>13.88440601826748</v>
      </c>
      <c r="E65" s="23">
        <f>+[3]Summary!D29</f>
        <v>130292.2343522758</v>
      </c>
      <c r="F65" s="23">
        <f>+[3]Summary!E29</f>
        <v>130292.2343522758</v>
      </c>
      <c r="G65" s="23">
        <f>+[3]Summary!F29</f>
        <v>-123930.2343522758</v>
      </c>
      <c r="H65" s="23">
        <f>+[3]Summary!G29</f>
        <v>27368.999999999985</v>
      </c>
      <c r="I65" s="23">
        <f>+[3]Summary!H29</f>
        <v>6361.9999999999854</v>
      </c>
      <c r="J65" s="23">
        <f>+[3]Summary!I29</f>
        <v>68422.973333333401</v>
      </c>
      <c r="K65" s="23">
        <f>+[3]Summary!J29</f>
        <v>40</v>
      </c>
      <c r="L65" s="23">
        <f>+[3]Summary!K29</f>
        <v>30.701676610370406</v>
      </c>
      <c r="M65" s="23">
        <f>+[3]Summary!L29</f>
        <v>9.2983233896295943</v>
      </c>
      <c r="N65" s="23">
        <f>+[3]Summary!M29</f>
        <v>16.327734737280828</v>
      </c>
    </row>
    <row r="66" spans="1:14" x14ac:dyDescent="0.35">
      <c r="A66" s="12">
        <f t="shared" si="4"/>
        <v>45323</v>
      </c>
      <c r="B66" s="23">
        <f>+[3]Summary!B30</f>
        <v>2100</v>
      </c>
      <c r="C66" s="23">
        <f t="shared" si="5"/>
        <v>2100</v>
      </c>
      <c r="D66" s="23">
        <f>+[3]Summary!C30</f>
        <v>3.2431725866677303</v>
      </c>
      <c r="E66" s="23">
        <f>+[3]Summary!D30</f>
        <v>62651.410659822199</v>
      </c>
      <c r="F66" s="23">
        <f>+[3]Summary!E30</f>
        <v>62651.410659822199</v>
      </c>
      <c r="G66" s="23">
        <f>+[3]Summary!F30</f>
        <v>-37510.410659822199</v>
      </c>
      <c r="H66" s="23">
        <f>+[3]Summary!G30</f>
        <v>27241</v>
      </c>
      <c r="I66" s="23">
        <f>+[3]Summary!H30</f>
        <v>25141</v>
      </c>
      <c r="J66" s="23">
        <f>+[3]Summary!I30</f>
        <v>68103.723333333401</v>
      </c>
      <c r="K66" s="23">
        <f>+[3]Summary!J30</f>
        <v>40</v>
      </c>
      <c r="L66" s="23">
        <f>+[3]Summary!K30</f>
        <v>3.0835318499717825</v>
      </c>
      <c r="M66" s="23">
        <f>+[3]Summary!L30</f>
        <v>36.916468150028216</v>
      </c>
      <c r="N66" s="23">
        <f>+[3]Summary!M30</f>
        <v>19.24402872975697</v>
      </c>
    </row>
    <row r="67" spans="1:14" x14ac:dyDescent="0.35">
      <c r="A67" s="12">
        <f>DATE(YEAR(I40),MONTH(I40),1)</f>
        <v>45352</v>
      </c>
      <c r="B67" s="23">
        <f>+[3]Summary!B31</f>
        <v>0</v>
      </c>
      <c r="C67" s="23">
        <f t="shared" si="5"/>
        <v>0</v>
      </c>
      <c r="D67" s="23">
        <f>+[3]Summary!C31</f>
        <v>0.79609792021040027</v>
      </c>
      <c r="E67" s="23">
        <f>+[3]Summary!D31</f>
        <v>0</v>
      </c>
      <c r="F67" s="23">
        <f>+[3]Summary!E31</f>
        <v>0</v>
      </c>
      <c r="G67" s="23">
        <f>+[3]Summary!F31</f>
        <v>27066</v>
      </c>
      <c r="H67" s="23">
        <f>+[3]Summary!G31</f>
        <v>27066</v>
      </c>
      <c r="I67" s="23">
        <f>+[3]Summary!H31</f>
        <v>27066</v>
      </c>
      <c r="J67" s="23">
        <f>+[3]Summary!I31</f>
        <v>67666</v>
      </c>
      <c r="K67" s="23">
        <f>+[3]Summary!J31</f>
        <v>40</v>
      </c>
      <c r="L67" s="23">
        <f>+[3]Summary!K31</f>
        <v>0</v>
      </c>
      <c r="M67" s="23">
        <f>+[3]Summary!L31</f>
        <v>40</v>
      </c>
      <c r="N67" s="23">
        <f>+[3]Summary!M31</f>
        <v>18.43458848693237</v>
      </c>
    </row>
    <row r="69" spans="1:14" x14ac:dyDescent="0.35">
      <c r="B69" s="23">
        <f>+SUM(B44:B68)</f>
        <v>240055.63999999998</v>
      </c>
      <c r="C69" s="23"/>
      <c r="I69" s="23">
        <f>+[3]Summary!H33</f>
        <v>82412.459452230018</v>
      </c>
      <c r="J69" s="23">
        <f>+SUM(J44:J68)</f>
        <v>1770901.9708333339</v>
      </c>
    </row>
    <row r="70" spans="1:14" x14ac:dyDescent="0.35">
      <c r="A70" s="32" t="s">
        <v>56</v>
      </c>
      <c r="B70" s="31">
        <f>+B69-SUM(B8:B31)</f>
        <v>109709.03999999998</v>
      </c>
      <c r="C70" s="31"/>
      <c r="I70" s="31">
        <f>+I69-H33</f>
        <v>-14596.860555206309</v>
      </c>
      <c r="J70" s="31">
        <f>+J69-SUM(I8:I31)</f>
        <v>15.555000000633299</v>
      </c>
    </row>
    <row r="72" spans="1:14" x14ac:dyDescent="0.35">
      <c r="I72" s="23">
        <f>+[3]Summary!H36</f>
        <v>88593.393911147272</v>
      </c>
    </row>
    <row r="73" spans="1:14" x14ac:dyDescent="0.35">
      <c r="I73" s="31">
        <f>+I72-H36</f>
        <v>-15691.625096846779</v>
      </c>
    </row>
  </sheetData>
  <mergeCells count="2">
    <mergeCell ref="J4:M4"/>
    <mergeCell ref="K40:N4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2024-09-06T13:50:26Z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