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omments/comment1.xml" ContentType="application/vnd.openxmlformats-officedocument.spreadsheetml.comments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840" tabRatio="600" firstSheet="0" activeTab="1" autoFilterDateGrouping="1"/>
  </bookViews>
  <sheets>
    <sheet name="Completion Factors" sheetId="1" state="visible" r:id="rId1"/>
    <sheet name="Summary" sheetId="2" state="visible" r:id="rId2"/>
  </sheets>
  <externalReferences>
    <externalReference r:id="rId3"/>
  </externalReference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0.0000"/>
    <numFmt numFmtId="165" formatCode="[$-409]mmm\-yy;@"/>
    <numFmt numFmtId="166" formatCode="_(* #,##0.000_);_(* \(#,##0.000\);_(* &quot;-&quot;??_);_(@_)"/>
    <numFmt numFmtId="167" formatCode="0.0%"/>
    <numFmt numFmtId="168" formatCode="_(* #,##0_);_(* \(#,##0\);_(* &quot;-&quot;??_);_(@_)"/>
  </numFmts>
  <fonts count="9">
    <font>
      <name val="Aptos Narrow"/>
      <family val="2"/>
      <color theme="1"/>
      <sz val="11"/>
      <scheme val="minor"/>
    </font>
    <font>
      <name val="Aptos Narrow"/>
      <family val="2"/>
      <color theme="1"/>
      <sz val="11"/>
      <scheme val="minor"/>
    </font>
    <font>
      <name val="Arial"/>
      <family val="2"/>
      <b val="1"/>
      <sz val="12"/>
    </font>
    <font>
      <name val="Arial"/>
      <family val="2"/>
      <sz val="12"/>
    </font>
    <font>
      <name val="Aptos Narrow"/>
      <family val="2"/>
      <color rgb="FF0070C0"/>
      <sz val="11"/>
      <scheme val="minor"/>
    </font>
    <font>
      <name val="Aptos Narrow"/>
      <family val="2"/>
      <color rgb="FFFF0000"/>
      <sz val="11"/>
      <scheme val="minor"/>
    </font>
    <font>
      <name val="Aptos Narrow"/>
      <family val="2"/>
      <sz val="11"/>
      <scheme val="minor"/>
    </font>
    <font>
      <name val="Tahoma"/>
      <family val="2"/>
      <b val="1"/>
      <color indexed="81"/>
      <sz val="9"/>
    </font>
    <font>
      <name val="Tahoma"/>
      <family val="2"/>
      <color indexed="81"/>
      <sz val="9"/>
    </font>
  </fonts>
  <fills count="3">
    <fill>
      <patternFill/>
    </fill>
    <fill>
      <patternFill patternType="gray125"/>
    </fill>
    <fill>
      <patternFill patternType="solid">
        <fgColor rgb="FFFFFF99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1" fillId="0" borderId="0"/>
    <xf numFmtId="43" fontId="1" fillId="0" borderId="0"/>
    <xf numFmtId="9" fontId="1" fillId="0" borderId="0"/>
  </cellStyleXfs>
  <cellXfs count="40">
    <xf numFmtId="0" fontId="0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0" fontId="3" fillId="0" borderId="0" applyAlignment="1" pivotButton="0" quotePrefix="0" xfId="0">
      <alignment horizontal="center"/>
    </xf>
    <xf numFmtId="164" fontId="3" fillId="0" borderId="0" pivotButton="0" quotePrefix="0" xfId="0"/>
    <xf numFmtId="2" fontId="3" fillId="0" borderId="0" pivotButton="0" quotePrefix="0" xfId="0"/>
    <xf numFmtId="14" fontId="3" fillId="0" borderId="0" pivotButton="0" quotePrefix="0" xfId="0"/>
    <xf numFmtId="0" fontId="0" fillId="0" borderId="0" applyAlignment="1" pivotButton="0" quotePrefix="0" xfId="0">
      <alignment horizontal="center"/>
    </xf>
    <xf numFmtId="14" fontId="4" fillId="0" borderId="1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0" fontId="0" fillId="0" borderId="0" applyAlignment="1" pivotButton="0" quotePrefix="0" xfId="0">
      <alignment horizontal="right"/>
    </xf>
    <xf numFmtId="14" fontId="0" fillId="0" borderId="0" applyAlignment="1" pivotButton="0" quotePrefix="0" xfId="0">
      <alignment horizontal="center"/>
    </xf>
    <xf numFmtId="165" fontId="0" fillId="0" borderId="0" pivotButton="0" quotePrefix="0" xfId="0"/>
    <xf numFmtId="43" fontId="1" fillId="0" borderId="0" pivotButton="0" quotePrefix="0" xfId="1"/>
    <xf numFmtId="43" fontId="1" fillId="0" borderId="0" pivotButton="0" quotePrefix="0" xfId="1"/>
    <xf numFmtId="43" fontId="1" fillId="0" borderId="5" pivotButton="0" quotePrefix="0" xfId="1"/>
    <xf numFmtId="0" fontId="0" fillId="0" borderId="0" applyAlignment="1" pivotButton="0" quotePrefix="0" xfId="0">
      <alignment horizontal="left"/>
    </xf>
    <xf numFmtId="14" fontId="0" fillId="0" borderId="0" pivotButton="0" quotePrefix="0" xfId="0"/>
    <xf numFmtId="43" fontId="0" fillId="0" borderId="0" pivotButton="0" quotePrefix="0" xfId="1"/>
    <xf numFmtId="9" fontId="1" fillId="0" borderId="0" pivotButton="0" quotePrefix="0" xfId="2"/>
    <xf numFmtId="43" fontId="4" fillId="2" borderId="0" pivotButton="0" quotePrefix="0" xfId="1"/>
    <xf numFmtId="166" fontId="1" fillId="0" borderId="0" pivotButton="0" quotePrefix="0" xfId="1"/>
    <xf numFmtId="43" fontId="0" fillId="0" borderId="0" pivotButton="0" quotePrefix="0" xfId="1"/>
    <xf numFmtId="0" fontId="0" fillId="0" borderId="5" pivotButton="0" quotePrefix="0" xfId="0"/>
    <xf numFmtId="167" fontId="1" fillId="0" borderId="0" pivotButton="0" quotePrefix="0" xfId="2"/>
    <xf numFmtId="43" fontId="0" fillId="0" borderId="0" pivotButton="0" quotePrefix="0" xfId="0"/>
    <xf numFmtId="10" fontId="4" fillId="0" borderId="5" pivotButton="0" quotePrefix="0" xfId="2"/>
    <xf numFmtId="43" fontId="1" fillId="0" borderId="6" pivotButton="0" quotePrefix="0" xfId="1"/>
    <xf numFmtId="43" fontId="5" fillId="0" borderId="6" pivotButton="0" quotePrefix="0" xfId="1"/>
    <xf numFmtId="10" fontId="0" fillId="0" borderId="0" pivotButton="0" quotePrefix="0" xfId="2"/>
    <xf numFmtId="168" fontId="6" fillId="0" borderId="0" pivotButton="0" quotePrefix="0" xfId="1"/>
    <xf numFmtId="168" fontId="0" fillId="0" borderId="0" pivotButton="0" quotePrefix="0" xfId="1"/>
    <xf numFmtId="168" fontId="0" fillId="0" borderId="0" pivotButton="0" quotePrefix="0" xfId="0"/>
    <xf numFmtId="3" fontId="2" fillId="0" borderId="0" applyAlignment="1" pivotButton="0" quotePrefix="0" xfId="0">
      <alignment horizontal="center"/>
    </xf>
    <xf numFmtId="0" fontId="0" fillId="0" borderId="2" applyAlignment="1" pivotButton="0" quotePrefix="0" xfId="0">
      <alignment horizontal="center"/>
    </xf>
    <xf numFmtId="0" fontId="0" fillId="0" borderId="3" applyAlignment="1" pivotButton="0" quotePrefix="0" xfId="0">
      <alignment horizontal="center"/>
    </xf>
    <xf numFmtId="0" fontId="0" fillId="0" borderId="4" applyAlignment="1" pivotButton="0" quotePrefix="0" xfId="0">
      <alignment horizontal="center"/>
    </xf>
    <xf numFmtId="0" fontId="0" fillId="0" borderId="7" applyAlignment="1" pivotButton="0" quotePrefix="0" xfId="0">
      <alignment horizontal="center"/>
    </xf>
    <xf numFmtId="0" fontId="0" fillId="0" borderId="3" pivotButton="0" quotePrefix="0" xfId="0"/>
    <xf numFmtId="0" fontId="0" fillId="0" borderId="4" pivotButton="0" quotePrefix="0" xfId="0"/>
  </cellXfs>
  <cellStyles count="3">
    <cellStyle name="Normal" xfId="0" builtinId="0"/>
    <cellStyle name="Comma" xfId="1" builtinId="3"/>
    <cellStyle name="Percent" xfId="2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externalLink" Target="/xl/externalLinks/externalLink1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comments/comment1.xml><?xml version="1.0" encoding="utf-8"?>
<comments xmlns="http://schemas.openxmlformats.org/spreadsheetml/2006/main">
  <authors>
    <author>Kevin Krebs</author>
  </authors>
  <commentList>
    <comment ref="C8" authorId="0" shapeId="0">
      <text>
        <t>Kevin Krebs:
These are December 2017 factors. One policy had 57K in claims that skews the numbers. I spoke to Wendy, and she does not expect more claims on this policy.
Teng:
Changed back to normal completion factors starting 3Q19.</t>
      </text>
    </comment>
  </commentList>
</comments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joranias\Documents\GitHub\DMI_IBNP\Received\NFL%20Claim%20Liability%2003-24%20(ARM).xlsx" TargetMode="External" Id="rId2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Document"/>
      <sheetName val="Completion Factors"/>
      <sheetName val="EOB Information"/>
      <sheetName val="PT"/>
      <sheetName val="Sch H"/>
      <sheetName val="Summary"/>
      <sheetName val="Premium"/>
      <sheetName val="PL"/>
      <sheetName val="Plan Code Table"/>
    </sheetNames>
    <sheetDataSet>
      <sheetData sheetId="0"/>
      <sheetData sheetId="1"/>
      <sheetData sheetId="2"/>
      <sheetData sheetId="3">
        <row r="3">
          <cell r="A3" t="str">
            <v>Sum of check_amount_total</v>
          </cell>
        </row>
      </sheetData>
      <sheetData sheetId="4"/>
      <sheetData sheetId="5"/>
      <sheetData sheetId="6">
        <row r="3">
          <cell r="A3" t="str">
            <v>12011</v>
          </cell>
          <cell r="B3">
            <v>40544</v>
          </cell>
          <cell r="C3">
            <v>239001.43583333306</v>
          </cell>
          <cell r="D3">
            <v>2868017.2299999967</v>
          </cell>
        </row>
        <row r="4">
          <cell r="B4">
            <v>40575</v>
          </cell>
          <cell r="C4">
            <v>236615.85833333302</v>
          </cell>
          <cell r="D4">
            <v>2839390.2999999961</v>
          </cell>
        </row>
        <row r="5">
          <cell r="B5">
            <v>40603</v>
          </cell>
          <cell r="C5">
            <v>232587.45583333311</v>
          </cell>
          <cell r="D5">
            <v>2791049.4699999974</v>
          </cell>
        </row>
        <row r="6">
          <cell r="B6">
            <v>40634</v>
          </cell>
          <cell r="C6">
            <v>228685.56916666645</v>
          </cell>
          <cell r="D6">
            <v>2744226.8299999973</v>
          </cell>
        </row>
        <row r="7">
          <cell r="B7">
            <v>40664</v>
          </cell>
          <cell r="C7">
            <v>225384.14583333305</v>
          </cell>
          <cell r="D7">
            <v>2704609.7499999967</v>
          </cell>
        </row>
        <row r="8">
          <cell r="B8">
            <v>40695</v>
          </cell>
          <cell r="C8">
            <v>223090.91666666648</v>
          </cell>
          <cell r="D8">
            <v>2677090.9999999977</v>
          </cell>
        </row>
        <row r="9">
          <cell r="B9">
            <v>40725</v>
          </cell>
          <cell r="C9">
            <v>219511.23916666649</v>
          </cell>
          <cell r="D9">
            <v>2634134.8699999978</v>
          </cell>
        </row>
        <row r="10">
          <cell r="B10">
            <v>40756</v>
          </cell>
          <cell r="C10">
            <v>218117.28416666653</v>
          </cell>
          <cell r="D10">
            <v>2617407.4099999983</v>
          </cell>
        </row>
        <row r="11">
          <cell r="B11">
            <v>40787</v>
          </cell>
          <cell r="C11">
            <v>215231.70583333328</v>
          </cell>
          <cell r="D11">
            <v>2582780.4699999993</v>
          </cell>
        </row>
        <row r="12">
          <cell r="B12">
            <v>40817</v>
          </cell>
          <cell r="C12">
            <v>211321.81416666662</v>
          </cell>
          <cell r="D12">
            <v>2535861.7699999996</v>
          </cell>
        </row>
        <row r="13">
          <cell r="B13">
            <v>40848</v>
          </cell>
          <cell r="C13">
            <v>209076.63583333328</v>
          </cell>
          <cell r="D13">
            <v>2508919.6299999994</v>
          </cell>
        </row>
        <row r="14">
          <cell r="B14">
            <v>40878</v>
          </cell>
          <cell r="C14">
            <v>205837.50749999998</v>
          </cell>
          <cell r="D14">
            <v>2470050.09</v>
          </cell>
        </row>
        <row r="15">
          <cell r="B15">
            <v>40909</v>
          </cell>
          <cell r="C15">
            <v>201327.21999999997</v>
          </cell>
          <cell r="D15">
            <v>2415926.6399999997</v>
          </cell>
        </row>
        <row r="16">
          <cell r="B16">
            <v>40940</v>
          </cell>
          <cell r="C16">
            <v>198133.85583333333</v>
          </cell>
          <cell r="D16">
            <v>2377606.27</v>
          </cell>
        </row>
        <row r="17">
          <cell r="B17">
            <v>40969</v>
          </cell>
          <cell r="C17">
            <v>196248.42999999996</v>
          </cell>
          <cell r="D17">
            <v>2354981.1599999997</v>
          </cell>
        </row>
        <row r="18">
          <cell r="B18">
            <v>41000</v>
          </cell>
          <cell r="C18">
            <v>193768.19666666663</v>
          </cell>
          <cell r="D18">
            <v>2325218.3599999994</v>
          </cell>
        </row>
        <row r="19">
          <cell r="B19">
            <v>41030</v>
          </cell>
          <cell r="C19">
            <v>191067.02749999994</v>
          </cell>
          <cell r="D19">
            <v>2292804.3299999991</v>
          </cell>
        </row>
        <row r="20">
          <cell r="B20">
            <v>41061</v>
          </cell>
          <cell r="C20">
            <v>187171.18666666653</v>
          </cell>
          <cell r="D20">
            <v>2246054.2399999984</v>
          </cell>
        </row>
        <row r="21">
          <cell r="B21">
            <v>41091</v>
          </cell>
          <cell r="C21">
            <v>184963.87249999985</v>
          </cell>
          <cell r="D21">
            <v>2219566.4699999983</v>
          </cell>
        </row>
        <row r="22">
          <cell r="B22">
            <v>41122</v>
          </cell>
          <cell r="C22">
            <v>181178.08749999991</v>
          </cell>
          <cell r="D22">
            <v>2174137.0499999989</v>
          </cell>
        </row>
        <row r="23">
          <cell r="B23">
            <v>41153</v>
          </cell>
          <cell r="C23">
            <v>178549.99749999994</v>
          </cell>
          <cell r="D23">
            <v>2142599.9699999993</v>
          </cell>
        </row>
        <row r="24">
          <cell r="B24">
            <v>41183</v>
          </cell>
          <cell r="C24">
            <v>175892.38916666654</v>
          </cell>
          <cell r="D24">
            <v>2110708.6699999985</v>
          </cell>
        </row>
        <row r="25">
          <cell r="B25">
            <v>41214</v>
          </cell>
          <cell r="C25">
            <v>172373.60833333319</v>
          </cell>
          <cell r="D25">
            <v>2068483.2999999982</v>
          </cell>
        </row>
        <row r="26">
          <cell r="B26">
            <v>41244</v>
          </cell>
          <cell r="C26">
            <v>169703.28833333313</v>
          </cell>
          <cell r="D26">
            <v>2036439.4599999974</v>
          </cell>
        </row>
        <row r="27">
          <cell r="B27">
            <v>41275</v>
          </cell>
          <cell r="C27">
            <v>165767.65999999989</v>
          </cell>
          <cell r="D27">
            <v>1989211.9199999988</v>
          </cell>
        </row>
        <row r="28">
          <cell r="B28">
            <v>41306</v>
          </cell>
          <cell r="C28">
            <v>161791.14166666658</v>
          </cell>
          <cell r="D28">
            <v>1941493.699999999</v>
          </cell>
        </row>
        <row r="29">
          <cell r="B29">
            <v>41334</v>
          </cell>
          <cell r="C29">
            <v>156673.16666666663</v>
          </cell>
          <cell r="D29">
            <v>1880077.9999999995</v>
          </cell>
        </row>
        <row r="30">
          <cell r="B30">
            <v>41365</v>
          </cell>
          <cell r="C30">
            <v>154137.9283333334</v>
          </cell>
          <cell r="D30">
            <v>1849655.1400000008</v>
          </cell>
        </row>
        <row r="31">
          <cell r="B31">
            <v>41395</v>
          </cell>
          <cell r="C31">
            <v>153979.75750000009</v>
          </cell>
          <cell r="D31">
            <v>1847757.090000001</v>
          </cell>
        </row>
        <row r="32">
          <cell r="B32">
            <v>41426</v>
          </cell>
          <cell r="C32">
            <v>151967.3024999999</v>
          </cell>
          <cell r="D32">
            <v>1823607.629999999</v>
          </cell>
        </row>
        <row r="33">
          <cell r="B33">
            <v>41456</v>
          </cell>
          <cell r="C33">
            <v>148807.21666666659</v>
          </cell>
          <cell r="D33">
            <v>1785686.5999999992</v>
          </cell>
        </row>
        <row r="34">
          <cell r="B34">
            <v>41487</v>
          </cell>
          <cell r="C34">
            <v>147759.57999999993</v>
          </cell>
          <cell r="D34">
            <v>1773114.9599999993</v>
          </cell>
        </row>
        <row r="35">
          <cell r="B35">
            <v>41518</v>
          </cell>
          <cell r="C35">
            <v>145157.59083333326</v>
          </cell>
          <cell r="D35">
            <v>1741891.0899999992</v>
          </cell>
        </row>
        <row r="36">
          <cell r="B36">
            <v>41548</v>
          </cell>
          <cell r="C36">
            <v>143189.56583333336</v>
          </cell>
          <cell r="D36">
            <v>1718274.7900000003</v>
          </cell>
        </row>
        <row r="37">
          <cell r="B37">
            <v>41579</v>
          </cell>
          <cell r="C37">
            <v>142648.47</v>
          </cell>
          <cell r="D37">
            <v>1711781.6400000001</v>
          </cell>
        </row>
        <row r="38">
          <cell r="B38">
            <v>41609</v>
          </cell>
          <cell r="C38">
            <v>139920.47166666671</v>
          </cell>
          <cell r="D38">
            <v>1679045.6600000006</v>
          </cell>
        </row>
        <row r="39">
          <cell r="B39">
            <v>41640</v>
          </cell>
          <cell r="C39">
            <v>135447.18749999997</v>
          </cell>
          <cell r="D39">
            <v>1625366.2499999998</v>
          </cell>
        </row>
        <row r="40">
          <cell r="B40">
            <v>41671</v>
          </cell>
          <cell r="C40">
            <v>133174.27916666665</v>
          </cell>
          <cell r="D40">
            <v>1598091.3499999996</v>
          </cell>
        </row>
        <row r="41">
          <cell r="B41">
            <v>41699</v>
          </cell>
          <cell r="C41">
            <v>132402.76583333328</v>
          </cell>
          <cell r="D41">
            <v>1588833.1899999995</v>
          </cell>
        </row>
        <row r="42">
          <cell r="B42">
            <v>41730</v>
          </cell>
          <cell r="C42">
            <v>129883.85083333339</v>
          </cell>
          <cell r="D42">
            <v>1558606.2100000007</v>
          </cell>
        </row>
        <row r="43">
          <cell r="B43">
            <v>41760</v>
          </cell>
          <cell r="C43">
            <v>128420.23416666671</v>
          </cell>
          <cell r="D43">
            <v>1541042.8100000005</v>
          </cell>
        </row>
        <row r="44">
          <cell r="B44">
            <v>41791</v>
          </cell>
          <cell r="C44">
            <v>126276.81500000005</v>
          </cell>
          <cell r="D44">
            <v>1515321.7800000005</v>
          </cell>
        </row>
        <row r="45">
          <cell r="B45">
            <v>41821</v>
          </cell>
          <cell r="C45">
            <v>124663.56000000006</v>
          </cell>
          <cell r="D45">
            <v>1495962.7200000007</v>
          </cell>
        </row>
        <row r="46">
          <cell r="B46">
            <v>41852</v>
          </cell>
          <cell r="C46">
            <v>122114.67666666671</v>
          </cell>
          <cell r="D46">
            <v>1465376.1200000006</v>
          </cell>
        </row>
        <row r="47">
          <cell r="B47">
            <v>41883</v>
          </cell>
          <cell r="C47">
            <v>120884.55750000004</v>
          </cell>
          <cell r="D47">
            <v>1450614.6900000004</v>
          </cell>
        </row>
        <row r="48">
          <cell r="B48">
            <v>41913</v>
          </cell>
          <cell r="C48">
            <v>118765.08583333337</v>
          </cell>
          <cell r="D48">
            <v>1425181.0300000005</v>
          </cell>
        </row>
        <row r="49">
          <cell r="B49">
            <v>41944</v>
          </cell>
          <cell r="C49">
            <v>115915.4116666667</v>
          </cell>
          <cell r="D49">
            <v>1390984.9400000004</v>
          </cell>
        </row>
        <row r="50">
          <cell r="B50">
            <v>41974</v>
          </cell>
          <cell r="C50">
            <v>113700.29750000003</v>
          </cell>
          <cell r="D50">
            <v>1364403.5700000003</v>
          </cell>
        </row>
        <row r="51">
          <cell r="B51">
            <v>42005</v>
          </cell>
          <cell r="C51">
            <v>111201.6391666667</v>
          </cell>
          <cell r="D51">
            <v>1334419.6700000004</v>
          </cell>
        </row>
        <row r="52">
          <cell r="B52">
            <v>42036</v>
          </cell>
          <cell r="C52">
            <v>109433.18166666671</v>
          </cell>
          <cell r="D52">
            <v>1313198.1800000006</v>
          </cell>
        </row>
        <row r="53">
          <cell r="B53">
            <v>42064</v>
          </cell>
          <cell r="C53">
            <v>108428.83166666671</v>
          </cell>
          <cell r="D53">
            <v>1301145.9800000004</v>
          </cell>
        </row>
        <row r="54">
          <cell r="B54">
            <v>42095</v>
          </cell>
          <cell r="C54">
            <v>107715.11000000003</v>
          </cell>
          <cell r="D54">
            <v>1292581.3200000003</v>
          </cell>
        </row>
        <row r="55">
          <cell r="B55">
            <v>42125</v>
          </cell>
          <cell r="C55">
            <v>104431.34166666667</v>
          </cell>
          <cell r="D55">
            <v>1253176.1000000001</v>
          </cell>
        </row>
        <row r="56">
          <cell r="B56">
            <v>42156</v>
          </cell>
          <cell r="C56">
            <v>103275.92250000003</v>
          </cell>
          <cell r="D56">
            <v>1239311.0700000003</v>
          </cell>
        </row>
        <row r="57">
          <cell r="B57">
            <v>42186</v>
          </cell>
          <cell r="C57">
            <v>101631.84083333336</v>
          </cell>
          <cell r="D57">
            <v>1219582.0900000003</v>
          </cell>
        </row>
        <row r="58">
          <cell r="B58">
            <v>42217</v>
          </cell>
          <cell r="C58">
            <v>100162.05833333335</v>
          </cell>
          <cell r="D58">
            <v>1201944.7000000002</v>
          </cell>
        </row>
        <row r="59">
          <cell r="B59">
            <v>42248</v>
          </cell>
          <cell r="C59">
            <v>99390.884166666699</v>
          </cell>
          <cell r="D59">
            <v>1192690.6100000003</v>
          </cell>
        </row>
        <row r="60">
          <cell r="B60">
            <v>42278</v>
          </cell>
          <cell r="C60">
            <v>96091.857500000027</v>
          </cell>
          <cell r="D60">
            <v>1153102.2900000003</v>
          </cell>
        </row>
        <row r="61">
          <cell r="B61">
            <v>42309</v>
          </cell>
          <cell r="C61">
            <v>95106.160000000033</v>
          </cell>
          <cell r="D61">
            <v>1141273.9200000004</v>
          </cell>
        </row>
        <row r="62">
          <cell r="B62">
            <v>42339</v>
          </cell>
          <cell r="C62">
            <v>94396.430000000037</v>
          </cell>
          <cell r="D62">
            <v>1132757.1600000004</v>
          </cell>
        </row>
        <row r="63">
          <cell r="B63">
            <v>42370</v>
          </cell>
          <cell r="C63">
            <v>92046.573333333363</v>
          </cell>
          <cell r="D63">
            <v>1104558.8800000004</v>
          </cell>
        </row>
        <row r="64">
          <cell r="B64">
            <v>42401</v>
          </cell>
          <cell r="C64">
            <v>90425.478333333376</v>
          </cell>
          <cell r="D64">
            <v>1085105.7400000005</v>
          </cell>
        </row>
        <row r="65">
          <cell r="B65">
            <v>42430</v>
          </cell>
          <cell r="C65">
            <v>89494.425833333386</v>
          </cell>
          <cell r="D65">
            <v>1073933.1100000006</v>
          </cell>
        </row>
        <row r="66">
          <cell r="B66">
            <v>42461</v>
          </cell>
          <cell r="C66">
            <v>88530.059166666702</v>
          </cell>
          <cell r="D66">
            <v>1062360.7100000004</v>
          </cell>
        </row>
        <row r="67">
          <cell r="B67">
            <v>42491</v>
          </cell>
          <cell r="C67">
            <v>87826.451666666704</v>
          </cell>
          <cell r="D67">
            <v>1053917.4200000004</v>
          </cell>
        </row>
        <row r="68">
          <cell r="B68">
            <v>42522</v>
          </cell>
          <cell r="C68">
            <v>86112.279166666689</v>
          </cell>
          <cell r="D68">
            <v>1033347.3500000003</v>
          </cell>
        </row>
        <row r="69">
          <cell r="B69">
            <v>42552</v>
          </cell>
          <cell r="C69">
            <v>85881.531666666691</v>
          </cell>
          <cell r="D69">
            <v>1030578.3800000004</v>
          </cell>
        </row>
        <row r="70">
          <cell r="B70">
            <v>42583</v>
          </cell>
          <cell r="C70">
            <v>84728.291666666701</v>
          </cell>
          <cell r="D70">
            <v>1016739.5000000003</v>
          </cell>
        </row>
        <row r="71">
          <cell r="B71">
            <v>42614</v>
          </cell>
          <cell r="C71">
            <v>83629.612500000032</v>
          </cell>
          <cell r="D71">
            <v>1003555.3500000003</v>
          </cell>
        </row>
        <row r="72">
          <cell r="B72">
            <v>42644</v>
          </cell>
          <cell r="C72">
            <v>81844.873333333351</v>
          </cell>
          <cell r="D72">
            <v>982138.48000000021</v>
          </cell>
        </row>
        <row r="73">
          <cell r="B73">
            <v>42675</v>
          </cell>
          <cell r="C73">
            <v>80919.865000000034</v>
          </cell>
          <cell r="D73">
            <v>971038.38000000035</v>
          </cell>
        </row>
        <row r="74">
          <cell r="B74">
            <v>42705</v>
          </cell>
          <cell r="C74">
            <v>79556.088333333348</v>
          </cell>
          <cell r="D74">
            <v>954673.06000000017</v>
          </cell>
        </row>
        <row r="75">
          <cell r="B75">
            <v>42736</v>
          </cell>
          <cell r="C75">
            <v>77526.185000000012</v>
          </cell>
          <cell r="D75">
            <v>930314.2200000002</v>
          </cell>
        </row>
        <row r="76">
          <cell r="B76">
            <v>42767</v>
          </cell>
          <cell r="C76">
            <v>74644.128333333341</v>
          </cell>
          <cell r="D76">
            <v>895729.54</v>
          </cell>
        </row>
        <row r="77">
          <cell r="B77">
            <v>42795</v>
          </cell>
          <cell r="C77">
            <v>73297.404166666689</v>
          </cell>
          <cell r="D77">
            <v>879568.85000000021</v>
          </cell>
        </row>
        <row r="78">
          <cell r="B78">
            <v>42826</v>
          </cell>
          <cell r="C78">
            <v>72173.711666666684</v>
          </cell>
          <cell r="D78">
            <v>866084.54000000027</v>
          </cell>
        </row>
        <row r="79">
          <cell r="B79">
            <v>42856</v>
          </cell>
          <cell r="C79">
            <v>71003.762500000026</v>
          </cell>
          <cell r="D79">
            <v>852045.15000000026</v>
          </cell>
        </row>
        <row r="80">
          <cell r="B80">
            <v>42887</v>
          </cell>
          <cell r="C80">
            <v>69660.776666666687</v>
          </cell>
          <cell r="D80">
            <v>835929.3200000003</v>
          </cell>
        </row>
        <row r="81">
          <cell r="B81">
            <v>42917</v>
          </cell>
          <cell r="C81">
            <v>68669.168333333364</v>
          </cell>
          <cell r="D81">
            <v>824030.02000000037</v>
          </cell>
        </row>
        <row r="82">
          <cell r="B82">
            <v>42948</v>
          </cell>
          <cell r="C82">
            <v>67542.391666666677</v>
          </cell>
          <cell r="D82">
            <v>810508.70000000019</v>
          </cell>
        </row>
        <row r="83">
          <cell r="B83">
            <v>42979</v>
          </cell>
          <cell r="C83">
            <v>66718.824166666673</v>
          </cell>
          <cell r="D83">
            <v>800625.89000000013</v>
          </cell>
        </row>
        <row r="84">
          <cell r="B84">
            <v>43009</v>
          </cell>
          <cell r="C84">
            <v>65275.405833333345</v>
          </cell>
          <cell r="D84">
            <v>783304.87000000011</v>
          </cell>
        </row>
        <row r="85">
          <cell r="B85">
            <v>43040</v>
          </cell>
          <cell r="C85">
            <v>63174.834999999999</v>
          </cell>
          <cell r="D85">
            <v>758098.02</v>
          </cell>
        </row>
        <row r="86">
          <cell r="B86">
            <v>43070</v>
          </cell>
          <cell r="C86">
            <v>62815.583333333336</v>
          </cell>
          <cell r="D86">
            <v>753787</v>
          </cell>
        </row>
        <row r="87">
          <cell r="B87">
            <v>43101</v>
          </cell>
          <cell r="C87">
            <v>61292.520000000011</v>
          </cell>
          <cell r="D87">
            <v>735510.24000000011</v>
          </cell>
        </row>
        <row r="88">
          <cell r="B88">
            <v>43132</v>
          </cell>
          <cell r="C88">
            <v>60071.082500000019</v>
          </cell>
          <cell r="D88">
            <v>720852.99000000022</v>
          </cell>
        </row>
        <row r="89">
          <cell r="B89">
            <v>43160</v>
          </cell>
          <cell r="C89">
            <v>59314.613333333342</v>
          </cell>
          <cell r="D89">
            <v>711775.3600000001</v>
          </cell>
        </row>
        <row r="90">
          <cell r="B90">
            <v>43191</v>
          </cell>
          <cell r="C90">
            <v>58783.493333333347</v>
          </cell>
          <cell r="D90">
            <v>705401.92000000016</v>
          </cell>
        </row>
        <row r="91">
          <cell r="B91">
            <v>43221</v>
          </cell>
          <cell r="C91">
            <v>57304.296666666683</v>
          </cell>
          <cell r="D91">
            <v>687651.56000000017</v>
          </cell>
        </row>
        <row r="92">
          <cell r="B92">
            <v>43252</v>
          </cell>
          <cell r="C92">
            <v>55938.153333333343</v>
          </cell>
          <cell r="D92">
            <v>671257.84000000008</v>
          </cell>
        </row>
        <row r="93">
          <cell r="B93">
            <v>43282</v>
          </cell>
          <cell r="C93">
            <v>55576.937500000007</v>
          </cell>
          <cell r="D93">
            <v>666923.25000000012</v>
          </cell>
        </row>
        <row r="94">
          <cell r="B94">
            <v>43313</v>
          </cell>
          <cell r="C94">
            <v>54999.390000000007</v>
          </cell>
          <cell r="D94">
            <v>659992.68000000005</v>
          </cell>
        </row>
        <row r="95">
          <cell r="B95">
            <v>43344</v>
          </cell>
          <cell r="C95">
            <v>55312.865833333322</v>
          </cell>
          <cell r="D95">
            <v>663754.3899999999</v>
          </cell>
        </row>
        <row r="96">
          <cell r="B96">
            <v>43374</v>
          </cell>
          <cell r="C96">
            <v>54707.169166666667</v>
          </cell>
          <cell r="D96">
            <v>656486.03</v>
          </cell>
        </row>
        <row r="97">
          <cell r="B97">
            <v>43405</v>
          </cell>
          <cell r="C97">
            <v>54359.607499999991</v>
          </cell>
          <cell r="D97">
            <v>652315.28999999992</v>
          </cell>
        </row>
        <row r="98">
          <cell r="B98">
            <v>43435</v>
          </cell>
          <cell r="C98">
            <v>53883.80083333332</v>
          </cell>
          <cell r="D98">
            <v>646605.60999999987</v>
          </cell>
        </row>
        <row r="99">
          <cell r="B99">
            <v>43466</v>
          </cell>
          <cell r="C99">
            <v>52803.717499999999</v>
          </cell>
          <cell r="D99">
            <v>633644.61</v>
          </cell>
        </row>
        <row r="100">
          <cell r="B100">
            <v>43497</v>
          </cell>
          <cell r="C100">
            <v>51256.2425</v>
          </cell>
          <cell r="D100">
            <v>615074.91</v>
          </cell>
        </row>
        <row r="101">
          <cell r="B101">
            <v>43525</v>
          </cell>
          <cell r="C101">
            <v>49140.509166666663</v>
          </cell>
          <cell r="D101">
            <v>589686.11</v>
          </cell>
        </row>
        <row r="102">
          <cell r="B102">
            <v>43556</v>
          </cell>
          <cell r="C102">
            <v>48238.895833333336</v>
          </cell>
          <cell r="D102">
            <v>578866.75</v>
          </cell>
        </row>
        <row r="103">
          <cell r="B103">
            <v>43586</v>
          </cell>
          <cell r="C103">
            <v>47716.72583333333</v>
          </cell>
          <cell r="D103">
            <v>572600.71</v>
          </cell>
        </row>
        <row r="104">
          <cell r="B104">
            <v>43617</v>
          </cell>
          <cell r="C104">
            <v>47813.347499999996</v>
          </cell>
          <cell r="D104">
            <v>573760.16999999993</v>
          </cell>
        </row>
        <row r="105">
          <cell r="B105">
            <v>43647</v>
          </cell>
          <cell r="C105">
            <v>46336.039166666662</v>
          </cell>
          <cell r="D105">
            <v>556032.47</v>
          </cell>
        </row>
        <row r="106">
          <cell r="B106">
            <v>43678</v>
          </cell>
          <cell r="C106">
            <v>45265.915000000001</v>
          </cell>
          <cell r="D106">
            <v>543190.98</v>
          </cell>
        </row>
        <row r="107">
          <cell r="B107">
            <v>43709</v>
          </cell>
          <cell r="C107">
            <v>43667.750833333332</v>
          </cell>
          <cell r="D107">
            <v>524013.01</v>
          </cell>
        </row>
        <row r="108">
          <cell r="B108">
            <v>43739</v>
          </cell>
          <cell r="C108">
            <v>42612.30333333333</v>
          </cell>
          <cell r="D108">
            <v>511347.63999999996</v>
          </cell>
        </row>
        <row r="109">
          <cell r="B109">
            <v>43770</v>
          </cell>
          <cell r="C109">
            <v>42633.246666666666</v>
          </cell>
          <cell r="D109">
            <v>511598.95999999996</v>
          </cell>
        </row>
        <row r="110">
          <cell r="B110">
            <v>43800</v>
          </cell>
          <cell r="C110">
            <v>41987.374166666668</v>
          </cell>
          <cell r="D110">
            <v>503848.49</v>
          </cell>
        </row>
        <row r="111">
          <cell r="B111">
            <v>43831</v>
          </cell>
          <cell r="C111">
            <v>41244.566666666666</v>
          </cell>
          <cell r="D111">
            <v>494934.8</v>
          </cell>
        </row>
        <row r="112">
          <cell r="B112">
            <v>43862</v>
          </cell>
          <cell r="C112">
            <v>39397.486666666664</v>
          </cell>
          <cell r="D112">
            <v>472769.83999999997</v>
          </cell>
        </row>
        <row r="113">
          <cell r="B113">
            <v>43891</v>
          </cell>
          <cell r="C113">
            <v>38954.154166666667</v>
          </cell>
          <cell r="D113">
            <v>467449.85</v>
          </cell>
        </row>
        <row r="114">
          <cell r="B114">
            <v>43922</v>
          </cell>
          <cell r="C114">
            <v>37377.395833333336</v>
          </cell>
          <cell r="D114">
            <v>448528.75</v>
          </cell>
        </row>
        <row r="115">
          <cell r="B115">
            <v>43952</v>
          </cell>
          <cell r="C115">
            <v>36380.389999999992</v>
          </cell>
          <cell r="D115">
            <v>436564.67999999993</v>
          </cell>
        </row>
        <row r="116">
          <cell r="B116">
            <v>43983</v>
          </cell>
          <cell r="C116">
            <v>35460.923333333332</v>
          </cell>
          <cell r="D116">
            <v>425531.07999999996</v>
          </cell>
        </row>
        <row r="117">
          <cell r="B117">
            <v>44013</v>
          </cell>
          <cell r="C117">
            <v>34982.279166666667</v>
          </cell>
          <cell r="D117">
            <v>419787.35</v>
          </cell>
        </row>
        <row r="118">
          <cell r="B118">
            <v>44044</v>
          </cell>
          <cell r="C118">
            <v>33337.6875</v>
          </cell>
          <cell r="D118">
            <v>400052.25</v>
          </cell>
        </row>
        <row r="119">
          <cell r="B119">
            <v>44075</v>
          </cell>
          <cell r="C119">
            <v>32514.344166666666</v>
          </cell>
          <cell r="D119">
            <v>390172.13</v>
          </cell>
        </row>
        <row r="120">
          <cell r="B120">
            <v>44105</v>
          </cell>
          <cell r="C120">
            <v>31974.190000000002</v>
          </cell>
          <cell r="D120">
            <v>383690.28</v>
          </cell>
        </row>
        <row r="121">
          <cell r="B121">
            <v>44136</v>
          </cell>
          <cell r="C121">
            <v>31105.973333333339</v>
          </cell>
          <cell r="D121">
            <v>373271.68000000005</v>
          </cell>
        </row>
        <row r="122">
          <cell r="B122">
            <v>44166</v>
          </cell>
          <cell r="C122">
            <v>30820.583333333339</v>
          </cell>
          <cell r="D122">
            <v>369847.00000000006</v>
          </cell>
        </row>
        <row r="123">
          <cell r="B123">
            <v>44197</v>
          </cell>
          <cell r="C123">
            <v>29931.854166666668</v>
          </cell>
          <cell r="D123">
            <v>359182.25</v>
          </cell>
        </row>
        <row r="124">
          <cell r="B124">
            <v>44228</v>
          </cell>
          <cell r="C124">
            <v>29026.825833333325</v>
          </cell>
          <cell r="D124">
            <v>348321.90999999992</v>
          </cell>
        </row>
        <row r="125">
          <cell r="B125">
            <v>44256</v>
          </cell>
          <cell r="C125">
            <v>28621.484999999997</v>
          </cell>
          <cell r="D125">
            <v>343457.81999999995</v>
          </cell>
        </row>
        <row r="126">
          <cell r="B126">
            <v>44287</v>
          </cell>
          <cell r="C126">
            <v>28386.134999999998</v>
          </cell>
          <cell r="D126">
            <v>340633.62</v>
          </cell>
        </row>
        <row r="127">
          <cell r="B127">
            <v>44317</v>
          </cell>
          <cell r="C127">
            <v>27895.538333333334</v>
          </cell>
          <cell r="D127">
            <v>334746.46000000002</v>
          </cell>
        </row>
        <row r="128">
          <cell r="B128">
            <v>44348</v>
          </cell>
          <cell r="C128">
            <v>27222.636666666669</v>
          </cell>
          <cell r="D128">
            <v>326671.64</v>
          </cell>
        </row>
        <row r="129">
          <cell r="B129">
            <v>44378</v>
          </cell>
          <cell r="C129">
            <v>26531.900833333333</v>
          </cell>
          <cell r="D129">
            <v>318382.81</v>
          </cell>
        </row>
        <row r="130">
          <cell r="B130">
            <v>44409</v>
          </cell>
          <cell r="C130">
            <v>25665.890833333335</v>
          </cell>
          <cell r="D130">
            <v>307990.69</v>
          </cell>
        </row>
        <row r="131">
          <cell r="B131">
            <v>44440</v>
          </cell>
          <cell r="C131">
            <v>25665.890833333335</v>
          </cell>
          <cell r="D131">
            <v>307990.69</v>
          </cell>
        </row>
        <row r="132">
          <cell r="B132">
            <v>44470</v>
          </cell>
          <cell r="C132">
            <v>24066.094166666666</v>
          </cell>
          <cell r="D132">
            <v>288793.13</v>
          </cell>
        </row>
        <row r="133">
          <cell r="B133">
            <v>44501</v>
          </cell>
          <cell r="C133">
            <v>23106.041666666668</v>
          </cell>
          <cell r="D133">
            <v>277272.5</v>
          </cell>
        </row>
        <row r="134">
          <cell r="B134">
            <v>44531</v>
          </cell>
          <cell r="C134">
            <v>22846.781666666666</v>
          </cell>
          <cell r="D134">
            <v>274161.38</v>
          </cell>
        </row>
        <row r="135">
          <cell r="B135">
            <v>44562</v>
          </cell>
          <cell r="C135">
            <v>22346.273333333334</v>
          </cell>
          <cell r="D135">
            <v>268155.28000000003</v>
          </cell>
        </row>
        <row r="136">
          <cell r="B136">
            <v>44593</v>
          </cell>
          <cell r="C136">
            <v>21676.713333333337</v>
          </cell>
          <cell r="D136">
            <v>260120.56000000003</v>
          </cell>
        </row>
        <row r="137">
          <cell r="B137">
            <v>44621</v>
          </cell>
          <cell r="C137">
            <v>21980.803333333333</v>
          </cell>
          <cell r="D137">
            <v>263769.64</v>
          </cell>
        </row>
        <row r="138">
          <cell r="B138">
            <v>44652</v>
          </cell>
          <cell r="C138">
            <v>21687.915000000001</v>
          </cell>
          <cell r="D138">
            <v>260254.98</v>
          </cell>
        </row>
        <row r="139">
          <cell r="B139">
            <v>44682</v>
          </cell>
          <cell r="C139">
            <v>20617.48166666667</v>
          </cell>
          <cell r="D139">
            <v>247409.78000000003</v>
          </cell>
        </row>
        <row r="140">
          <cell r="B140">
            <v>44713</v>
          </cell>
          <cell r="C140">
            <v>20047.02</v>
          </cell>
          <cell r="D140">
            <v>240564.24</v>
          </cell>
        </row>
        <row r="141">
          <cell r="B141">
            <v>44743</v>
          </cell>
          <cell r="C141">
            <v>19695.693333333333</v>
          </cell>
          <cell r="D141">
            <v>236348.31999999998</v>
          </cell>
        </row>
        <row r="142">
          <cell r="B142">
            <v>44774</v>
          </cell>
          <cell r="C142">
            <v>19467.213333333333</v>
          </cell>
          <cell r="D142">
            <v>233606.56</v>
          </cell>
        </row>
        <row r="143">
          <cell r="B143">
            <v>44805</v>
          </cell>
          <cell r="C143">
            <v>19276.708333333332</v>
          </cell>
          <cell r="D143">
            <v>231320.5</v>
          </cell>
        </row>
        <row r="144">
          <cell r="B144">
            <v>44835</v>
          </cell>
          <cell r="C144">
            <v>18974.55</v>
          </cell>
          <cell r="D144">
            <v>227694.59999999998</v>
          </cell>
        </row>
        <row r="145">
          <cell r="B145">
            <v>44866</v>
          </cell>
          <cell r="C145">
            <v>18635.426666666666</v>
          </cell>
          <cell r="D145">
            <v>223625.12</v>
          </cell>
        </row>
        <row r="146">
          <cell r="B146">
            <v>44896</v>
          </cell>
          <cell r="C146">
            <v>18405.906666666666</v>
          </cell>
          <cell r="D146">
            <v>220870.87999999998</v>
          </cell>
        </row>
        <row r="147">
          <cell r="B147">
            <v>44927</v>
          </cell>
          <cell r="C147">
            <v>17768.024166666666</v>
          </cell>
          <cell r="D147">
            <v>213216.28999999998</v>
          </cell>
        </row>
        <row r="148">
          <cell r="B148">
            <v>44958</v>
          </cell>
          <cell r="C148">
            <v>17002.068333333333</v>
          </cell>
          <cell r="D148">
            <v>204024.82</v>
          </cell>
        </row>
        <row r="149">
          <cell r="B149">
            <v>44986</v>
          </cell>
          <cell r="C149">
            <v>15698.959166666667</v>
          </cell>
          <cell r="D149">
            <v>188387.51</v>
          </cell>
        </row>
        <row r="150">
          <cell r="B150">
            <v>45017</v>
          </cell>
          <cell r="C150">
            <v>15156.199166666667</v>
          </cell>
          <cell r="D150">
            <v>181874.39</v>
          </cell>
        </row>
        <row r="151">
          <cell r="B151">
            <v>45047</v>
          </cell>
          <cell r="C151">
            <v>15001.129166666668</v>
          </cell>
          <cell r="D151">
            <v>180013.55000000002</v>
          </cell>
        </row>
        <row r="152">
          <cell r="B152">
            <v>45078</v>
          </cell>
          <cell r="C152">
            <v>15001.129166666668</v>
          </cell>
          <cell r="D152">
            <v>180013.55000000002</v>
          </cell>
        </row>
        <row r="153">
          <cell r="B153">
            <v>45108</v>
          </cell>
          <cell r="C153">
            <v>14638.657500000001</v>
          </cell>
          <cell r="D153">
            <v>175663.89</v>
          </cell>
        </row>
        <row r="154">
          <cell r="B154">
            <v>45139</v>
          </cell>
          <cell r="C154">
            <v>13948.457499999999</v>
          </cell>
          <cell r="D154">
            <v>167381.49</v>
          </cell>
        </row>
        <row r="155">
          <cell r="B155">
            <v>45170</v>
          </cell>
          <cell r="C155">
            <v>13651.490833333335</v>
          </cell>
          <cell r="D155">
            <v>163817.89000000001</v>
          </cell>
        </row>
        <row r="156">
          <cell r="B156">
            <v>45200</v>
          </cell>
          <cell r="C156">
            <v>12926.258333333337</v>
          </cell>
          <cell r="D156">
            <v>155115.10000000003</v>
          </cell>
        </row>
        <row r="157">
          <cell r="B157">
            <v>45231</v>
          </cell>
          <cell r="C157">
            <v>12565.323333333334</v>
          </cell>
          <cell r="D157">
            <v>150783.88</v>
          </cell>
        </row>
        <row r="158">
          <cell r="B158">
            <v>45261</v>
          </cell>
          <cell r="C158">
            <v>12122.973333333335</v>
          </cell>
          <cell r="D158">
            <v>145475.68000000002</v>
          </cell>
        </row>
        <row r="159">
          <cell r="B159">
            <v>45292</v>
          </cell>
          <cell r="C159">
            <v>11200.785000000002</v>
          </cell>
          <cell r="D159">
            <v>134409.42000000001</v>
          </cell>
        </row>
        <row r="160">
          <cell r="B160">
            <v>45323</v>
          </cell>
          <cell r="C160">
            <v>11200.785000000002</v>
          </cell>
          <cell r="D160">
            <v>134409.42000000001</v>
          </cell>
        </row>
        <row r="161">
          <cell r="B161">
            <v>45352</v>
          </cell>
          <cell r="C161">
            <v>11021.963333333333</v>
          </cell>
          <cell r="D161">
            <v>132263.56</v>
          </cell>
        </row>
        <row r="162">
          <cell r="B162">
            <v>45383</v>
          </cell>
          <cell r="C162">
            <v>0</v>
          </cell>
        </row>
        <row r="163">
          <cell r="B163">
            <v>45413</v>
          </cell>
          <cell r="C163">
            <v>0</v>
          </cell>
        </row>
        <row r="164">
          <cell r="B164">
            <v>45444</v>
          </cell>
          <cell r="C164">
            <v>0</v>
          </cell>
        </row>
        <row r="165">
          <cell r="B165">
            <v>45474</v>
          </cell>
          <cell r="C165">
            <v>0</v>
          </cell>
        </row>
        <row r="166">
          <cell r="B166">
            <v>45505</v>
          </cell>
          <cell r="C166">
            <v>0</v>
          </cell>
        </row>
        <row r="167">
          <cell r="B167">
            <v>45536</v>
          </cell>
          <cell r="C167">
            <v>0</v>
          </cell>
        </row>
        <row r="168">
          <cell r="B168">
            <v>45566</v>
          </cell>
          <cell r="C168">
            <v>0</v>
          </cell>
        </row>
        <row r="169">
          <cell r="B169">
            <v>45597</v>
          </cell>
          <cell r="C169">
            <v>0</v>
          </cell>
        </row>
        <row r="170">
          <cell r="B170">
            <v>45627</v>
          </cell>
          <cell r="C170">
            <v>0</v>
          </cell>
        </row>
        <row r="171">
          <cell r="B171">
            <v>45658</v>
          </cell>
          <cell r="C171">
            <v>0</v>
          </cell>
        </row>
        <row r="172">
          <cell r="B172">
            <v>45689</v>
          </cell>
          <cell r="C172">
            <v>0</v>
          </cell>
        </row>
        <row r="173">
          <cell r="B173">
            <v>45717</v>
          </cell>
          <cell r="C173">
            <v>0</v>
          </cell>
        </row>
        <row r="174">
          <cell r="B174">
            <v>45748</v>
          </cell>
          <cell r="C174">
            <v>0</v>
          </cell>
        </row>
        <row r="175">
          <cell r="B175">
            <v>45778</v>
          </cell>
          <cell r="C175">
            <v>0</v>
          </cell>
        </row>
        <row r="176">
          <cell r="B176">
            <v>45809</v>
          </cell>
          <cell r="C176">
            <v>0</v>
          </cell>
        </row>
        <row r="177">
          <cell r="B177">
            <v>45839</v>
          </cell>
          <cell r="C177">
            <v>0</v>
          </cell>
        </row>
        <row r="178">
          <cell r="B178">
            <v>45870</v>
          </cell>
          <cell r="C178">
            <v>0</v>
          </cell>
        </row>
        <row r="179">
          <cell r="B179">
            <v>45901</v>
          </cell>
          <cell r="C179">
            <v>0</v>
          </cell>
        </row>
        <row r="180">
          <cell r="B180">
            <v>45931</v>
          </cell>
          <cell r="C180">
            <v>0</v>
          </cell>
        </row>
        <row r="181">
          <cell r="B181">
            <v>45962</v>
          </cell>
          <cell r="C181">
            <v>0</v>
          </cell>
        </row>
        <row r="182">
          <cell r="B182">
            <v>45992</v>
          </cell>
          <cell r="C182">
            <v>0</v>
          </cell>
        </row>
        <row r="183">
          <cell r="B183">
            <v>46023</v>
          </cell>
          <cell r="C183">
            <v>0</v>
          </cell>
        </row>
        <row r="184">
          <cell r="B184">
            <v>46054</v>
          </cell>
          <cell r="C184">
            <v>0</v>
          </cell>
        </row>
        <row r="185">
          <cell r="B185">
            <v>46082</v>
          </cell>
          <cell r="C185">
            <v>0</v>
          </cell>
        </row>
        <row r="186">
          <cell r="B186">
            <v>46113</v>
          </cell>
          <cell r="C186">
            <v>0</v>
          </cell>
        </row>
        <row r="187">
          <cell r="B187">
            <v>46143</v>
          </cell>
          <cell r="C187">
            <v>0</v>
          </cell>
        </row>
        <row r="188">
          <cell r="B188">
            <v>46174</v>
          </cell>
          <cell r="C188">
            <v>0</v>
          </cell>
        </row>
        <row r="189">
          <cell r="B189">
            <v>46204</v>
          </cell>
          <cell r="C189">
            <v>0</v>
          </cell>
        </row>
        <row r="190">
          <cell r="B190">
            <v>46235</v>
          </cell>
          <cell r="C190">
            <v>0</v>
          </cell>
        </row>
        <row r="191">
          <cell r="B191">
            <v>46266</v>
          </cell>
          <cell r="C191">
            <v>0</v>
          </cell>
        </row>
        <row r="192">
          <cell r="B192">
            <v>46296</v>
          </cell>
          <cell r="C192">
            <v>0</v>
          </cell>
        </row>
        <row r="193">
          <cell r="B193">
            <v>46327</v>
          </cell>
          <cell r="C193">
            <v>0</v>
          </cell>
        </row>
        <row r="194">
          <cell r="B194">
            <v>46357</v>
          </cell>
          <cell r="C194">
            <v>0</v>
          </cell>
        </row>
        <row r="195">
          <cell r="B195">
            <v>46388</v>
          </cell>
          <cell r="C195">
            <v>0</v>
          </cell>
        </row>
        <row r="196">
          <cell r="B196">
            <v>46419</v>
          </cell>
          <cell r="C196">
            <v>0</v>
          </cell>
        </row>
        <row r="197">
          <cell r="B197">
            <v>46447</v>
          </cell>
          <cell r="C197">
            <v>0</v>
          </cell>
        </row>
        <row r="198">
          <cell r="B198">
            <v>46478</v>
          </cell>
          <cell r="C198">
            <v>0</v>
          </cell>
        </row>
        <row r="199">
          <cell r="B199">
            <v>46508</v>
          </cell>
          <cell r="C199">
            <v>0</v>
          </cell>
        </row>
        <row r="200">
          <cell r="B200">
            <v>46539</v>
          </cell>
          <cell r="C200">
            <v>0</v>
          </cell>
        </row>
      </sheetData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X60"/>
  <sheetViews>
    <sheetView topLeftCell="A20" workbookViewId="0">
      <selection activeCell="H8" sqref="H8:H29"/>
    </sheetView>
  </sheetViews>
  <sheetFormatPr baseColWidth="8" defaultRowHeight="14.5"/>
  <cols>
    <col width="13.453125" bestFit="1" customWidth="1" min="1" max="1"/>
    <col width="22" bestFit="1" customWidth="1" min="2" max="2"/>
    <col width="12.7265625" bestFit="1" customWidth="1" min="3" max="3"/>
    <col width="12.7265625" customWidth="1" min="4" max="4"/>
    <col width="12.7265625" bestFit="1" customWidth="1" min="5" max="5"/>
    <col width="12.7265625" customWidth="1" min="6" max="7"/>
    <col width="11.26953125" customWidth="1" min="8" max="8"/>
    <col width="13.7265625" bestFit="1" customWidth="1" min="9" max="10"/>
    <col width="11.453125" bestFit="1" customWidth="1" min="11" max="11"/>
    <col width="13.54296875" bestFit="1" customWidth="1" min="12" max="12"/>
    <col width="11.453125" bestFit="1" customWidth="1" min="13" max="14"/>
    <col width="12.7265625" bestFit="1" customWidth="1" min="15" max="19"/>
    <col width="11.453125" bestFit="1" customWidth="1" min="20" max="27"/>
  </cols>
  <sheetData>
    <row r="1" ht="15.5" customHeight="1">
      <c r="A1" s="33" t="inlineStr">
        <is>
          <t>Paid Percentages</t>
        </is>
      </c>
    </row>
    <row r="2" ht="15.5" customHeight="1">
      <c r="A2" s="1" t="n"/>
      <c r="B2" s="2" t="n"/>
      <c r="C2" s="1" t="n"/>
      <c r="D2" s="1" t="n"/>
      <c r="E2" s="1" t="n"/>
      <c r="F2" s="1" t="n"/>
      <c r="G2" s="1" t="n"/>
      <c r="H2" s="1" t="n"/>
      <c r="I2" s="2" t="inlineStr">
        <is>
          <t> </t>
        </is>
      </c>
      <c r="J2" s="2" t="inlineStr">
        <is>
          <t> </t>
        </is>
      </c>
    </row>
    <row r="3" ht="15.5" customHeight="1">
      <c r="A3" s="3" t="n"/>
      <c r="B3" s="3" t="inlineStr">
        <is>
          <t> </t>
        </is>
      </c>
      <c r="C3" s="3" t="n"/>
      <c r="D3" s="3" t="n"/>
      <c r="E3" s="3" t="inlineStr">
        <is>
          <t>3 month</t>
        </is>
      </c>
      <c r="F3" s="3" t="inlineStr">
        <is>
          <t>6 month</t>
        </is>
      </c>
      <c r="G3" s="3" t="inlineStr">
        <is>
          <t>12 month</t>
        </is>
      </c>
      <c r="H3" s="3" t="n"/>
      <c r="I3" s="3" t="inlineStr">
        <is>
          <t>avg of 3 &amp; 6</t>
        </is>
      </c>
      <c r="J3" s="3" t="inlineStr">
        <is>
          <t xml:space="preserve">  Cumulative</t>
        </is>
      </c>
    </row>
    <row r="4" ht="15.5" customHeight="1">
      <c r="A4" s="3" t="inlineStr">
        <is>
          <t>MONTH</t>
        </is>
      </c>
      <c r="B4" s="3" t="inlineStr">
        <is>
          <t>3-month</t>
        </is>
      </c>
      <c r="C4" s="3" t="inlineStr">
        <is>
          <t>6-month</t>
        </is>
      </c>
      <c r="D4" s="3" t="inlineStr">
        <is>
          <t>12-month</t>
        </is>
      </c>
      <c r="E4" s="3" t="inlineStr">
        <is>
          <t>Cumulat</t>
        </is>
      </c>
      <c r="F4" s="3" t="inlineStr">
        <is>
          <t>Cumulat</t>
        </is>
      </c>
      <c r="G4" s="3" t="inlineStr">
        <is>
          <t>Cumulat</t>
        </is>
      </c>
      <c r="H4" s="3" t="inlineStr">
        <is>
          <t>average</t>
        </is>
      </c>
      <c r="I4" s="3" t="inlineStr">
        <is>
          <t xml:space="preserve">  Cumulative</t>
        </is>
      </c>
      <c r="J4" s="3" t="inlineStr">
        <is>
          <t xml:space="preserve">    Pd Pct</t>
        </is>
      </c>
    </row>
    <row r="5" ht="15.5" customHeight="1">
      <c r="A5" s="3" t="inlineStr">
        <is>
          <t>OF LAG</t>
        </is>
      </c>
      <c r="B5" s="3" t="inlineStr">
        <is>
          <t>average</t>
        </is>
      </c>
      <c r="C5" s="3" t="inlineStr">
        <is>
          <t>average</t>
        </is>
      </c>
      <c r="D5" s="3" t="inlineStr">
        <is>
          <t>average</t>
        </is>
      </c>
      <c r="E5" s="3" t="inlineStr">
        <is>
          <t>Pd Pct</t>
        </is>
      </c>
      <c r="F5" s="3" t="inlineStr">
        <is>
          <t>Pd Pct</t>
        </is>
      </c>
      <c r="G5" s="3" t="inlineStr">
        <is>
          <t>Pd Pct</t>
        </is>
      </c>
      <c r="H5" s="3" t="inlineStr">
        <is>
          <t>of 3 &amp; 6</t>
        </is>
      </c>
      <c r="I5" s="3" t="inlineStr">
        <is>
          <t xml:space="preserve">    Pd Pct</t>
        </is>
      </c>
      <c r="J5" s="3" t="inlineStr">
        <is>
          <t>used</t>
        </is>
      </c>
    </row>
    <row r="6" ht="15.5" customHeight="1">
      <c r="A6" s="3" t="inlineStr">
        <is>
          <t>---------</t>
        </is>
      </c>
      <c r="B6" s="3" t="inlineStr">
        <is>
          <t>----------</t>
        </is>
      </c>
      <c r="C6" s="3" t="inlineStr">
        <is>
          <t>----------</t>
        </is>
      </c>
      <c r="D6" s="3" t="inlineStr">
        <is>
          <t>----------</t>
        </is>
      </c>
      <c r="E6" s="3" t="inlineStr">
        <is>
          <t>----------</t>
        </is>
      </c>
      <c r="F6" s="3" t="inlineStr">
        <is>
          <t>----------</t>
        </is>
      </c>
      <c r="G6" s="3" t="inlineStr">
        <is>
          <t>----------</t>
        </is>
      </c>
      <c r="H6" s="3" t="inlineStr">
        <is>
          <t>----------</t>
        </is>
      </c>
      <c r="I6" s="3" t="inlineStr">
        <is>
          <t>----------</t>
        </is>
      </c>
      <c r="J6" s="3" t="inlineStr">
        <is>
          <t>----------</t>
        </is>
      </c>
    </row>
    <row r="7" ht="15.5" customHeight="1">
      <c r="A7" s="3" t="n">
        <v>0</v>
      </c>
      <c r="B7" s="4">
        <f>+E7/E8</f>
        <v/>
      </c>
      <c r="C7" s="4">
        <f>+F7/F8</f>
        <v/>
      </c>
      <c r="D7" s="4">
        <f>+G7/G8</f>
        <v/>
      </c>
      <c r="E7" s="5" t="n">
        <v>0.1390493140925142</v>
      </c>
      <c r="F7" s="5" t="n">
        <v>0.0420204890623152</v>
      </c>
      <c r="G7" s="5" t="n">
        <v>0.02393574697835208</v>
      </c>
      <c r="H7" s="4">
        <f>+I7/I8</f>
        <v/>
      </c>
      <c r="I7" s="5" t="n">
        <v>0.06453776477517625</v>
      </c>
      <c r="J7" s="5">
        <f>I7</f>
        <v/>
      </c>
    </row>
    <row r="8" ht="15.5" customHeight="1">
      <c r="A8" s="3">
        <f>1+A7</f>
        <v/>
      </c>
      <c r="B8" s="4">
        <f>+E8/E9</f>
        <v/>
      </c>
      <c r="C8" s="4">
        <f>+F8/F9</f>
        <v/>
      </c>
      <c r="D8" s="4">
        <f>+G8/G9</f>
        <v/>
      </c>
      <c r="E8" s="5" t="n">
        <v>0.5953373535671961</v>
      </c>
      <c r="F8" s="5" t="n">
        <v>0.5966742171523142</v>
      </c>
      <c r="G8" s="5" t="n">
        <v>0.3719624893147035</v>
      </c>
      <c r="H8" s="4">
        <f>+I8/I9</f>
        <v/>
      </c>
      <c r="I8" s="5" t="n">
        <v>0.5960050357008219</v>
      </c>
      <c r="J8" s="5">
        <f>I8</f>
        <v/>
      </c>
    </row>
    <row r="9" ht="15.5" customHeight="1">
      <c r="A9" s="3">
        <f>1+A8</f>
        <v/>
      </c>
      <c r="B9" s="4">
        <f>+E9/E10</f>
        <v/>
      </c>
      <c r="C9" s="4">
        <f>+F9/F10</f>
        <v/>
      </c>
      <c r="D9" s="4">
        <f>+G9/G10</f>
        <v/>
      </c>
      <c r="E9" s="5" t="n">
        <v>0.7129208387502176</v>
      </c>
      <c r="F9" s="5" t="n">
        <v>0.7330891514760254</v>
      </c>
      <c r="G9" s="5" t="n">
        <v>0.5637110476192766</v>
      </c>
      <c r="H9" s="4">
        <f>+I9/I10</f>
        <v/>
      </c>
      <c r="I9" s="5" t="n">
        <v>0.7228643457258574</v>
      </c>
      <c r="J9" s="5">
        <f>I9</f>
        <v/>
      </c>
    </row>
    <row r="10" ht="15.5" customHeight="1">
      <c r="A10" s="3">
        <f>1+A9</f>
        <v/>
      </c>
      <c r="B10" s="4">
        <f>+E10/E11</f>
        <v/>
      </c>
      <c r="C10" s="4">
        <f>+F10/F11</f>
        <v/>
      </c>
      <c r="D10" s="4">
        <f>+G10/G11</f>
        <v/>
      </c>
      <c r="E10" s="5" t="n">
        <v>0.7471193325664487</v>
      </c>
      <c r="F10" s="5" t="n">
        <v>0.8396871825628447</v>
      </c>
      <c r="G10" s="5" t="n">
        <v>0.7301849308397006</v>
      </c>
      <c r="H10" s="4">
        <f>+I10/I11</f>
        <v/>
      </c>
      <c r="I10" s="5" t="n">
        <v>0.7907032412831226</v>
      </c>
      <c r="J10" s="5">
        <f>I10</f>
        <v/>
      </c>
    </row>
    <row r="11" ht="15.5" customHeight="1">
      <c r="A11" s="3">
        <f>1+A10</f>
        <v/>
      </c>
      <c r="B11" s="4">
        <f>+E11/E12</f>
        <v/>
      </c>
      <c r="C11" s="4">
        <f>+F11/F12</f>
        <v/>
      </c>
      <c r="D11" s="4">
        <f>+G11/G12</f>
        <v/>
      </c>
      <c r="E11" s="5" t="n">
        <v>0.9510371038897415</v>
      </c>
      <c r="F11" s="5" t="n">
        <v>0.9559410764738433</v>
      </c>
      <c r="G11" s="5" t="n">
        <v>0.8172259051016186</v>
      </c>
      <c r="H11" s="4">
        <f>+I11/I12</f>
        <v/>
      </c>
      <c r="I11" s="5" t="n">
        <v>0.9534827846699221</v>
      </c>
      <c r="J11" s="5">
        <f>I11</f>
        <v/>
      </c>
    </row>
    <row r="12" ht="15.5" customHeight="1">
      <c r="A12" s="3">
        <f>1+A11</f>
        <v/>
      </c>
      <c r="B12" s="4">
        <f>+E12/E13</f>
        <v/>
      </c>
      <c r="C12" s="4">
        <f>+F12/F13</f>
        <v/>
      </c>
      <c r="D12" s="4">
        <f>+G12/G13</f>
        <v/>
      </c>
      <c r="E12" s="5" t="n">
        <v>0.9571005934756148</v>
      </c>
      <c r="F12" s="5" t="n">
        <v>0.9769589804521933</v>
      </c>
      <c r="G12" s="5" t="n">
        <v>0.8470707344478082</v>
      </c>
      <c r="H12" s="4">
        <f>+I12/I13</f>
        <v/>
      </c>
      <c r="I12" s="5" t="n">
        <v>0.966927836760656</v>
      </c>
      <c r="J12" s="5">
        <f>I12</f>
        <v/>
      </c>
    </row>
    <row r="13" ht="15.5" customHeight="1">
      <c r="A13" s="3">
        <f>1+A12</f>
        <v/>
      </c>
      <c r="B13" s="4">
        <f>+E13/E14</f>
        <v/>
      </c>
      <c r="C13" s="4">
        <f>+F13/F14</f>
        <v/>
      </c>
      <c r="D13" s="4">
        <f>+G13/G14</f>
        <v/>
      </c>
      <c r="E13" s="5" t="n">
        <v>0.9571005934756148</v>
      </c>
      <c r="F13" s="5" t="n">
        <v>0.9769589804521933</v>
      </c>
      <c r="G13" s="5" t="n">
        <v>0.8951283725761289</v>
      </c>
      <c r="H13" s="4">
        <f>+I13/I14</f>
        <v/>
      </c>
      <c r="I13" s="5" t="n">
        <v>0.966927836760656</v>
      </c>
      <c r="J13" s="5">
        <f>I13</f>
        <v/>
      </c>
    </row>
    <row r="14" ht="15.5" customHeight="1">
      <c r="A14" s="3">
        <f>1+A13</f>
        <v/>
      </c>
      <c r="B14" s="4">
        <f>+E14/E15</f>
        <v/>
      </c>
      <c r="C14" s="4">
        <f>+F14/F15</f>
        <v/>
      </c>
      <c r="D14" s="4">
        <f>+G14/G15</f>
        <v/>
      </c>
      <c r="E14" s="5" t="n">
        <v>0.9571005934756148</v>
      </c>
      <c r="F14" s="5" t="n">
        <v>0.9769589804521933</v>
      </c>
      <c r="G14" s="5" t="n">
        <v>0.9148864468390872</v>
      </c>
      <c r="H14" s="4">
        <f>+I14/I15</f>
        <v/>
      </c>
      <c r="I14" s="5" t="n">
        <v>0.966927836760656</v>
      </c>
      <c r="J14" s="5">
        <f>I14</f>
        <v/>
      </c>
    </row>
    <row r="15" ht="15.5" customHeight="1">
      <c r="A15" s="3">
        <f>1+A14</f>
        <v/>
      </c>
      <c r="B15" s="4">
        <f>+E15/E16</f>
        <v/>
      </c>
      <c r="C15" s="4">
        <f>+F15/F16</f>
        <v/>
      </c>
      <c r="D15" s="4">
        <f>+G15/G16</f>
        <v/>
      </c>
      <c r="E15" s="5" t="n">
        <v>0.9992313148789781</v>
      </c>
      <c r="F15" s="5" t="n">
        <v>0.9995363908516195</v>
      </c>
      <c r="G15" s="5" t="n">
        <v>0.9361197390721666</v>
      </c>
      <c r="H15" s="4">
        <f>+I15/I16</f>
        <v/>
      </c>
      <c r="I15" s="5" t="n">
        <v>0.9993838295831163</v>
      </c>
      <c r="J15" s="5">
        <f>I15</f>
        <v/>
      </c>
    </row>
    <row r="16" ht="15.5" customHeight="1">
      <c r="A16" s="3">
        <f>1+A15</f>
        <v/>
      </c>
      <c r="B16" s="4">
        <f>+E16/E17</f>
        <v/>
      </c>
      <c r="C16" s="4">
        <f>+F16/F17</f>
        <v/>
      </c>
      <c r="D16" s="4">
        <f>+G16/G17</f>
        <v/>
      </c>
      <c r="E16" s="5" t="n">
        <v>0.9992313148789781</v>
      </c>
      <c r="F16" s="5" t="n">
        <v>0.9995363908516195</v>
      </c>
      <c r="G16" s="5" t="n">
        <v>0.9767526866937353</v>
      </c>
      <c r="H16" s="4">
        <f>+I16/I17</f>
        <v/>
      </c>
      <c r="I16" s="5" t="n">
        <v>0.9993838295831163</v>
      </c>
      <c r="J16" s="5">
        <f>I16</f>
        <v/>
      </c>
    </row>
    <row r="17" ht="15.5" customHeight="1">
      <c r="A17" s="3">
        <f>1+A16</f>
        <v/>
      </c>
      <c r="B17" s="4">
        <f>+E17/E18</f>
        <v/>
      </c>
      <c r="C17" s="4">
        <f>+F17/F18</f>
        <v/>
      </c>
      <c r="D17" s="4">
        <f>+G17/G18</f>
        <v/>
      </c>
      <c r="E17" s="5" t="n">
        <v>0.9992313148789781</v>
      </c>
      <c r="F17" s="5" t="n">
        <v>0.9996019652145622</v>
      </c>
      <c r="G17" s="5" t="n">
        <v>0.9993279102131679</v>
      </c>
      <c r="H17" s="4">
        <f>+I17/I18</f>
        <v/>
      </c>
      <c r="I17" s="5" t="n">
        <v>0.9994166056813051</v>
      </c>
      <c r="J17" s="5">
        <f>I17</f>
        <v/>
      </c>
    </row>
    <row r="18" ht="15.5" customHeight="1">
      <c r="A18" s="3">
        <f>1+A17</f>
        <v/>
      </c>
      <c r="B18" s="4">
        <f>+E18/E19</f>
        <v/>
      </c>
      <c r="C18" s="4">
        <f>+F18/F19</f>
        <v/>
      </c>
      <c r="D18" s="4">
        <f>+G18/G19</f>
        <v/>
      </c>
      <c r="E18" s="5" t="n">
        <v>0.9993494264880087</v>
      </c>
      <c r="F18" s="5" t="n">
        <v>0.99966104292497</v>
      </c>
      <c r="G18" s="5" t="n">
        <v>0.9997995785428688</v>
      </c>
      <c r="H18" s="4">
        <f>+I18/I19</f>
        <v/>
      </c>
      <c r="I18" s="5" t="n">
        <v>0.9995052104182715</v>
      </c>
      <c r="J18" s="5">
        <f>I18</f>
        <v/>
      </c>
    </row>
    <row r="19" ht="15.5" customHeight="1">
      <c r="A19" s="3">
        <f>1+A18</f>
        <v/>
      </c>
      <c r="B19" s="4">
        <f>+E19/E20</f>
        <v/>
      </c>
      <c r="C19" s="4">
        <f>+F19/F20</f>
        <v/>
      </c>
      <c r="D19" s="4">
        <f>+G19/G20</f>
        <v/>
      </c>
      <c r="E19" s="5" t="n">
        <v>0.9993494264880087</v>
      </c>
      <c r="F19" s="5" t="n">
        <v>0.999674616177329</v>
      </c>
      <c r="G19" s="5" t="n">
        <v>0.9998063661095565</v>
      </c>
      <c r="H19" s="4">
        <f>+I19/I20</f>
        <v/>
      </c>
      <c r="I19" s="5" t="n">
        <v>0.9995119948826784</v>
      </c>
      <c r="J19" s="5">
        <f>I19</f>
        <v/>
      </c>
    </row>
    <row r="20" ht="15.5" customHeight="1">
      <c r="A20" s="3">
        <f>1+A19</f>
        <v/>
      </c>
      <c r="B20" s="4">
        <f>+E20/E21</f>
        <v/>
      </c>
      <c r="C20" s="4">
        <f>+F20/F21</f>
        <v/>
      </c>
      <c r="D20" s="4">
        <f>+G20/G21</f>
        <v/>
      </c>
      <c r="E20" s="5" t="n">
        <v>0.9994087897264987</v>
      </c>
      <c r="F20" s="5" t="n">
        <v>0.999704307455014</v>
      </c>
      <c r="G20" s="5" t="n">
        <v>0.9998225634863468</v>
      </c>
      <c r="H20" s="4">
        <f>+I20/I21</f>
        <v/>
      </c>
      <c r="I20" s="5" t="n">
        <v>0.9995565267483884</v>
      </c>
      <c r="J20" s="5">
        <f>I20</f>
        <v/>
      </c>
    </row>
    <row r="21" ht="15.5" customHeight="1">
      <c r="A21" s="3">
        <f>1+A20</f>
        <v/>
      </c>
      <c r="B21" s="4">
        <f>+E21/E22</f>
        <v/>
      </c>
      <c r="C21" s="4">
        <f>+F21/F22</f>
        <v/>
      </c>
      <c r="D21" s="4">
        <f>+G21/G22</f>
        <v/>
      </c>
      <c r="E21" s="5" t="n">
        <v>1</v>
      </c>
      <c r="F21" s="5" t="n">
        <v>1</v>
      </c>
      <c r="G21" s="5" t="n">
        <v>1</v>
      </c>
      <c r="H21" s="4">
        <f>+I21/I22</f>
        <v/>
      </c>
      <c r="I21" s="5" t="n">
        <v>1</v>
      </c>
      <c r="J21" s="5">
        <f>I21</f>
        <v/>
      </c>
    </row>
    <row r="22" ht="15.5" customHeight="1">
      <c r="A22" s="3">
        <f>1+A21</f>
        <v/>
      </c>
      <c r="B22" s="4">
        <f>+E22/E23</f>
        <v/>
      </c>
      <c r="C22" s="4">
        <f>+F22/F23</f>
        <v/>
      </c>
      <c r="D22" s="4">
        <f>+G22/G23</f>
        <v/>
      </c>
      <c r="E22" s="5" t="n">
        <v>1</v>
      </c>
      <c r="F22" s="5" t="n">
        <v>1</v>
      </c>
      <c r="G22" s="5" t="n">
        <v>1</v>
      </c>
      <c r="H22" s="4">
        <f>+I22/I23</f>
        <v/>
      </c>
      <c r="I22" s="5" t="n">
        <v>1</v>
      </c>
      <c r="J22" s="5">
        <f>I22</f>
        <v/>
      </c>
    </row>
    <row r="23" ht="15.5" customHeight="1">
      <c r="A23" s="3">
        <f>1+A22</f>
        <v/>
      </c>
      <c r="B23" s="4">
        <f>+E23/E24</f>
        <v/>
      </c>
      <c r="C23" s="4">
        <f>+F23/F24</f>
        <v/>
      </c>
      <c r="D23" s="4">
        <f>+G23/G24</f>
        <v/>
      </c>
      <c r="E23" s="5" t="n">
        <v>1</v>
      </c>
      <c r="F23" s="5" t="n">
        <v>1</v>
      </c>
      <c r="G23" s="5" t="n">
        <v>1</v>
      </c>
      <c r="H23" s="4">
        <f>+I23/I24</f>
        <v/>
      </c>
      <c r="I23" s="5" t="n">
        <v>1</v>
      </c>
      <c r="J23" s="5">
        <f>I23</f>
        <v/>
      </c>
    </row>
    <row r="24" ht="15.5" customHeight="1">
      <c r="A24" s="3">
        <f>1+A23</f>
        <v/>
      </c>
      <c r="B24" s="4">
        <f>+E24/E25</f>
        <v/>
      </c>
      <c r="C24" s="4">
        <f>+F24/F25</f>
        <v/>
      </c>
      <c r="D24" s="4">
        <f>+G24/G25</f>
        <v/>
      </c>
      <c r="E24" s="5" t="n">
        <v>1</v>
      </c>
      <c r="F24" s="5" t="n">
        <v>1</v>
      </c>
      <c r="G24" s="5" t="n">
        <v>1</v>
      </c>
      <c r="H24" s="4">
        <f>+I24/I25</f>
        <v/>
      </c>
      <c r="I24" s="5" t="n">
        <v>1</v>
      </c>
      <c r="J24" s="5">
        <f>I24</f>
        <v/>
      </c>
    </row>
    <row r="25" ht="15.5" customHeight="1">
      <c r="A25" s="3">
        <f>1+A24</f>
        <v/>
      </c>
      <c r="B25" s="4">
        <f>+E25/E26</f>
        <v/>
      </c>
      <c r="C25" s="4">
        <f>+F25/F26</f>
        <v/>
      </c>
      <c r="D25" s="4">
        <f>+G25/G26</f>
        <v/>
      </c>
      <c r="E25" s="5" t="n">
        <v>1</v>
      </c>
      <c r="F25" s="5" t="n">
        <v>1</v>
      </c>
      <c r="G25" s="5" t="n">
        <v>1</v>
      </c>
      <c r="H25" s="4">
        <f>+I25/I26</f>
        <v/>
      </c>
      <c r="I25" s="5" t="n">
        <v>1</v>
      </c>
      <c r="J25" s="5">
        <f>I25</f>
        <v/>
      </c>
    </row>
    <row r="26" ht="15.5" customHeight="1">
      <c r="A26" s="3">
        <f>1+A25</f>
        <v/>
      </c>
      <c r="B26" s="4">
        <f>+E26/E27</f>
        <v/>
      </c>
      <c r="C26" s="4">
        <f>+F26/F27</f>
        <v/>
      </c>
      <c r="D26" s="4">
        <f>+G26/G27</f>
        <v/>
      </c>
      <c r="E26" s="5" t="n">
        <v>1</v>
      </c>
      <c r="F26" s="5" t="n">
        <v>1</v>
      </c>
      <c r="G26" s="5" t="n">
        <v>1</v>
      </c>
      <c r="H26" s="4">
        <f>+I26/I27</f>
        <v/>
      </c>
      <c r="I26" s="5" t="n">
        <v>1</v>
      </c>
      <c r="J26" s="5">
        <f>I26</f>
        <v/>
      </c>
    </row>
    <row r="27" ht="15.5" customHeight="1">
      <c r="A27" s="3">
        <f>1+A26</f>
        <v/>
      </c>
      <c r="B27" s="4">
        <f>+E27/E28</f>
        <v/>
      </c>
      <c r="C27" s="4">
        <f>+F27/F28</f>
        <v/>
      </c>
      <c r="D27" s="4">
        <f>+G27/G28</f>
        <v/>
      </c>
      <c r="E27" s="5" t="n">
        <v>1</v>
      </c>
      <c r="F27" s="5" t="n">
        <v>1</v>
      </c>
      <c r="G27" s="5" t="n">
        <v>1</v>
      </c>
      <c r="H27" s="4">
        <f>+I27/I28</f>
        <v/>
      </c>
      <c r="I27" s="5" t="n">
        <v>1</v>
      </c>
      <c r="J27" s="5">
        <f>I27</f>
        <v/>
      </c>
    </row>
    <row r="28" ht="15.5" customHeight="1">
      <c r="A28" s="3">
        <f>1+A27</f>
        <v/>
      </c>
      <c r="B28" s="4">
        <f>+E28/E29</f>
        <v/>
      </c>
      <c r="C28" s="4">
        <f>+F28/F29</f>
        <v/>
      </c>
      <c r="D28" s="4">
        <f>+G28/G29</f>
        <v/>
      </c>
      <c r="E28" s="5" t="n">
        <v>1</v>
      </c>
      <c r="F28" s="5" t="n">
        <v>1</v>
      </c>
      <c r="G28" s="5" t="n">
        <v>1</v>
      </c>
      <c r="H28" s="4">
        <f>+I28/I29</f>
        <v/>
      </c>
      <c r="I28" s="5" t="n">
        <v>1</v>
      </c>
      <c r="J28" s="5">
        <f>I28</f>
        <v/>
      </c>
    </row>
    <row r="29" ht="15.5" customHeight="1">
      <c r="A29" s="3">
        <f>1+A28</f>
        <v/>
      </c>
      <c r="B29" s="4">
        <f>+E29/E30</f>
        <v/>
      </c>
      <c r="C29" s="4">
        <f>+F29/F30</f>
        <v/>
      </c>
      <c r="D29" s="4">
        <f>+G29/G30</f>
        <v/>
      </c>
      <c r="E29" s="5" t="n">
        <v>1</v>
      </c>
      <c r="F29" s="5" t="n">
        <v>1</v>
      </c>
      <c r="G29" s="5" t="n">
        <v>1</v>
      </c>
      <c r="H29" s="4">
        <f>+I29/I30</f>
        <v/>
      </c>
      <c r="I29" s="5" t="n">
        <v>1</v>
      </c>
      <c r="J29" s="5">
        <f>I29</f>
        <v/>
      </c>
    </row>
    <row r="30" ht="15.5" customHeight="1">
      <c r="A30" s="3" t="n">
        <v>23</v>
      </c>
      <c r="B30" s="4" t="n">
        <v>1</v>
      </c>
      <c r="C30" s="4" t="n">
        <v>1</v>
      </c>
      <c r="D30" s="4" t="n">
        <v>1</v>
      </c>
      <c r="E30" s="5" t="n">
        <v>1</v>
      </c>
      <c r="F30" s="5" t="n">
        <v>1</v>
      </c>
      <c r="G30" s="5" t="n">
        <v>1</v>
      </c>
      <c r="H30" s="4" t="n">
        <v>1</v>
      </c>
      <c r="I30" s="5" t="n">
        <v>1</v>
      </c>
      <c r="J30" s="5">
        <f>I30</f>
        <v/>
      </c>
    </row>
    <row r="34" ht="15.5" customHeight="1">
      <c r="A34" s="1" t="n"/>
      <c r="B34" s="1" t="n"/>
      <c r="C34" s="1" t="n"/>
      <c r="D34" s="1" t="n"/>
      <c r="E34" s="2" t="inlineStr">
        <is>
          <t>LINK RATIOS</t>
        </is>
      </c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</row>
    <row r="35" ht="15.5" customHeight="1">
      <c r="A35" s="3" t="inlineStr">
        <is>
          <t>Accident</t>
        </is>
      </c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</row>
    <row r="36" ht="15.5" customHeight="1">
      <c r="A36" s="3" t="inlineStr">
        <is>
          <t>Month</t>
        </is>
      </c>
      <c r="B36" s="6" t="inlineStr">
        <is>
          <t>Month of Lag</t>
        </is>
      </c>
      <c r="C36" s="6" t="n"/>
      <c r="D36" s="6" t="n"/>
      <c r="E36" s="6" t="n"/>
      <c r="F36" s="6" t="n"/>
      <c r="G36" s="6" t="n"/>
      <c r="H36" s="6" t="n"/>
      <c r="I36" s="6" t="n"/>
      <c r="J36" s="6" t="n"/>
      <c r="K36" s="6" t="n"/>
      <c r="L36" s="6" t="n"/>
      <c r="M36" s="6" t="n"/>
      <c r="N36" s="6" t="n"/>
      <c r="O36" s="6" t="n"/>
      <c r="P36" s="6" t="n"/>
      <c r="Q36" s="6" t="n"/>
      <c r="R36" s="6" t="n"/>
      <c r="S36" s="6" t="n"/>
      <c r="T36" s="6" t="n"/>
      <c r="U36" s="6" t="n"/>
      <c r="V36" s="6" t="n"/>
      <c r="W36" s="6" t="n"/>
      <c r="X36" s="6" t="n"/>
    </row>
    <row r="37" ht="15.5" customHeight="1">
      <c r="A37" s="2" t="inlineStr">
        <is>
          <t xml:space="preserve">      ------</t>
        </is>
      </c>
      <c r="B37" s="3" t="inlineStr">
        <is>
          <t>---</t>
        </is>
      </c>
      <c r="C37" s="3" t="inlineStr">
        <is>
          <t>---</t>
        </is>
      </c>
      <c r="D37" s="3" t="inlineStr">
        <is>
          <t>---</t>
        </is>
      </c>
      <c r="E37" s="3" t="inlineStr">
        <is>
          <t>---</t>
        </is>
      </c>
      <c r="F37" s="3" t="inlineStr">
        <is>
          <t>---</t>
        </is>
      </c>
      <c r="G37" s="3" t="inlineStr">
        <is>
          <t>---</t>
        </is>
      </c>
      <c r="H37" s="3" t="inlineStr">
        <is>
          <t>---</t>
        </is>
      </c>
      <c r="I37" s="3" t="inlineStr">
        <is>
          <t>---</t>
        </is>
      </c>
      <c r="J37" s="3" t="inlineStr">
        <is>
          <t>---</t>
        </is>
      </c>
      <c r="K37" s="3" t="inlineStr">
        <is>
          <t>---</t>
        </is>
      </c>
      <c r="L37" s="3" t="inlineStr">
        <is>
          <t>---</t>
        </is>
      </c>
      <c r="M37" s="3" t="inlineStr">
        <is>
          <t>---</t>
        </is>
      </c>
      <c r="N37" s="3" t="inlineStr">
        <is>
          <t>---</t>
        </is>
      </c>
      <c r="O37" s="3" t="inlineStr">
        <is>
          <t>---</t>
        </is>
      </c>
      <c r="P37" s="3" t="inlineStr">
        <is>
          <t>---</t>
        </is>
      </c>
      <c r="Q37" s="3" t="inlineStr">
        <is>
          <t>---</t>
        </is>
      </c>
      <c r="R37" s="3" t="inlineStr">
        <is>
          <t>---</t>
        </is>
      </c>
      <c r="S37" s="3" t="inlineStr">
        <is>
          <t>---</t>
        </is>
      </c>
      <c r="T37" s="3" t="inlineStr">
        <is>
          <t>---</t>
        </is>
      </c>
      <c r="U37" s="3" t="inlineStr">
        <is>
          <t>---</t>
        </is>
      </c>
      <c r="V37" s="3" t="inlineStr">
        <is>
          <t>---</t>
        </is>
      </c>
      <c r="W37" s="3" t="inlineStr">
        <is>
          <t>---</t>
        </is>
      </c>
      <c r="X37" s="3" t="inlineStr">
        <is>
          <t>---</t>
        </is>
      </c>
    </row>
    <row r="38" ht="15.5" customHeight="1">
      <c r="A38" s="1" t="n">
        <v>0</v>
      </c>
      <c r="B38" s="4" t="n">
        <v>17.97909604519774</v>
      </c>
      <c r="C38" s="4" t="n">
        <v>1.161388214274491</v>
      </c>
      <c r="D38" s="4" t="n">
        <v>1.004118479235598</v>
      </c>
      <c r="E38" s="4" t="n">
        <v>1.023916620954471</v>
      </c>
      <c r="F38" s="4" t="n">
        <v>0.9998778151851289</v>
      </c>
      <c r="G38" s="4" t="n">
        <v>1</v>
      </c>
      <c r="H38" s="4" t="n">
        <v>1</v>
      </c>
      <c r="I38" s="4" t="n">
        <v>1</v>
      </c>
      <c r="J38" s="4" t="n">
        <v>1</v>
      </c>
      <c r="K38" s="4" t="n">
        <v>1</v>
      </c>
      <c r="L38" s="4" t="n">
        <v>1.004673670278766</v>
      </c>
      <c r="M38" s="4" t="n">
        <v>1</v>
      </c>
      <c r="N38" s="4" t="n">
        <v>1</v>
      </c>
      <c r="O38" s="4" t="n">
        <v>1</v>
      </c>
      <c r="P38" s="4" t="n">
        <v>1</v>
      </c>
      <c r="Q38" s="4" t="n">
        <v>1</v>
      </c>
      <c r="R38" s="4" t="n">
        <v>1</v>
      </c>
      <c r="S38" s="4" t="n">
        <v>1</v>
      </c>
      <c r="T38" s="4" t="n">
        <v>1</v>
      </c>
      <c r="U38" s="4" t="n">
        <v>1</v>
      </c>
      <c r="V38" s="4" t="n">
        <v>1</v>
      </c>
      <c r="W38" s="4" t="n">
        <v>1</v>
      </c>
      <c r="X38" s="4" t="n">
        <v>1</v>
      </c>
    </row>
    <row r="39" ht="15.5" customHeight="1">
      <c r="A39" s="1">
        <f>1+A38</f>
        <v/>
      </c>
      <c r="B39" s="4" t="n">
        <v>10.74732052578362</v>
      </c>
      <c r="C39" s="4" t="n">
        <v>1.591301239051284</v>
      </c>
      <c r="D39" s="4" t="n">
        <v>1.018541588716768</v>
      </c>
      <c r="E39" s="4" t="n">
        <v>1.13594291589963</v>
      </c>
      <c r="F39" s="4" t="n">
        <v>1</v>
      </c>
      <c r="G39" s="4" t="n">
        <v>1</v>
      </c>
      <c r="H39" s="4" t="n">
        <v>1.141983343054386</v>
      </c>
      <c r="I39" s="4" t="n">
        <v>1</v>
      </c>
      <c r="J39" s="4" t="n">
        <v>1.09946438810544</v>
      </c>
      <c r="K39" s="4" t="n">
        <v>1</v>
      </c>
      <c r="L39" s="4" t="n">
        <v>1</v>
      </c>
      <c r="M39" s="4" t="n">
        <v>1</v>
      </c>
      <c r="N39" s="4" t="n">
        <v>1</v>
      </c>
      <c r="O39" s="4" t="n">
        <v>1</v>
      </c>
      <c r="P39" s="4" t="n">
        <v>1</v>
      </c>
      <c r="Q39" s="4" t="n">
        <v>1</v>
      </c>
      <c r="R39" s="4" t="n">
        <v>1</v>
      </c>
      <c r="S39" s="4" t="n">
        <v>1</v>
      </c>
      <c r="T39" s="4" t="n">
        <v>1</v>
      </c>
      <c r="U39" s="4" t="n">
        <v>1</v>
      </c>
      <c r="V39" s="4" t="n">
        <v>1</v>
      </c>
      <c r="W39" s="4" t="n">
        <v>1</v>
      </c>
      <c r="X39" s="4" t="n">
        <v/>
      </c>
    </row>
    <row r="40" ht="15.5" customHeight="1">
      <c r="A40" s="1">
        <f>1+A39</f>
        <v/>
      </c>
      <c r="B40" s="4" t="n">
        <v>6.925354500903722</v>
      </c>
      <c r="C40" s="4" t="n">
        <v>1.837245031116899</v>
      </c>
      <c r="D40" s="4" t="n">
        <v>1.274466343309375</v>
      </c>
      <c r="E40" s="4" t="n">
        <v>0.9702976668239008</v>
      </c>
      <c r="F40" s="4" t="n">
        <v>1</v>
      </c>
      <c r="G40" s="4" t="n">
        <v>1</v>
      </c>
      <c r="H40" s="4" t="n">
        <v>1.034551037833831</v>
      </c>
      <c r="I40" s="4" t="n">
        <v>1.005421954307457</v>
      </c>
      <c r="J40" s="4" t="n">
        <v>1.000122962788386</v>
      </c>
      <c r="K40" s="4" t="n">
        <v>1.276956703636348</v>
      </c>
      <c r="L40" s="4" t="n">
        <v>1</v>
      </c>
      <c r="M40" s="4" t="n">
        <v>1</v>
      </c>
      <c r="N40" s="4" t="n">
        <v>1</v>
      </c>
      <c r="O40" s="4" t="n">
        <v>1</v>
      </c>
      <c r="P40" s="4" t="n">
        <v>1</v>
      </c>
      <c r="Q40" s="4" t="n">
        <v>1</v>
      </c>
      <c r="R40" s="4" t="n">
        <v>1</v>
      </c>
      <c r="S40" s="4" t="n">
        <v>1</v>
      </c>
      <c r="T40" s="4" t="n">
        <v>1</v>
      </c>
      <c r="U40" s="4" t="n">
        <v>1</v>
      </c>
      <c r="V40" s="4" t="n">
        <v>1</v>
      </c>
      <c r="W40" t="n">
        <v/>
      </c>
      <c r="X40" t="n">
        <v/>
      </c>
    </row>
    <row r="41" ht="15.5" customHeight="1">
      <c r="A41" s="1">
        <f>1+A40</f>
        <v/>
      </c>
      <c r="B41" s="4" t="n">
        <v>13.17150434654486</v>
      </c>
      <c r="C41" s="4" t="n">
        <v>1.39786341517982</v>
      </c>
      <c r="D41" s="4" t="n">
        <v>1.05238506791779</v>
      </c>
      <c r="E41" s="4" t="n">
        <v>1.199625878679973</v>
      </c>
      <c r="F41" s="4" t="n">
        <v>1</v>
      </c>
      <c r="G41" s="4" t="n">
        <v>1.636008997359471</v>
      </c>
      <c r="H41" s="4" t="n">
        <v>1.004436857801364</v>
      </c>
      <c r="I41" s="4" t="n">
        <v>1.001649859480906</v>
      </c>
      <c r="J41" s="4" t="n">
        <v>1.299807338308868</v>
      </c>
      <c r="K41" s="4" t="n">
        <v>1</v>
      </c>
      <c r="L41" s="4" t="n">
        <v>1</v>
      </c>
      <c r="M41" s="4" t="n">
        <v>1</v>
      </c>
      <c r="N41" s="4" t="n">
        <v>1</v>
      </c>
      <c r="O41" s="4" t="n">
        <v>1</v>
      </c>
      <c r="P41" s="4" t="n">
        <v>1</v>
      </c>
      <c r="Q41" s="4" t="n">
        <v>1</v>
      </c>
      <c r="R41" s="4" t="n">
        <v>1</v>
      </c>
      <c r="S41" s="4" t="n">
        <v>1</v>
      </c>
      <c r="T41" s="4" t="n">
        <v>1</v>
      </c>
      <c r="U41" s="4" t="n">
        <v>1</v>
      </c>
      <c r="V41" s="4" t="n">
        <v/>
      </c>
      <c r="W41" t="n">
        <v/>
      </c>
      <c r="X41" t="n">
        <v/>
      </c>
    </row>
    <row r="42" ht="15.5" customHeight="1">
      <c r="A42" s="1">
        <f>1+A41</f>
        <v/>
      </c>
      <c r="B42" s="4" t="n">
        <v>5.736384633015392</v>
      </c>
      <c r="C42" s="4" t="n">
        <v>1.244085049882899</v>
      </c>
      <c r="D42" s="4" t="n">
        <v>1.169335619360077</v>
      </c>
      <c r="E42" s="4" t="n">
        <v>1.13450411418881</v>
      </c>
      <c r="F42" s="4" t="n">
        <v>1.029386295706584</v>
      </c>
      <c r="G42" s="4" t="n">
        <v>1.00082795883724</v>
      </c>
      <c r="H42" s="4" t="n">
        <v>1.680943417599183</v>
      </c>
      <c r="I42" s="4" t="n">
        <v>1.056033963627604</v>
      </c>
      <c r="J42" s="4" t="n">
        <v>1.193749295686683</v>
      </c>
      <c r="K42" s="4" t="n">
        <v>1</v>
      </c>
      <c r="L42" s="4" t="n">
        <v>1</v>
      </c>
      <c r="M42" s="4" t="n">
        <v>1</v>
      </c>
      <c r="N42" s="4" t="n">
        <v>1</v>
      </c>
      <c r="O42" s="4" t="n">
        <v>1</v>
      </c>
      <c r="P42" s="4" t="n">
        <v>1</v>
      </c>
      <c r="Q42" s="4" t="n">
        <v>1</v>
      </c>
      <c r="R42" s="4" t="n">
        <v>1</v>
      </c>
      <c r="S42" s="4" t="n">
        <v>1</v>
      </c>
      <c r="T42" s="4" t="n">
        <v>1</v>
      </c>
      <c r="U42" s="4" t="n">
        <v/>
      </c>
      <c r="V42" s="4" t="n">
        <v/>
      </c>
      <c r="W42" t="n">
        <v/>
      </c>
      <c r="X42" t="n">
        <v/>
      </c>
    </row>
    <row r="43" ht="15.5" customHeight="1">
      <c r="A43" s="1">
        <f>1+A42</f>
        <v/>
      </c>
      <c r="B43" s="4" t="n">
        <v>8.625026337541938</v>
      </c>
      <c r="C43" s="4" t="n">
        <v>1.263562060337627</v>
      </c>
      <c r="D43" s="4" t="n">
        <v>1.013540071816142</v>
      </c>
      <c r="E43" s="4" t="n">
        <v>1.059592878230298</v>
      </c>
      <c r="F43" s="4" t="n">
        <v>1.2441120325371</v>
      </c>
      <c r="G43" s="4" t="n">
        <v>1.285449293752296</v>
      </c>
      <c r="H43" s="4" t="n">
        <v>1.259052933233062</v>
      </c>
      <c r="I43" s="4" t="n">
        <v>1.082019600001513</v>
      </c>
      <c r="J43" s="4" t="n">
        <v>1.000845362534994</v>
      </c>
      <c r="K43" s="4" t="n">
        <v>1</v>
      </c>
      <c r="L43" s="4" t="n">
        <v>1.005309219147864</v>
      </c>
      <c r="M43" s="4" t="n">
        <v>1</v>
      </c>
      <c r="N43" s="4" t="n">
        <v>1</v>
      </c>
      <c r="O43" s="4" t="n">
        <v>1</v>
      </c>
      <c r="P43" s="4" t="n">
        <v>1</v>
      </c>
      <c r="Q43" s="4" t="n">
        <v>1</v>
      </c>
      <c r="R43" s="4" t="n">
        <v>1</v>
      </c>
      <c r="S43" s="4" t="n">
        <v>1</v>
      </c>
      <c r="T43" t="n">
        <v/>
      </c>
      <c r="U43" s="4" t="n">
        <v/>
      </c>
      <c r="V43" s="4" t="n">
        <v/>
      </c>
      <c r="W43" t="n">
        <v/>
      </c>
      <c r="X43" t="n">
        <v/>
      </c>
    </row>
    <row r="44" ht="15.5" customHeight="1">
      <c r="A44" s="1">
        <f>1+A43</f>
        <v/>
      </c>
      <c r="B44" s="4" t="n">
        <v>7.875023106525283</v>
      </c>
      <c r="C44" s="4" t="n">
        <v>1.487193220932143</v>
      </c>
      <c r="D44" s="4" t="n">
        <v>1.252156969094324</v>
      </c>
      <c r="E44" s="4" t="n">
        <v>1.01477662600182</v>
      </c>
      <c r="F44" s="4" t="n">
        <v>1.534578801816258</v>
      </c>
      <c r="G44" s="4" t="n">
        <v>1.4436858561382</v>
      </c>
      <c r="H44" s="4" t="n">
        <v>0.9999999999999999</v>
      </c>
      <c r="I44" s="4" t="n">
        <v>0.9999999999999999</v>
      </c>
      <c r="J44" s="4" t="n">
        <v>1.019827647283994</v>
      </c>
      <c r="K44" s="4" t="n">
        <v>1</v>
      </c>
      <c r="L44" s="4" t="n">
        <v>1</v>
      </c>
      <c r="M44" s="4" t="n">
        <v>1.000081467128014</v>
      </c>
      <c r="N44" s="4" t="n">
        <v>0.9999999999999999</v>
      </c>
      <c r="O44" s="4" t="n">
        <v>0.9999999999999999</v>
      </c>
      <c r="P44" s="4" t="n">
        <v>0.9999999999999999</v>
      </c>
      <c r="Q44" s="4" t="n">
        <v>0.9999999999999999</v>
      </c>
      <c r="R44" s="4" t="n">
        <v>0.9999999999999999</v>
      </c>
      <c r="S44" t="n">
        <v/>
      </c>
      <c r="T44" s="4" t="n">
        <v/>
      </c>
      <c r="U44" s="4" t="n">
        <v/>
      </c>
      <c r="V44" s="4" t="n">
        <v/>
      </c>
      <c r="W44" t="n">
        <v/>
      </c>
      <c r="X44" t="n">
        <v/>
      </c>
    </row>
    <row r="45" ht="15.5" customHeight="1">
      <c r="A45" s="1">
        <f>1+A44</f>
        <v/>
      </c>
      <c r="B45" s="4" t="n">
        <v>5.470235880199268</v>
      </c>
      <c r="C45" s="4" t="n">
        <v>1.646788004336205</v>
      </c>
      <c r="D45" s="4" t="n">
        <v>1.424205597264531</v>
      </c>
      <c r="E45" s="4" t="n">
        <v>1.260181253730897</v>
      </c>
      <c r="F45" s="4" t="n">
        <v>1.144410604267426</v>
      </c>
      <c r="G45" s="4" t="n">
        <v>1</v>
      </c>
      <c r="H45" s="4" t="n">
        <v>1</v>
      </c>
      <c r="I45" s="4" t="n">
        <v>1.000882341110478</v>
      </c>
      <c r="J45" s="4" t="n">
        <v>1.006638949280295</v>
      </c>
      <c r="K45" s="4" t="n">
        <v>1</v>
      </c>
      <c r="L45" s="4" t="n">
        <v>1</v>
      </c>
      <c r="M45" s="4" t="n">
        <v>1</v>
      </c>
      <c r="N45" s="4" t="n">
        <v>1</v>
      </c>
      <c r="O45" s="4" t="n">
        <v>1.001774680029569</v>
      </c>
      <c r="P45" s="4" t="n">
        <v>0.9999999999999999</v>
      </c>
      <c r="Q45" s="4" t="n">
        <v>0.9999999999999999</v>
      </c>
      <c r="R45" s="4" t="n">
        <v/>
      </c>
      <c r="S45" s="4" t="n">
        <v/>
      </c>
      <c r="T45" s="4" t="n">
        <v/>
      </c>
      <c r="U45" s="4" t="n">
        <v/>
      </c>
      <c r="V45" s="4" t="n">
        <v/>
      </c>
      <c r="W45" t="n">
        <v/>
      </c>
      <c r="X45" t="n">
        <v/>
      </c>
    </row>
    <row r="46" ht="15.5" customHeight="1">
      <c r="A46" s="1">
        <f>1+A45</f>
        <v/>
      </c>
      <c r="B46" s="4" t="n">
        <v/>
      </c>
      <c r="C46" s="4" t="n">
        <v>1.73485564304462</v>
      </c>
      <c r="D46" s="4" t="n">
        <v>1.260636410398884</v>
      </c>
      <c r="E46" s="4" t="n">
        <v>1.019638198915317</v>
      </c>
      <c r="F46" s="4" t="n">
        <v>1.016290722794493</v>
      </c>
      <c r="G46" s="4" t="n">
        <v>1.035435657386877</v>
      </c>
      <c r="H46" s="4" t="n">
        <v>1.004148605488971</v>
      </c>
      <c r="I46" s="4" t="n">
        <v>1.000081009130742</v>
      </c>
      <c r="J46" s="4" t="n">
        <v>1</v>
      </c>
      <c r="K46" s="4" t="n">
        <v>1</v>
      </c>
      <c r="L46" s="4" t="n">
        <v>1</v>
      </c>
      <c r="M46" s="4" t="n">
        <v>1</v>
      </c>
      <c r="N46" s="4" t="n">
        <v>1.000178205651347</v>
      </c>
      <c r="O46" s="4" t="n">
        <v>1</v>
      </c>
      <c r="P46" s="4" t="n">
        <v>1</v>
      </c>
      <c r="Q46" s="4" t="n">
        <v/>
      </c>
      <c r="R46" s="4" t="n">
        <v/>
      </c>
      <c r="S46" s="4" t="n">
        <v/>
      </c>
      <c r="T46" s="4" t="n">
        <v/>
      </c>
      <c r="U46" s="4" t="n">
        <v/>
      </c>
      <c r="V46" s="4" t="n">
        <v/>
      </c>
      <c r="W46" t="n">
        <v/>
      </c>
      <c r="X46" t="n">
        <v/>
      </c>
    </row>
    <row r="47" ht="15.5" customHeight="1">
      <c r="A47" s="1">
        <f>1+A46</f>
        <v/>
      </c>
      <c r="B47" s="4" t="n">
        <v>9.651924391523456</v>
      </c>
      <c r="C47" s="4" t="n">
        <v>1.662526456224728</v>
      </c>
      <c r="D47" s="4" t="n">
        <v>1.184041062912011</v>
      </c>
      <c r="E47" s="4" t="n">
        <v>1.39044885766999</v>
      </c>
      <c r="F47" s="4" t="n">
        <v>1.100795649023822</v>
      </c>
      <c r="G47" s="4" t="n">
        <v>1.001864112231583</v>
      </c>
      <c r="H47" s="4" t="n">
        <v>1</v>
      </c>
      <c r="I47" s="4" t="n">
        <v>1.000827740943821</v>
      </c>
      <c r="J47" s="4" t="n">
        <v>1</v>
      </c>
      <c r="K47" s="4" t="n">
        <v>1.000393628667507</v>
      </c>
      <c r="L47" s="4" t="n">
        <v>1</v>
      </c>
      <c r="M47" s="4" t="n">
        <v>1</v>
      </c>
      <c r="N47" s="4" t="n">
        <v>1</v>
      </c>
      <c r="O47" s="4" t="n">
        <v>1</v>
      </c>
      <c r="P47" t="n">
        <v/>
      </c>
      <c r="Q47" s="4" t="n">
        <v/>
      </c>
      <c r="R47" s="4" t="n">
        <v/>
      </c>
      <c r="S47" s="4" t="n">
        <v/>
      </c>
      <c r="T47" s="4" t="n">
        <v/>
      </c>
      <c r="U47" s="4" t="n">
        <v/>
      </c>
      <c r="V47" s="4" t="n">
        <v/>
      </c>
      <c r="W47" t="n">
        <v/>
      </c>
      <c r="X47" t="n">
        <v/>
      </c>
    </row>
    <row r="48" ht="15.5" customHeight="1">
      <c r="A48" s="1">
        <f>1+A47</f>
        <v/>
      </c>
      <c r="B48" s="4" t="n">
        <v>6.82048057876152</v>
      </c>
      <c r="C48" s="4" t="n">
        <v>1.290287223806265</v>
      </c>
      <c r="D48" s="4" t="n">
        <v>2.480832090443252</v>
      </c>
      <c r="E48" s="4" t="n">
        <v>1.009388767562518</v>
      </c>
      <c r="F48" s="4" t="n">
        <v>1.004638213123314</v>
      </c>
      <c r="G48" s="4" t="n">
        <v>1.195961895455246</v>
      </c>
      <c r="H48" s="4" t="n">
        <v>1.001673197035865</v>
      </c>
      <c r="I48" s="4" t="n">
        <v>1.00026238042694</v>
      </c>
      <c r="J48" s="4" t="n">
        <v>0.9999999999999999</v>
      </c>
      <c r="K48" s="4" t="n">
        <v>0.9999999999999999</v>
      </c>
      <c r="L48" s="4" t="n">
        <v>0.9999999999999999</v>
      </c>
      <c r="M48" s="4" t="n">
        <v>0.9999999999999999</v>
      </c>
      <c r="N48" s="4" t="n">
        <v>0.9999999999999999</v>
      </c>
      <c r="O48" t="n">
        <v/>
      </c>
      <c r="P48" t="n">
        <v/>
      </c>
      <c r="Q48" t="n">
        <v/>
      </c>
      <c r="R48" s="4" t="n">
        <v/>
      </c>
      <c r="S48" s="4" t="n">
        <v/>
      </c>
      <c r="T48" s="4" t="n">
        <v/>
      </c>
      <c r="U48" s="4" t="n">
        <v/>
      </c>
      <c r="V48" s="4" t="n">
        <v/>
      </c>
      <c r="W48" t="n">
        <v/>
      </c>
      <c r="X48" t="n">
        <v/>
      </c>
    </row>
    <row r="49" ht="15.5" customHeight="1">
      <c r="A49" s="1">
        <f>1+A48</f>
        <v/>
      </c>
      <c r="B49" s="4" t="n">
        <v>6.726825656286238</v>
      </c>
      <c r="C49" s="4" t="n">
        <v>2.074789298131202</v>
      </c>
      <c r="D49" s="4" t="n">
        <v>1.057373406127438</v>
      </c>
      <c r="E49" s="4" t="n">
        <v>1.159269599364573</v>
      </c>
      <c r="F49" s="4" t="n">
        <v>1.030042473334732</v>
      </c>
      <c r="G49" s="4" t="n">
        <v>1.003859445771536</v>
      </c>
      <c r="H49" s="4" t="n">
        <v>1</v>
      </c>
      <c r="I49" s="4" t="n">
        <v>1</v>
      </c>
      <c r="J49" s="4" t="n">
        <v>1</v>
      </c>
      <c r="K49" s="4" t="n">
        <v>1</v>
      </c>
      <c r="L49" s="4" t="n">
        <v>1.000354607408531</v>
      </c>
      <c r="M49" s="4" t="n">
        <v>1</v>
      </c>
      <c r="N49" t="n">
        <v/>
      </c>
      <c r="O49" t="n">
        <v/>
      </c>
      <c r="P49" t="n">
        <v/>
      </c>
      <c r="Q49" t="n">
        <v/>
      </c>
      <c r="R49" t="n">
        <v/>
      </c>
      <c r="S49" t="n">
        <v/>
      </c>
      <c r="T49" s="4" t="n">
        <v/>
      </c>
      <c r="U49" s="4" t="n">
        <v/>
      </c>
      <c r="V49" s="4" t="n">
        <v/>
      </c>
      <c r="W49" t="n">
        <v/>
      </c>
      <c r="X49" t="n">
        <v/>
      </c>
    </row>
    <row r="50" ht="15.5" customHeight="1">
      <c r="A50" s="1">
        <f>1+A49</f>
        <v/>
      </c>
      <c r="B50" s="4" t="n">
        <v>49.32289156626506</v>
      </c>
      <c r="C50" s="4" t="n">
        <v>1.157082050906248</v>
      </c>
      <c r="D50" s="4" t="n">
        <v>1.44827404215343</v>
      </c>
      <c r="E50" s="4" t="n">
        <v>1.004956069545317</v>
      </c>
      <c r="F50" s="4" t="n">
        <v>1.010138847086895</v>
      </c>
      <c r="G50" s="4" t="n">
        <v>1</v>
      </c>
      <c r="H50" s="4" t="n">
        <v>1</v>
      </c>
      <c r="I50" s="4" t="n">
        <v>1.00633958796268</v>
      </c>
      <c r="J50" s="4" t="n">
        <v>1</v>
      </c>
      <c r="K50" s="4" t="n">
        <v>1</v>
      </c>
      <c r="L50" s="4" t="n">
        <v>1</v>
      </c>
      <c r="M50" t="n">
        <v/>
      </c>
      <c r="N50" t="n">
        <v/>
      </c>
      <c r="O50" t="n">
        <v/>
      </c>
      <c r="P50" t="n">
        <v/>
      </c>
      <c r="Q50" t="n">
        <v/>
      </c>
      <c r="R50" t="n">
        <v/>
      </c>
      <c r="S50" t="n">
        <v/>
      </c>
      <c r="T50" t="n">
        <v/>
      </c>
      <c r="U50" s="4" t="n">
        <v/>
      </c>
      <c r="V50" s="4" t="n">
        <v/>
      </c>
      <c r="W50" t="n">
        <v/>
      </c>
      <c r="X50" t="n">
        <v/>
      </c>
    </row>
    <row r="51" ht="15.5" customHeight="1">
      <c r="A51" s="1">
        <f>1+A50</f>
        <v/>
      </c>
      <c r="B51" s="4" t="n">
        <v>4.958919478726158</v>
      </c>
      <c r="C51" s="4" t="n">
        <v>1.331695450475798</v>
      </c>
      <c r="D51" s="4" t="n">
        <v>1.478746436926151</v>
      </c>
      <c r="E51" s="4" t="n">
        <v>1.016052358951446</v>
      </c>
      <c r="F51" s="4" t="n">
        <v>1</v>
      </c>
      <c r="G51" s="4" t="n">
        <v>1</v>
      </c>
      <c r="H51" s="4" t="n">
        <v>1</v>
      </c>
      <c r="I51" s="4" t="n">
        <v>1.132057345979809</v>
      </c>
      <c r="J51" s="4" t="n">
        <v>0.9999999999999999</v>
      </c>
      <c r="K51" s="4" t="n">
        <v>0.9999999999999999</v>
      </c>
      <c r="L51" t="n">
        <v/>
      </c>
      <c r="M51" t="n">
        <v/>
      </c>
      <c r="N51" t="n">
        <v/>
      </c>
      <c r="O51" t="n">
        <v/>
      </c>
      <c r="P51" t="n">
        <v/>
      </c>
      <c r="Q51" t="n">
        <v/>
      </c>
      <c r="R51" t="n">
        <v/>
      </c>
      <c r="S51" t="n">
        <v/>
      </c>
      <c r="T51" t="n">
        <v/>
      </c>
      <c r="U51" s="4" t="n">
        <v/>
      </c>
      <c r="V51" s="4" t="n">
        <v/>
      </c>
      <c r="W51" t="n">
        <v/>
      </c>
      <c r="X51" t="n">
        <v/>
      </c>
    </row>
    <row r="52" ht="15.5" customHeight="1">
      <c r="A52" s="1">
        <f>1+A51</f>
        <v/>
      </c>
      <c r="B52" s="4" t="n">
        <v>8.317670494492617</v>
      </c>
      <c r="C52" s="4" t="n">
        <v>3.390722661294489</v>
      </c>
      <c r="D52" s="4" t="n">
        <v>1.022089852378849</v>
      </c>
      <c r="E52" s="4" t="n">
        <v>1.005165304654059</v>
      </c>
      <c r="F52" s="4" t="n">
        <v>1.110479999676468</v>
      </c>
      <c r="G52" s="4" t="n">
        <v>1</v>
      </c>
      <c r="H52" s="4" t="n">
        <v>1</v>
      </c>
      <c r="I52" s="4" t="n">
        <v>1</v>
      </c>
      <c r="J52" s="4" t="n">
        <v>1</v>
      </c>
      <c r="K52" t="n">
        <v/>
      </c>
      <c r="L52" t="n">
        <v/>
      </c>
      <c r="M52" t="n">
        <v/>
      </c>
      <c r="N52" t="n">
        <v/>
      </c>
      <c r="O52" t="n">
        <v/>
      </c>
      <c r="P52" t="n">
        <v/>
      </c>
      <c r="Q52" t="n">
        <v/>
      </c>
      <c r="R52" t="n">
        <v/>
      </c>
      <c r="S52" t="n">
        <v/>
      </c>
      <c r="T52" t="n">
        <v/>
      </c>
      <c r="U52" t="n">
        <v/>
      </c>
      <c r="V52" s="4" t="n">
        <v/>
      </c>
      <c r="W52" t="n">
        <v/>
      </c>
      <c r="X52" t="n">
        <v/>
      </c>
    </row>
    <row r="53" ht="15.5" customHeight="1">
      <c r="A53" s="1">
        <f>1+A52</f>
        <v/>
      </c>
      <c r="B53" s="4" t="n">
        <v>21.72518625330449</v>
      </c>
      <c r="C53" s="4" t="n">
        <v>1.56973152209384</v>
      </c>
      <c r="D53" s="4" t="n">
        <v>0.9796672160505845</v>
      </c>
      <c r="E53" s="4" t="n">
        <v>0.9999999999999999</v>
      </c>
      <c r="F53" s="4" t="n">
        <v>1.002312681352613</v>
      </c>
      <c r="G53" s="4" t="n">
        <v>1</v>
      </c>
      <c r="H53" s="4" t="n">
        <v>1</v>
      </c>
      <c r="I53" s="4" t="n">
        <v>1</v>
      </c>
      <c r="J53" t="n">
        <v/>
      </c>
      <c r="K53" t="n">
        <v/>
      </c>
      <c r="L53" t="n">
        <v/>
      </c>
      <c r="M53" t="n">
        <v/>
      </c>
      <c r="N53" t="n">
        <v/>
      </c>
      <c r="O53" t="n">
        <v/>
      </c>
      <c r="P53" t="n">
        <v/>
      </c>
      <c r="Q53" t="n">
        <v/>
      </c>
      <c r="R53" t="n">
        <v/>
      </c>
      <c r="S53" t="n">
        <v/>
      </c>
      <c r="T53" t="n">
        <v/>
      </c>
      <c r="U53" t="n">
        <v/>
      </c>
      <c r="V53" t="n">
        <v/>
      </c>
      <c r="W53" t="n">
        <v/>
      </c>
      <c r="X53" t="n">
        <v/>
      </c>
    </row>
    <row r="54" ht="15.5" customHeight="1">
      <c r="A54" s="1">
        <f>1+A53</f>
        <v/>
      </c>
      <c r="B54" s="4" t="n">
        <v>7.550508832988237</v>
      </c>
      <c r="C54" s="4" t="n">
        <v>1.519060927675249</v>
      </c>
      <c r="D54" s="4" t="n">
        <v>1.592746184308067</v>
      </c>
      <c r="E54" s="4" t="n">
        <v>1.006712936168024</v>
      </c>
      <c r="F54" s="4" t="n">
        <v>1.019126981148497</v>
      </c>
      <c r="G54" s="4" t="n">
        <v>1</v>
      </c>
      <c r="H54" s="4" t="n">
        <v>1</v>
      </c>
      <c r="I54" t="n">
        <v/>
      </c>
      <c r="J54" t="n">
        <v/>
      </c>
      <c r="K54" t="n">
        <v/>
      </c>
      <c r="L54" t="n">
        <v/>
      </c>
      <c r="M54" t="n">
        <v/>
      </c>
      <c r="N54" t="n">
        <v/>
      </c>
      <c r="O54" t="n">
        <v/>
      </c>
      <c r="P54" t="n">
        <v/>
      </c>
      <c r="Q54" t="n">
        <v/>
      </c>
      <c r="R54" t="n">
        <v/>
      </c>
      <c r="S54" t="n">
        <v/>
      </c>
      <c r="T54" t="n">
        <v/>
      </c>
      <c r="U54" t="n">
        <v/>
      </c>
      <c r="V54" t="n">
        <v/>
      </c>
      <c r="W54" t="n">
        <v/>
      </c>
      <c r="X54" t="n">
        <v/>
      </c>
    </row>
    <row r="55" ht="15.5" customHeight="1">
      <c r="A55" s="1">
        <f>1+A54</f>
        <v/>
      </c>
      <c r="B55" s="4" t="n">
        <v>21.90397039318872</v>
      </c>
      <c r="C55" s="4" t="n">
        <v>1.086499668432099</v>
      </c>
      <c r="D55" s="4" t="n">
        <v>1.156134156470339</v>
      </c>
      <c r="E55" s="4" t="n">
        <v>1.510580085368414</v>
      </c>
      <c r="F55" s="4" t="n">
        <v>1</v>
      </c>
      <c r="G55" s="4" t="n">
        <v>1</v>
      </c>
      <c r="H55" t="n">
        <v/>
      </c>
      <c r="I55" t="n">
        <v/>
      </c>
      <c r="J55" t="n">
        <v/>
      </c>
      <c r="K55" t="n">
        <v/>
      </c>
      <c r="L55" t="n">
        <v/>
      </c>
      <c r="M55" t="n">
        <v/>
      </c>
      <c r="N55" t="n">
        <v/>
      </c>
      <c r="O55" t="n">
        <v/>
      </c>
      <c r="P55" t="n">
        <v/>
      </c>
      <c r="Q55" t="n">
        <v/>
      </c>
      <c r="R55" t="n">
        <v/>
      </c>
      <c r="S55" t="n">
        <v/>
      </c>
      <c r="T55" t="n">
        <v/>
      </c>
      <c r="U55" t="n">
        <v/>
      </c>
      <c r="V55" t="n">
        <v/>
      </c>
      <c r="W55" t="n">
        <v/>
      </c>
      <c r="X55" t="n">
        <v/>
      </c>
    </row>
    <row r="56" ht="15.5" customHeight="1">
      <c r="A56" s="1">
        <f>1+A55</f>
        <v/>
      </c>
      <c r="B56" s="4" t="n">
        <v>5.795687829978828</v>
      </c>
      <c r="C56" s="4" t="n">
        <v>1.173670374489317</v>
      </c>
      <c r="D56" s="4" t="n">
        <v>1.124545184122863</v>
      </c>
      <c r="E56" s="4" t="n">
        <v>1.106610375846333</v>
      </c>
      <c r="F56" s="4" t="n">
        <v>1</v>
      </c>
      <c r="G56" t="n">
        <v/>
      </c>
      <c r="H56" t="n">
        <v/>
      </c>
      <c r="I56" t="n">
        <v/>
      </c>
      <c r="J56" t="n">
        <v/>
      </c>
      <c r="K56" t="n">
        <v/>
      </c>
      <c r="L56" t="n">
        <v/>
      </c>
      <c r="M56" t="n">
        <v/>
      </c>
      <c r="N56" t="n">
        <v/>
      </c>
      <c r="O56" t="n">
        <v/>
      </c>
      <c r="P56" t="n">
        <v/>
      </c>
      <c r="Q56" t="n">
        <v/>
      </c>
      <c r="R56" t="n">
        <v/>
      </c>
      <c r="S56" t="n">
        <v/>
      </c>
      <c r="T56" t="n">
        <v/>
      </c>
      <c r="U56" t="n">
        <v/>
      </c>
      <c r="V56" t="n">
        <v/>
      </c>
      <c r="W56" t="n">
        <v/>
      </c>
      <c r="X56" t="n">
        <v/>
      </c>
    </row>
    <row r="57" ht="15.5" customHeight="1">
      <c r="A57" s="1">
        <f>1+A56</f>
        <v/>
      </c>
      <c r="B57" s="4" t="n">
        <v>24.81726588628763</v>
      </c>
      <c r="C57" s="4" t="n">
        <v>1.311384720086115</v>
      </c>
      <c r="D57" s="4" t="n">
        <v>1.019363474275379</v>
      </c>
      <c r="E57" s="4" t="n">
        <v>1.201625606452019</v>
      </c>
      <c r="F57" t="n">
        <v/>
      </c>
      <c r="G57" t="n">
        <v/>
      </c>
      <c r="H57" t="n">
        <v/>
      </c>
      <c r="I57" t="n">
        <v/>
      </c>
      <c r="J57" t="n">
        <v/>
      </c>
      <c r="K57" t="n">
        <v/>
      </c>
      <c r="L57" t="n">
        <v/>
      </c>
      <c r="M57" t="n">
        <v/>
      </c>
      <c r="N57" t="n">
        <v/>
      </c>
      <c r="O57" t="n">
        <v/>
      </c>
      <c r="P57" t="n">
        <v/>
      </c>
      <c r="Q57" t="n">
        <v/>
      </c>
      <c r="R57" t="n">
        <v/>
      </c>
      <c r="S57" t="n">
        <v/>
      </c>
      <c r="T57" t="n">
        <v/>
      </c>
      <c r="U57" t="n">
        <v/>
      </c>
      <c r="V57" t="n">
        <v/>
      </c>
      <c r="W57" t="n">
        <v/>
      </c>
      <c r="X57" t="n">
        <v/>
      </c>
    </row>
    <row r="58" ht="15.5" customHeight="1">
      <c r="A58" s="1">
        <f>1+A57</f>
        <v/>
      </c>
      <c r="B58" s="4" t="n">
        <v/>
      </c>
      <c r="C58" s="4" t="n">
        <v>1.27863887822082</v>
      </c>
      <c r="D58" s="4" t="n">
        <v>1</v>
      </c>
      <c r="E58" t="n">
        <v/>
      </c>
      <c r="F58" t="n">
        <v/>
      </c>
      <c r="G58" t="n">
        <v/>
      </c>
      <c r="H58" t="n">
        <v/>
      </c>
      <c r="I58" t="n">
        <v/>
      </c>
      <c r="J58" t="n">
        <v/>
      </c>
      <c r="K58" t="n">
        <v/>
      </c>
      <c r="L58" t="n">
        <v/>
      </c>
      <c r="M58" t="n">
        <v/>
      </c>
      <c r="N58" t="n">
        <v/>
      </c>
      <c r="O58" t="n">
        <v/>
      </c>
      <c r="P58" t="n">
        <v/>
      </c>
      <c r="Q58" t="n">
        <v/>
      </c>
      <c r="R58" t="n">
        <v/>
      </c>
      <c r="S58" t="n">
        <v/>
      </c>
      <c r="T58" t="n">
        <v/>
      </c>
      <c r="U58" t="n">
        <v/>
      </c>
      <c r="V58" t="n">
        <v/>
      </c>
      <c r="W58" t="n">
        <v/>
      </c>
      <c r="X58" t="n">
        <v/>
      </c>
    </row>
    <row r="59" ht="15.5" customHeight="1">
      <c r="A59" s="1">
        <f>1+A58</f>
        <v/>
      </c>
      <c r="B59" s="4" t="n">
        <v>4.281483568995515</v>
      </c>
      <c r="C59" s="4" t="n">
        <v>1.002498361612803</v>
      </c>
      <c r="D59" t="n">
        <v/>
      </c>
      <c r="E59" t="n">
        <v/>
      </c>
      <c r="F59" t="n">
        <v/>
      </c>
      <c r="G59" t="n">
        <v/>
      </c>
      <c r="H59" t="n">
        <v/>
      </c>
      <c r="I59" t="n">
        <v/>
      </c>
      <c r="J59" t="n">
        <v/>
      </c>
      <c r="K59" t="n">
        <v/>
      </c>
      <c r="L59" t="n">
        <v/>
      </c>
      <c r="M59" t="n">
        <v/>
      </c>
      <c r="N59" t="n">
        <v/>
      </c>
      <c r="O59" t="n">
        <v/>
      </c>
      <c r="P59" t="n">
        <v/>
      </c>
      <c r="Q59" t="n">
        <v/>
      </c>
      <c r="R59" t="n">
        <v/>
      </c>
      <c r="S59" t="n">
        <v/>
      </c>
      <c r="T59" t="n">
        <v/>
      </c>
      <c r="U59" t="n">
        <v/>
      </c>
      <c r="V59" t="n">
        <v/>
      </c>
      <c r="W59" t="n">
        <v/>
      </c>
      <c r="X59" t="n">
        <v/>
      </c>
    </row>
    <row r="60" ht="15.5" customHeight="1">
      <c r="A60" s="1">
        <f>1+A59</f>
        <v/>
      </c>
      <c r="B60" s="4" t="n">
        <v/>
      </c>
      <c r="C60" t="n">
        <v/>
      </c>
      <c r="D60" t="n">
        <v/>
      </c>
      <c r="E60" t="n">
        <v/>
      </c>
      <c r="F60" t="n">
        <v/>
      </c>
      <c r="G60" t="n">
        <v/>
      </c>
      <c r="H60" t="n">
        <v/>
      </c>
      <c r="I60" t="n">
        <v/>
      </c>
      <c r="J60" t="n">
        <v/>
      </c>
      <c r="K60" t="n">
        <v/>
      </c>
      <c r="L60" t="n">
        <v/>
      </c>
      <c r="M60" t="n">
        <v/>
      </c>
      <c r="N60" t="n">
        <v/>
      </c>
      <c r="O60" t="n">
        <v/>
      </c>
      <c r="P60" t="n">
        <v/>
      </c>
      <c r="Q60" t="n">
        <v/>
      </c>
      <c r="R60" t="n">
        <v/>
      </c>
      <c r="S60" t="n">
        <v/>
      </c>
      <c r="T60" t="n">
        <v/>
      </c>
      <c r="U60" t="n">
        <v/>
      </c>
      <c r="V60" t="n">
        <v/>
      </c>
      <c r="W60" t="n">
        <v/>
      </c>
      <c r="X60" t="n">
        <v/>
      </c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4:AR54"/>
  <sheetViews>
    <sheetView tabSelected="1" zoomScale="80" zoomScaleNormal="80" workbookViewId="0">
      <pane ySplit="7" topLeftCell="A8" activePane="bottomLeft" state="frozen"/>
      <selection activeCell="E7" sqref="E7"/>
      <selection pane="bottomLeft" activeCell="H3" sqref="H3"/>
    </sheetView>
  </sheetViews>
  <sheetFormatPr baseColWidth="8" defaultRowHeight="14.5"/>
  <cols>
    <col width="10.7265625" bestFit="1" customWidth="1" min="1" max="1"/>
    <col width="13.26953125" bestFit="1" customWidth="1" min="2" max="2"/>
    <col width="12.1796875" bestFit="1" customWidth="1" min="3" max="3"/>
    <col width="14.26953125" bestFit="1" customWidth="1" min="4" max="5"/>
    <col width="15" bestFit="1" customWidth="1" min="6" max="6"/>
    <col width="14.26953125" bestFit="1" customWidth="1" min="7" max="7"/>
    <col width="13.54296875" bestFit="1" customWidth="1" min="8" max="8"/>
    <col width="14.453125" bestFit="1" customWidth="1" min="9" max="9"/>
    <col width="16.54296875" bestFit="1" customWidth="1" min="10" max="10"/>
    <col width="12.26953125" bestFit="1" customWidth="1" min="11" max="12"/>
    <col width="12.1796875" bestFit="1" customWidth="1" min="13" max="13"/>
    <col width="10.54296875" bestFit="1" customWidth="1" min="14" max="14"/>
    <col width="13.54296875" bestFit="1" customWidth="1" min="15" max="15"/>
    <col width="27.26953125" bestFit="1" customWidth="1" min="16" max="16"/>
    <col width="7.26953125" customWidth="1" min="17" max="17"/>
    <col width="10.1796875" customWidth="1" min="18" max="18"/>
    <col width="11.54296875" bestFit="1" customWidth="1" min="19" max="40"/>
    <col width="10.54296875" bestFit="1" customWidth="1" min="41" max="42"/>
    <col width="11.54296875" bestFit="1" customWidth="1" min="43" max="44"/>
    <col width="10.26953125" bestFit="1" customWidth="1" min="46" max="46"/>
  </cols>
  <sheetData>
    <row r="4" customFormat="1" s="7">
      <c r="D4" s="7" t="inlineStr">
        <is>
          <t>Raw</t>
        </is>
      </c>
      <c r="E4" s="7" t="inlineStr">
        <is>
          <t>Total</t>
        </is>
      </c>
      <c r="F4" s="7" t="inlineStr">
        <is>
          <t>Adjustment</t>
        </is>
      </c>
      <c r="G4" s="7" t="inlineStr">
        <is>
          <t>Projected</t>
        </is>
      </c>
      <c r="H4" s="8" t="n">
        <v>45382</v>
      </c>
      <c r="J4" s="37" t="inlineStr">
        <is>
          <t>LOSS RATIO</t>
        </is>
      </c>
      <c r="K4" s="38" t="n"/>
      <c r="L4" s="38" t="n"/>
      <c r="M4" s="39" t="n"/>
    </row>
    <row r="5" customFormat="1" s="7">
      <c r="A5" s="7" t="inlineStr">
        <is>
          <t>Incurral</t>
        </is>
      </c>
      <c r="B5" s="7" t="inlineStr">
        <is>
          <t xml:space="preserve">Claims </t>
        </is>
      </c>
      <c r="C5" s="7" t="inlineStr">
        <is>
          <t>Paid %</t>
        </is>
      </c>
      <c r="D5" s="7" t="inlineStr">
        <is>
          <t>Claim</t>
        </is>
      </c>
      <c r="E5" s="7" t="inlineStr">
        <is>
          <t>Claim</t>
        </is>
      </c>
      <c r="F5" s="7" t="inlineStr">
        <is>
          <t>to Claim</t>
        </is>
      </c>
      <c r="G5" s="7" t="inlineStr">
        <is>
          <t>Incurred</t>
        </is>
      </c>
      <c r="H5" s="9" t="inlineStr">
        <is>
          <t>Claim</t>
        </is>
      </c>
      <c r="L5" s="7" t="inlineStr">
        <is>
          <t>Incurred</t>
        </is>
      </c>
      <c r="M5" s="7" t="inlineStr">
        <is>
          <t>Latest</t>
        </is>
      </c>
    </row>
    <row r="6" customFormat="1" s="7">
      <c r="A6" s="7" t="inlineStr">
        <is>
          <t>Month</t>
        </is>
      </c>
      <c r="B6" s="7" t="inlineStr">
        <is>
          <t>Paid</t>
        </is>
      </c>
      <c r="C6" s="7" t="inlineStr">
        <is>
          <t>(Cum)</t>
        </is>
      </c>
      <c r="D6" s="7" t="inlineStr">
        <is>
          <t>Liability</t>
        </is>
      </c>
      <c r="E6" s="7" t="inlineStr">
        <is>
          <t>Liability</t>
        </is>
      </c>
      <c r="F6" s="7" t="inlineStr">
        <is>
          <t>Liability</t>
        </is>
      </c>
      <c r="G6" s="7" t="inlineStr">
        <is>
          <t>Claims</t>
        </is>
      </c>
      <c r="H6" s="9" t="inlineStr">
        <is>
          <t>Liability</t>
        </is>
      </c>
      <c r="I6" s="7" t="inlineStr">
        <is>
          <t>Premiums</t>
        </is>
      </c>
      <c r="J6" s="7" t="inlineStr">
        <is>
          <t>Incurred</t>
        </is>
      </c>
      <c r="K6" s="7" t="inlineStr">
        <is>
          <t>Paid</t>
        </is>
      </c>
      <c r="L6" s="7" t="inlineStr">
        <is>
          <t>less Pd</t>
        </is>
      </c>
      <c r="M6" s="7" t="inlineStr">
        <is>
          <t>12 Mos.</t>
        </is>
      </c>
      <c r="S6" s="7" t="inlineStr">
        <is>
          <t>Paid Month</t>
        </is>
      </c>
      <c r="AR6" s="7" t="inlineStr">
        <is>
          <t xml:space="preserve">Paid </t>
        </is>
      </c>
    </row>
    <row r="7" customFormat="1" s="7">
      <c r="A7" s="7" t="inlineStr">
        <is>
          <t>-----</t>
        </is>
      </c>
      <c r="B7" s="7" t="inlineStr">
        <is>
          <t>----</t>
        </is>
      </c>
      <c r="C7" s="7" t="inlineStr">
        <is>
          <t>-----</t>
        </is>
      </c>
      <c r="D7" s="7" t="inlineStr">
        <is>
          <t>---------</t>
        </is>
      </c>
      <c r="E7" s="7" t="inlineStr">
        <is>
          <t>---------</t>
        </is>
      </c>
      <c r="F7" s="7" t="inlineStr">
        <is>
          <t>---------</t>
        </is>
      </c>
      <c r="G7" s="7" t="inlineStr">
        <is>
          <t>-----</t>
        </is>
      </c>
      <c r="H7" s="9" t="inlineStr">
        <is>
          <t>---------</t>
        </is>
      </c>
      <c r="I7" s="7" t="inlineStr">
        <is>
          <t>--------</t>
        </is>
      </c>
      <c r="J7" s="7" t="inlineStr">
        <is>
          <t>--------</t>
        </is>
      </c>
      <c r="K7" s="7" t="inlineStr">
        <is>
          <t>----</t>
        </is>
      </c>
      <c r="L7" s="7" t="inlineStr">
        <is>
          <t>--------</t>
        </is>
      </c>
      <c r="M7" s="7" t="inlineStr">
        <is>
          <t>-------</t>
        </is>
      </c>
      <c r="R7" s="10" t="inlineStr">
        <is>
          <t>Incurral Month</t>
        </is>
      </c>
      <c r="S7" s="11">
        <f>R8</f>
        <v/>
      </c>
      <c r="T7" s="11">
        <f>R9</f>
        <v/>
      </c>
      <c r="U7" s="11">
        <f>R10</f>
        <v/>
      </c>
      <c r="V7" s="11">
        <f>R11</f>
        <v/>
      </c>
      <c r="W7" s="11">
        <f>R12</f>
        <v/>
      </c>
      <c r="X7" s="11">
        <f>R13</f>
        <v/>
      </c>
      <c r="Y7" s="11">
        <f>R14</f>
        <v/>
      </c>
      <c r="Z7" s="11">
        <f>R15</f>
        <v/>
      </c>
      <c r="AA7" s="11">
        <f>R16</f>
        <v/>
      </c>
      <c r="AB7" s="11">
        <f>R17</f>
        <v/>
      </c>
      <c r="AC7" s="11">
        <f>R18</f>
        <v/>
      </c>
      <c r="AD7" s="11">
        <f>R19</f>
        <v/>
      </c>
      <c r="AE7" s="11">
        <f>R20</f>
        <v/>
      </c>
      <c r="AF7" s="11">
        <f>R21</f>
        <v/>
      </c>
      <c r="AG7" s="11">
        <f>R22</f>
        <v/>
      </c>
      <c r="AH7" s="11">
        <f>R23</f>
        <v/>
      </c>
      <c r="AI7" s="11">
        <f>R24</f>
        <v/>
      </c>
      <c r="AJ7" s="11">
        <f>R25</f>
        <v/>
      </c>
      <c r="AK7" s="11">
        <f>R26</f>
        <v/>
      </c>
      <c r="AL7" s="11">
        <f>R27</f>
        <v/>
      </c>
      <c r="AM7" s="11">
        <f>R28</f>
        <v/>
      </c>
      <c r="AN7" s="11">
        <f>R29</f>
        <v/>
      </c>
      <c r="AO7" s="11">
        <f>R30</f>
        <v/>
      </c>
      <c r="AP7" s="11">
        <f>R31</f>
        <v/>
      </c>
      <c r="AQ7" s="11" t="inlineStr">
        <is>
          <t>Total</t>
        </is>
      </c>
      <c r="AR7" s="7" t="inlineStr">
        <is>
          <t>Total</t>
        </is>
      </c>
    </row>
    <row r="8">
      <c r="A8" s="12">
        <f>DATE(YEAR(A9),MONTH(A9)-1,1)</f>
        <v/>
      </c>
      <c r="B8" s="14" t="n">
        <v>5344.02</v>
      </c>
      <c r="C8" s="14">
        <f>+'Completion Factors'!J30</f>
        <v/>
      </c>
      <c r="D8" s="14">
        <f>MAX((1/C8-1)*B8,0)</f>
        <v/>
      </c>
      <c r="E8" s="14">
        <f>D8</f>
        <v/>
      </c>
      <c r="F8" s="14" t="n"/>
      <c r="G8" s="14">
        <f>B8+D8+F8</f>
        <v/>
      </c>
      <c r="H8" s="15">
        <f>G8-B8</f>
        <v/>
      </c>
      <c r="I8" s="14" t="n">
        <v>21687.915</v>
      </c>
      <c r="J8" s="14">
        <f>100*$G8/$I8</f>
        <v/>
      </c>
      <c r="K8" s="14">
        <f>100*(B8/I8)</f>
        <v/>
      </c>
      <c r="L8" s="14">
        <f>J8-K8</f>
        <v/>
      </c>
      <c r="M8" s="14" t="n"/>
      <c r="N8" s="14" t="n"/>
      <c r="O8" s="14" t="n"/>
      <c r="P8" s="16" t="n"/>
      <c r="R8" s="17">
        <f>A8</f>
        <v/>
      </c>
      <c r="S8" s="22" t="n">
        <v>247.8</v>
      </c>
      <c r="T8" s="22" t="n">
        <v>4455.22</v>
      </c>
      <c r="U8" s="22" t="n">
        <v>5174.24</v>
      </c>
      <c r="V8" s="22" t="n">
        <v>5195.55</v>
      </c>
      <c r="W8" s="22" t="n">
        <v>5319.81</v>
      </c>
      <c r="X8" s="22" t="n">
        <v>5319.160000000001</v>
      </c>
      <c r="Y8" s="22" t="n">
        <v>5319.160000000001</v>
      </c>
      <c r="Z8" s="22" t="n">
        <v>5319.160000000001</v>
      </c>
      <c r="AA8" s="22" t="n">
        <v>5319.160000000001</v>
      </c>
      <c r="AB8" s="22" t="n">
        <v>5319.160000000001</v>
      </c>
      <c r="AC8" s="22" t="n">
        <v>5319.160000000001</v>
      </c>
      <c r="AD8" s="22" t="n">
        <v>5344.02</v>
      </c>
      <c r="AE8" s="22" t="n">
        <v>5344.02</v>
      </c>
      <c r="AF8" s="22" t="n">
        <v>5344.02</v>
      </c>
      <c r="AG8" s="22" t="n">
        <v>5344.02</v>
      </c>
      <c r="AH8" s="22" t="n">
        <v>5344.02</v>
      </c>
      <c r="AI8" s="22" t="n">
        <v>5344.02</v>
      </c>
      <c r="AJ8" s="22" t="n">
        <v>5344.02</v>
      </c>
      <c r="AK8" s="22" t="n">
        <v>5344.02</v>
      </c>
      <c r="AL8" s="22" t="n">
        <v>5344.02</v>
      </c>
      <c r="AM8" s="22" t="n">
        <v>5344.02</v>
      </c>
      <c r="AN8" s="22" t="n">
        <v>5344.02</v>
      </c>
      <c r="AO8" s="22" t="n">
        <v>5344.02</v>
      </c>
      <c r="AP8" s="22" t="n">
        <v>5344.02</v>
      </c>
      <c r="AQ8" s="14" t="n"/>
      <c r="AR8" s="14" t="n"/>
    </row>
    <row r="9">
      <c r="A9" s="12">
        <f>DATE(YEAR(A10),MONTH(A10)-1,1)</f>
        <v/>
      </c>
      <c r="B9" s="14" t="n">
        <v>17199.79</v>
      </c>
      <c r="C9" s="14">
        <f>+'Completion Factors'!J29</f>
        <v/>
      </c>
      <c r="D9" s="14">
        <f>MAX((1/C9-1)*B9,0)</f>
        <v/>
      </c>
      <c r="E9" s="14">
        <f>D9</f>
        <v/>
      </c>
      <c r="F9" s="14" t="n"/>
      <c r="G9" s="14">
        <f>B9+D9+F9</f>
        <v/>
      </c>
      <c r="H9" s="15">
        <f>G9-B9</f>
        <v/>
      </c>
      <c r="I9" s="14" t="n">
        <v>20617.48166666667</v>
      </c>
      <c r="J9" s="14">
        <f>100*$G9/$I9</f>
        <v/>
      </c>
      <c r="K9" s="14">
        <f>100*(B9/I9)</f>
        <v/>
      </c>
      <c r="L9" s="14">
        <f>J9-K9</f>
        <v/>
      </c>
      <c r="M9" s="14" t="n"/>
      <c r="N9" s="14" t="n"/>
      <c r="O9" s="14" t="n"/>
      <c r="P9" s="14" t="n"/>
      <c r="R9" s="17">
        <f>A9</f>
        <v/>
      </c>
      <c r="S9" s="22" t="n">
        <v>692.3</v>
      </c>
      <c r="T9" s="22" t="n">
        <v>7440.37</v>
      </c>
      <c r="U9" s="22" t="n">
        <v>11839.87</v>
      </c>
      <c r="V9" s="22" t="n">
        <v>12059.4</v>
      </c>
      <c r="W9" s="22" t="n">
        <v>13698.79</v>
      </c>
      <c r="X9" s="22" t="n">
        <v>13698.79</v>
      </c>
      <c r="Y9" s="22" t="n">
        <v>13698.79</v>
      </c>
      <c r="Z9" s="22" t="n">
        <v>15643.79</v>
      </c>
      <c r="AA9" s="22" t="n">
        <v>15643.79</v>
      </c>
      <c r="AB9" s="22" t="n">
        <v>17199.79</v>
      </c>
      <c r="AC9" s="22" t="n">
        <v>17199.79</v>
      </c>
      <c r="AD9" s="22" t="n">
        <v>17199.79</v>
      </c>
      <c r="AE9" s="22" t="n">
        <v>17199.79</v>
      </c>
      <c r="AF9" s="22" t="n">
        <v>17199.79</v>
      </c>
      <c r="AG9" s="22" t="n">
        <v>17199.79</v>
      </c>
      <c r="AH9" s="22" t="n">
        <v>17199.79</v>
      </c>
      <c r="AI9" s="22" t="n">
        <v>17199.79</v>
      </c>
      <c r="AJ9" s="22" t="n">
        <v>17199.79</v>
      </c>
      <c r="AK9" s="22" t="n">
        <v>17199.79</v>
      </c>
      <c r="AL9" s="22" t="n">
        <v>17199.79</v>
      </c>
      <c r="AM9" s="22" t="n">
        <v>17199.79</v>
      </c>
      <c r="AN9" s="22" t="n">
        <v>17199.79</v>
      </c>
      <c r="AO9" s="22" t="n">
        <v>17199.79</v>
      </c>
      <c r="AP9" s="22" t="n">
        <v/>
      </c>
      <c r="AQ9" s="14" t="n"/>
      <c r="AR9" s="14" t="n"/>
    </row>
    <row r="10">
      <c r="A10" s="12">
        <f>DATE(YEAR(A11),MONTH(A11)-1,1)</f>
        <v/>
      </c>
      <c r="B10" s="14" t="n">
        <v>22434.15</v>
      </c>
      <c r="C10" s="14">
        <f>+'Completion Factors'!J28</f>
        <v/>
      </c>
      <c r="D10" s="14">
        <f>MAX((1/C10-1)*B10,0)</f>
        <v/>
      </c>
      <c r="E10" s="14">
        <f>D10</f>
        <v/>
      </c>
      <c r="F10" s="14" t="n"/>
      <c r="G10" s="14">
        <f>B10+D10+F10</f>
        <v/>
      </c>
      <c r="H10" s="15">
        <f>G10-B10</f>
        <v/>
      </c>
      <c r="I10" s="14" t="n">
        <v>20047.02</v>
      </c>
      <c r="J10" s="14">
        <f>100*$G10/$I10</f>
        <v/>
      </c>
      <c r="K10" s="14">
        <f>100*(B10/I10)</f>
        <v/>
      </c>
      <c r="L10" s="14">
        <f>J10-K10</f>
        <v/>
      </c>
      <c r="M10" s="14" t="n"/>
      <c r="N10" s="14" t="n"/>
      <c r="O10" s="14" t="n"/>
      <c r="P10" s="14" t="n"/>
      <c r="R10" s="17">
        <f>A10</f>
        <v/>
      </c>
      <c r="S10" s="22" t="n">
        <v>1073.34</v>
      </c>
      <c r="T10" s="22" t="n">
        <v>7433.26</v>
      </c>
      <c r="U10" s="22" t="n">
        <v>13656.72</v>
      </c>
      <c r="V10" s="22" t="n">
        <v>17405.03</v>
      </c>
      <c r="W10" s="22" t="n">
        <v>16888.06</v>
      </c>
      <c r="X10" s="22" t="n">
        <v>16888.06</v>
      </c>
      <c r="Y10" s="22" t="n">
        <v>16888.06</v>
      </c>
      <c r="Z10" s="22" t="n">
        <v>17471.56</v>
      </c>
      <c r="AA10" s="22" t="n">
        <v>17566.29</v>
      </c>
      <c r="AB10" s="22" t="n">
        <v>17568.45</v>
      </c>
      <c r="AC10" s="22" t="n">
        <v>22434.15</v>
      </c>
      <c r="AD10" s="22" t="n">
        <v>22434.15</v>
      </c>
      <c r="AE10" s="22" t="n">
        <v>22434.15</v>
      </c>
      <c r="AF10" s="22" t="n">
        <v>22434.15</v>
      </c>
      <c r="AG10" s="22" t="n">
        <v>22434.15</v>
      </c>
      <c r="AH10" s="22" t="n">
        <v>22434.15</v>
      </c>
      <c r="AI10" s="22" t="n">
        <v>22434.15</v>
      </c>
      <c r="AJ10" s="22" t="n">
        <v>22434.15</v>
      </c>
      <c r="AK10" s="22" t="n">
        <v>22434.15</v>
      </c>
      <c r="AL10" s="22" t="n">
        <v>22434.15</v>
      </c>
      <c r="AM10" s="22" t="n">
        <v>22434.15</v>
      </c>
      <c r="AN10" s="22" t="n">
        <v>22434.15</v>
      </c>
      <c r="AO10" s="22" t="n">
        <v/>
      </c>
      <c r="AP10" s="22" t="n">
        <v/>
      </c>
      <c r="AQ10" s="14" t="n"/>
      <c r="AR10" s="14" t="n"/>
    </row>
    <row r="11">
      <c r="A11" s="12">
        <f>DATE(YEAR(A12),MONTH(A12)-1,1)</f>
        <v/>
      </c>
      <c r="B11" s="14" t="n">
        <v>23626.52</v>
      </c>
      <c r="C11" s="14">
        <f>+'Completion Factors'!J27</f>
        <v/>
      </c>
      <c r="D11" s="14">
        <f>MAX((1/C11-1)*B11,0)</f>
        <v/>
      </c>
      <c r="E11" s="14">
        <f>D11</f>
        <v/>
      </c>
      <c r="F11" s="14" t="n"/>
      <c r="G11" s="14">
        <f>B11+D11+F11</f>
        <v/>
      </c>
      <c r="H11" s="15">
        <f>G11-B11</f>
        <v/>
      </c>
      <c r="I11" s="14" t="n">
        <v>19695.69333333333</v>
      </c>
      <c r="J11" s="14">
        <f>100*$G11/$I11</f>
        <v/>
      </c>
      <c r="K11" s="14">
        <f>100*(B11/I11)</f>
        <v/>
      </c>
      <c r="L11" s="14">
        <f>J11-K11</f>
        <v/>
      </c>
      <c r="M11" s="14" t="n"/>
      <c r="N11" s="14" t="n"/>
      <c r="O11" s="14" t="n"/>
      <c r="P11" s="14" t="n"/>
      <c r="R11" s="17">
        <f>A11</f>
        <v/>
      </c>
      <c r="S11" s="22" t="n">
        <v>475.09</v>
      </c>
      <c r="T11" s="22" t="n">
        <v>6257.65</v>
      </c>
      <c r="U11" s="22" t="n">
        <v>8747.34</v>
      </c>
      <c r="V11" s="22" t="n">
        <v>9205.57</v>
      </c>
      <c r="W11" s="22" t="n">
        <v>11043.24</v>
      </c>
      <c r="X11" s="22" t="n">
        <v>11043.24</v>
      </c>
      <c r="Y11" s="22" t="n">
        <v>18066.84</v>
      </c>
      <c r="Z11" s="22" t="n">
        <v>18147</v>
      </c>
      <c r="AA11" s="22" t="n">
        <v>18176.94</v>
      </c>
      <c r="AB11" s="22" t="n">
        <v>23626.52</v>
      </c>
      <c r="AC11" s="22" t="n">
        <v>23626.52</v>
      </c>
      <c r="AD11" s="22" t="n">
        <v>23626.52</v>
      </c>
      <c r="AE11" s="22" t="n">
        <v>23626.52</v>
      </c>
      <c r="AF11" s="22" t="n">
        <v>23626.52</v>
      </c>
      <c r="AG11" s="22" t="n">
        <v>23626.52</v>
      </c>
      <c r="AH11" s="22" t="n">
        <v>23626.52</v>
      </c>
      <c r="AI11" s="22" t="n">
        <v>23626.52</v>
      </c>
      <c r="AJ11" s="22" t="n">
        <v>23626.52</v>
      </c>
      <c r="AK11" s="22" t="n">
        <v>23626.52</v>
      </c>
      <c r="AL11" s="22" t="n">
        <v>23626.52</v>
      </c>
      <c r="AM11" s="22" t="n">
        <v>23626.52</v>
      </c>
      <c r="AN11" s="22" t="n">
        <v/>
      </c>
      <c r="AO11" s="22" t="n">
        <v/>
      </c>
      <c r="AP11" s="22" t="n">
        <v/>
      </c>
      <c r="AQ11" s="14" t="n"/>
      <c r="AR11" s="14" t="n"/>
    </row>
    <row r="12">
      <c r="A12" s="12">
        <f>DATE(YEAR(A13),MONTH(A13)-1,1)</f>
        <v/>
      </c>
      <c r="B12" s="14" t="n">
        <v>35169.43</v>
      </c>
      <c r="C12" s="14">
        <f>++'Completion Factors'!J26</f>
        <v/>
      </c>
      <c r="D12" s="14">
        <f>MAX((1/C12-1)*B12,0)</f>
        <v/>
      </c>
      <c r="E12" s="14">
        <f>D12</f>
        <v/>
      </c>
      <c r="F12" s="14" t="n"/>
      <c r="G12" s="14">
        <f>B12+D12+F12</f>
        <v/>
      </c>
      <c r="H12" s="15">
        <f>G12-B12</f>
        <v/>
      </c>
      <c r="I12" s="14" t="n">
        <v>19467.21333333334</v>
      </c>
      <c r="J12" s="14">
        <f>100*$G12/$I12</f>
        <v/>
      </c>
      <c r="K12" s="14">
        <f>100*(B12/I12)</f>
        <v/>
      </c>
      <c r="L12" s="14">
        <f>J12-K12</f>
        <v/>
      </c>
      <c r="M12" s="14" t="n"/>
      <c r="N12" s="14" t="n"/>
      <c r="O12" s="14" t="n"/>
      <c r="P12" s="14" t="n"/>
      <c r="R12" s="17">
        <f>A12</f>
        <v/>
      </c>
      <c r="S12" s="22" t="n">
        <v>1701.57</v>
      </c>
      <c r="T12" s="22" t="n">
        <v>9760.860000000001</v>
      </c>
      <c r="U12" s="22" t="n">
        <v>12143.34</v>
      </c>
      <c r="V12" s="22" t="n">
        <v>14199.64</v>
      </c>
      <c r="W12" s="22" t="n">
        <v>16109.55</v>
      </c>
      <c r="X12" s="22" t="n">
        <v>16582.95</v>
      </c>
      <c r="Y12" s="22" t="n">
        <v>16596.68</v>
      </c>
      <c r="Z12" s="22" t="n">
        <v>27898.08</v>
      </c>
      <c r="AA12" s="22" t="n">
        <v>29461.32</v>
      </c>
      <c r="AB12" s="22" t="n">
        <v>35169.43</v>
      </c>
      <c r="AC12" s="22" t="n">
        <v>35169.43</v>
      </c>
      <c r="AD12" s="22" t="n">
        <v>35169.43</v>
      </c>
      <c r="AE12" s="22" t="n">
        <v>35169.43</v>
      </c>
      <c r="AF12" s="22" t="n">
        <v>35169.43</v>
      </c>
      <c r="AG12" s="22" t="n">
        <v>35169.43</v>
      </c>
      <c r="AH12" s="22" t="n">
        <v>35169.43</v>
      </c>
      <c r="AI12" s="22" t="n">
        <v>35169.43</v>
      </c>
      <c r="AJ12" s="22" t="n">
        <v>35169.43</v>
      </c>
      <c r="AK12" s="22" t="n">
        <v>35169.43</v>
      </c>
      <c r="AL12" s="22" t="n">
        <v>35169.43</v>
      </c>
      <c r="AM12" s="22" t="n">
        <v/>
      </c>
      <c r="AN12" s="22" t="n">
        <v/>
      </c>
      <c r="AO12" s="22" t="n">
        <v/>
      </c>
      <c r="AP12" s="22" t="n">
        <v/>
      </c>
      <c r="AQ12" s="14" t="n"/>
      <c r="AR12" s="14" t="n"/>
    </row>
    <row r="13">
      <c r="A13" s="12">
        <f>DATE(YEAR(A14),MONTH(A14)-1,1)</f>
        <v/>
      </c>
      <c r="B13" s="14" t="n">
        <v>31659.59</v>
      </c>
      <c r="C13" s="14">
        <f>++'Completion Factors'!J25</f>
        <v/>
      </c>
      <c r="D13" s="14">
        <f>MAX((1/C13-1)*B13,0)</f>
        <v/>
      </c>
      <c r="E13" s="14">
        <f>D13</f>
        <v/>
      </c>
      <c r="F13" s="14" t="n"/>
      <c r="G13" s="14">
        <f>B13+D13+F13</f>
        <v/>
      </c>
      <c r="H13" s="15">
        <f>G13-B13</f>
        <v/>
      </c>
      <c r="I13" s="14" t="n">
        <v>19273.41666666667</v>
      </c>
      <c r="J13" s="14">
        <f>100*$G13/$I13</f>
        <v/>
      </c>
      <c r="K13" s="14">
        <f>100*(B13/I13)</f>
        <v/>
      </c>
      <c r="L13" s="14">
        <f>J13-K13</f>
        <v/>
      </c>
      <c r="M13" s="14" t="n"/>
      <c r="N13" s="14" t="n"/>
      <c r="O13" s="14" t="n"/>
      <c r="P13" s="14" t="n"/>
      <c r="R13" s="17">
        <f>A13</f>
        <v/>
      </c>
      <c r="S13" s="22" t="n">
        <v>1233.98</v>
      </c>
      <c r="T13" s="22" t="n">
        <v>10643.11</v>
      </c>
      <c r="U13" s="22" t="n">
        <v>13448.23</v>
      </c>
      <c r="V13" s="22" t="n">
        <v>13630.32</v>
      </c>
      <c r="W13" s="22" t="n">
        <v>14442.59</v>
      </c>
      <c r="X13" s="22" t="n">
        <v>17968.2</v>
      </c>
      <c r="Y13" s="22" t="n">
        <v>23097.21</v>
      </c>
      <c r="Z13" s="22" t="n">
        <v>29080.61</v>
      </c>
      <c r="AA13" s="22" t="n">
        <v>31465.79</v>
      </c>
      <c r="AB13" s="22" t="n">
        <v>31492.39</v>
      </c>
      <c r="AC13" s="22" t="n">
        <v>31492.39</v>
      </c>
      <c r="AD13" s="22" t="n">
        <v>31659.59</v>
      </c>
      <c r="AE13" s="22" t="n">
        <v>31659.59</v>
      </c>
      <c r="AF13" s="22" t="n">
        <v>31659.59</v>
      </c>
      <c r="AG13" s="22" t="n">
        <v>31659.59</v>
      </c>
      <c r="AH13" s="22" t="n">
        <v>31659.59</v>
      </c>
      <c r="AI13" s="22" t="n">
        <v>31659.59</v>
      </c>
      <c r="AJ13" s="22" t="n">
        <v>31659.59</v>
      </c>
      <c r="AK13" s="22" t="n">
        <v>31659.59</v>
      </c>
      <c r="AL13" s="22" t="n">
        <v/>
      </c>
      <c r="AM13" s="22" t="n">
        <v/>
      </c>
      <c r="AN13" s="22" t="n">
        <v/>
      </c>
      <c r="AO13" s="22" t="n">
        <v/>
      </c>
      <c r="AP13" s="22" t="n">
        <v/>
      </c>
      <c r="AQ13" s="14" t="n"/>
      <c r="AR13" s="14" t="n"/>
    </row>
    <row r="14">
      <c r="A14" s="12">
        <f>DATE(YEAR(A15),MONTH(A15)-1,1)</f>
        <v/>
      </c>
      <c r="B14" s="14" t="n">
        <v>20009.7</v>
      </c>
      <c r="C14" s="14">
        <f>++'Completion Factors'!J24</f>
        <v/>
      </c>
      <c r="D14" s="14">
        <f>MAX((1/C14-1)*B14,0)</f>
        <v/>
      </c>
      <c r="E14" s="14">
        <f>D14</f>
        <v/>
      </c>
      <c r="F14" s="14" t="n"/>
      <c r="G14" s="14">
        <f>B14+D14+F14</f>
        <v/>
      </c>
      <c r="H14" s="15">
        <f>G14-B14</f>
        <v/>
      </c>
      <c r="I14" s="14" t="n">
        <v>18974.55</v>
      </c>
      <c r="J14" s="14">
        <f>100*$G14/$I14</f>
        <v/>
      </c>
      <c r="K14" s="14">
        <f>100*(B14/I14)</f>
        <v/>
      </c>
      <c r="L14" s="14">
        <f>J14-K14</f>
        <v/>
      </c>
      <c r="M14" s="14" t="n"/>
      <c r="N14" s="14" t="n"/>
      <c r="O14" s="14" t="n"/>
      <c r="P14" s="14" t="n"/>
      <c r="R14" s="17">
        <f>A14</f>
        <v/>
      </c>
      <c r="S14" s="22" t="n">
        <v>595.0699999999999</v>
      </c>
      <c r="T14" s="22" t="n">
        <v>4686.19</v>
      </c>
      <c r="U14" s="22" t="n">
        <v>6969.27</v>
      </c>
      <c r="V14" s="22" t="n">
        <v>8726.619999999999</v>
      </c>
      <c r="W14" s="22" t="n">
        <v>8855.57</v>
      </c>
      <c r="X14" s="22" t="n">
        <v>13589.57</v>
      </c>
      <c r="Y14" s="22" t="n">
        <v>19619.07</v>
      </c>
      <c r="Z14" s="22" t="n">
        <v>19619.07</v>
      </c>
      <c r="AA14" s="22" t="n">
        <v>19619.07</v>
      </c>
      <c r="AB14" s="22" t="n">
        <v>20008.07</v>
      </c>
      <c r="AC14" s="22" t="n">
        <v>20008.07</v>
      </c>
      <c r="AD14" s="22" t="n">
        <v>20008.07</v>
      </c>
      <c r="AE14" s="22" t="n">
        <v>20009.7</v>
      </c>
      <c r="AF14" s="22" t="n">
        <v>20009.7</v>
      </c>
      <c r="AG14" s="22" t="n">
        <v>20009.7</v>
      </c>
      <c r="AH14" s="22" t="n">
        <v>20009.7</v>
      </c>
      <c r="AI14" s="22" t="n">
        <v>20009.7</v>
      </c>
      <c r="AJ14" s="22" t="n">
        <v>20009.7</v>
      </c>
      <c r="AK14" s="22" t="n">
        <v/>
      </c>
      <c r="AL14" s="22" t="n">
        <v/>
      </c>
      <c r="AM14" s="22" t="n">
        <v/>
      </c>
      <c r="AN14" s="22" t="n">
        <v/>
      </c>
      <c r="AO14" s="22" t="n">
        <v/>
      </c>
      <c r="AP14" s="22" t="n">
        <v/>
      </c>
      <c r="AQ14" s="14" t="n"/>
      <c r="AR14" s="14" t="n"/>
    </row>
    <row r="15">
      <c r="A15" s="12">
        <f>DATE(YEAR(A16),MONTH(A16)-1,1)</f>
        <v/>
      </c>
      <c r="B15" s="14" t="n">
        <v>15557.12</v>
      </c>
      <c r="C15" s="14">
        <f>++'Completion Factors'!J23</f>
        <v/>
      </c>
      <c r="D15" s="14">
        <f>MAX((1/C15-1)*B15,0)</f>
        <v/>
      </c>
      <c r="E15" s="14">
        <f>D15</f>
        <v/>
      </c>
      <c r="F15" s="14" t="n"/>
      <c r="G15" s="14">
        <f>B15+D15+F15</f>
        <v/>
      </c>
      <c r="H15" s="15">
        <f>G15-B15</f>
        <v/>
      </c>
      <c r="I15" s="14" t="n">
        <v>18635.42666666667</v>
      </c>
      <c r="J15" s="14">
        <f>100*$G15/$I15</f>
        <v/>
      </c>
      <c r="K15" s="14">
        <f>100*(B15/I15)</f>
        <v/>
      </c>
      <c r="L15" s="14">
        <f>J15-K15</f>
        <v/>
      </c>
      <c r="M15" s="14" t="n"/>
      <c r="N15" s="14" t="n"/>
      <c r="O15" s="14" t="n"/>
      <c r="P15" s="14" t="n"/>
      <c r="R15" s="17">
        <f>A15</f>
        <v/>
      </c>
      <c r="S15" s="22" t="n">
        <v>833.05</v>
      </c>
      <c r="T15" s="22" t="n">
        <v>4556.98</v>
      </c>
      <c r="U15" s="22" t="n">
        <v>7504.379999999999</v>
      </c>
      <c r="V15" s="22" t="n">
        <v>10687.78</v>
      </c>
      <c r="W15" s="22" t="n">
        <v>13468.54</v>
      </c>
      <c r="X15" s="22" t="n">
        <v>15413.54</v>
      </c>
      <c r="Y15" s="22" t="n">
        <v>15413.54</v>
      </c>
      <c r="Z15" s="22" t="n">
        <v>15413.54</v>
      </c>
      <c r="AA15" s="22" t="n">
        <v>15427.14</v>
      </c>
      <c r="AB15" s="22" t="n">
        <v>15529.56</v>
      </c>
      <c r="AC15" s="22" t="n">
        <v>15529.56</v>
      </c>
      <c r="AD15" s="22" t="n">
        <v>15529.56</v>
      </c>
      <c r="AE15" s="22" t="n">
        <v>15529.56</v>
      </c>
      <c r="AF15" s="22" t="n">
        <v>15529.56</v>
      </c>
      <c r="AG15" s="22" t="n">
        <v>15557.12</v>
      </c>
      <c r="AH15" s="22" t="n">
        <v>15557.12</v>
      </c>
      <c r="AI15" s="22" t="n">
        <v>15557.12</v>
      </c>
      <c r="AJ15" s="22" t="n">
        <v/>
      </c>
      <c r="AK15" s="22" t="n">
        <v/>
      </c>
      <c r="AL15" s="22" t="n">
        <v/>
      </c>
      <c r="AM15" s="22" t="n">
        <v/>
      </c>
      <c r="AN15" s="22" t="n">
        <v/>
      </c>
      <c r="AO15" s="22" t="n">
        <v/>
      </c>
      <c r="AP15" s="22" t="n">
        <v/>
      </c>
      <c r="AQ15" s="14" t="n"/>
      <c r="AR15" s="14" t="n"/>
    </row>
    <row r="16">
      <c r="A16" s="12">
        <f>DATE(YEAR(A17),MONTH(A17)-1,1)</f>
        <v/>
      </c>
      <c r="B16" s="14" t="n">
        <v>9877.99</v>
      </c>
      <c r="C16" s="14">
        <f>++'Completion Factors'!J22</f>
        <v/>
      </c>
      <c r="D16" s="14">
        <f>MAX((1/C16-1)*B16,0)</f>
        <v/>
      </c>
      <c r="E16" s="14">
        <f>D16</f>
        <v/>
      </c>
      <c r="F16" s="14" t="n"/>
      <c r="G16" s="14">
        <f>B16+D16+F16</f>
        <v/>
      </c>
      <c r="H16" s="15">
        <f>G16-B16</f>
        <v/>
      </c>
      <c r="I16" s="14" t="n">
        <v>18402.83333333333</v>
      </c>
      <c r="J16" s="14">
        <f>100*$G16/$I16</f>
        <v/>
      </c>
      <c r="K16" s="14">
        <f>100*(B16/I16)</f>
        <v/>
      </c>
      <c r="L16" s="14">
        <f>J16-K16</f>
        <v/>
      </c>
      <c r="M16" s="14" t="n"/>
      <c r="N16" s="14" t="n"/>
      <c r="O16" s="14" t="n"/>
      <c r="P16" s="14" t="n"/>
      <c r="R16" s="17">
        <f>A16</f>
        <v/>
      </c>
      <c r="S16" s="22" t="n">
        <v/>
      </c>
      <c r="T16" s="22" t="n">
        <v>4191</v>
      </c>
      <c r="U16" s="22" t="n">
        <v>7270.780000000001</v>
      </c>
      <c r="V16" s="22" t="n">
        <v>9165.810000000001</v>
      </c>
      <c r="W16" s="22" t="n">
        <v>9345.810000000001</v>
      </c>
      <c r="X16" s="22" t="n">
        <v>9498.060000000001</v>
      </c>
      <c r="Y16" s="22" t="n">
        <v>9834.630000000001</v>
      </c>
      <c r="Z16" s="22" t="n">
        <v>9875.43</v>
      </c>
      <c r="AA16" s="22" t="n">
        <v>9876.23</v>
      </c>
      <c r="AB16" s="22" t="n">
        <v>9876.23</v>
      </c>
      <c r="AC16" s="22" t="n">
        <v>9876.23</v>
      </c>
      <c r="AD16" s="22" t="n">
        <v>9876.23</v>
      </c>
      <c r="AE16" s="22" t="n">
        <v>9876.23</v>
      </c>
      <c r="AF16" s="22" t="n">
        <v>9877.99</v>
      </c>
      <c r="AG16" s="22" t="n">
        <v>9877.99</v>
      </c>
      <c r="AH16" s="22" t="n">
        <v>9877.99</v>
      </c>
      <c r="AI16" s="22" t="n">
        <v/>
      </c>
      <c r="AJ16" s="22" t="n">
        <v/>
      </c>
      <c r="AK16" s="22" t="n">
        <v/>
      </c>
      <c r="AL16" s="22" t="n">
        <v/>
      </c>
      <c r="AM16" s="22" t="n">
        <v/>
      </c>
      <c r="AN16" s="22" t="n">
        <v/>
      </c>
      <c r="AO16" s="22" t="n">
        <v/>
      </c>
      <c r="AP16" s="22" t="n">
        <v/>
      </c>
      <c r="AQ16" s="14" t="n"/>
      <c r="AR16" s="14" t="n"/>
    </row>
    <row r="17">
      <c r="A17" s="12">
        <f>DATE(YEAR(A18),MONTH(A18)-1,1)</f>
        <v/>
      </c>
      <c r="B17" s="14" t="n">
        <v>18349.37999999999</v>
      </c>
      <c r="C17" s="14">
        <f>++'Completion Factors'!J21</f>
        <v/>
      </c>
      <c r="D17" s="14">
        <f>MAX((1/C17-1)*B17,0)</f>
        <v/>
      </c>
      <c r="E17" s="14">
        <f>D17</f>
        <v/>
      </c>
      <c r="F17" s="14" t="n"/>
      <c r="G17" s="14">
        <f>B17+D17+F17</f>
        <v/>
      </c>
      <c r="H17" s="15">
        <f>G17-B17</f>
        <v/>
      </c>
      <c r="I17" s="14" t="n">
        <v>17768.02416666667</v>
      </c>
      <c r="J17" s="14">
        <f>100*$G17/$I17</f>
        <v/>
      </c>
      <c r="K17" s="14">
        <f>100*(B17/I17)</f>
        <v/>
      </c>
      <c r="L17" s="14">
        <f>J17-K17</f>
        <v/>
      </c>
      <c r="M17" s="14" t="n"/>
      <c r="N17" s="14" t="n"/>
      <c r="O17" s="14" t="n"/>
      <c r="P17" s="14" t="n"/>
      <c r="R17" s="17">
        <f>A17</f>
        <v/>
      </c>
      <c r="S17" s="22" t="n">
        <v>629.03</v>
      </c>
      <c r="T17" s="22" t="n">
        <v>6071.349999999999</v>
      </c>
      <c r="U17" s="22" t="n">
        <v>10093.78</v>
      </c>
      <c r="V17" s="22" t="n">
        <v>11951.45</v>
      </c>
      <c r="W17" s="22" t="n">
        <v>16617.88</v>
      </c>
      <c r="X17" s="22" t="n">
        <v>18292.89</v>
      </c>
      <c r="Y17" s="22" t="n">
        <v>18326.98999999999</v>
      </c>
      <c r="Z17" s="22" t="n">
        <v>18326.98999999999</v>
      </c>
      <c r="AA17" s="22" t="n">
        <v>18342.15999999999</v>
      </c>
      <c r="AB17" s="22" t="n">
        <v>18342.15999999999</v>
      </c>
      <c r="AC17" s="22" t="n">
        <v>18349.37999999999</v>
      </c>
      <c r="AD17" s="22" t="n">
        <v>18349.37999999999</v>
      </c>
      <c r="AE17" s="22" t="n">
        <v>18349.37999999999</v>
      </c>
      <c r="AF17" s="22" t="n">
        <v>18349.37999999999</v>
      </c>
      <c r="AG17" s="22" t="n">
        <v>18349.37999999999</v>
      </c>
      <c r="AH17" s="22" t="n">
        <v/>
      </c>
      <c r="AI17" s="22" t="n">
        <v/>
      </c>
      <c r="AJ17" s="22" t="n">
        <v/>
      </c>
      <c r="AK17" s="22" t="n">
        <v/>
      </c>
      <c r="AL17" s="22" t="n">
        <v/>
      </c>
      <c r="AM17" s="22" t="n">
        <v/>
      </c>
      <c r="AN17" s="22" t="n">
        <v/>
      </c>
      <c r="AO17" s="22" t="n">
        <v/>
      </c>
      <c r="AP17" s="22" t="n">
        <v/>
      </c>
      <c r="AQ17" s="14" t="n"/>
      <c r="AR17" s="14" t="n"/>
    </row>
    <row r="18">
      <c r="A18" s="12">
        <f>DATE(YEAR(A19),MONTH(A19)-1,1)</f>
        <v/>
      </c>
      <c r="B18" s="14" t="n">
        <v>15401.53</v>
      </c>
      <c r="C18" s="14">
        <f>++'Completion Factors'!J20</f>
        <v/>
      </c>
      <c r="D18" s="14">
        <f>MAX((1/C18-1)*B18,0)</f>
        <v/>
      </c>
      <c r="E18" s="14">
        <f>D18</f>
        <v/>
      </c>
      <c r="F18" s="14" t="n"/>
      <c r="G18" s="14">
        <f>B18+D18+F18</f>
        <v/>
      </c>
      <c r="H18" s="15">
        <f>G18-B18</f>
        <v/>
      </c>
      <c r="I18" s="14" t="n">
        <v>17002.06833333333</v>
      </c>
      <c r="J18" s="14">
        <f>100*$G18/$I18</f>
        <v/>
      </c>
      <c r="K18" s="14">
        <f>100*(B18/I18)</f>
        <v/>
      </c>
      <c r="L18" s="14">
        <f>J18-K18</f>
        <v/>
      </c>
      <c r="M18" s="14" t="n"/>
      <c r="N18" s="14" t="n"/>
      <c r="O18" s="14" t="n"/>
      <c r="P18" s="14" t="n"/>
      <c r="R18" s="17">
        <f>A18</f>
        <v/>
      </c>
      <c r="S18" s="22" t="n">
        <v>580.55</v>
      </c>
      <c r="T18" s="22" t="n">
        <v>3959.63</v>
      </c>
      <c r="U18" s="22" t="n">
        <v>5109.06</v>
      </c>
      <c r="V18" s="22" t="n">
        <v>12674.72</v>
      </c>
      <c r="W18" s="22" t="n">
        <v>12793.72</v>
      </c>
      <c r="X18" s="22" t="n">
        <v>12853.06</v>
      </c>
      <c r="Y18" s="22" t="n">
        <v>15371.77</v>
      </c>
      <c r="Z18" s="22" t="n">
        <v>15397.49</v>
      </c>
      <c r="AA18" s="22" t="n">
        <v>15401.53</v>
      </c>
      <c r="AB18" s="22" t="n">
        <v>15401.53</v>
      </c>
      <c r="AC18" s="22" t="n">
        <v>15401.53</v>
      </c>
      <c r="AD18" s="22" t="n">
        <v>15401.53</v>
      </c>
      <c r="AE18" s="22" t="n">
        <v>15401.53</v>
      </c>
      <c r="AF18" s="22" t="n">
        <v>15401.53</v>
      </c>
      <c r="AG18" s="22" t="n">
        <v/>
      </c>
      <c r="AH18" s="22" t="n">
        <v/>
      </c>
      <c r="AI18" s="22" t="n">
        <v/>
      </c>
      <c r="AJ18" s="22" t="n">
        <v/>
      </c>
      <c r="AK18" s="22" t="n">
        <v/>
      </c>
      <c r="AL18" s="22" t="n">
        <v/>
      </c>
      <c r="AM18" s="22" t="n">
        <v/>
      </c>
      <c r="AN18" s="22" t="n">
        <v/>
      </c>
      <c r="AO18" s="22" t="n">
        <v/>
      </c>
      <c r="AP18" s="22" t="n">
        <v/>
      </c>
      <c r="AQ18" s="14" t="n"/>
      <c r="AR18" s="14" t="n"/>
    </row>
    <row r="19">
      <c r="A19" s="12">
        <f>DATE(YEAR(A20),MONTH(A20)-1,1)</f>
        <v/>
      </c>
      <c r="B19" s="14" t="n">
        <v>12666.38</v>
      </c>
      <c r="C19" s="14">
        <f>++'Completion Factors'!J19</f>
        <v/>
      </c>
      <c r="D19" s="14">
        <f>MAX((1/C19-1)*B19,0)</f>
        <v/>
      </c>
      <c r="E19" s="14">
        <f>D19</f>
        <v/>
      </c>
      <c r="F19" s="14" t="n"/>
      <c r="G19" s="14">
        <f>B19+D19+F19</f>
        <v/>
      </c>
      <c r="H19" s="15">
        <f>G19-B19</f>
        <v/>
      </c>
      <c r="I19" s="14" t="n">
        <v>15696.41666666667</v>
      </c>
      <c r="J19" s="14">
        <f>100*$G19/$I19</f>
        <v/>
      </c>
      <c r="K19" s="14">
        <f>100*(B19/I19)</f>
        <v/>
      </c>
      <c r="L19" s="14">
        <f>J19-K19</f>
        <v/>
      </c>
      <c r="M19" s="14">
        <f>SUM(G8:G19)/SUM(I8:I19)*100</f>
        <v/>
      </c>
      <c r="N19" s="19" t="n"/>
      <c r="O19" s="14" t="n"/>
      <c r="P19" s="14" t="n"/>
      <c r="R19" s="17">
        <f>A19</f>
        <v/>
      </c>
      <c r="S19" s="22" t="n">
        <v>715.77</v>
      </c>
      <c r="T19" s="22" t="n">
        <v>4814.860000000001</v>
      </c>
      <c r="U19" s="22" t="n">
        <v>9989.82</v>
      </c>
      <c r="V19" s="22" t="n">
        <v>10562.97</v>
      </c>
      <c r="W19" s="22" t="n">
        <v>12245.33</v>
      </c>
      <c r="X19" s="22" t="n">
        <v>12613.21</v>
      </c>
      <c r="Y19" s="22" t="n">
        <v>12661.89</v>
      </c>
      <c r="Z19" s="22" t="n">
        <v>12661.89</v>
      </c>
      <c r="AA19" s="22" t="n">
        <v>12661.89</v>
      </c>
      <c r="AB19" s="22" t="n">
        <v>12661.89</v>
      </c>
      <c r="AC19" s="22" t="n">
        <v>12661.89</v>
      </c>
      <c r="AD19" s="22" t="n">
        <v>12666.38</v>
      </c>
      <c r="AE19" s="22" t="n">
        <v>12666.38</v>
      </c>
      <c r="AF19" s="22" t="n">
        <v/>
      </c>
      <c r="AG19" s="22" t="n">
        <v/>
      </c>
      <c r="AH19" s="22" t="n">
        <v/>
      </c>
      <c r="AI19" s="22" t="n">
        <v/>
      </c>
      <c r="AJ19" s="22" t="n">
        <v/>
      </c>
      <c r="AK19" s="22" t="n">
        <v/>
      </c>
      <c r="AL19" s="22" t="n">
        <v/>
      </c>
      <c r="AM19" s="22" t="n">
        <v/>
      </c>
      <c r="AN19" s="22" t="n">
        <v/>
      </c>
      <c r="AO19" s="22" t="n">
        <v/>
      </c>
      <c r="AP19" s="22" t="n">
        <v/>
      </c>
      <c r="AQ19" s="14" t="n"/>
      <c r="AR19" s="14" t="n"/>
    </row>
    <row r="20">
      <c r="A20" s="12">
        <f>DATE(YEAR(A21),MONTH(A21)-1,1)</f>
        <v/>
      </c>
      <c r="B20" s="14" t="n">
        <v>5606.659999999999</v>
      </c>
      <c r="C20" s="14">
        <f>++'Completion Factors'!J18</f>
        <v/>
      </c>
      <c r="D20" s="14">
        <f>MAX((1/C20-1)*B20,0)</f>
        <v/>
      </c>
      <c r="E20" s="14">
        <f>D20</f>
        <v/>
      </c>
      <c r="F20" s="14" t="n"/>
      <c r="G20" s="14">
        <f>B20+D20+F20</f>
        <v/>
      </c>
      <c r="H20" s="15">
        <f>G20-B20</f>
        <v/>
      </c>
      <c r="I20" s="14" t="n">
        <v>15156.19916666667</v>
      </c>
      <c r="J20" s="14">
        <f>100*$G20/$I20</f>
        <v/>
      </c>
      <c r="K20" s="14">
        <f>100*(B20/I20)</f>
        <v/>
      </c>
      <c r="L20" s="14">
        <f>J20-K20</f>
        <v/>
      </c>
      <c r="M20" s="14">
        <f>SUM(G9:G20)/SUM(I9:I20)*100</f>
        <v/>
      </c>
      <c r="N20" s="19">
        <f>J20/J8</f>
        <v/>
      </c>
      <c r="O20" s="19">
        <f>I20/I8</f>
        <v/>
      </c>
      <c r="P20" s="14" t="n"/>
      <c r="R20" s="17">
        <f>A20</f>
        <v/>
      </c>
      <c r="S20" s="22" t="n">
        <v>66.40000000000001</v>
      </c>
      <c r="T20" s="22" t="n">
        <v>3275.04</v>
      </c>
      <c r="U20" s="22" t="n">
        <v>3789.49</v>
      </c>
      <c r="V20" s="22" t="n">
        <v>5488.219999999999</v>
      </c>
      <c r="W20" s="22" t="n">
        <v>5515.419999999999</v>
      </c>
      <c r="X20" s="22" t="n">
        <v>5571.339999999999</v>
      </c>
      <c r="Y20" s="22" t="n">
        <v>5571.339999999999</v>
      </c>
      <c r="Z20" s="22" t="n">
        <v>5571.339999999999</v>
      </c>
      <c r="AA20" s="22" t="n">
        <v>5606.659999999999</v>
      </c>
      <c r="AB20" s="22" t="n">
        <v>5606.659999999999</v>
      </c>
      <c r="AC20" s="22" t="n">
        <v>5606.659999999999</v>
      </c>
      <c r="AD20" s="22" t="n">
        <v>5606.659999999999</v>
      </c>
      <c r="AE20" s="22" t="n">
        <v/>
      </c>
      <c r="AF20" s="22" t="n">
        <v/>
      </c>
      <c r="AG20" s="22" t="n">
        <v/>
      </c>
      <c r="AH20" s="22" t="n">
        <v/>
      </c>
      <c r="AI20" s="22" t="n">
        <v/>
      </c>
      <c r="AJ20" s="22" t="n">
        <v/>
      </c>
      <c r="AK20" s="22" t="n">
        <v/>
      </c>
      <c r="AL20" s="22" t="n">
        <v/>
      </c>
      <c r="AM20" s="22" t="n">
        <v/>
      </c>
      <c r="AN20" s="22" t="n">
        <v/>
      </c>
      <c r="AO20" s="22" t="n">
        <v/>
      </c>
      <c r="AP20" s="22" t="n">
        <v/>
      </c>
      <c r="AQ20" s="14" t="n"/>
      <c r="AR20" s="14" t="n"/>
    </row>
    <row r="21">
      <c r="A21" s="12">
        <f>DATE(YEAR(A22),MONTH(A22)-1,1)</f>
        <v/>
      </c>
      <c r="B21" s="14" t="n">
        <v>11713.42</v>
      </c>
      <c r="C21" s="14">
        <f>++'Completion Factors'!J17</f>
        <v/>
      </c>
      <c r="D21" s="14">
        <f>MAX((1/C21-1)*B21,0)</f>
        <v/>
      </c>
      <c r="E21" s="14">
        <f>D21</f>
        <v/>
      </c>
      <c r="F21" s="14" t="n"/>
      <c r="G21" s="14">
        <f>B21+D21+F21</f>
        <v/>
      </c>
      <c r="H21" s="15">
        <f>G21-B21</f>
        <v/>
      </c>
      <c r="I21" s="14" t="n">
        <v>15001.12916666667</v>
      </c>
      <c r="J21" s="14">
        <f>100*$G21/$I21</f>
        <v/>
      </c>
      <c r="K21" s="14">
        <f>100*(B21/I21)</f>
        <v/>
      </c>
      <c r="L21" s="14">
        <f>J21-K21</f>
        <v/>
      </c>
      <c r="M21" s="14">
        <f>SUM(G10:G21)/SUM(I10:I21)*100</f>
        <v/>
      </c>
      <c r="N21" s="19">
        <f>J21/J9</f>
        <v/>
      </c>
      <c r="O21" s="19">
        <f>I21/I9</f>
        <v/>
      </c>
      <c r="P21" s="14" t="n"/>
      <c r="R21" s="17">
        <f>A21</f>
        <v/>
      </c>
      <c r="S21" s="22" t="n">
        <v>1042.83</v>
      </c>
      <c r="T21" s="22" t="n">
        <v>5171.309999999999</v>
      </c>
      <c r="U21" s="22" t="n">
        <v>6886.61</v>
      </c>
      <c r="V21" s="22" t="n">
        <v>10183.55</v>
      </c>
      <c r="W21" s="22" t="n">
        <v>10347.02</v>
      </c>
      <c r="X21" s="22" t="n">
        <v>10347.02</v>
      </c>
      <c r="Y21" s="22" t="n">
        <v>10347.02</v>
      </c>
      <c r="Z21" s="22" t="n">
        <v>10347.02</v>
      </c>
      <c r="AA21" s="22" t="n">
        <v>11713.42</v>
      </c>
      <c r="AB21" s="22" t="n">
        <v>11713.42</v>
      </c>
      <c r="AC21" s="22" t="n">
        <v>11713.42</v>
      </c>
      <c r="AD21" s="22" t="n">
        <v/>
      </c>
      <c r="AE21" s="22" t="n">
        <v/>
      </c>
      <c r="AF21" s="22" t="n">
        <v/>
      </c>
      <c r="AG21" s="22" t="n">
        <v/>
      </c>
      <c r="AH21" s="22" t="n">
        <v/>
      </c>
      <c r="AI21" s="22" t="n">
        <v/>
      </c>
      <c r="AJ21" s="22" t="n">
        <v/>
      </c>
      <c r="AK21" s="22" t="n">
        <v/>
      </c>
      <c r="AL21" s="22" t="n">
        <v/>
      </c>
      <c r="AM21" s="22" t="n">
        <v/>
      </c>
      <c r="AN21" s="22" t="n">
        <v/>
      </c>
      <c r="AO21" s="22" t="n">
        <v/>
      </c>
      <c r="AP21" s="22" t="n">
        <v/>
      </c>
      <c r="AQ21" s="14" t="n"/>
      <c r="AR21" s="14" t="n"/>
    </row>
    <row r="22">
      <c r="A22" s="12">
        <f>DATE(YEAR(A23),MONTH(A23)-1,1)</f>
        <v/>
      </c>
      <c r="B22" s="14" t="n">
        <v>16475.37</v>
      </c>
      <c r="C22" s="14">
        <f>++'Completion Factors'!J16</f>
        <v/>
      </c>
      <c r="D22" s="14">
        <f>MAX((1/C22-1)*B22,0)</f>
        <v/>
      </c>
      <c r="E22" s="14">
        <f>D22</f>
        <v/>
      </c>
      <c r="F22" s="14" t="n"/>
      <c r="G22" s="14">
        <f>B22+D22+F22</f>
        <v/>
      </c>
      <c r="H22" s="15">
        <f>G22-B22</f>
        <v/>
      </c>
      <c r="I22" s="14" t="n">
        <v>14998.66666666667</v>
      </c>
      <c r="J22" s="14">
        <f>100*$G22/$I22</f>
        <v/>
      </c>
      <c r="K22" s="14">
        <f>100*(B22/I22)</f>
        <v/>
      </c>
      <c r="L22" s="14">
        <f>J22-K22</f>
        <v/>
      </c>
      <c r="M22" s="14">
        <f>SUM(G11:G22)/SUM(I11:I22)*100</f>
        <v/>
      </c>
      <c r="N22" s="19">
        <f>J22/J10</f>
        <v/>
      </c>
      <c r="O22" s="19">
        <f>I22/I10</f>
        <v/>
      </c>
      <c r="P22" s="14" t="n"/>
      <c r="R22" s="17">
        <f>A22</f>
        <v/>
      </c>
      <c r="S22" s="22" t="n">
        <v>512.04</v>
      </c>
      <c r="T22" s="22" t="n">
        <v>4258.98</v>
      </c>
      <c r="U22" s="22" t="n">
        <v>14441.02</v>
      </c>
      <c r="V22" s="22" t="n">
        <v>14760.02</v>
      </c>
      <c r="W22" s="22" t="n">
        <v>14836.26</v>
      </c>
      <c r="X22" s="22" t="n">
        <v>16475.37</v>
      </c>
      <c r="Y22" s="22" t="n">
        <v>16475.37</v>
      </c>
      <c r="Z22" s="22" t="n">
        <v>16475.37</v>
      </c>
      <c r="AA22" s="22" t="n">
        <v>16475.37</v>
      </c>
      <c r="AB22" s="22" t="n">
        <v>16475.37</v>
      </c>
      <c r="AC22" s="22" t="n">
        <v/>
      </c>
      <c r="AD22" s="22" t="n">
        <v/>
      </c>
      <c r="AE22" s="22" t="n">
        <v/>
      </c>
      <c r="AF22" s="22" t="n">
        <v/>
      </c>
      <c r="AG22" s="22" t="n">
        <v/>
      </c>
      <c r="AH22" s="22" t="n">
        <v/>
      </c>
      <c r="AI22" s="22" t="n">
        <v/>
      </c>
      <c r="AJ22" s="22" t="n">
        <v/>
      </c>
      <c r="AK22" s="22" t="n">
        <v/>
      </c>
      <c r="AL22" s="22" t="n">
        <v/>
      </c>
      <c r="AM22" s="22" t="n">
        <v/>
      </c>
      <c r="AN22" s="22" t="n">
        <v/>
      </c>
      <c r="AO22" s="22" t="n">
        <v/>
      </c>
      <c r="AP22" s="22" t="n">
        <v/>
      </c>
      <c r="AQ22" s="14" t="n"/>
      <c r="AR22" s="14" t="n"/>
    </row>
    <row r="23">
      <c r="A23" s="12">
        <f>DATE(YEAR(A24),MONTH(A24)-1,1)</f>
        <v/>
      </c>
      <c r="B23" s="14" t="n">
        <v>11147.01</v>
      </c>
      <c r="C23" s="14">
        <f>++'Completion Factors'!J15</f>
        <v/>
      </c>
      <c r="D23" s="14">
        <f>MAX((1/C23-1)*B23,0)</f>
        <v/>
      </c>
      <c r="E23" s="14">
        <f>D23</f>
        <v/>
      </c>
      <c r="F23" s="14" t="n"/>
      <c r="G23" s="14">
        <f>B23+D23+F23</f>
        <v/>
      </c>
      <c r="H23" s="15">
        <f>G23-B23</f>
        <v/>
      </c>
      <c r="I23" s="14" t="n">
        <v>14638.6575</v>
      </c>
      <c r="J23" s="14">
        <f>100*$G23/$I23</f>
        <v/>
      </c>
      <c r="K23" s="14">
        <f>100*(B23/I23)</f>
        <v/>
      </c>
      <c r="L23" s="14">
        <f>J23-K23</f>
        <v/>
      </c>
      <c r="M23" s="14">
        <f>SUM(G12:G23)/SUM(I12:I23)*100</f>
        <v/>
      </c>
      <c r="N23" s="19">
        <f>J23/J11</f>
        <v/>
      </c>
      <c r="O23" s="19">
        <f>I23/I11</f>
        <v/>
      </c>
      <c r="P23" s="14" t="n"/>
      <c r="R23" s="17">
        <f>A23</f>
        <v/>
      </c>
      <c r="S23" s="22" t="n">
        <v>332.88</v>
      </c>
      <c r="T23" s="22" t="n">
        <v>7231.88</v>
      </c>
      <c r="U23" s="22" t="n">
        <v>11352.11</v>
      </c>
      <c r="V23" s="22" t="n">
        <v>11121.29</v>
      </c>
      <c r="W23" s="22" t="n">
        <v>11121.29</v>
      </c>
      <c r="X23" s="22" t="n">
        <v>11147.01</v>
      </c>
      <c r="Y23" s="22" t="n">
        <v>11147.01</v>
      </c>
      <c r="Z23" s="22" t="n">
        <v>11147.01</v>
      </c>
      <c r="AA23" s="22" t="n">
        <v>11147.01</v>
      </c>
      <c r="AB23" s="22" t="n">
        <v/>
      </c>
      <c r="AC23" s="22" t="n">
        <v/>
      </c>
      <c r="AD23" s="22" t="n">
        <v/>
      </c>
      <c r="AE23" s="22" t="n">
        <v/>
      </c>
      <c r="AF23" s="22" t="n">
        <v/>
      </c>
      <c r="AG23" s="22" t="n">
        <v/>
      </c>
      <c r="AH23" s="22" t="n">
        <v/>
      </c>
      <c r="AI23" s="22" t="n">
        <v/>
      </c>
      <c r="AJ23" s="22" t="n">
        <v/>
      </c>
      <c r="AK23" s="22" t="n">
        <v/>
      </c>
      <c r="AL23" s="22" t="n">
        <v/>
      </c>
      <c r="AM23" s="22" t="n">
        <v/>
      </c>
      <c r="AN23" s="22" t="n">
        <v/>
      </c>
      <c r="AO23" s="22" t="n">
        <v/>
      </c>
      <c r="AP23" s="22" t="n">
        <v/>
      </c>
      <c r="AQ23" s="14" t="n"/>
      <c r="AR23" s="14" t="n"/>
    </row>
    <row r="24">
      <c r="A24" s="12">
        <f>DATE(YEAR(A25),MONTH(A25)-1,1)</f>
        <v/>
      </c>
      <c r="B24" s="14" t="n">
        <v>12763.21</v>
      </c>
      <c r="C24" s="14">
        <f>++'Completion Factors'!J14</f>
        <v/>
      </c>
      <c r="D24" s="14">
        <f>MAX((1/C24-1)*B24,0)</f>
        <v/>
      </c>
      <c r="E24" s="14">
        <f>D24</f>
        <v/>
      </c>
      <c r="F24" s="20" t="n">
        <v>0</v>
      </c>
      <c r="G24" s="14">
        <f>B24+D24+F24</f>
        <v/>
      </c>
      <c r="H24" s="15">
        <f>G24-B24</f>
        <v/>
      </c>
      <c r="I24" s="14" t="n">
        <v>13948.4575</v>
      </c>
      <c r="J24" s="14">
        <f>100*$G24/$I24</f>
        <v/>
      </c>
      <c r="K24" s="14">
        <f>100*(B24/I24)</f>
        <v/>
      </c>
      <c r="L24" s="14">
        <f>J24-K24</f>
        <v/>
      </c>
      <c r="M24" s="14">
        <f>SUM(G13:G24)/SUM(I13:I24)*100</f>
        <v/>
      </c>
      <c r="N24" s="19">
        <f>J24/J12</f>
        <v/>
      </c>
      <c r="O24" s="19">
        <f>I24/I12</f>
        <v/>
      </c>
      <c r="P24" s="14" t="n"/>
      <c r="R24" s="17">
        <f>A24</f>
        <v/>
      </c>
      <c r="S24" s="22" t="n">
        <v>680.97</v>
      </c>
      <c r="T24" s="22" t="n">
        <v>5141.67</v>
      </c>
      <c r="U24" s="22" t="n">
        <v>7810.51</v>
      </c>
      <c r="V24" s="22" t="n">
        <v>12440.16</v>
      </c>
      <c r="W24" s="22" t="n">
        <v>12523.67</v>
      </c>
      <c r="X24" s="22" t="n">
        <v>12763.21</v>
      </c>
      <c r="Y24" s="22" t="n">
        <v>12763.21</v>
      </c>
      <c r="Z24" s="22" t="n">
        <v>12763.21</v>
      </c>
      <c r="AA24" s="22" t="n">
        <v/>
      </c>
      <c r="AB24" s="22" t="n">
        <v/>
      </c>
      <c r="AC24" s="22" t="n">
        <v/>
      </c>
      <c r="AD24" s="22" t="n">
        <v/>
      </c>
      <c r="AE24" s="22" t="n">
        <v/>
      </c>
      <c r="AF24" s="22" t="n">
        <v/>
      </c>
      <c r="AG24" s="22" t="n">
        <v/>
      </c>
      <c r="AH24" s="22" t="n">
        <v/>
      </c>
      <c r="AI24" s="22" t="n">
        <v/>
      </c>
      <c r="AJ24" s="22" t="n">
        <v/>
      </c>
      <c r="AK24" s="22" t="n">
        <v/>
      </c>
      <c r="AL24" s="22" t="n">
        <v/>
      </c>
      <c r="AM24" s="22" t="n">
        <v/>
      </c>
      <c r="AN24" s="22" t="n">
        <v/>
      </c>
      <c r="AO24" s="22" t="n">
        <v/>
      </c>
      <c r="AP24" s="22" t="n">
        <v/>
      </c>
      <c r="AQ24" s="14" t="n"/>
      <c r="AR24" s="14" t="n"/>
    </row>
    <row r="25">
      <c r="A25" s="12">
        <f>DATE(YEAR(A26),MONTH(A26)-1,1)</f>
        <v/>
      </c>
      <c r="B25" s="14" t="n">
        <v>19428.93</v>
      </c>
      <c r="C25" s="14">
        <f>++'Completion Factors'!J13</f>
        <v/>
      </c>
      <c r="D25" s="14">
        <f>MAX((1/C25-1)*B25,0)</f>
        <v/>
      </c>
      <c r="E25" s="14">
        <f>D25</f>
        <v/>
      </c>
      <c r="F25" s="20" t="n">
        <v>0</v>
      </c>
      <c r="G25" s="14">
        <f>B25+D25+F25</f>
        <v/>
      </c>
      <c r="H25" s="15">
        <f>G25-B25</f>
        <v/>
      </c>
      <c r="I25" s="14" t="n">
        <v>13651.49083333334</v>
      </c>
      <c r="J25" s="14">
        <f>100*$G25/$I25</f>
        <v/>
      </c>
      <c r="K25" s="14">
        <f>100*(B25/I25)</f>
        <v/>
      </c>
      <c r="L25" s="14">
        <f>J25-K25</f>
        <v/>
      </c>
      <c r="M25" s="14">
        <f>SUM(G14:G25)/SUM(I14:I25)*100</f>
        <v/>
      </c>
      <c r="N25" s="19">
        <f>J25/J13</f>
        <v/>
      </c>
      <c r="O25" s="19">
        <f>I25/I13</f>
        <v/>
      </c>
      <c r="P25" s="14" t="n"/>
      <c r="R25" s="17">
        <f>A25</f>
        <v/>
      </c>
      <c r="S25" s="22" t="n">
        <v>467.46</v>
      </c>
      <c r="T25" s="22" t="n">
        <v>10239.23</v>
      </c>
      <c r="U25" s="22" t="n">
        <v>11124.92</v>
      </c>
      <c r="V25" s="22" t="n">
        <v>12861.9</v>
      </c>
      <c r="W25" s="22" t="n">
        <v>19428.93</v>
      </c>
      <c r="X25" s="22" t="n">
        <v>19428.93</v>
      </c>
      <c r="Y25" s="22" t="n">
        <v>19428.93</v>
      </c>
      <c r="Z25" s="22" t="n">
        <v/>
      </c>
      <c r="AA25" s="22" t="n">
        <v/>
      </c>
      <c r="AB25" s="22" t="n">
        <v/>
      </c>
      <c r="AC25" s="22" t="n">
        <v/>
      </c>
      <c r="AD25" s="22" t="n">
        <v/>
      </c>
      <c r="AE25" s="22" t="n">
        <v/>
      </c>
      <c r="AF25" s="22" t="n">
        <v/>
      </c>
      <c r="AG25" s="22" t="n">
        <v/>
      </c>
      <c r="AH25" s="22" t="n">
        <v/>
      </c>
      <c r="AI25" s="22" t="n">
        <v/>
      </c>
      <c r="AJ25" s="22" t="n">
        <v/>
      </c>
      <c r="AK25" s="22" t="n">
        <v/>
      </c>
      <c r="AL25" s="22" t="n">
        <v/>
      </c>
      <c r="AM25" s="22" t="n">
        <v/>
      </c>
      <c r="AN25" s="22" t="n">
        <v/>
      </c>
      <c r="AO25" s="22" t="n">
        <v/>
      </c>
      <c r="AP25" s="22" t="n">
        <v/>
      </c>
      <c r="AQ25" s="14" t="n"/>
      <c r="AR25" s="14" t="n"/>
    </row>
    <row r="26">
      <c r="A26" s="12">
        <f>DATE(YEAR(A27),MONTH(A27)-1,1)</f>
        <v/>
      </c>
      <c r="B26" s="14" t="n">
        <v>6317.030000000001</v>
      </c>
      <c r="C26" s="14">
        <f>++'Completion Factors'!J12</f>
        <v/>
      </c>
      <c r="D26" s="14">
        <f>MAX((1/C26-1)*B26,0)</f>
        <v/>
      </c>
      <c r="E26" s="14">
        <f>D26</f>
        <v/>
      </c>
      <c r="F26" s="20" t="n">
        <v>0</v>
      </c>
      <c r="G26" s="14">
        <f>B26+D26+F26</f>
        <v/>
      </c>
      <c r="H26" s="15">
        <f>G26-B26</f>
        <v/>
      </c>
      <c r="I26" s="14" t="n">
        <v>12926.25833333333</v>
      </c>
      <c r="J26" s="14">
        <f>100*$G26/$I26</f>
        <v/>
      </c>
      <c r="K26" s="14">
        <f>100*(B26/I26)</f>
        <v/>
      </c>
      <c r="L26" s="14">
        <f>J26-K26</f>
        <v/>
      </c>
      <c r="M26" s="14">
        <f>SUM(G15:G26)/SUM(I15:I26)*100</f>
        <v/>
      </c>
      <c r="N26" s="19">
        <f>J26/J14</f>
        <v/>
      </c>
      <c r="O26" s="19">
        <f>I26/I14</f>
        <v/>
      </c>
      <c r="P26" s="14" t="n"/>
      <c r="R26" s="17">
        <f>A26</f>
        <v/>
      </c>
      <c r="S26" s="22" t="n">
        <v>746.26</v>
      </c>
      <c r="T26" s="22" t="n">
        <v>4325.09</v>
      </c>
      <c r="U26" s="22" t="n">
        <v>5076.23</v>
      </c>
      <c r="V26" s="22" t="n">
        <v>5708.450000000001</v>
      </c>
      <c r="W26" s="22" t="n">
        <v>6317.030000000001</v>
      </c>
      <c r="X26" s="22" t="n">
        <v>6317.030000000001</v>
      </c>
      <c r="Y26" s="22" t="n">
        <v/>
      </c>
      <c r="Z26" s="22" t="n">
        <v/>
      </c>
      <c r="AA26" s="22" t="n">
        <v/>
      </c>
      <c r="AB26" s="22" t="n">
        <v/>
      </c>
      <c r="AC26" s="22" t="n">
        <v/>
      </c>
      <c r="AD26" s="22" t="n">
        <v/>
      </c>
      <c r="AE26" s="22" t="n">
        <v/>
      </c>
      <c r="AF26" s="22" t="n">
        <v/>
      </c>
      <c r="AG26" s="22" t="n">
        <v/>
      </c>
      <c r="AH26" s="22" t="n">
        <v/>
      </c>
      <c r="AI26" s="22" t="n">
        <v/>
      </c>
      <c r="AJ26" s="22" t="n">
        <v/>
      </c>
      <c r="AK26" s="22" t="n">
        <v/>
      </c>
      <c r="AL26" s="22" t="n">
        <v/>
      </c>
      <c r="AM26" s="22" t="n">
        <v/>
      </c>
      <c r="AN26" s="22" t="n">
        <v/>
      </c>
      <c r="AO26" s="22" t="n">
        <v/>
      </c>
      <c r="AP26" s="22" t="n">
        <v/>
      </c>
      <c r="AQ26" s="14" t="n"/>
      <c r="AR26" s="14" t="n"/>
    </row>
    <row r="27">
      <c r="A27" s="12">
        <f>DATE(YEAR(A28),MONTH(A28)-1,1)</f>
        <v/>
      </c>
      <c r="B27" s="14" t="n">
        <v>9535.5</v>
      </c>
      <c r="C27" s="14">
        <f>++'Completion Factors'!J11</f>
        <v/>
      </c>
      <c r="D27" s="14">
        <f>MAX((1/C27-1)*B27,0)</f>
        <v/>
      </c>
      <c r="E27" s="14">
        <f>D27</f>
        <v/>
      </c>
      <c r="F27" s="20" t="n">
        <v>0</v>
      </c>
      <c r="G27" s="14">
        <f>B27+D27+F27</f>
        <v/>
      </c>
      <c r="H27" s="15">
        <f>G27-B27</f>
        <v/>
      </c>
      <c r="I27" s="14" t="n">
        <v>12565.32333333333</v>
      </c>
      <c r="J27" s="14">
        <f>100*$G27/$I27</f>
        <v/>
      </c>
      <c r="K27" s="14">
        <f>100*(B27/I27)</f>
        <v/>
      </c>
      <c r="L27" s="14">
        <f>J27-K27</f>
        <v/>
      </c>
      <c r="M27" s="14">
        <f>SUM(G16:G27)/SUM(I16:I27)*100</f>
        <v/>
      </c>
      <c r="N27" s="19">
        <f>J27/J15</f>
        <v/>
      </c>
      <c r="O27" s="19">
        <f>I27/I15</f>
        <v/>
      </c>
      <c r="P27" s="14" t="n"/>
      <c r="R27" s="17">
        <f>A27</f>
        <v/>
      </c>
      <c r="S27" s="22" t="n">
        <v>239.2</v>
      </c>
      <c r="T27" s="22" t="n">
        <v>5936.29</v>
      </c>
      <c r="U27" s="22" t="n">
        <v>7784.76</v>
      </c>
      <c r="V27" s="22" t="n">
        <v>7935.5</v>
      </c>
      <c r="W27" s="22" t="n">
        <v>9535.5</v>
      </c>
      <c r="X27" s="22" t="n">
        <v/>
      </c>
      <c r="Y27" s="22" t="n">
        <v/>
      </c>
      <c r="Z27" s="22" t="n">
        <v/>
      </c>
      <c r="AA27" s="22" t="n">
        <v/>
      </c>
      <c r="AB27" s="22" t="n">
        <v/>
      </c>
      <c r="AC27" s="22" t="n">
        <v/>
      </c>
      <c r="AD27" s="22" t="n">
        <v/>
      </c>
      <c r="AE27" s="22" t="n">
        <v/>
      </c>
      <c r="AF27" s="22" t="n">
        <v/>
      </c>
      <c r="AG27" s="22" t="n">
        <v/>
      </c>
      <c r="AH27" s="22" t="n">
        <v/>
      </c>
      <c r="AI27" s="22" t="n">
        <v/>
      </c>
      <c r="AJ27" s="22" t="n">
        <v/>
      </c>
      <c r="AK27" s="22" t="n">
        <v/>
      </c>
      <c r="AL27" s="22" t="n">
        <v/>
      </c>
      <c r="AM27" s="22" t="n">
        <v/>
      </c>
      <c r="AN27" s="22" t="n">
        <v/>
      </c>
      <c r="AO27" s="22" t="n">
        <v/>
      </c>
      <c r="AP27" s="22" t="n">
        <v/>
      </c>
      <c r="AQ27" s="14" t="n"/>
      <c r="AR27" s="14" t="n"/>
    </row>
    <row r="28">
      <c r="A28" s="12">
        <f>DATE(YEAR(A29),MONTH(A29)-1,1)</f>
        <v/>
      </c>
      <c r="B28" s="14" t="n">
        <v>4361.45</v>
      </c>
      <c r="C28" s="14">
        <f>++'Completion Factors'!J10</f>
        <v/>
      </c>
      <c r="D28" s="14">
        <f>MAX((1/C28-1)*B28,0)</f>
        <v/>
      </c>
      <c r="E28" s="14">
        <f>D28</f>
        <v/>
      </c>
      <c r="F28" s="20" t="n">
        <v>0</v>
      </c>
      <c r="G28" s="14">
        <f>B28+D28+F28</f>
        <v/>
      </c>
      <c r="H28" s="15">
        <f>G28-B28</f>
        <v/>
      </c>
      <c r="I28" s="14" t="n">
        <v>12121</v>
      </c>
      <c r="J28" s="14">
        <f>100*$G28/$I28</f>
        <v/>
      </c>
      <c r="K28" s="14">
        <f>100*(B28/I28)</f>
        <v/>
      </c>
      <c r="L28" s="14">
        <f>J28-K28</f>
        <v/>
      </c>
      <c r="M28" s="14">
        <f>SUM(G17:G28)/SUM(I17:I28)*100</f>
        <v/>
      </c>
      <c r="N28" s="19">
        <f>J28/J16</f>
        <v/>
      </c>
      <c r="O28" s="19">
        <f>I28/I16</f>
        <v/>
      </c>
      <c r="P28" s="21" t="n"/>
      <c r="R28" s="17">
        <f>A28</f>
        <v/>
      </c>
      <c r="S28" s="22" t="n">
        <v/>
      </c>
      <c r="T28" s="22" t="n">
        <v>3411.01</v>
      </c>
      <c r="U28" s="22" t="n">
        <v>4361.45</v>
      </c>
      <c r="V28" s="22" t="n">
        <v>4361.45</v>
      </c>
      <c r="W28" s="22" t="n">
        <v/>
      </c>
      <c r="X28" s="22" t="n">
        <v/>
      </c>
      <c r="Y28" s="22" t="n">
        <v/>
      </c>
      <c r="Z28" s="22" t="n">
        <v/>
      </c>
      <c r="AA28" s="22" t="n">
        <v/>
      </c>
      <c r="AB28" s="22" t="n">
        <v/>
      </c>
      <c r="AC28" s="22" t="n">
        <v/>
      </c>
      <c r="AD28" s="22" t="n">
        <v/>
      </c>
      <c r="AE28" s="22" t="n">
        <v/>
      </c>
      <c r="AF28" s="22" t="n">
        <v/>
      </c>
      <c r="AG28" s="22" t="n">
        <v/>
      </c>
      <c r="AH28" s="22" t="n">
        <v/>
      </c>
      <c r="AI28" s="22" t="n">
        <v/>
      </c>
      <c r="AJ28" s="22" t="n">
        <v/>
      </c>
      <c r="AK28" s="22" t="n">
        <v/>
      </c>
      <c r="AL28" s="22" t="n">
        <v/>
      </c>
      <c r="AM28" s="22" t="n">
        <v/>
      </c>
      <c r="AN28" s="22" t="n">
        <v/>
      </c>
      <c r="AO28" s="22" t="n">
        <v/>
      </c>
      <c r="AP28" s="22" t="n">
        <v/>
      </c>
      <c r="AQ28" s="14" t="n"/>
      <c r="AR28" s="14" t="n"/>
    </row>
    <row r="29">
      <c r="A29" s="12">
        <f>DATE(YEAR(A30),MONTH(A30)-1,1)</f>
        <v/>
      </c>
      <c r="B29" s="14" t="n">
        <v>3503.02</v>
      </c>
      <c r="C29" s="14">
        <f>++'Completion Factors'!J9</f>
        <v/>
      </c>
      <c r="D29" s="14">
        <f>MAX((1/C29-1)*B29,0)</f>
        <v/>
      </c>
      <c r="E29" s="14">
        <f>D29</f>
        <v/>
      </c>
      <c r="F29" s="14">
        <f>ROUND(+I29*J29/100,0)-D29-B29</f>
        <v/>
      </c>
      <c r="G29" s="14">
        <f>B29+D29+F29</f>
        <v/>
      </c>
      <c r="H29" s="15">
        <f>G29-B29</f>
        <v/>
      </c>
      <c r="I29" s="14" t="n">
        <v>11200.785</v>
      </c>
      <c r="J29" s="20" t="n">
        <v>190</v>
      </c>
      <c r="K29" s="14">
        <f>100*(B29/I29)</f>
        <v/>
      </c>
      <c r="L29" s="14">
        <f>J29-K29</f>
        <v/>
      </c>
      <c r="M29" s="14">
        <f>SUM(G18:G29)/SUM(I18:I29)*100</f>
        <v/>
      </c>
      <c r="N29" s="19">
        <f>J29/J17</f>
        <v/>
      </c>
      <c r="O29" s="19">
        <f>I29/I17</f>
        <v/>
      </c>
      <c r="P29" s="14" t="n"/>
      <c r="R29" s="17">
        <f>A29</f>
        <v/>
      </c>
      <c r="S29" s="22" t="n">
        <v>816.14</v>
      </c>
      <c r="T29" s="22" t="n">
        <v>3494.29</v>
      </c>
      <c r="U29" s="22" t="n">
        <v>3503.02</v>
      </c>
      <c r="V29" s="22" t="n">
        <v/>
      </c>
      <c r="W29" s="22" t="n">
        <v/>
      </c>
      <c r="X29" s="22" t="n">
        <v/>
      </c>
      <c r="Y29" s="22" t="n">
        <v/>
      </c>
      <c r="Z29" s="22" t="n">
        <v/>
      </c>
      <c r="AA29" s="22" t="n">
        <v/>
      </c>
      <c r="AB29" s="22" t="n">
        <v/>
      </c>
      <c r="AC29" s="22" t="n">
        <v/>
      </c>
      <c r="AD29" s="22" t="n">
        <v/>
      </c>
      <c r="AE29" s="22" t="n">
        <v/>
      </c>
      <c r="AF29" s="22" t="n">
        <v/>
      </c>
      <c r="AG29" s="22" t="n">
        <v/>
      </c>
      <c r="AH29" s="22" t="n">
        <v/>
      </c>
      <c r="AI29" s="22" t="n">
        <v/>
      </c>
      <c r="AJ29" s="22" t="n">
        <v/>
      </c>
      <c r="AK29" s="22" t="n">
        <v/>
      </c>
      <c r="AL29" s="22" t="n">
        <v/>
      </c>
      <c r="AM29" s="22" t="n">
        <v/>
      </c>
      <c r="AN29" s="22" t="n">
        <v/>
      </c>
      <c r="AO29" s="22" t="n">
        <v/>
      </c>
      <c r="AP29" s="22" t="n">
        <v/>
      </c>
      <c r="AQ29" s="14" t="n"/>
      <c r="AR29" s="14" t="n"/>
    </row>
    <row r="30">
      <c r="A30" s="12">
        <f>DATE(YEAR(A31),MONTH(A31)-1,1)</f>
        <v/>
      </c>
      <c r="B30" s="14" t="n">
        <v/>
      </c>
      <c r="C30" s="14">
        <f>++'Completion Factors'!J8</f>
        <v/>
      </c>
      <c r="D30" s="14">
        <f>MAX((1/C30-1)*B30,0)</f>
        <v/>
      </c>
      <c r="E30" s="14">
        <f>D30</f>
        <v/>
      </c>
      <c r="F30" s="14">
        <f>ROUND(+I30*J30/100,0)-D30-B30</f>
        <v/>
      </c>
      <c r="G30" s="14">
        <f>B30+D30+F30</f>
        <v/>
      </c>
      <c r="H30" s="15">
        <f>G30-B30</f>
        <v/>
      </c>
      <c r="I30" s="14" t="n">
        <v>11200.785</v>
      </c>
      <c r="J30" s="20" t="n">
        <v>180</v>
      </c>
      <c r="K30" s="14">
        <f>100*(B30/I30)</f>
        <v/>
      </c>
      <c r="L30" s="14">
        <f>J30-K30</f>
        <v/>
      </c>
      <c r="M30" s="14">
        <f>SUM(G19:G30)/SUM(I19:I30)*100</f>
        <v/>
      </c>
      <c r="N30" s="19">
        <f>J30/J18</f>
        <v/>
      </c>
      <c r="O30" s="19">
        <f>I30/I18</f>
        <v/>
      </c>
      <c r="P30" s="14" t="n"/>
      <c r="R30" s="17">
        <f>A30</f>
        <v/>
      </c>
      <c r="S30" s="22" t="n">
        <v/>
      </c>
      <c r="T30" s="22" t="n">
        <v/>
      </c>
      <c r="U30" s="22" t="n">
        <v/>
      </c>
      <c r="V30" s="22" t="n">
        <v/>
      </c>
      <c r="W30" s="22" t="n">
        <v/>
      </c>
      <c r="X30" s="22" t="n">
        <v/>
      </c>
      <c r="Y30" s="22" t="n">
        <v/>
      </c>
      <c r="Z30" s="22" t="n">
        <v/>
      </c>
      <c r="AA30" s="22" t="n">
        <v/>
      </c>
      <c r="AB30" s="22" t="n">
        <v/>
      </c>
      <c r="AC30" s="22" t="n">
        <v/>
      </c>
      <c r="AD30" s="22" t="n">
        <v/>
      </c>
      <c r="AE30" s="22" t="n">
        <v/>
      </c>
      <c r="AF30" s="22" t="n">
        <v/>
      </c>
      <c r="AG30" s="22" t="n">
        <v/>
      </c>
      <c r="AH30" s="22" t="n">
        <v/>
      </c>
      <c r="AI30" s="22" t="n">
        <v/>
      </c>
      <c r="AJ30" s="22" t="n">
        <v/>
      </c>
      <c r="AK30" s="22" t="n">
        <v/>
      </c>
      <c r="AL30" s="22" t="n">
        <v/>
      </c>
      <c r="AM30" s="22" t="n">
        <v/>
      </c>
      <c r="AN30" s="22" t="n">
        <v/>
      </c>
      <c r="AO30" s="22" t="n">
        <v/>
      </c>
      <c r="AP30" s="22" t="n">
        <v/>
      </c>
      <c r="AQ30" s="14" t="n"/>
      <c r="AR30" s="14" t="n"/>
    </row>
    <row r="31">
      <c r="A31" s="12">
        <f>DATE(YEAR(H4),MONTH(H4),1)</f>
        <v/>
      </c>
      <c r="B31" s="14" t="n">
        <v/>
      </c>
      <c r="C31" s="14">
        <f>+'Completion Factors'!J7</f>
        <v/>
      </c>
      <c r="D31" s="14">
        <f>MAX((1/C31-1)*B31,0)</f>
        <v/>
      </c>
      <c r="E31" s="14">
        <f>D31</f>
        <v/>
      </c>
      <c r="F31" s="14">
        <f>ROUND(+I31*J31/100,0)-D31-B31</f>
        <v/>
      </c>
      <c r="G31" s="14">
        <f>B31+D31+F31</f>
        <v/>
      </c>
      <c r="H31" s="15">
        <f>G31-B31</f>
        <v/>
      </c>
      <c r="I31" s="14" t="n">
        <v>11021.96333333333</v>
      </c>
      <c r="J31" s="20" t="n">
        <v>180</v>
      </c>
      <c r="K31" s="14">
        <f>100*(B31/I31)</f>
        <v/>
      </c>
      <c r="L31" s="14">
        <f>J31-K31</f>
        <v/>
      </c>
      <c r="M31" s="14">
        <f>SUM(G20:G31)/SUM(I20:I31)*100</f>
        <v/>
      </c>
      <c r="N31" s="19">
        <f>J31/J19</f>
        <v/>
      </c>
      <c r="O31" s="19">
        <f>I31/I19</f>
        <v/>
      </c>
      <c r="P31" s="14" t="n"/>
      <c r="R31" s="17">
        <f>A31</f>
        <v/>
      </c>
      <c r="S31" s="22" t="n">
        <v/>
      </c>
      <c r="T31" s="22" t="n">
        <v/>
      </c>
      <c r="U31" s="22" t="n">
        <v/>
      </c>
      <c r="V31" s="22" t="n">
        <v/>
      </c>
      <c r="W31" s="22" t="n">
        <v/>
      </c>
      <c r="X31" s="22" t="n">
        <v/>
      </c>
      <c r="Y31" s="22" t="n">
        <v/>
      </c>
      <c r="Z31" s="22" t="n">
        <v/>
      </c>
      <c r="AA31" s="22" t="n">
        <v/>
      </c>
      <c r="AB31" s="22" t="n">
        <v/>
      </c>
      <c r="AC31" s="22" t="n">
        <v/>
      </c>
      <c r="AD31" s="22" t="n">
        <v/>
      </c>
      <c r="AE31" s="22" t="n">
        <v/>
      </c>
      <c r="AF31" s="22" t="n">
        <v/>
      </c>
      <c r="AG31" s="22" t="n">
        <v/>
      </c>
      <c r="AH31" s="22" t="n">
        <v/>
      </c>
      <c r="AI31" s="22" t="n">
        <v/>
      </c>
      <c r="AJ31" s="22" t="n">
        <v/>
      </c>
      <c r="AK31" s="22" t="n">
        <v/>
      </c>
      <c r="AL31" s="22" t="n">
        <v/>
      </c>
      <c r="AM31" s="22" t="n">
        <v/>
      </c>
      <c r="AN31" s="22" t="n">
        <v/>
      </c>
      <c r="AO31" s="22" t="n">
        <v/>
      </c>
      <c r="AP31" s="22" t="n">
        <v/>
      </c>
      <c r="AQ31" s="14" t="n"/>
      <c r="AR31" s="14" t="n"/>
    </row>
    <row r="32">
      <c r="H32" s="23" t="inlineStr">
        <is>
          <t xml:space="preserve">   --------------</t>
        </is>
      </c>
      <c r="R32" t="inlineStr">
        <is>
          <t>Total</t>
        </is>
      </c>
      <c r="S32" s="14" t="n"/>
      <c r="T32" s="14" t="n"/>
      <c r="U32" s="14" t="n"/>
      <c r="V32" s="14" t="n"/>
      <c r="W32" s="14" t="n"/>
      <c r="X32" s="14" t="n"/>
      <c r="Y32" s="14" t="n"/>
      <c r="Z32" s="14" t="n"/>
      <c r="AA32" s="14" t="n"/>
      <c r="AB32" s="14" t="n"/>
      <c r="AC32" s="14" t="n"/>
      <c r="AD32" s="14" t="n"/>
      <c r="AE32" s="14" t="n"/>
      <c r="AF32" s="14" t="n"/>
      <c r="AG32" s="14" t="n"/>
      <c r="AH32" s="14" t="n"/>
      <c r="AI32" s="14" t="n"/>
      <c r="AJ32" s="14" t="n"/>
      <c r="AK32" s="14" t="n"/>
      <c r="AL32" s="14" t="n"/>
      <c r="AM32" s="14" t="n"/>
      <c r="AN32" s="14" t="n"/>
      <c r="AO32" s="14" t="n"/>
      <c r="AP32" s="14" t="n"/>
      <c r="AQ32" s="14" t="n"/>
    </row>
    <row r="33">
      <c r="C33" s="22" t="n"/>
      <c r="D33" s="14" t="n"/>
      <c r="E33" s="14" t="n"/>
      <c r="F33" s="14" t="n"/>
      <c r="G33" s="14" t="n"/>
      <c r="H33" s="15">
        <f>SUM(H8:H31)</f>
        <v/>
      </c>
      <c r="I33" s="14" t="n"/>
      <c r="J33" s="24">
        <f>SUM(G20:G31)/SUM(I20:I31)</f>
        <v/>
      </c>
      <c r="K33" s="14" t="n"/>
      <c r="L33" s="14" t="n"/>
      <c r="M33" s="17" t="n"/>
    </row>
    <row r="34">
      <c r="C34" s="22" t="n"/>
      <c r="D34" s="14" t="n"/>
      <c r="G34">
        <f>IF(ABS(+B33+E33+F33-G33)&gt;0.005,B33+E33+F33,"  ")</f>
        <v/>
      </c>
      <c r="H34" s="23" t="n"/>
      <c r="J34" s="25" t="n"/>
      <c r="M34" s="17" t="n"/>
    </row>
    <row r="35">
      <c r="C35" s="22" t="n"/>
      <c r="D35" s="14" t="n"/>
      <c r="H35" s="26" t="n">
        <v>0.075</v>
      </c>
      <c r="I35" t="inlineStr">
        <is>
          <t>Previous Quarter</t>
        </is>
      </c>
      <c r="J35" s="25" t="inlineStr">
        <is>
          <t>Liability Change</t>
        </is>
      </c>
      <c r="K35" t="inlineStr">
        <is>
          <t>Annzd Prem Change</t>
        </is>
      </c>
    </row>
    <row r="36">
      <c r="C36" s="22" t="n"/>
      <c r="D36" s="14" t="n"/>
      <c r="F36" s="25" t="n"/>
      <c r="H36" s="27">
        <f>H33*(1+H35)</f>
        <v/>
      </c>
      <c r="I36" s="28" t="n"/>
      <c r="J36" s="29">
        <f>(H36-I36)/I36</f>
        <v/>
      </c>
      <c r="K36" s="29">
        <f>(VLOOKUP(DATE(YEAR(H4),MONTH(H4),DAY(1)),[1]Premium!$B$3:$D$200,3,FALSE)-VLOOKUP(DATE(YEAR(H4),MONTH(H4)-3,DAY(1)),[1]Premium!$B$3:$D$200,3,FALSE))/VLOOKUP(DATE(YEAR(H4),MONTH(H4),DAY(1)),[1]Premium!$B$3:$D$200,3,FALSE)</f>
        <v/>
      </c>
    </row>
    <row r="37">
      <c r="C37" s="22" t="n"/>
      <c r="D37" s="14" t="n"/>
      <c r="M37" s="17" t="n"/>
    </row>
    <row r="38">
      <c r="C38" s="22" t="n"/>
      <c r="D38" s="14" t="n"/>
    </row>
    <row r="39">
      <c r="C39" s="22" t="n"/>
      <c r="D39" s="14" t="n"/>
      <c r="F39" s="10" t="n"/>
      <c r="H39" s="30" t="n"/>
      <c r="I39" s="30" t="n"/>
      <c r="J39" s="30" t="n"/>
      <c r="K39" s="30" t="n"/>
      <c r="L39" s="31" t="n"/>
      <c r="M39" s="32" t="n"/>
      <c r="N39" s="32" t="n"/>
    </row>
    <row r="40">
      <c r="C40" s="22" t="n"/>
      <c r="D40" s="14" t="n"/>
      <c r="H40" s="30" t="n"/>
      <c r="I40" s="30" t="n"/>
      <c r="J40" s="30" t="n"/>
      <c r="K40" s="30" t="n"/>
      <c r="L40" s="31" t="n"/>
    </row>
    <row r="41">
      <c r="C41" s="22" t="n"/>
      <c r="D41" s="14" t="n"/>
    </row>
    <row r="42">
      <c r="C42" s="22" t="n"/>
      <c r="D42" s="14" t="n"/>
      <c r="H42" s="22" t="n"/>
      <c r="I42" s="22" t="n"/>
      <c r="J42" s="22" t="n"/>
      <c r="K42" s="22" t="n"/>
      <c r="L42" s="31" t="n"/>
      <c r="M42" s="25" t="n"/>
    </row>
    <row r="43">
      <c r="C43" s="22" t="n"/>
      <c r="D43" s="14" t="n"/>
      <c r="H43" s="22" t="n"/>
      <c r="I43" s="22" t="n"/>
      <c r="J43" s="22" t="n"/>
      <c r="K43" s="22" t="n"/>
      <c r="L43" s="31" t="n"/>
      <c r="M43" s="25" t="n"/>
      <c r="N43" s="25" t="n"/>
    </row>
    <row r="44">
      <c r="C44" s="22" t="n"/>
      <c r="D44" s="14" t="n"/>
    </row>
    <row r="45">
      <c r="C45" s="22" t="n"/>
      <c r="D45" s="14" t="n"/>
      <c r="H45" s="32" t="n"/>
      <c r="I45" s="29" t="n"/>
    </row>
    <row r="46">
      <c r="C46" s="22" t="n"/>
      <c r="D46" s="14" t="n"/>
      <c r="H46" s="32" t="n"/>
      <c r="I46" s="29" t="n"/>
    </row>
    <row r="47">
      <c r="C47" s="22" t="n"/>
      <c r="D47" s="14" t="n"/>
      <c r="H47" s="32" t="n"/>
    </row>
    <row r="48">
      <c r="C48" s="22" t="n"/>
      <c r="D48" s="14" t="n"/>
    </row>
    <row r="50">
      <c r="H50" s="25" t="n"/>
    </row>
    <row r="51">
      <c r="H51" s="25" t="n"/>
    </row>
    <row r="52">
      <c r="H52" s="25" t="n"/>
      <c r="I52" s="25" t="n"/>
    </row>
    <row r="53">
      <c r="H53" s="25" t="n"/>
    </row>
    <row r="54">
      <c r="H54" s="25" t="n"/>
    </row>
  </sheetData>
  <mergeCells count="1">
    <mergeCell ref="J4:M4"/>
  </mergeCells>
  <pageMargins left="0.7" right="0.7" top="0.75" bottom="0.75" header="0.3" footer="0.3"/>
  <pageSetup orientation="portrait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Julia Oranias</dc:creator>
  <dcterms:created xsi:type="dcterms:W3CDTF">2024-08-08T17:42:33Z</dcterms:created>
  <dcterms:modified xsi:type="dcterms:W3CDTF">2024-09-04T13:58:58Z</dcterms:modified>
  <cp:lastModifiedBy>Julia Oranias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{A44787D4-0540-4523-9961-78E4036D8C6D}" fmtid="{D5CDD505-2E9C-101B-9397-08002B2CF9AE}" pid="2">
    <vt:lpwstr>{4F02265C-593B-4D68-BEB0-50E2EFD0B011}</vt:lpwstr>
  </property>
</Properties>
</file>