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IBNP Check\"/>
    </mc:Choice>
  </mc:AlternateContent>
  <xr:revisionPtr revIDLastSave="0" documentId="13_ncr:1_{458AAE61-2BFF-4EB0-8B6A-E08AF084E1C6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ompletion Factors" sheetId="1" r:id="rId1"/>
    <sheet name="Summary" sheetId="2" r:id="rId2"/>
  </sheets>
  <externalReferences>
    <externalReference r:id="rId3"/>
    <externalReference r:id="rId4"/>
    <externalReference r:id="rId5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1" i="2" l="1"/>
  <c r="P30" i="2"/>
  <c r="P29" i="2"/>
  <c r="P68" i="2"/>
  <c r="P67" i="2"/>
  <c r="P66" i="2"/>
  <c r="M31" i="2"/>
  <c r="L31" i="2"/>
  <c r="K31" i="2"/>
  <c r="J31" i="2"/>
  <c r="I31" i="2"/>
  <c r="H31" i="2"/>
  <c r="G31" i="2"/>
  <c r="F31" i="2"/>
  <c r="E31" i="2"/>
  <c r="D31" i="2"/>
  <c r="C31" i="2"/>
  <c r="M30" i="2"/>
  <c r="L30" i="2"/>
  <c r="K30" i="2"/>
  <c r="J30" i="2"/>
  <c r="I30" i="2"/>
  <c r="H30" i="2"/>
  <c r="G30" i="2"/>
  <c r="F30" i="2"/>
  <c r="E30" i="2"/>
  <c r="D30" i="2"/>
  <c r="C30" i="2"/>
  <c r="M29" i="2"/>
  <c r="L29" i="2"/>
  <c r="K29" i="2"/>
  <c r="J29" i="2"/>
  <c r="I29" i="2"/>
  <c r="H29" i="2"/>
  <c r="G29" i="2"/>
  <c r="F29" i="2"/>
  <c r="E29" i="2"/>
  <c r="D29" i="2"/>
  <c r="C29" i="2"/>
  <c r="M28" i="2"/>
  <c r="L28" i="2"/>
  <c r="K28" i="2"/>
  <c r="J28" i="2"/>
  <c r="I28" i="2"/>
  <c r="H28" i="2"/>
  <c r="G28" i="2"/>
  <c r="F28" i="2"/>
  <c r="E28" i="2"/>
  <c r="D28" i="2"/>
  <c r="C28" i="2"/>
  <c r="M27" i="2"/>
  <c r="L27" i="2"/>
  <c r="K27" i="2"/>
  <c r="J27" i="2"/>
  <c r="I27" i="2"/>
  <c r="H27" i="2"/>
  <c r="G27" i="2"/>
  <c r="F27" i="2"/>
  <c r="E27" i="2"/>
  <c r="D27" i="2"/>
  <c r="C27" i="2"/>
  <c r="M26" i="2"/>
  <c r="L26" i="2"/>
  <c r="K26" i="2"/>
  <c r="J26" i="2"/>
  <c r="I26" i="2"/>
  <c r="H26" i="2"/>
  <c r="G26" i="2"/>
  <c r="F26" i="2"/>
  <c r="E26" i="2"/>
  <c r="D26" i="2"/>
  <c r="C26" i="2"/>
  <c r="M25" i="2"/>
  <c r="L25" i="2"/>
  <c r="K25" i="2"/>
  <c r="J25" i="2"/>
  <c r="I25" i="2"/>
  <c r="H25" i="2"/>
  <c r="G25" i="2"/>
  <c r="F25" i="2"/>
  <c r="E25" i="2"/>
  <c r="D25" i="2"/>
  <c r="C25" i="2"/>
  <c r="M24" i="2"/>
  <c r="L24" i="2"/>
  <c r="K24" i="2"/>
  <c r="J24" i="2"/>
  <c r="I24" i="2"/>
  <c r="H24" i="2"/>
  <c r="G24" i="2"/>
  <c r="F24" i="2"/>
  <c r="E24" i="2"/>
  <c r="D24" i="2"/>
  <c r="C24" i="2"/>
  <c r="M23" i="2"/>
  <c r="L23" i="2"/>
  <c r="K23" i="2"/>
  <c r="J23" i="2"/>
  <c r="I23" i="2"/>
  <c r="H23" i="2"/>
  <c r="G23" i="2"/>
  <c r="F23" i="2"/>
  <c r="E23" i="2"/>
  <c r="D23" i="2"/>
  <c r="C23" i="2"/>
  <c r="M22" i="2"/>
  <c r="L22" i="2"/>
  <c r="K22" i="2"/>
  <c r="J22" i="2"/>
  <c r="I22" i="2"/>
  <c r="H22" i="2"/>
  <c r="G22" i="2"/>
  <c r="F22" i="2"/>
  <c r="E22" i="2"/>
  <c r="D22" i="2"/>
  <c r="C22" i="2"/>
  <c r="M21" i="2"/>
  <c r="L21" i="2"/>
  <c r="K21" i="2"/>
  <c r="J21" i="2"/>
  <c r="I21" i="2"/>
  <c r="H21" i="2"/>
  <c r="G21" i="2"/>
  <c r="F21" i="2"/>
  <c r="E21" i="2"/>
  <c r="D21" i="2"/>
  <c r="C21" i="2"/>
  <c r="M20" i="2"/>
  <c r="L20" i="2"/>
  <c r="K20" i="2"/>
  <c r="J20" i="2"/>
  <c r="I20" i="2"/>
  <c r="H20" i="2"/>
  <c r="G20" i="2"/>
  <c r="F20" i="2"/>
  <c r="E20" i="2"/>
  <c r="D20" i="2"/>
  <c r="C20" i="2"/>
  <c r="M19" i="2"/>
  <c r="L19" i="2"/>
  <c r="K19" i="2"/>
  <c r="J19" i="2"/>
  <c r="I19" i="2"/>
  <c r="H19" i="2"/>
  <c r="G19" i="2"/>
  <c r="F19" i="2"/>
  <c r="E19" i="2"/>
  <c r="D19" i="2"/>
  <c r="C19" i="2"/>
  <c r="M18" i="2"/>
  <c r="L18" i="2"/>
  <c r="K18" i="2"/>
  <c r="J18" i="2"/>
  <c r="I18" i="2"/>
  <c r="H18" i="2"/>
  <c r="G18" i="2"/>
  <c r="F18" i="2"/>
  <c r="E18" i="2"/>
  <c r="D18" i="2"/>
  <c r="C18" i="2"/>
  <c r="M17" i="2"/>
  <c r="L17" i="2"/>
  <c r="K17" i="2"/>
  <c r="J17" i="2"/>
  <c r="I17" i="2"/>
  <c r="H17" i="2"/>
  <c r="G17" i="2"/>
  <c r="F17" i="2"/>
  <c r="E17" i="2"/>
  <c r="D17" i="2"/>
  <c r="C17" i="2"/>
  <c r="M16" i="2"/>
  <c r="L16" i="2"/>
  <c r="K16" i="2"/>
  <c r="J16" i="2"/>
  <c r="I16" i="2"/>
  <c r="H16" i="2"/>
  <c r="G16" i="2"/>
  <c r="F16" i="2"/>
  <c r="E16" i="2"/>
  <c r="D16" i="2"/>
  <c r="C16" i="2"/>
  <c r="M15" i="2"/>
  <c r="L15" i="2"/>
  <c r="K15" i="2"/>
  <c r="J15" i="2"/>
  <c r="I15" i="2"/>
  <c r="H15" i="2"/>
  <c r="G15" i="2"/>
  <c r="F15" i="2"/>
  <c r="E15" i="2"/>
  <c r="D15" i="2"/>
  <c r="C15" i="2"/>
  <c r="M14" i="2"/>
  <c r="L14" i="2"/>
  <c r="K14" i="2"/>
  <c r="J14" i="2"/>
  <c r="I14" i="2"/>
  <c r="H14" i="2"/>
  <c r="G14" i="2"/>
  <c r="F14" i="2"/>
  <c r="E14" i="2"/>
  <c r="D14" i="2"/>
  <c r="C14" i="2"/>
  <c r="M13" i="2"/>
  <c r="L13" i="2"/>
  <c r="K13" i="2"/>
  <c r="J13" i="2"/>
  <c r="I13" i="2"/>
  <c r="H13" i="2"/>
  <c r="G13" i="2"/>
  <c r="F13" i="2"/>
  <c r="E13" i="2"/>
  <c r="D13" i="2"/>
  <c r="C13" i="2"/>
  <c r="M12" i="2"/>
  <c r="L12" i="2"/>
  <c r="K12" i="2"/>
  <c r="J12" i="2"/>
  <c r="I12" i="2"/>
  <c r="H12" i="2"/>
  <c r="G12" i="2"/>
  <c r="F12" i="2"/>
  <c r="E12" i="2"/>
  <c r="D12" i="2"/>
  <c r="C12" i="2"/>
  <c r="M11" i="2"/>
  <c r="L11" i="2"/>
  <c r="K11" i="2"/>
  <c r="J11" i="2"/>
  <c r="I11" i="2"/>
  <c r="H11" i="2"/>
  <c r="G11" i="2"/>
  <c r="F11" i="2"/>
  <c r="E11" i="2"/>
  <c r="D11" i="2"/>
  <c r="C11" i="2"/>
  <c r="M10" i="2"/>
  <c r="L10" i="2"/>
  <c r="K10" i="2"/>
  <c r="J10" i="2"/>
  <c r="I10" i="2"/>
  <c r="H10" i="2"/>
  <c r="G10" i="2"/>
  <c r="F10" i="2"/>
  <c r="E10" i="2"/>
  <c r="D10" i="2"/>
  <c r="C10" i="2"/>
  <c r="M9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G8" i="2"/>
  <c r="F8" i="2"/>
  <c r="E8" i="2"/>
  <c r="D8" i="2"/>
  <c r="C8" i="2"/>
  <c r="B31" i="2"/>
  <c r="N31" i="2"/>
  <c r="O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J71" i="2"/>
  <c r="J70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I73" i="2"/>
  <c r="I70" i="2"/>
  <c r="N68" i="2"/>
  <c r="M68" i="2"/>
  <c r="L68" i="2"/>
  <c r="K68" i="2"/>
  <c r="J68" i="2"/>
  <c r="I68" i="2"/>
  <c r="H68" i="2"/>
  <c r="G68" i="2"/>
  <c r="F68" i="2"/>
  <c r="E68" i="2"/>
  <c r="D68" i="2"/>
  <c r="N67" i="2"/>
  <c r="M67" i="2"/>
  <c r="L67" i="2"/>
  <c r="K67" i="2"/>
  <c r="J67" i="2"/>
  <c r="I67" i="2"/>
  <c r="H67" i="2"/>
  <c r="G67" i="2"/>
  <c r="F67" i="2"/>
  <c r="E67" i="2"/>
  <c r="D67" i="2"/>
  <c r="N66" i="2"/>
  <c r="M66" i="2"/>
  <c r="L66" i="2"/>
  <c r="K66" i="2"/>
  <c r="J66" i="2"/>
  <c r="I66" i="2"/>
  <c r="H66" i="2"/>
  <c r="G66" i="2"/>
  <c r="F66" i="2"/>
  <c r="E66" i="2"/>
  <c r="D66" i="2"/>
  <c r="N65" i="2"/>
  <c r="M65" i="2"/>
  <c r="L65" i="2"/>
  <c r="K65" i="2"/>
  <c r="J65" i="2"/>
  <c r="I65" i="2"/>
  <c r="H65" i="2"/>
  <c r="G65" i="2"/>
  <c r="F65" i="2"/>
  <c r="E65" i="2"/>
  <c r="D65" i="2"/>
  <c r="N64" i="2"/>
  <c r="M64" i="2"/>
  <c r="L64" i="2"/>
  <c r="K64" i="2"/>
  <c r="J64" i="2"/>
  <c r="I64" i="2"/>
  <c r="H64" i="2"/>
  <c r="G64" i="2"/>
  <c r="F64" i="2"/>
  <c r="E64" i="2"/>
  <c r="D64" i="2"/>
  <c r="N63" i="2"/>
  <c r="M63" i="2"/>
  <c r="L63" i="2"/>
  <c r="K63" i="2"/>
  <c r="J63" i="2"/>
  <c r="I63" i="2"/>
  <c r="H63" i="2"/>
  <c r="G63" i="2"/>
  <c r="F63" i="2"/>
  <c r="E63" i="2"/>
  <c r="D63" i="2"/>
  <c r="N62" i="2"/>
  <c r="M62" i="2"/>
  <c r="L62" i="2"/>
  <c r="K62" i="2"/>
  <c r="J62" i="2"/>
  <c r="I62" i="2"/>
  <c r="H62" i="2"/>
  <c r="G62" i="2"/>
  <c r="F62" i="2"/>
  <c r="E62" i="2"/>
  <c r="D62" i="2"/>
  <c r="N61" i="2"/>
  <c r="M61" i="2"/>
  <c r="L61" i="2"/>
  <c r="K61" i="2"/>
  <c r="J61" i="2"/>
  <c r="I61" i="2"/>
  <c r="H61" i="2"/>
  <c r="G61" i="2"/>
  <c r="F61" i="2"/>
  <c r="E61" i="2"/>
  <c r="D61" i="2"/>
  <c r="N60" i="2"/>
  <c r="M60" i="2"/>
  <c r="L60" i="2"/>
  <c r="K60" i="2"/>
  <c r="J60" i="2"/>
  <c r="I60" i="2"/>
  <c r="H60" i="2"/>
  <c r="G60" i="2"/>
  <c r="F60" i="2"/>
  <c r="E60" i="2"/>
  <c r="D60" i="2"/>
  <c r="N59" i="2"/>
  <c r="M59" i="2"/>
  <c r="L59" i="2"/>
  <c r="K59" i="2"/>
  <c r="J59" i="2"/>
  <c r="I59" i="2"/>
  <c r="H59" i="2"/>
  <c r="G59" i="2"/>
  <c r="F59" i="2"/>
  <c r="E59" i="2"/>
  <c r="D59" i="2"/>
  <c r="N58" i="2"/>
  <c r="M58" i="2"/>
  <c r="L58" i="2"/>
  <c r="K58" i="2"/>
  <c r="J58" i="2"/>
  <c r="I58" i="2"/>
  <c r="H58" i="2"/>
  <c r="G58" i="2"/>
  <c r="F58" i="2"/>
  <c r="E58" i="2"/>
  <c r="D58" i="2"/>
  <c r="N57" i="2"/>
  <c r="M57" i="2"/>
  <c r="L57" i="2"/>
  <c r="K57" i="2"/>
  <c r="J57" i="2"/>
  <c r="I57" i="2"/>
  <c r="H57" i="2"/>
  <c r="G57" i="2"/>
  <c r="F57" i="2"/>
  <c r="E57" i="2"/>
  <c r="D57" i="2"/>
  <c r="N56" i="2"/>
  <c r="M56" i="2"/>
  <c r="L56" i="2"/>
  <c r="K56" i="2"/>
  <c r="J56" i="2"/>
  <c r="I56" i="2"/>
  <c r="H56" i="2"/>
  <c r="G56" i="2"/>
  <c r="F56" i="2"/>
  <c r="E56" i="2"/>
  <c r="D56" i="2"/>
  <c r="N55" i="2"/>
  <c r="M55" i="2"/>
  <c r="L55" i="2"/>
  <c r="K55" i="2"/>
  <c r="J55" i="2"/>
  <c r="I55" i="2"/>
  <c r="H55" i="2"/>
  <c r="G55" i="2"/>
  <c r="F55" i="2"/>
  <c r="E55" i="2"/>
  <c r="D55" i="2"/>
  <c r="N54" i="2"/>
  <c r="M54" i="2"/>
  <c r="L54" i="2"/>
  <c r="K54" i="2"/>
  <c r="J54" i="2"/>
  <c r="I54" i="2"/>
  <c r="H54" i="2"/>
  <c r="G54" i="2"/>
  <c r="F54" i="2"/>
  <c r="E54" i="2"/>
  <c r="D54" i="2"/>
  <c r="N53" i="2"/>
  <c r="M53" i="2"/>
  <c r="L53" i="2"/>
  <c r="K53" i="2"/>
  <c r="J53" i="2"/>
  <c r="I53" i="2"/>
  <c r="H53" i="2"/>
  <c r="G53" i="2"/>
  <c r="F53" i="2"/>
  <c r="E53" i="2"/>
  <c r="D53" i="2"/>
  <c r="N52" i="2"/>
  <c r="M52" i="2"/>
  <c r="L52" i="2"/>
  <c r="K52" i="2"/>
  <c r="J52" i="2"/>
  <c r="I52" i="2"/>
  <c r="H52" i="2"/>
  <c r="G52" i="2"/>
  <c r="F52" i="2"/>
  <c r="E52" i="2"/>
  <c r="D52" i="2"/>
  <c r="N51" i="2"/>
  <c r="M51" i="2"/>
  <c r="L51" i="2"/>
  <c r="K51" i="2"/>
  <c r="J51" i="2"/>
  <c r="I51" i="2"/>
  <c r="H51" i="2"/>
  <c r="G51" i="2"/>
  <c r="F51" i="2"/>
  <c r="E51" i="2"/>
  <c r="D51" i="2"/>
  <c r="N50" i="2"/>
  <c r="M50" i="2"/>
  <c r="L50" i="2"/>
  <c r="K50" i="2"/>
  <c r="J50" i="2"/>
  <c r="I50" i="2"/>
  <c r="H50" i="2"/>
  <c r="G50" i="2"/>
  <c r="F50" i="2"/>
  <c r="E50" i="2"/>
  <c r="D50" i="2"/>
  <c r="N49" i="2"/>
  <c r="M49" i="2"/>
  <c r="L49" i="2"/>
  <c r="K49" i="2"/>
  <c r="J49" i="2"/>
  <c r="I49" i="2"/>
  <c r="H49" i="2"/>
  <c r="G49" i="2"/>
  <c r="F49" i="2"/>
  <c r="E49" i="2"/>
  <c r="D49" i="2"/>
  <c r="N48" i="2"/>
  <c r="M48" i="2"/>
  <c r="L48" i="2"/>
  <c r="K48" i="2"/>
  <c r="J48" i="2"/>
  <c r="I48" i="2"/>
  <c r="H48" i="2"/>
  <c r="G48" i="2"/>
  <c r="F48" i="2"/>
  <c r="E48" i="2"/>
  <c r="D48" i="2"/>
  <c r="N47" i="2"/>
  <c r="M47" i="2"/>
  <c r="L47" i="2"/>
  <c r="K47" i="2"/>
  <c r="J47" i="2"/>
  <c r="I47" i="2"/>
  <c r="H47" i="2"/>
  <c r="G47" i="2"/>
  <c r="F47" i="2"/>
  <c r="E47" i="2"/>
  <c r="D47" i="2"/>
  <c r="N46" i="2"/>
  <c r="M46" i="2"/>
  <c r="L46" i="2"/>
  <c r="K46" i="2"/>
  <c r="J46" i="2"/>
  <c r="I46" i="2"/>
  <c r="H46" i="2"/>
  <c r="G46" i="2"/>
  <c r="F46" i="2"/>
  <c r="E46" i="2"/>
  <c r="D46" i="2"/>
  <c r="N45" i="2"/>
  <c r="M45" i="2"/>
  <c r="L45" i="2"/>
  <c r="K45" i="2"/>
  <c r="J45" i="2"/>
  <c r="I45" i="2"/>
  <c r="H45" i="2"/>
  <c r="G45" i="2"/>
  <c r="F45" i="2"/>
  <c r="E45" i="2"/>
  <c r="D45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70" i="2" s="1"/>
  <c r="B71" i="2" s="1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K36" i="2" l="1"/>
  <c r="G34" i="2"/>
  <c r="A31" i="2"/>
  <c r="R31" i="2" s="1"/>
  <c r="O30" i="2"/>
  <c r="A30" i="2"/>
  <c r="R30" i="2" s="1"/>
  <c r="O29" i="2"/>
  <c r="A29" i="2"/>
  <c r="R29" i="2" s="1"/>
  <c r="O28" i="2"/>
  <c r="A28" i="2"/>
  <c r="R28" i="2" s="1"/>
  <c r="O27" i="2"/>
  <c r="A27" i="2"/>
  <c r="R27" i="2" s="1"/>
  <c r="O26" i="2"/>
  <c r="A26" i="2"/>
  <c r="R26" i="2" s="1"/>
  <c r="O25" i="2"/>
  <c r="A25" i="2"/>
  <c r="R25" i="2" s="1"/>
  <c r="O24" i="2"/>
  <c r="A24" i="2"/>
  <c r="R24" i="2" s="1"/>
  <c r="O23" i="2"/>
  <c r="A23" i="2"/>
  <c r="R23" i="2" s="1"/>
  <c r="O22" i="2"/>
  <c r="A22" i="2"/>
  <c r="R22" i="2" s="1"/>
  <c r="O21" i="2"/>
  <c r="A21" i="2"/>
  <c r="R21" i="2" s="1"/>
  <c r="O20" i="2"/>
  <c r="A20" i="2"/>
  <c r="R20" i="2" s="1"/>
  <c r="A19" i="2"/>
  <c r="R19" i="2" s="1"/>
  <c r="A18" i="2"/>
  <c r="R18" i="2" s="1"/>
  <c r="A17" i="2"/>
  <c r="R17" i="2" s="1"/>
  <c r="A16" i="2"/>
  <c r="R16" i="2" s="1"/>
  <c r="A15" i="2"/>
  <c r="R15" i="2" s="1"/>
  <c r="A14" i="2"/>
  <c r="R14" i="2" s="1"/>
  <c r="A13" i="2"/>
  <c r="R13" i="2" s="1"/>
  <c r="A12" i="2"/>
  <c r="R12" i="2" s="1"/>
  <c r="A11" i="2"/>
  <c r="R11" i="2" s="1"/>
  <c r="A10" i="2"/>
  <c r="R10" i="2" s="1"/>
  <c r="A9" i="2"/>
  <c r="R9" i="2" s="1"/>
  <c r="A8" i="2"/>
  <c r="R8" i="2" s="1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J29" i="1"/>
  <c r="H29" i="1"/>
  <c r="D29" i="1"/>
  <c r="C29" i="1"/>
  <c r="B29" i="1"/>
  <c r="J28" i="1"/>
  <c r="H28" i="1"/>
  <c r="D28" i="1"/>
  <c r="C28" i="1"/>
  <c r="B28" i="1"/>
  <c r="J27" i="1"/>
  <c r="H27" i="1"/>
  <c r="D27" i="1"/>
  <c r="C27" i="1"/>
  <c r="B27" i="1"/>
  <c r="J26" i="1"/>
  <c r="H26" i="1"/>
  <c r="D26" i="1"/>
  <c r="C26" i="1"/>
  <c r="B26" i="1"/>
  <c r="J25" i="1"/>
  <c r="H25" i="1"/>
  <c r="D25" i="1"/>
  <c r="C25" i="1"/>
  <c r="B25" i="1"/>
  <c r="J24" i="1"/>
  <c r="H24" i="1"/>
  <c r="D24" i="1"/>
  <c r="C24" i="1"/>
  <c r="B24" i="1"/>
  <c r="J23" i="1"/>
  <c r="H23" i="1"/>
  <c r="D23" i="1"/>
  <c r="C23" i="1"/>
  <c r="B23" i="1"/>
  <c r="J22" i="1"/>
  <c r="H22" i="1"/>
  <c r="D22" i="1"/>
  <c r="C22" i="1"/>
  <c r="B22" i="1"/>
  <c r="J21" i="1"/>
  <c r="H21" i="1"/>
  <c r="D21" i="1"/>
  <c r="C21" i="1"/>
  <c r="B21" i="1"/>
  <c r="J20" i="1"/>
  <c r="H20" i="1"/>
  <c r="D20" i="1"/>
  <c r="C20" i="1"/>
  <c r="B20" i="1"/>
  <c r="J19" i="1"/>
  <c r="H19" i="1"/>
  <c r="D19" i="1"/>
  <c r="C19" i="1"/>
  <c r="B19" i="1"/>
  <c r="J18" i="1"/>
  <c r="H18" i="1"/>
  <c r="D18" i="1"/>
  <c r="C18" i="1"/>
  <c r="B18" i="1"/>
  <c r="J17" i="1"/>
  <c r="H17" i="1"/>
  <c r="D17" i="1"/>
  <c r="C17" i="1"/>
  <c r="B17" i="1"/>
  <c r="J16" i="1"/>
  <c r="H16" i="1"/>
  <c r="D16" i="1"/>
  <c r="C16" i="1"/>
  <c r="B16" i="1"/>
  <c r="J15" i="1"/>
  <c r="H15" i="1"/>
  <c r="D15" i="1"/>
  <c r="C15" i="1"/>
  <c r="B15" i="1"/>
  <c r="J14" i="1"/>
  <c r="H14" i="1"/>
  <c r="D14" i="1"/>
  <c r="C14" i="1"/>
  <c r="B14" i="1"/>
  <c r="J13" i="1"/>
  <c r="H13" i="1"/>
  <c r="D13" i="1"/>
  <c r="C13" i="1"/>
  <c r="B13" i="1"/>
  <c r="J12" i="1"/>
  <c r="H12" i="1"/>
  <c r="D12" i="1"/>
  <c r="C12" i="1"/>
  <c r="B12" i="1"/>
  <c r="J11" i="1"/>
  <c r="H11" i="1"/>
  <c r="D11" i="1"/>
  <c r="C11" i="1"/>
  <c r="B11" i="1"/>
  <c r="J10" i="1"/>
  <c r="H10" i="1"/>
  <c r="D10" i="1"/>
  <c r="C10" i="1"/>
  <c r="B10" i="1"/>
  <c r="J9" i="1"/>
  <c r="H9" i="1"/>
  <c r="D9" i="1"/>
  <c r="C9" i="1"/>
  <c r="B9" i="1"/>
  <c r="J8" i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H7" i="1"/>
  <c r="D7" i="1"/>
  <c r="C7" i="1"/>
  <c r="B7" i="1"/>
  <c r="J33" i="2" l="1"/>
  <c r="N28" i="2" l="1"/>
  <c r="N27" i="2"/>
  <c r="N26" i="2"/>
  <c r="N25" i="2"/>
  <c r="N24" i="2"/>
  <c r="N23" i="2"/>
  <c r="N22" i="2"/>
  <c r="N21" i="2"/>
  <c r="N20" i="2"/>
  <c r="N30" i="2"/>
  <c r="N29" i="2"/>
  <c r="H33" i="2"/>
  <c r="I71" i="2" s="1"/>
  <c r="H36" i="2" l="1"/>
  <c r="J36" i="2" l="1"/>
  <c r="I7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  <author>Jarod Stockton</author>
  </authors>
  <commentList>
    <comment ref="C8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  <comment ref="I36" authorId="1" shapeId="0" xr:uid="{00000000-0006-0000-0100-000002000000}">
      <text>
        <r>
          <rPr>
            <sz val="11"/>
            <color theme="1"/>
            <rFont val="Aptos Narrow"/>
            <family val="2"/>
            <scheme val="minor"/>
          </rPr>
          <t>Jarod Stockton:
Update Link</t>
        </r>
      </text>
    </comment>
  </commentList>
</comments>
</file>

<file path=xl/sharedStrings.xml><?xml version="1.0" encoding="utf-8"?>
<sst xmlns="http://schemas.openxmlformats.org/spreadsheetml/2006/main" count="161" uniqueCount="57">
  <si>
    <t>Paid Percentages</t>
  </si>
  <si>
    <t/>
  </si>
  <si>
    <t>3 month</t>
  </si>
  <si>
    <t>6 month</t>
  </si>
  <si>
    <t>12 month</t>
  </si>
  <si>
    <t>avg of 3 &amp; 6</t>
  </si>
  <si>
    <t xml:space="preserve">  Cumulative</t>
  </si>
  <si>
    <t>MONTH</t>
  </si>
  <si>
    <t>3-month</t>
  </si>
  <si>
    <t>6-month</t>
  </si>
  <si>
    <t>12-month</t>
  </si>
  <si>
    <t>Cumulat</t>
  </si>
  <si>
    <t>average</t>
  </si>
  <si>
    <t xml:space="preserve">    Pd Pct</t>
  </si>
  <si>
    <t>OF LAG</t>
  </si>
  <si>
    <t>Pd Pct</t>
  </si>
  <si>
    <t>of 3 &amp; 6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</si>
  <si>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</si>
  <si>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</si>
  <si>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</si>
  <si>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</si>
  <si>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</si>
  <si>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</si>
  <si>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</si>
  <si>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</si>
  <si>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</si>
  <si>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</si>
  <si>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</si>
  <si>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</si>
  <si>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</si>
  <si>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</si>
  <si>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</si>
  <si>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</si>
  <si>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</si>
  <si>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</si>
  <si>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</si>
  <si>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</si>
  <si>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</si>
  <si>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</si>
  <si>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</si>
  <si>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</si>
  <si>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</si>
  <si>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</si>
  <si>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</si>
  <si>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</si>
  <si>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</si>
  <si>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</si>
  <si>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</si>
  <si>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</si>
  <si>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</si>
  <si>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</si>
  <si>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</si>
  <si>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</si>
  <si>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</si>
  <si>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</si>
  <si>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</si>
  <si>
    <t>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</si>
</sst>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6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43" fontId="5" fillId="0" borderId="0" xfId="0" applyNumberFormat="1" applyFont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5" fillId="0" borderId="0" xfId="0" applyFont="1"/>
    <xf numFmtId="166" fontId="5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NSL.xlsx" TargetMode="External"/><Relationship Id="rId1" Type="http://schemas.openxmlformats.org/officeDocument/2006/relationships/externalLinkPath" Target="/Users/joranias/Documents/GitHub/DMI_IBNP/Process%20Results/Unified_IBNP_NS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 CODE TABLE"/>
      <sheetName val="Split_By_LOB"/>
      <sheetName val="EOB Information"/>
      <sheetName val="Claim Triangle"/>
      <sheetName val="Sch H"/>
      <sheetName val="PL"/>
      <sheetName val="Premium"/>
      <sheetName val="Summary"/>
      <sheetName val="Assume split"/>
      <sheetName val="Completion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2216</v>
          </cell>
          <cell r="C8">
            <v>100</v>
          </cell>
          <cell r="D8">
            <v>0</v>
          </cell>
          <cell r="E8">
            <v>0</v>
          </cell>
          <cell r="G8">
            <v>2216</v>
          </cell>
          <cell r="H8">
            <v>0</v>
          </cell>
          <cell r="I8">
            <v>26931.782499999503</v>
          </cell>
          <cell r="J8">
            <v>8.2281965555010732</v>
          </cell>
          <cell r="K8">
            <v>8.2281965555010732</v>
          </cell>
          <cell r="L8">
            <v>0</v>
          </cell>
        </row>
        <row r="9">
          <cell r="B9">
            <v>2604</v>
          </cell>
          <cell r="C9">
            <v>100</v>
          </cell>
          <cell r="D9">
            <v>0</v>
          </cell>
          <cell r="E9">
            <v>0</v>
          </cell>
          <cell r="G9">
            <v>2604</v>
          </cell>
          <cell r="H9">
            <v>0</v>
          </cell>
          <cell r="I9">
            <v>26770.604999999505</v>
          </cell>
          <cell r="J9">
            <v>9.7270868551534342</v>
          </cell>
          <cell r="K9">
            <v>9.7270868551534342</v>
          </cell>
          <cell r="L9">
            <v>0</v>
          </cell>
        </row>
        <row r="10">
          <cell r="B10">
            <v>5528.63</v>
          </cell>
          <cell r="C10">
            <v>100</v>
          </cell>
          <cell r="D10">
            <v>0</v>
          </cell>
          <cell r="E10">
            <v>0</v>
          </cell>
          <cell r="G10">
            <v>5528.63</v>
          </cell>
          <cell r="H10">
            <v>0</v>
          </cell>
          <cell r="I10">
            <v>26563.706666666185</v>
          </cell>
          <cell r="J10">
            <v>20.812720413516963</v>
          </cell>
          <cell r="K10">
            <v>20.812720413516967</v>
          </cell>
          <cell r="L10">
            <v>0</v>
          </cell>
        </row>
        <row r="11">
          <cell r="B11">
            <v>7050</v>
          </cell>
          <cell r="C11">
            <v>100</v>
          </cell>
          <cell r="D11">
            <v>0</v>
          </cell>
          <cell r="E11">
            <v>0</v>
          </cell>
          <cell r="G11">
            <v>7050</v>
          </cell>
          <cell r="H11">
            <v>0</v>
          </cell>
          <cell r="I11">
            <v>26423.563333332848</v>
          </cell>
          <cell r="J11">
            <v>26.680731554122197</v>
          </cell>
          <cell r="K11">
            <v>26.680731554122193</v>
          </cell>
          <cell r="L11">
            <v>0</v>
          </cell>
        </row>
        <row r="12">
          <cell r="B12">
            <v>6538.45</v>
          </cell>
          <cell r="C12">
            <v>100</v>
          </cell>
          <cell r="D12">
            <v>0</v>
          </cell>
          <cell r="E12">
            <v>0</v>
          </cell>
          <cell r="G12">
            <v>6538.45</v>
          </cell>
          <cell r="H12">
            <v>0</v>
          </cell>
          <cell r="I12">
            <v>26288.833333332881</v>
          </cell>
          <cell r="J12">
            <v>24.871586795407858</v>
          </cell>
          <cell r="K12">
            <v>24.871586795407858</v>
          </cell>
          <cell r="L12">
            <v>0</v>
          </cell>
        </row>
        <row r="13">
          <cell r="B13">
            <v>3039</v>
          </cell>
          <cell r="C13">
            <v>100</v>
          </cell>
          <cell r="D13">
            <v>0</v>
          </cell>
          <cell r="E13">
            <v>0</v>
          </cell>
          <cell r="G13">
            <v>3039</v>
          </cell>
          <cell r="H13">
            <v>0</v>
          </cell>
          <cell r="I13">
            <v>26174.57499999955</v>
          </cell>
          <cell r="J13">
            <v>11.610503704453853</v>
          </cell>
          <cell r="K13">
            <v>11.610503704453853</v>
          </cell>
          <cell r="L13">
            <v>0</v>
          </cell>
        </row>
        <row r="14">
          <cell r="B14">
            <v>9163</v>
          </cell>
          <cell r="C14">
            <v>100</v>
          </cell>
          <cell r="D14">
            <v>0</v>
          </cell>
          <cell r="E14">
            <v>0</v>
          </cell>
          <cell r="G14">
            <v>9163</v>
          </cell>
          <cell r="H14">
            <v>0</v>
          </cell>
          <cell r="I14">
            <v>25856.000833332932</v>
          </cell>
          <cell r="J14">
            <v>35.43858177861474</v>
          </cell>
          <cell r="K14">
            <v>35.43858177861474</v>
          </cell>
          <cell r="L14">
            <v>0</v>
          </cell>
        </row>
        <row r="15">
          <cell r="B15">
            <v>9719.08</v>
          </cell>
          <cell r="C15">
            <v>100</v>
          </cell>
          <cell r="D15">
            <v>0</v>
          </cell>
          <cell r="E15">
            <v>0</v>
          </cell>
          <cell r="G15">
            <v>9719.08</v>
          </cell>
          <cell r="H15">
            <v>0</v>
          </cell>
          <cell r="I15">
            <v>25722.269166666276</v>
          </cell>
          <cell r="J15">
            <v>37.784691300078009</v>
          </cell>
          <cell r="K15">
            <v>37.784691300078002</v>
          </cell>
          <cell r="L15">
            <v>0</v>
          </cell>
        </row>
        <row r="16">
          <cell r="B16">
            <v>9039.5300000000007</v>
          </cell>
          <cell r="C16">
            <v>100</v>
          </cell>
          <cell r="D16">
            <v>0</v>
          </cell>
          <cell r="E16">
            <v>0</v>
          </cell>
          <cell r="G16">
            <v>9039.5300000000007</v>
          </cell>
          <cell r="H16">
            <v>0</v>
          </cell>
          <cell r="I16">
            <v>25575.24999999964</v>
          </cell>
          <cell r="J16">
            <v>35.344835338853493</v>
          </cell>
          <cell r="K16">
            <v>35.344835338853493</v>
          </cell>
          <cell r="L16">
            <v>0</v>
          </cell>
        </row>
        <row r="17">
          <cell r="B17">
            <v>6057.3200000000006</v>
          </cell>
          <cell r="C17">
            <v>98.431887498575705</v>
          </cell>
          <cell r="D17">
            <v>96.498801948350305</v>
          </cell>
          <cell r="E17">
            <v>96.498801948350305</v>
          </cell>
          <cell r="G17">
            <v>6153.8188019483505</v>
          </cell>
          <cell r="H17">
            <v>96.498801948349865</v>
          </cell>
          <cell r="I17">
            <v>25320.697499999733</v>
          </cell>
          <cell r="J17">
            <v>24.303512183850444</v>
          </cell>
          <cell r="K17">
            <v>23.922405771010315</v>
          </cell>
          <cell r="L17">
            <v>0.38110641284012914</v>
          </cell>
        </row>
        <row r="18">
          <cell r="B18">
            <v>4576</v>
          </cell>
          <cell r="C18">
            <v>98.431887498575705</v>
          </cell>
          <cell r="D18">
            <v>72.899981793210685</v>
          </cell>
          <cell r="E18">
            <v>72.899981793210685</v>
          </cell>
          <cell r="G18">
            <v>4648.8999817932108</v>
          </cell>
          <cell r="H18">
            <v>72.899981793210827</v>
          </cell>
          <cell r="I18">
            <v>25055.509166666405</v>
          </cell>
          <cell r="J18">
            <v>18.55440235067368</v>
          </cell>
          <cell r="K18">
            <v>18.263448447848205</v>
          </cell>
          <cell r="L18">
            <v>0.29095390282547484</v>
          </cell>
        </row>
        <row r="19">
          <cell r="B19">
            <v>1633.07</v>
          </cell>
          <cell r="C19">
            <v>97.765230929122765</v>
          </cell>
          <cell r="D19">
            <v>37.329573017868583</v>
          </cell>
          <cell r="E19">
            <v>37.329573017868583</v>
          </cell>
          <cell r="G19">
            <v>1670.3995730178685</v>
          </cell>
          <cell r="H19">
            <v>37.329573017868597</v>
          </cell>
          <cell r="I19">
            <v>24684.937499999727</v>
          </cell>
          <cell r="J19">
            <v>6.7668778704336887</v>
          </cell>
          <cell r="K19">
            <v>6.6156537767212003</v>
          </cell>
          <cell r="L19">
            <v>0.15122409371248846</v>
          </cell>
          <cell r="M19">
            <v>21.63705543819858</v>
          </cell>
        </row>
        <row r="20">
          <cell r="B20">
            <v>7031</v>
          </cell>
          <cell r="C20">
            <v>97.593628746710522</v>
          </cell>
          <cell r="D20">
            <v>173.36373797299285</v>
          </cell>
          <cell r="E20">
            <v>173.36373797299285</v>
          </cell>
          <cell r="G20">
            <v>7204.3637379729926</v>
          </cell>
          <cell r="H20">
            <v>173.36373797299257</v>
          </cell>
          <cell r="I20">
            <v>24606.129166666418</v>
          </cell>
          <cell r="J20">
            <v>29.27873656671137</v>
          </cell>
          <cell r="K20">
            <v>28.57418146664368</v>
          </cell>
          <cell r="L20">
            <v>0.70455510006769018</v>
          </cell>
          <cell r="M20">
            <v>23.414019500257314</v>
          </cell>
        </row>
        <row r="21">
          <cell r="B21">
            <v>2618.0600000000004</v>
          </cell>
          <cell r="C21">
            <v>96.416687455008628</v>
          </cell>
          <cell r="D21">
            <v>97.299829408864142</v>
          </cell>
          <cell r="E21">
            <v>97.299829408864142</v>
          </cell>
          <cell r="G21">
            <v>2715.3598294088647</v>
          </cell>
          <cell r="H21">
            <v>97.299829408864298</v>
          </cell>
          <cell r="I21">
            <v>24426.05916666643</v>
          </cell>
          <cell r="J21">
            <v>11.116651322594196</v>
          </cell>
          <cell r="K21">
            <v>10.718306961168729</v>
          </cell>
          <cell r="L21">
            <v>0.39834436142546714</v>
          </cell>
          <cell r="M21">
            <v>23.629317043156924</v>
          </cell>
        </row>
        <row r="22">
          <cell r="B22">
            <v>1341.53</v>
          </cell>
          <cell r="C22">
            <v>96.416687455008628</v>
          </cell>
          <cell r="D22">
            <v>49.85777260523956</v>
          </cell>
          <cell r="E22">
            <v>49.85777260523956</v>
          </cell>
          <cell r="G22">
            <v>1391.3877726052394</v>
          </cell>
          <cell r="H22">
            <v>49.857772605239461</v>
          </cell>
          <cell r="I22">
            <v>24274.800833333109</v>
          </cell>
          <cell r="J22">
            <v>5.7318195199964137</v>
          </cell>
          <cell r="K22">
            <v>5.5264305120801192</v>
          </cell>
          <cell r="L22">
            <v>0.20538900791629455</v>
          </cell>
          <cell r="M22">
            <v>22.447882249311245</v>
          </cell>
        </row>
        <row r="23">
          <cell r="B23">
            <v>8099.24</v>
          </cell>
          <cell r="C23">
            <v>95.628776955146805</v>
          </cell>
          <cell r="D23">
            <v>370.21894100352586</v>
          </cell>
          <cell r="E23">
            <v>370.21894100352586</v>
          </cell>
          <cell r="G23">
            <v>8469.458941003526</v>
          </cell>
          <cell r="H23">
            <v>370.2189410035262</v>
          </cell>
          <cell r="I23">
            <v>24107.375833333135</v>
          </cell>
          <cell r="J23">
            <v>35.132230897121751</v>
          </cell>
          <cell r="K23">
            <v>33.596522723975731</v>
          </cell>
          <cell r="L23">
            <v>1.5357081731460198</v>
          </cell>
          <cell r="M23">
            <v>23.089869185404851</v>
          </cell>
        </row>
        <row r="24">
          <cell r="B24">
            <v>8542</v>
          </cell>
          <cell r="C24">
            <v>95.299215890817564</v>
          </cell>
          <cell r="D24">
            <v>421.34762059994455</v>
          </cell>
          <cell r="E24">
            <v>421.34762059994455</v>
          </cell>
          <cell r="G24">
            <v>8963.347620599945</v>
          </cell>
          <cell r="H24">
            <v>421.347620599945</v>
          </cell>
          <cell r="I24">
            <v>23950.584999999843</v>
          </cell>
          <cell r="J24">
            <v>37.424336902835584</v>
          </cell>
          <cell r="K24">
            <v>35.665099620740186</v>
          </cell>
          <cell r="L24">
            <v>1.7592372820953983</v>
          </cell>
          <cell r="M24">
            <v>24.078944971214149</v>
          </cell>
        </row>
        <row r="25">
          <cell r="B25">
            <v>10189</v>
          </cell>
          <cell r="C25">
            <v>94.411244545685349</v>
          </cell>
          <cell r="D25">
            <v>603.1466865841071</v>
          </cell>
          <cell r="E25">
            <v>603.1466865841071</v>
          </cell>
          <cell r="F25">
            <v>0</v>
          </cell>
          <cell r="G25">
            <v>10792.146686584107</v>
          </cell>
          <cell r="H25">
            <v>603.14668658410665</v>
          </cell>
          <cell r="I25">
            <v>23659.128333333141</v>
          </cell>
          <cell r="J25">
            <v>45.615149191186156</v>
          </cell>
          <cell r="K25">
            <v>43.065830052769975</v>
          </cell>
          <cell r="L25">
            <v>2.5493191384161804</v>
          </cell>
          <cell r="M25">
            <v>26.891108565679311</v>
          </cell>
        </row>
        <row r="26">
          <cell r="B26">
            <v>10642.75</v>
          </cell>
          <cell r="C26">
            <v>94.411244545685349</v>
          </cell>
          <cell r="D26">
            <v>630.00681113387043</v>
          </cell>
          <cell r="E26">
            <v>630.00681113387043</v>
          </cell>
          <cell r="F26">
            <v>0</v>
          </cell>
          <cell r="G26">
            <v>11272.75681113387</v>
          </cell>
          <cell r="H26">
            <v>630.00681113386963</v>
          </cell>
          <cell r="I26">
            <v>23404.059999999721</v>
          </cell>
          <cell r="J26">
            <v>48.165817431394402</v>
          </cell>
          <cell r="K26">
            <v>45.473947682582114</v>
          </cell>
          <cell r="L26">
            <v>2.6918697488122874</v>
          </cell>
          <cell r="M26">
            <v>27.830469102492955</v>
          </cell>
        </row>
        <row r="27">
          <cell r="B27">
            <v>28286.080000000002</v>
          </cell>
          <cell r="C27">
            <v>88.284063583522766</v>
          </cell>
          <cell r="D27">
            <v>3753.7682487605866</v>
          </cell>
          <cell r="E27">
            <v>3753.7682487605866</v>
          </cell>
          <cell r="F27">
            <v>0</v>
          </cell>
          <cell r="G27">
            <v>32039.848248760587</v>
          </cell>
          <cell r="H27">
            <v>3753.7682487605853</v>
          </cell>
          <cell r="I27">
            <v>23279.127499999729</v>
          </cell>
          <cell r="J27">
            <v>137.63337242240269</v>
          </cell>
          <cell r="K27">
            <v>121.50833402154066</v>
          </cell>
          <cell r="L27">
            <v>16.125038400862024</v>
          </cell>
          <cell r="M27">
            <v>35.69816359445921</v>
          </cell>
        </row>
        <row r="28">
          <cell r="B28">
            <v>15173</v>
          </cell>
          <cell r="C28">
            <v>85.118239406039947</v>
          </cell>
          <cell r="D28">
            <v>2652.7916351161407</v>
          </cell>
          <cell r="E28">
            <v>2652.7916351161407</v>
          </cell>
          <cell r="F28">
            <v>0</v>
          </cell>
          <cell r="G28">
            <v>17825.79163511614</v>
          </cell>
          <cell r="H28">
            <v>2652.7916351161402</v>
          </cell>
          <cell r="I28">
            <v>23162.981666666401</v>
          </cell>
          <cell r="J28">
            <v>76.958104494677585</v>
          </cell>
          <cell r="K28">
            <v>65.505383626130055</v>
          </cell>
          <cell r="L28">
            <v>11.45272086854753</v>
          </cell>
          <cell r="M28">
            <v>39.025639476125193</v>
          </cell>
        </row>
        <row r="29">
          <cell r="B29">
            <v>12985.85</v>
          </cell>
          <cell r="C29">
            <v>74.874286161882466</v>
          </cell>
          <cell r="D29">
            <v>4357.6876357697147</v>
          </cell>
          <cell r="E29">
            <v>4357.6876357697147</v>
          </cell>
          <cell r="F29">
            <v>-1382.5376357697151</v>
          </cell>
          <cell r="G29">
            <v>15961.000000000002</v>
          </cell>
          <cell r="H29">
            <v>2975.1500000000015</v>
          </cell>
          <cell r="I29">
            <v>22801.173333333023</v>
          </cell>
          <cell r="J29">
            <v>70</v>
          </cell>
          <cell r="K29">
            <v>56.952551564598622</v>
          </cell>
          <cell r="L29">
            <v>13.047448435401378</v>
          </cell>
          <cell r="M29">
            <v>42.779987447107615</v>
          </cell>
        </row>
        <row r="30">
          <cell r="B30">
            <v>2530</v>
          </cell>
          <cell r="C30">
            <v>39.464498355529749</v>
          </cell>
          <cell r="D30">
            <v>3880.8251857343007</v>
          </cell>
          <cell r="E30">
            <v>3880.8251857343007</v>
          </cell>
          <cell r="F30">
            <v>9363.1748142656998</v>
          </cell>
          <cell r="G30">
            <v>15774</v>
          </cell>
          <cell r="H30">
            <v>13244</v>
          </cell>
          <cell r="I30">
            <v>22534.731666666343</v>
          </cell>
          <cell r="J30">
            <v>70</v>
          </cell>
          <cell r="K30">
            <v>11.227113938713581</v>
          </cell>
          <cell r="L30">
            <v>58.772886061286421</v>
          </cell>
          <cell r="M30">
            <v>47.063550094249891</v>
          </cell>
        </row>
        <row r="31">
          <cell r="B31">
            <v>0</v>
          </cell>
          <cell r="C31">
            <v>0.10182798430172416</v>
          </cell>
          <cell r="D31">
            <v>0</v>
          </cell>
          <cell r="E31">
            <v>0</v>
          </cell>
          <cell r="F31">
            <v>15698</v>
          </cell>
          <cell r="G31">
            <v>15698</v>
          </cell>
          <cell r="H31">
            <v>15698</v>
          </cell>
          <cell r="I31">
            <v>22425.62499999968</v>
          </cell>
          <cell r="J31">
            <v>70</v>
          </cell>
          <cell r="K31">
            <v>0</v>
          </cell>
          <cell r="L31">
            <v>70</v>
          </cell>
          <cell r="M31">
            <v>52.402975558255079</v>
          </cell>
        </row>
        <row r="33">
          <cell r="H33">
            <v>40875.679639944705</v>
          </cell>
        </row>
        <row r="36">
          <cell r="H36">
            <v>43941.36</v>
          </cell>
        </row>
      </sheetData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/>
      <sheetData sheetId="1">
        <row r="8">
          <cell r="B8">
            <v>2216</v>
          </cell>
          <cell r="C8">
            <v>1</v>
          </cell>
          <cell r="D8">
            <v>0</v>
          </cell>
          <cell r="E8">
            <v>0</v>
          </cell>
          <cell r="G8">
            <v>2216</v>
          </cell>
          <cell r="H8">
            <v>0</v>
          </cell>
          <cell r="I8">
            <v>5447.1425000000008</v>
          </cell>
          <cell r="J8">
            <v>40.681880453834275</v>
          </cell>
          <cell r="K8">
            <v>40.681880453834275</v>
          </cell>
          <cell r="L8">
            <v>0</v>
          </cell>
        </row>
        <row r="9">
          <cell r="B9">
            <v>2604</v>
          </cell>
          <cell r="C9">
            <v>1</v>
          </cell>
          <cell r="D9">
            <v>0</v>
          </cell>
          <cell r="E9">
            <v>0</v>
          </cell>
          <cell r="G9">
            <v>2604</v>
          </cell>
          <cell r="H9">
            <v>0</v>
          </cell>
          <cell r="I9">
            <v>5391.4216666666671</v>
          </cell>
          <cell r="J9">
            <v>48.298948978516179</v>
          </cell>
          <cell r="K9">
            <v>48.298948978516179</v>
          </cell>
          <cell r="L9">
            <v>0</v>
          </cell>
        </row>
        <row r="10">
          <cell r="B10">
            <v>5528.63</v>
          </cell>
          <cell r="C10">
            <v>1</v>
          </cell>
          <cell r="D10">
            <v>0</v>
          </cell>
          <cell r="E10">
            <v>0</v>
          </cell>
          <cell r="G10">
            <v>5528.63</v>
          </cell>
          <cell r="H10">
            <v>0</v>
          </cell>
          <cell r="I10">
            <v>5357.213333333334</v>
          </cell>
          <cell r="J10">
            <v>103.19973568347721</v>
          </cell>
          <cell r="K10">
            <v>103.19973568347723</v>
          </cell>
          <cell r="L10">
            <v>0</v>
          </cell>
        </row>
        <row r="11">
          <cell r="B11">
            <v>7050</v>
          </cell>
          <cell r="C11">
            <v>1</v>
          </cell>
          <cell r="D11">
            <v>0</v>
          </cell>
          <cell r="E11">
            <v>0</v>
          </cell>
          <cell r="G11">
            <v>7050</v>
          </cell>
          <cell r="H11">
            <v>0</v>
          </cell>
          <cell r="I11">
            <v>5336.6133333333337</v>
          </cell>
          <cell r="J11">
            <v>132.10625465338816</v>
          </cell>
          <cell r="K11">
            <v>132.10625465338816</v>
          </cell>
          <cell r="L11">
            <v>0</v>
          </cell>
        </row>
        <row r="12">
          <cell r="B12">
            <v>6538.45</v>
          </cell>
          <cell r="C12">
            <v>1</v>
          </cell>
          <cell r="D12">
            <v>0</v>
          </cell>
          <cell r="E12">
            <v>0</v>
          </cell>
          <cell r="G12">
            <v>6538.45</v>
          </cell>
          <cell r="H12">
            <v>0</v>
          </cell>
          <cell r="I12">
            <v>5299.3866666666663</v>
          </cell>
          <cell r="J12">
            <v>123.38125921490287</v>
          </cell>
          <cell r="K12">
            <v>123.38125921490285</v>
          </cell>
          <cell r="L12">
            <v>0</v>
          </cell>
        </row>
        <row r="13">
          <cell r="B13">
            <v>3039</v>
          </cell>
          <cell r="C13">
            <v>1</v>
          </cell>
          <cell r="D13">
            <v>0</v>
          </cell>
          <cell r="E13">
            <v>0</v>
          </cell>
          <cell r="G13">
            <v>3039</v>
          </cell>
          <cell r="H13">
            <v>0</v>
          </cell>
          <cell r="I13">
            <v>5303.1450000000004</v>
          </cell>
          <cell r="J13">
            <v>57.305617704211365</v>
          </cell>
          <cell r="K13">
            <v>57.305617704211365</v>
          </cell>
          <cell r="L13">
            <v>0</v>
          </cell>
        </row>
        <row r="14">
          <cell r="B14">
            <v>9163</v>
          </cell>
          <cell r="C14">
            <v>1</v>
          </cell>
          <cell r="D14">
            <v>0</v>
          </cell>
          <cell r="E14">
            <v>0</v>
          </cell>
          <cell r="G14">
            <v>9163</v>
          </cell>
          <cell r="H14">
            <v>0</v>
          </cell>
          <cell r="I14">
            <v>5264.2158333333336</v>
          </cell>
          <cell r="J14">
            <v>174.06201208505414</v>
          </cell>
          <cell r="K14">
            <v>174.06201208505411</v>
          </cell>
          <cell r="L14">
            <v>0</v>
          </cell>
        </row>
        <row r="15">
          <cell r="B15">
            <v>9719.08</v>
          </cell>
          <cell r="C15">
            <v>1</v>
          </cell>
          <cell r="D15">
            <v>0</v>
          </cell>
          <cell r="E15">
            <v>0</v>
          </cell>
          <cell r="G15">
            <v>9719.08</v>
          </cell>
          <cell r="H15">
            <v>0</v>
          </cell>
          <cell r="I15">
            <v>5244.5958333333338</v>
          </cell>
          <cell r="J15">
            <v>185.31609124630671</v>
          </cell>
          <cell r="K15">
            <v>185.31609124630671</v>
          </cell>
          <cell r="L15">
            <v>0</v>
          </cell>
        </row>
        <row r="16">
          <cell r="B16">
            <v>9039.5300000000007</v>
          </cell>
          <cell r="C16">
            <v>1</v>
          </cell>
          <cell r="D16">
            <v>0</v>
          </cell>
          <cell r="E16">
            <v>0</v>
          </cell>
          <cell r="G16">
            <v>9039.5300000000007</v>
          </cell>
          <cell r="H16">
            <v>0</v>
          </cell>
          <cell r="I16">
            <v>5223.5858333333344</v>
          </cell>
          <cell r="J16">
            <v>173.05219610475115</v>
          </cell>
          <cell r="K16">
            <v>173.05219610475115</v>
          </cell>
          <cell r="L16">
            <v>0</v>
          </cell>
        </row>
        <row r="17">
          <cell r="B17">
            <v>6057.3200000000006</v>
          </cell>
          <cell r="C17">
            <v>0.98354476520382439</v>
          </cell>
          <cell r="D17">
            <v>101.34223307559824</v>
          </cell>
          <cell r="E17">
            <v>101.34223307559824</v>
          </cell>
          <cell r="G17">
            <v>6158.662233075599</v>
          </cell>
          <cell r="H17">
            <v>101.34223307559841</v>
          </cell>
          <cell r="I17">
            <v>5155.9000000000005</v>
          </cell>
          <cell r="J17">
            <v>119.44883013781489</v>
          </cell>
          <cell r="K17">
            <v>117.48327159176866</v>
          </cell>
          <cell r="L17">
            <v>1.965558546046239</v>
          </cell>
        </row>
        <row r="18">
          <cell r="B18">
            <v>4576</v>
          </cell>
          <cell r="C18">
            <v>0.98354476520382439</v>
          </cell>
          <cell r="D18">
            <v>76.558949924048505</v>
          </cell>
          <cell r="E18">
            <v>76.558949924048505</v>
          </cell>
          <cell r="G18">
            <v>4652.5589499240486</v>
          </cell>
          <cell r="H18">
            <v>76.558949924048648</v>
          </cell>
          <cell r="I18">
            <v>5079.55</v>
          </cell>
          <cell r="J18">
            <v>91.593919735489337</v>
          </cell>
          <cell r="K18">
            <v>90.08672028033979</v>
          </cell>
          <cell r="L18">
            <v>1.5071994551495465</v>
          </cell>
        </row>
        <row r="19">
          <cell r="B19">
            <v>1633.07</v>
          </cell>
          <cell r="C19">
            <v>0.97673294270756039</v>
          </cell>
          <cell r="D19">
            <v>38.901865178454138</v>
          </cell>
          <cell r="E19">
            <v>38.901865178454138</v>
          </cell>
          <cell r="G19">
            <v>1671.971865178454</v>
          </cell>
          <cell r="H19">
            <v>38.901865178454045</v>
          </cell>
          <cell r="I19">
            <v>5040.5958333333338</v>
          </cell>
          <cell r="J19">
            <v>33.170123542176228</v>
          </cell>
          <cell r="K19">
            <v>32.398352377323114</v>
          </cell>
          <cell r="L19">
            <v>0.77177116485311359</v>
          </cell>
          <cell r="M19">
            <v>106.71094604939127</v>
          </cell>
        </row>
        <row r="20">
          <cell r="B20">
            <v>7031</v>
          </cell>
          <cell r="C20">
            <v>0.97499837451780202</v>
          </cell>
          <cell r="D20">
            <v>180.29407367193937</v>
          </cell>
          <cell r="E20">
            <v>180.29407367193937</v>
          </cell>
          <cell r="G20">
            <v>7211.2940736719393</v>
          </cell>
          <cell r="H20">
            <v>180.29407367193926</v>
          </cell>
          <cell r="I20">
            <v>5040.5958333333338</v>
          </cell>
          <cell r="J20">
            <v>143.06431842806822</v>
          </cell>
          <cell r="K20">
            <v>139.48747791886376</v>
          </cell>
          <cell r="L20">
            <v>3.5768405092044588</v>
          </cell>
          <cell r="M20">
            <v>115.3647540363426</v>
          </cell>
        </row>
        <row r="21">
          <cell r="B21">
            <v>2618.06</v>
          </cell>
          <cell r="C21">
            <v>0.96152214277270831</v>
          </cell>
          <cell r="D21">
            <v>104.76861053037274</v>
          </cell>
          <cell r="E21">
            <v>104.76861053037274</v>
          </cell>
          <cell r="G21">
            <v>2722.8286105303728</v>
          </cell>
          <cell r="H21">
            <v>104.76861053037283</v>
          </cell>
          <cell r="I21">
            <v>5040.5958333333338</v>
          </cell>
          <cell r="J21">
            <v>54.017991137563051</v>
          </cell>
          <cell r="K21">
            <v>51.9394945868668</v>
          </cell>
          <cell r="L21">
            <v>2.0784965506962507</v>
          </cell>
          <cell r="M21">
            <v>116.20397762208231</v>
          </cell>
        </row>
        <row r="22">
          <cell r="B22">
            <v>1341.53</v>
          </cell>
          <cell r="C22">
            <v>0.96152214277270831</v>
          </cell>
          <cell r="D22">
            <v>53.68487891217579</v>
          </cell>
          <cell r="E22">
            <v>53.68487891217579</v>
          </cell>
          <cell r="G22">
            <v>1395.2148789121757</v>
          </cell>
          <cell r="H22">
            <v>53.684878912175691</v>
          </cell>
          <cell r="I22">
            <v>5005.4375</v>
          </cell>
          <cell r="J22">
            <v>27.873984619969299</v>
          </cell>
          <cell r="K22">
            <v>26.801453419406396</v>
          </cell>
          <cell r="L22">
            <v>1.0725312005629029</v>
          </cell>
          <cell r="M22">
            <v>110.19981127559575</v>
          </cell>
        </row>
        <row r="23">
          <cell r="B23">
            <v>6299.2400000000007</v>
          </cell>
          <cell r="C23">
            <v>0.95282093629433462</v>
          </cell>
          <cell r="D23">
            <v>311.90776140278922</v>
          </cell>
          <cell r="E23">
            <v>311.90776140278922</v>
          </cell>
          <cell r="G23">
            <v>6611.1477614027899</v>
          </cell>
          <cell r="H23">
            <v>311.90776140278922</v>
          </cell>
          <cell r="I23">
            <v>4973.020833333333</v>
          </cell>
          <cell r="J23">
            <v>132.9402788158329</v>
          </cell>
          <cell r="K23">
            <v>126.66828093253181</v>
          </cell>
          <cell r="L23">
            <v>6.2719978833010828</v>
          </cell>
          <cell r="M23">
            <v>110.13791148167442</v>
          </cell>
        </row>
        <row r="24">
          <cell r="B24">
            <v>4542</v>
          </cell>
          <cell r="C24">
            <v>0.94952157724288311</v>
          </cell>
          <cell r="D24">
            <v>241.46159672175423</v>
          </cell>
          <cell r="E24">
            <v>241.46159672175423</v>
          </cell>
          <cell r="F24">
            <v>0</v>
          </cell>
          <cell r="G24">
            <v>4783.4615967217542</v>
          </cell>
          <cell r="H24">
            <v>241.46159672175418</v>
          </cell>
          <cell r="I24">
            <v>4940.4366666666656</v>
          </cell>
          <cell r="J24">
            <v>96.822647864225672</v>
          </cell>
          <cell r="K24">
            <v>91.935193312871817</v>
          </cell>
          <cell r="L24">
            <v>4.887454551353855</v>
          </cell>
          <cell r="M24">
            <v>107.92031039670198</v>
          </cell>
        </row>
        <row r="25">
          <cell r="B25">
            <v>3689</v>
          </cell>
          <cell r="C25">
            <v>0.9404670237466618</v>
          </cell>
          <cell r="D25">
            <v>233.5192450700155</v>
          </cell>
          <cell r="E25">
            <v>233.5192450700155</v>
          </cell>
          <cell r="F25">
            <v>0</v>
          </cell>
          <cell r="G25">
            <v>3922.5192450700156</v>
          </cell>
          <cell r="H25">
            <v>233.51924507001559</v>
          </cell>
          <cell r="I25">
            <v>4909.1833333333334</v>
          </cell>
          <cell r="J25">
            <v>79.901665485501979</v>
          </cell>
          <cell r="K25">
            <v>75.144881531551405</v>
          </cell>
          <cell r="L25">
            <v>4.7567839539505741</v>
          </cell>
          <cell r="M25">
            <v>110.06859178641825</v>
          </cell>
        </row>
        <row r="26">
          <cell r="B26">
            <v>4142.75</v>
          </cell>
          <cell r="C26">
            <v>0.9404670237466618</v>
          </cell>
          <cell r="D26">
            <v>262.24230211813682</v>
          </cell>
          <cell r="E26">
            <v>262.24230211813682</v>
          </cell>
          <cell r="F26">
            <v>0</v>
          </cell>
          <cell r="G26">
            <v>4404.9923021181366</v>
          </cell>
          <cell r="H26">
            <v>262.24230211813665</v>
          </cell>
          <cell r="I26">
            <v>4864.166666666667</v>
          </cell>
          <cell r="J26">
            <v>90.560061033780428</v>
          </cell>
          <cell r="K26">
            <v>85.168751070755519</v>
          </cell>
          <cell r="L26">
            <v>5.3913099630249093</v>
          </cell>
          <cell r="M26">
            <v>102.93401500931793</v>
          </cell>
        </row>
        <row r="27">
          <cell r="B27">
            <v>7106</v>
          </cell>
          <cell r="C27">
            <v>0.82922970985937716</v>
          </cell>
          <cell r="D27">
            <v>1463.3987028094464</v>
          </cell>
          <cell r="E27">
            <v>1463.3987028094464</v>
          </cell>
          <cell r="F27">
            <v>0</v>
          </cell>
          <cell r="G27">
            <v>8569.3987028094471</v>
          </cell>
          <cell r="H27">
            <v>1463.3987028094471</v>
          </cell>
          <cell r="I27">
            <v>4828.1075000000001</v>
          </cell>
          <cell r="J27">
            <v>177.48980739988593</v>
          </cell>
          <cell r="K27">
            <v>147.17982149320412</v>
          </cell>
          <cell r="L27">
            <v>30.309985906681817</v>
          </cell>
          <cell r="M27">
            <v>101.73441596046655</v>
          </cell>
        </row>
        <row r="28">
          <cell r="B28">
            <v>8673</v>
          </cell>
          <cell r="C28">
            <v>0.80227801988342817</v>
          </cell>
          <cell r="D28">
            <v>2137.4669267396807</v>
          </cell>
          <cell r="E28">
            <v>2137.4669267396807</v>
          </cell>
          <cell r="F28">
            <v>0</v>
          </cell>
          <cell r="G28">
            <v>10810.46692673968</v>
          </cell>
          <cell r="H28">
            <v>2137.4669267396803</v>
          </cell>
          <cell r="I28">
            <v>4792.87</v>
          </cell>
          <cell r="J28">
            <v>225.55310130964702</v>
          </cell>
          <cell r="K28">
            <v>180.95629549726991</v>
          </cell>
          <cell r="L28">
            <v>44.596805812377113</v>
          </cell>
          <cell r="M28">
            <v>105.43662164855847</v>
          </cell>
        </row>
        <row r="29">
          <cell r="B29">
            <v>6953</v>
          </cell>
          <cell r="C29">
            <v>0.57273524512732055</v>
          </cell>
          <cell r="D29">
            <v>5186.9897407297321</v>
          </cell>
          <cell r="E29">
            <v>5186.9897407297321</v>
          </cell>
          <cell r="F29">
            <v>-8812.9897407297321</v>
          </cell>
          <cell r="G29">
            <v>3327</v>
          </cell>
          <cell r="H29">
            <v>-3626</v>
          </cell>
          <cell r="I29">
            <v>4752.3116666666674</v>
          </cell>
          <cell r="J29">
            <v>70</v>
          </cell>
          <cell r="K29">
            <v>146.30774426621147</v>
          </cell>
          <cell r="L29">
            <v>-76.307744266211472</v>
          </cell>
          <cell r="M29">
            <v>101.3767948661125</v>
          </cell>
        </row>
        <row r="30">
          <cell r="B30">
            <v>2530</v>
          </cell>
          <cell r="C30">
            <v>0.23184020184687321</v>
          </cell>
          <cell r="D30">
            <v>8382.6889117834071</v>
          </cell>
          <cell r="E30">
            <v>8382.6889117834071</v>
          </cell>
          <cell r="F30">
            <v>-7606.6889117834071</v>
          </cell>
          <cell r="G30">
            <v>3306</v>
          </cell>
          <cell r="H30">
            <v>776</v>
          </cell>
          <cell r="I30">
            <v>4722.149166666667</v>
          </cell>
          <cell r="J30">
            <v>70</v>
          </cell>
          <cell r="K30">
            <v>53.577299460574004</v>
          </cell>
          <cell r="L30">
            <v>16.422700539425996</v>
          </cell>
          <cell r="M30">
            <v>99.706032208864158</v>
          </cell>
        </row>
        <row r="31">
          <cell r="C31">
            <v>5.8091781277066427E-2</v>
          </cell>
          <cell r="D31">
            <v>0</v>
          </cell>
          <cell r="E31">
            <v>0</v>
          </cell>
          <cell r="F31">
            <v>3299</v>
          </cell>
          <cell r="G31">
            <v>3299</v>
          </cell>
          <cell r="H31">
            <v>3299</v>
          </cell>
          <cell r="I31">
            <v>4712.149166666667</v>
          </cell>
          <cell r="J31">
            <v>70</v>
          </cell>
          <cell r="K31">
            <v>0</v>
          </cell>
          <cell r="L31">
            <v>70</v>
          </cell>
          <cell r="M31">
            <v>103.04245266562579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8" sqref="H8:H29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12</v>
      </c>
      <c r="I4" s="3" t="s">
        <v>6</v>
      </c>
      <c r="J4" s="3" t="s">
        <v>13</v>
      </c>
    </row>
    <row r="5" spans="1:10" ht="15.5" customHeight="1" x14ac:dyDescent="0.35">
      <c r="A5" s="3" t="s">
        <v>14</v>
      </c>
      <c r="B5" s="3" t="s">
        <v>12</v>
      </c>
      <c r="C5" s="3" t="s">
        <v>12</v>
      </c>
      <c r="D5" s="3" t="s">
        <v>12</v>
      </c>
      <c r="E5" s="3" t="s">
        <v>15</v>
      </c>
      <c r="F5" s="3" t="s">
        <v>15</v>
      </c>
      <c r="G5" s="3" t="s">
        <v>15</v>
      </c>
      <c r="H5" s="3" t="s">
        <v>16</v>
      </c>
      <c r="I5" s="3" t="s">
        <v>13</v>
      </c>
      <c r="J5" s="3" t="s">
        <v>17</v>
      </c>
    </row>
    <row r="6" spans="1:10" ht="15.5" customHeight="1" x14ac:dyDescent="0.35">
      <c r="A6" s="3" t="s">
        <v>18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3.0962912555290913E-2</v>
      </c>
      <c r="D7" s="4">
        <f t="shared" ref="D7:D29" si="2">+G7/G8</f>
        <v>5.1598525391776374E-2</v>
      </c>
      <c r="E7" s="5">
        <v>9.507956641302967E-2</v>
      </c>
      <c r="F7" s="5">
        <v>4.8920930521573341E-3</v>
      </c>
      <c r="G7" s="5">
        <v>1.040568653585569E-2</v>
      </c>
      <c r="H7" s="4">
        <f t="shared" ref="H7:H29" si="3">+I7/I8</f>
        <v>7.8382547561168345E-2</v>
      </c>
      <c r="I7" s="5">
        <v>9.3053989248480708E-3</v>
      </c>
      <c r="J7" s="5">
        <f t="shared" ref="J7:J30" si="4">I7</f>
        <v>9.3053989248480708E-3</v>
      </c>
    </row>
    <row r="8" spans="1:10" ht="15.5" customHeight="1" x14ac:dyDescent="0.35">
      <c r="A8" s="3">
        <f t="shared" ref="A8:A29" si="5">1+A7</f>
        <v>1</v>
      </c>
      <c r="B8" s="4">
        <f t="shared" si="0"/>
        <v>0.11573194609953825</v>
      </c>
      <c r="C8" s="4">
        <f t="shared" si="1"/>
        <v>0.19822570371684239</v>
      </c>
      <c r="D8" s="4">
        <f t="shared" si="2"/>
        <v>0.31805474468154177</v>
      </c>
      <c r="E8" s="5">
        <v>9.507956641302967E-2</v>
      </c>
      <c r="F8" s="5">
        <v>0.15799847780538909</v>
      </c>
      <c r="G8" s="5">
        <v>0.2016663549364556</v>
      </c>
      <c r="H8" s="4">
        <f t="shared" si="3"/>
        <v>0.14672424624259431</v>
      </c>
      <c r="I8" s="5">
        <v>0.1187177402927138</v>
      </c>
      <c r="J8" s="5">
        <f t="shared" si="4"/>
        <v>0.1187177402927138</v>
      </c>
    </row>
    <row r="9" spans="1:10" ht="15.5" customHeight="1" x14ac:dyDescent="0.35">
      <c r="A9" s="3">
        <f t="shared" si="5"/>
        <v>2</v>
      </c>
      <c r="B9" s="4">
        <f t="shared" si="0"/>
        <v>0.84161038504237573</v>
      </c>
      <c r="C9" s="4">
        <f t="shared" si="1"/>
        <v>0.90462579456583203</v>
      </c>
      <c r="D9" s="4">
        <f t="shared" si="2"/>
        <v>0.87086570781266259</v>
      </c>
      <c r="E9" s="5">
        <v>0.82154987985127315</v>
      </c>
      <c r="F9" s="5">
        <v>0.7970635232607558</v>
      </c>
      <c r="G9" s="5">
        <v>0.63406177178201761</v>
      </c>
      <c r="H9" s="4">
        <f t="shared" si="3"/>
        <v>0.8735947378367106</v>
      </c>
      <c r="I9" s="5">
        <v>0.80912148695877795</v>
      </c>
      <c r="J9" s="5">
        <f t="shared" si="4"/>
        <v>0.80912148695877795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0.95474486127231106</v>
      </c>
      <c r="D10" s="4">
        <f t="shared" si="2"/>
        <v>0.88638288539527565</v>
      </c>
      <c r="E10" s="5">
        <v>0.97616414252054118</v>
      </c>
      <c r="F10" s="5">
        <v>0.88109749694159467</v>
      </c>
      <c r="G10" s="5">
        <v>0.72808214411677652</v>
      </c>
      <c r="H10" s="4">
        <f t="shared" si="3"/>
        <v>0.97621420549904003</v>
      </c>
      <c r="I10" s="5">
        <v>0.92619775728321319</v>
      </c>
      <c r="J10" s="5">
        <f t="shared" si="4"/>
        <v>0.92619775728321319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0.96837133579345924</v>
      </c>
      <c r="D11" s="4">
        <f t="shared" si="2"/>
        <v>0.88449435318738567</v>
      </c>
      <c r="E11" s="5">
        <v>0.97616414252054118</v>
      </c>
      <c r="F11" s="5">
        <v>0.92286173268052729</v>
      </c>
      <c r="G11" s="5">
        <v>0.8214081703440087</v>
      </c>
      <c r="H11" s="4">
        <f t="shared" si="3"/>
        <v>0.98374178662995893</v>
      </c>
      <c r="I11" s="5">
        <v>0.94876488383995761</v>
      </c>
      <c r="J11" s="5">
        <f t="shared" si="4"/>
        <v>0.94876488383995761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0.98269726845190697</v>
      </c>
      <c r="E12" s="5">
        <v>0.97616414252054118</v>
      </c>
      <c r="F12" s="5">
        <v>0.95300397540614679</v>
      </c>
      <c r="G12" s="5">
        <v>0.92867542611658505</v>
      </c>
      <c r="H12" s="4">
        <f t="shared" si="3"/>
        <v>1</v>
      </c>
      <c r="I12" s="5">
        <v>0.96444503703576223</v>
      </c>
      <c r="J12" s="5">
        <f t="shared" si="4"/>
        <v>0.96444503703576223</v>
      </c>
    </row>
    <row r="13" spans="1:10" ht="15.5" customHeight="1" x14ac:dyDescent="0.35">
      <c r="A13" s="3">
        <f t="shared" si="5"/>
        <v>6</v>
      </c>
      <c r="B13" s="4">
        <f t="shared" si="0"/>
        <v>0.99810782305420809</v>
      </c>
      <c r="C13" s="4">
        <f t="shared" si="1"/>
        <v>0.9990530155960754</v>
      </c>
      <c r="D13" s="4">
        <f t="shared" si="2"/>
        <v>0.98933182393202002</v>
      </c>
      <c r="E13" s="5">
        <v>0.97616414252054118</v>
      </c>
      <c r="F13" s="5">
        <v>0.95300397540614679</v>
      </c>
      <c r="G13" s="5">
        <v>0.94502697415611492</v>
      </c>
      <c r="H13" s="4">
        <f t="shared" si="3"/>
        <v>0.99858609296680656</v>
      </c>
      <c r="I13" s="5">
        <v>0.96444503703576223</v>
      </c>
      <c r="J13" s="5">
        <f t="shared" si="4"/>
        <v>0.96444503703576223</v>
      </c>
    </row>
    <row r="14" spans="1:10" ht="15.5" customHeight="1" x14ac:dyDescent="0.35">
      <c r="A14" s="3">
        <f t="shared" si="5"/>
        <v>7</v>
      </c>
      <c r="B14" s="4">
        <f t="shared" si="0"/>
        <v>0.99884777950924786</v>
      </c>
      <c r="C14" s="4">
        <f t="shared" si="1"/>
        <v>0.99942355766028645</v>
      </c>
      <c r="D14" s="4">
        <f t="shared" si="2"/>
        <v>0.99971169573475038</v>
      </c>
      <c r="E14" s="5">
        <v>0.97801471942528284</v>
      </c>
      <c r="F14" s="5">
        <v>0.9539073107522188</v>
      </c>
      <c r="G14" s="5">
        <v>0.95521740157936186</v>
      </c>
      <c r="H14" s="4">
        <f t="shared" si="3"/>
        <v>0.99913926099661798</v>
      </c>
      <c r="I14" s="5">
        <v>0.9658106034406998</v>
      </c>
      <c r="J14" s="5">
        <f t="shared" si="4"/>
        <v>0.9658106034406998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0.98882911021041886</v>
      </c>
      <c r="D15" s="4">
        <f t="shared" si="2"/>
        <v>0.99438318268159342</v>
      </c>
      <c r="E15" s="5">
        <v>0.97914290794719427</v>
      </c>
      <c r="F15" s="5">
        <v>0.95445750046694511</v>
      </c>
      <c r="G15" s="5">
        <v>0.95549287425042384</v>
      </c>
      <c r="H15" s="4">
        <f t="shared" si="3"/>
        <v>0.99434324824026143</v>
      </c>
      <c r="I15" s="5">
        <v>0.96664263045506427</v>
      </c>
      <c r="J15" s="5">
        <f t="shared" si="4"/>
        <v>0.96664263045506427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1</v>
      </c>
      <c r="D16" s="4">
        <f t="shared" si="2"/>
        <v>1</v>
      </c>
      <c r="E16" s="5">
        <v>0.97914290794719427</v>
      </c>
      <c r="F16" s="5">
        <v>0.96524009114561804</v>
      </c>
      <c r="G16" s="5">
        <v>0.9608900179442974</v>
      </c>
      <c r="H16" s="4">
        <f t="shared" si="3"/>
        <v>1</v>
      </c>
      <c r="I16" s="5">
        <v>0.97214179526615152</v>
      </c>
      <c r="J16" s="5">
        <f t="shared" si="4"/>
        <v>0.97214179526615152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0.97878005454876271</v>
      </c>
      <c r="D17" s="4">
        <f t="shared" si="2"/>
        <v>0.98661607076583324</v>
      </c>
      <c r="E17" s="5">
        <v>0.97914290794719427</v>
      </c>
      <c r="F17" s="5">
        <v>0.96524009114561804</v>
      </c>
      <c r="G17" s="5">
        <v>0.9608900179442974</v>
      </c>
      <c r="H17" s="4">
        <f t="shared" si="3"/>
        <v>0.98931416335912237</v>
      </c>
      <c r="I17" s="5">
        <v>0.97214179526615152</v>
      </c>
      <c r="J17" s="5">
        <f t="shared" si="4"/>
        <v>0.97214179526615152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0.9966469188137389</v>
      </c>
      <c r="D18" s="4">
        <f t="shared" si="2"/>
        <v>0.99032757500532287</v>
      </c>
      <c r="E18" s="5">
        <v>0.97914290794719427</v>
      </c>
      <c r="F18" s="5">
        <v>0.98616649027509362</v>
      </c>
      <c r="G18" s="5">
        <v>0.97392496069766354</v>
      </c>
      <c r="H18" s="4">
        <f t="shared" si="3"/>
        <v>0.99832945099317782</v>
      </c>
      <c r="I18" s="5">
        <v>0.98264214874407163</v>
      </c>
      <c r="J18" s="5">
        <f t="shared" si="4"/>
        <v>0.98264214874407163</v>
      </c>
    </row>
    <row r="19" spans="1:10" ht="15.5" customHeight="1" x14ac:dyDescent="0.35">
      <c r="A19" s="3">
        <f t="shared" si="5"/>
        <v>12</v>
      </c>
      <c r="B19" s="4">
        <f t="shared" si="0"/>
        <v>0.99384626026193013</v>
      </c>
      <c r="C19" s="4">
        <f t="shared" si="1"/>
        <v>0.99691363378374942</v>
      </c>
      <c r="D19" s="4">
        <f t="shared" si="2"/>
        <v>0.98835979559776621</v>
      </c>
      <c r="E19" s="5">
        <v>0.97914290794719427</v>
      </c>
      <c r="F19" s="5">
        <v>0.98948431150409855</v>
      </c>
      <c r="G19" s="5">
        <v>0.98343718308805939</v>
      </c>
      <c r="H19" s="4">
        <f t="shared" si="3"/>
        <v>0.99537189040675322</v>
      </c>
      <c r="I19" s="5">
        <v>0.98428644749135685</v>
      </c>
      <c r="J19" s="5">
        <f t="shared" si="4"/>
        <v>0.98428644749135685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0.98520560684017588</v>
      </c>
      <c r="F20" s="5">
        <v>0.99254767712278835</v>
      </c>
      <c r="G20" s="5">
        <v>0.99501941243296976</v>
      </c>
      <c r="H20" s="4">
        <f t="shared" si="3"/>
        <v>1</v>
      </c>
      <c r="I20" s="5">
        <v>0.98886301389235898</v>
      </c>
      <c r="J20" s="5">
        <f t="shared" si="4"/>
        <v>0.98886301389235898</v>
      </c>
    </row>
    <row r="21" spans="1:10" ht="15.5" customHeight="1" x14ac:dyDescent="0.35">
      <c r="A21" s="3">
        <f t="shared" si="5"/>
        <v>14</v>
      </c>
      <c r="B21" s="4">
        <f t="shared" si="0"/>
        <v>0.98520560684017588</v>
      </c>
      <c r="C21" s="4">
        <f t="shared" si="1"/>
        <v>0.99254767712278835</v>
      </c>
      <c r="D21" s="4">
        <f t="shared" si="2"/>
        <v>0.99501941243296976</v>
      </c>
      <c r="E21" s="5">
        <v>0.98520560684017588</v>
      </c>
      <c r="F21" s="5">
        <v>0.99254767712278835</v>
      </c>
      <c r="G21" s="5">
        <v>0.99501941243296976</v>
      </c>
      <c r="H21" s="4">
        <f t="shared" si="3"/>
        <v>0.98886301389235898</v>
      </c>
      <c r="I21" s="5">
        <v>0.98886301389235898</v>
      </c>
      <c r="J21" s="5">
        <f t="shared" si="4"/>
        <v>0.98886301389235898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20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22</v>
      </c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24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3" t="s">
        <v>25</v>
      </c>
    </row>
    <row r="38" spans="1:24" ht="15.5" customHeight="1" x14ac:dyDescent="0.35">
      <c r="A38" s="1">
        <v>0</v>
      </c>
      <c r="B38" s="4"/>
      <c r="C38" s="4">
        <v>1.091463348319837</v>
      </c>
      <c r="D38" s="4">
        <v>1</v>
      </c>
      <c r="E38" s="4">
        <v>1</v>
      </c>
      <c r="F38" s="4">
        <v>1.0996418870579141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1.162308489805322</v>
      </c>
      <c r="D39" s="4">
        <v>1.032606541129832</v>
      </c>
      <c r="E39" s="4">
        <v>0.99999999999999989</v>
      </c>
      <c r="F39" s="4">
        <v>0.99999999999999989</v>
      </c>
      <c r="G39" s="4">
        <v>0.99999999999999989</v>
      </c>
      <c r="H39" s="4">
        <v>1.0023994625203949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>
        <v>1.8771416876206071</v>
      </c>
      <c r="D40" s="4">
        <v>1.046727516276752</v>
      </c>
      <c r="E40" s="4">
        <v>0.99999999999999989</v>
      </c>
      <c r="F40" s="4">
        <v>1.846561114252552</v>
      </c>
      <c r="G40" s="4">
        <v>0.99999999999999989</v>
      </c>
      <c r="H40" s="4">
        <v>1.13280405116824</v>
      </c>
      <c r="I40" s="4">
        <v>0.99999999999999989</v>
      </c>
      <c r="J40" s="4">
        <v>0.99999999999999989</v>
      </c>
      <c r="K40" s="4">
        <v>0.99999999999999989</v>
      </c>
      <c r="L40" s="4">
        <v>0.99999999999999989</v>
      </c>
      <c r="M40" s="4">
        <v>0.99999999999999989</v>
      </c>
      <c r="N40" s="4">
        <v>0.99999999999999989</v>
      </c>
      <c r="O40" s="4">
        <v>0.99999999999999989</v>
      </c>
      <c r="P40" s="4">
        <v>0.99999999999999989</v>
      </c>
      <c r="Q40" s="4">
        <v>0.99999999999999989</v>
      </c>
      <c r="R40" s="4">
        <v>0.99999999999999989</v>
      </c>
      <c r="S40" s="4">
        <v>0.99999999999999989</v>
      </c>
      <c r="T40" s="4">
        <v>0.99999999999999989</v>
      </c>
      <c r="U40" s="4">
        <v>0.99999999999999989</v>
      </c>
      <c r="V40" s="4">
        <v>0.99999999999999989</v>
      </c>
    </row>
    <row r="41" spans="1:24" ht="15.5" customHeight="1" x14ac:dyDescent="0.35">
      <c r="A41" s="1">
        <f t="shared" si="6"/>
        <v>3</v>
      </c>
      <c r="B41" s="4"/>
      <c r="C41" s="4">
        <v>1.4405422057917441</v>
      </c>
      <c r="D41" s="4">
        <v>1.2564157399486739</v>
      </c>
      <c r="E41" s="4">
        <v>1.3865531914893621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1.1109747115148541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1.9665527754743219</v>
      </c>
      <c r="D42" s="4">
        <v>1.057702764184338</v>
      </c>
      <c r="E42" s="4">
        <v>1</v>
      </c>
      <c r="F42" s="4">
        <v>1</v>
      </c>
      <c r="G42" s="4">
        <v>1</v>
      </c>
      <c r="H42" s="4">
        <v>1.0127394453695111</v>
      </c>
      <c r="I42" s="4">
        <v>1</v>
      </c>
      <c r="J42" s="4">
        <v>1</v>
      </c>
      <c r="K42" s="4">
        <v>1</v>
      </c>
      <c r="L42" s="4">
        <v>1.0327059028975061</v>
      </c>
      <c r="M42" s="4">
        <v>1.097016561601218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1.33502538071066</v>
      </c>
      <c r="C43" s="4">
        <v>1.5551330798479091</v>
      </c>
      <c r="D43" s="4">
        <v>2.5368494586098498</v>
      </c>
      <c r="E43" s="4">
        <v>0.99999999999999989</v>
      </c>
      <c r="F43" s="4">
        <v>1.041305245766212</v>
      </c>
      <c r="G43" s="4">
        <v>1.0232711886817401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22.533333333333331</v>
      </c>
      <c r="C44" s="4">
        <v>2.6730769230769229</v>
      </c>
      <c r="D44" s="4">
        <v>1.2268954067515221</v>
      </c>
      <c r="E44" s="4">
        <v>1.0437528191249441</v>
      </c>
      <c r="F44" s="4">
        <v>1.377268798617113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1.020186172994457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2.8925410071942439</v>
      </c>
      <c r="D45" s="4">
        <v>1</v>
      </c>
      <c r="E45" s="4">
        <v>1.075709490448268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1.1300799624141511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4.9887005649717517</v>
      </c>
      <c r="C46" s="4">
        <v>1.2233295583238959</v>
      </c>
      <c r="D46" s="4">
        <v>1.0174041844102939</v>
      </c>
      <c r="E46" s="4">
        <v>2.0494231119199271</v>
      </c>
      <c r="F46" s="4">
        <v>1</v>
      </c>
      <c r="G46" s="4">
        <v>1</v>
      </c>
      <c r="H46" s="4">
        <v>1.097233247910151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1.018575528180127</v>
      </c>
      <c r="O46" s="4">
        <v>1</v>
      </c>
      <c r="P46" s="4">
        <v>1.045049661889178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>
        <v>1.296400846859562</v>
      </c>
      <c r="D47" s="4">
        <v>1.5491326438033031</v>
      </c>
      <c r="E47" s="4">
        <v>1</v>
      </c>
      <c r="F47" s="4">
        <v>1</v>
      </c>
      <c r="G47" s="4">
        <v>1</v>
      </c>
      <c r="H47" s="4">
        <v>1.0264780193199929</v>
      </c>
      <c r="I47" s="4">
        <v>1</v>
      </c>
      <c r="J47" s="4">
        <v>1.067782529908756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1.071179916254456</v>
      </c>
      <c r="D48" s="4">
        <v>1.2861780434990631</v>
      </c>
      <c r="E48" s="4">
        <v>1</v>
      </c>
      <c r="F48" s="4">
        <v>1</v>
      </c>
      <c r="G48" s="4">
        <v>1.0814235761895969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</v>
      </c>
      <c r="D49" s="4">
        <v>1</v>
      </c>
      <c r="E49" s="4">
        <v>1.040035731300619</v>
      </c>
      <c r="F49" s="4">
        <v>1</v>
      </c>
      <c r="G49" s="4">
        <v>1.1298650731664861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1.5442176870748301</v>
      </c>
      <c r="D50" s="4">
        <v>1.1700440528634359</v>
      </c>
      <c r="E50" s="4">
        <v>1.1643072289156631</v>
      </c>
      <c r="F50" s="4">
        <v>2.371103350148752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>
        <v>1.618976584115823</v>
      </c>
      <c r="D51" s="4">
        <v>1.141460561177869</v>
      </c>
      <c r="E51" s="4">
        <v>1</v>
      </c>
      <c r="F51" s="4">
        <v>1.1643427106604991</v>
      </c>
      <c r="G51" s="4">
        <v>1</v>
      </c>
      <c r="H51" s="4">
        <v>1</v>
      </c>
      <c r="I51" s="4">
        <v>1.003460648902833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1.136266666666667</v>
      </c>
      <c r="D52" s="4">
        <v>1</v>
      </c>
      <c r="E52" s="4">
        <v>1</v>
      </c>
      <c r="F52" s="4">
        <v>1.0316275522177889</v>
      </c>
      <c r="G52" s="4">
        <v>0.99999999999999989</v>
      </c>
      <c r="H52" s="4">
        <v>1.0056872922005611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1.0901863059214429</v>
      </c>
      <c r="D53" s="4">
        <v>1.032571108003784</v>
      </c>
      <c r="E53" s="4">
        <v>1.264929736216865</v>
      </c>
      <c r="F53" s="4">
        <v>0.99999999999999989</v>
      </c>
      <c r="G53" s="4">
        <v>0.99999999999999989</v>
      </c>
      <c r="H53" s="4">
        <v>0.99999999999999989</v>
      </c>
      <c r="I53" s="4">
        <v>0.99999999999999989</v>
      </c>
    </row>
    <row r="54" spans="1:22" ht="15.5" customHeight="1" x14ac:dyDescent="0.35">
      <c r="A54" s="1">
        <f t="shared" si="6"/>
        <v>16</v>
      </c>
      <c r="B54" s="4">
        <v>6.464094319399786</v>
      </c>
      <c r="C54" s="4">
        <v>1.9253855082075939</v>
      </c>
      <c r="D54" s="4">
        <v>1.0172235618325871</v>
      </c>
      <c r="E54" s="4">
        <v>1.019471723670843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32.296703296703299</v>
      </c>
      <c r="C55" s="4">
        <v>1.134966541907678</v>
      </c>
      <c r="D55" s="4">
        <v>1.0181872689117619</v>
      </c>
      <c r="E55" s="4">
        <v>1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/>
      <c r="C56" s="4">
        <v>1.286204922724671</v>
      </c>
      <c r="D56" s="4">
        <v>1.184106586559857</v>
      </c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>
        <v>23.0809</v>
      </c>
      <c r="D57" s="4">
        <v>1.021265779641753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1.403444807643953</v>
      </c>
      <c r="D58" s="4">
        <v>1.359222431246081</v>
      </c>
    </row>
    <row r="59" spans="1:22" ht="15.5" customHeight="1" x14ac:dyDescent="0.35">
      <c r="A59" s="1">
        <f t="shared" si="6"/>
        <v>21</v>
      </c>
      <c r="B59" s="4"/>
      <c r="C59" s="4">
        <v>1.437624891368726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R74"/>
  <sheetViews>
    <sheetView tabSelected="1" topLeftCell="C1" zoomScale="80" zoomScaleNormal="80" workbookViewId="0">
      <pane ySplit="7" topLeftCell="A20" activePane="bottomLeft" state="frozen"/>
      <selection activeCell="E7" sqref="E7"/>
      <selection pane="bottomLeft" activeCell="P27" sqref="P27:P31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26</v>
      </c>
      <c r="E4" s="7" t="s">
        <v>27</v>
      </c>
      <c r="F4" s="7" t="s">
        <v>28</v>
      </c>
      <c r="G4" s="7" t="s">
        <v>29</v>
      </c>
      <c r="H4" s="8">
        <v>45382</v>
      </c>
      <c r="J4" s="30" t="s">
        <v>30</v>
      </c>
      <c r="K4" s="31"/>
      <c r="L4" s="31"/>
      <c r="M4" s="32"/>
    </row>
    <row r="5" spans="1:44" s="7" customFormat="1" x14ac:dyDescent="0.35">
      <c r="A5" s="7" t="s">
        <v>31</v>
      </c>
      <c r="B5" s="7" t="s">
        <v>32</v>
      </c>
      <c r="C5" s="7" t="s">
        <v>33</v>
      </c>
      <c r="D5" s="7" t="s">
        <v>34</v>
      </c>
      <c r="E5" s="7" t="s">
        <v>34</v>
      </c>
      <c r="F5" s="7" t="s">
        <v>35</v>
      </c>
      <c r="G5" s="7" t="s">
        <v>36</v>
      </c>
      <c r="H5" s="9" t="s">
        <v>34</v>
      </c>
      <c r="L5" s="7" t="s">
        <v>36</v>
      </c>
      <c r="M5" s="7" t="s">
        <v>37</v>
      </c>
    </row>
    <row r="6" spans="1:44" s="7" customFormat="1" x14ac:dyDescent="0.35">
      <c r="A6" s="7" t="s">
        <v>22</v>
      </c>
      <c r="B6" s="7" t="s">
        <v>38</v>
      </c>
      <c r="C6" s="7" t="s">
        <v>39</v>
      </c>
      <c r="D6" s="7" t="s">
        <v>40</v>
      </c>
      <c r="E6" s="7" t="s">
        <v>40</v>
      </c>
      <c r="F6" s="7" t="s">
        <v>40</v>
      </c>
      <c r="G6" s="7" t="s">
        <v>41</v>
      </c>
      <c r="H6" s="9" t="s">
        <v>40</v>
      </c>
      <c r="I6" s="7" t="s">
        <v>42</v>
      </c>
      <c r="J6" s="7" t="s">
        <v>36</v>
      </c>
      <c r="K6" s="7" t="s">
        <v>38</v>
      </c>
      <c r="L6" s="7" t="s">
        <v>43</v>
      </c>
      <c r="M6" s="7" t="s">
        <v>44</v>
      </c>
      <c r="S6" s="7" t="s">
        <v>45</v>
      </c>
      <c r="AR6" s="7" t="s">
        <v>46</v>
      </c>
    </row>
    <row r="7" spans="1:44" s="7" customFormat="1" x14ac:dyDescent="0.35">
      <c r="A7" s="7" t="s">
        <v>47</v>
      </c>
      <c r="B7" s="7" t="s">
        <v>48</v>
      </c>
      <c r="C7" s="7" t="s">
        <v>47</v>
      </c>
      <c r="D7" s="7" t="s">
        <v>18</v>
      </c>
      <c r="E7" s="7" t="s">
        <v>18</v>
      </c>
      <c r="F7" s="7" t="s">
        <v>18</v>
      </c>
      <c r="G7" s="7" t="s">
        <v>47</v>
      </c>
      <c r="H7" s="9" t="s">
        <v>18</v>
      </c>
      <c r="I7" s="7" t="s">
        <v>49</v>
      </c>
      <c r="J7" s="7" t="s">
        <v>49</v>
      </c>
      <c r="K7" s="7" t="s">
        <v>48</v>
      </c>
      <c r="L7" s="7" t="s">
        <v>49</v>
      </c>
      <c r="M7" s="7" t="s">
        <v>50</v>
      </c>
      <c r="R7" s="10" t="s">
        <v>51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27</v>
      </c>
      <c r="AR7" s="7" t="s">
        <v>27</v>
      </c>
    </row>
    <row r="8" spans="1:44" x14ac:dyDescent="0.35">
      <c r="A8" s="12">
        <f t="shared" ref="A8:A30" si="0">DATE(YEAR(A9),MONTH(A9)-1,1)</f>
        <v>44652</v>
      </c>
      <c r="B8" s="13">
        <f>+[3]Summary!B8</f>
        <v>2216</v>
      </c>
      <c r="C8" s="13">
        <f>+[3]Summary!C8</f>
        <v>1</v>
      </c>
      <c r="D8" s="13">
        <f>+[3]Summary!D8</f>
        <v>0</v>
      </c>
      <c r="E8" s="13">
        <f>+[3]Summary!E8</f>
        <v>0</v>
      </c>
      <c r="F8" s="13">
        <f>+[3]Summary!F8</f>
        <v>0</v>
      </c>
      <c r="G8" s="13">
        <f>+[3]Summary!G8</f>
        <v>2216</v>
      </c>
      <c r="H8" s="14">
        <f>+[3]Summary!H8</f>
        <v>0</v>
      </c>
      <c r="I8" s="13">
        <f>+[3]Summary!I8</f>
        <v>5447.1425000000008</v>
      </c>
      <c r="J8" s="13">
        <f>+[3]Summary!J8</f>
        <v>40.681880453834275</v>
      </c>
      <c r="K8" s="13">
        <f>+[3]Summary!K8</f>
        <v>40.681880453834275</v>
      </c>
      <c r="L8" s="13">
        <f>+[3]Summary!L8</f>
        <v>0</v>
      </c>
      <c r="M8" s="13">
        <f>+[3]Summary!M8</f>
        <v>0</v>
      </c>
      <c r="N8" s="13"/>
      <c r="O8" s="13"/>
      <c r="P8" s="15"/>
      <c r="R8" s="16">
        <f t="shared" ref="R8:R31" si="1">A8</f>
        <v>44652</v>
      </c>
      <c r="S8" s="17"/>
      <c r="T8" s="17">
        <v>9194.94</v>
      </c>
      <c r="U8" s="17">
        <v>10035.94</v>
      </c>
      <c r="V8" s="17">
        <v>10035.94</v>
      </c>
      <c r="W8" s="17">
        <v>10035.94</v>
      </c>
      <c r="X8" s="17">
        <v>11035.94</v>
      </c>
      <c r="Y8" s="17">
        <v>11035.94</v>
      </c>
      <c r="Z8" s="17">
        <v>11035.94</v>
      </c>
      <c r="AA8" s="17">
        <v>11035.94</v>
      </c>
      <c r="AB8" s="17">
        <v>11035.94</v>
      </c>
      <c r="AC8" s="17">
        <v>11035.94</v>
      </c>
      <c r="AD8" s="17">
        <v>11035.94</v>
      </c>
      <c r="AE8" s="17">
        <v>11035.94</v>
      </c>
      <c r="AF8" s="17">
        <v>11035.94</v>
      </c>
      <c r="AG8" s="17">
        <v>11035.94</v>
      </c>
      <c r="AH8" s="17">
        <v>11035.94</v>
      </c>
      <c r="AI8" s="17">
        <v>11035.94</v>
      </c>
      <c r="AJ8" s="17">
        <v>11035.94</v>
      </c>
      <c r="AK8" s="17">
        <v>11035.94</v>
      </c>
      <c r="AL8" s="17">
        <v>11035.94</v>
      </c>
      <c r="AM8" s="17">
        <v>11035.94</v>
      </c>
      <c r="AN8" s="17">
        <v>11035.94</v>
      </c>
      <c r="AO8" s="17">
        <v>11035.94</v>
      </c>
      <c r="AP8" s="17">
        <v>11035.94</v>
      </c>
      <c r="AQ8" s="13"/>
      <c r="AR8" s="13"/>
    </row>
    <row r="9" spans="1:44" x14ac:dyDescent="0.35">
      <c r="A9" s="12">
        <f t="shared" si="0"/>
        <v>44682</v>
      </c>
      <c r="B9" s="13">
        <f>+[3]Summary!B9</f>
        <v>2604</v>
      </c>
      <c r="C9" s="13">
        <f>+[3]Summary!C9</f>
        <v>1</v>
      </c>
      <c r="D9" s="13">
        <f>+[3]Summary!D9</f>
        <v>0</v>
      </c>
      <c r="E9" s="13">
        <f>+[3]Summary!E9</f>
        <v>0</v>
      </c>
      <c r="F9" s="13">
        <f>+[3]Summary!F9</f>
        <v>0</v>
      </c>
      <c r="G9" s="13">
        <f>+[3]Summary!G9</f>
        <v>2604</v>
      </c>
      <c r="H9" s="14">
        <f>+[3]Summary!H9</f>
        <v>0</v>
      </c>
      <c r="I9" s="13">
        <f>+[3]Summary!I9</f>
        <v>5391.4216666666671</v>
      </c>
      <c r="J9" s="13">
        <f>+[3]Summary!J9</f>
        <v>48.298948978516179</v>
      </c>
      <c r="K9" s="13">
        <f>+[3]Summary!K9</f>
        <v>48.298948978516179</v>
      </c>
      <c r="L9" s="13">
        <f>+[3]Summary!L9</f>
        <v>0</v>
      </c>
      <c r="M9" s="13">
        <f>+[3]Summary!M9</f>
        <v>0</v>
      </c>
      <c r="N9" s="13"/>
      <c r="O9" s="13"/>
      <c r="P9" s="13"/>
      <c r="R9" s="16">
        <f t="shared" si="1"/>
        <v>44682</v>
      </c>
      <c r="S9" s="17"/>
      <c r="T9" s="17">
        <v>8681</v>
      </c>
      <c r="U9" s="17">
        <v>10090</v>
      </c>
      <c r="V9" s="17">
        <v>10419</v>
      </c>
      <c r="W9" s="17">
        <v>10419</v>
      </c>
      <c r="X9" s="17">
        <v>10419</v>
      </c>
      <c r="Y9" s="17">
        <v>10419</v>
      </c>
      <c r="Z9" s="17">
        <v>10444</v>
      </c>
      <c r="AA9" s="17">
        <v>10444</v>
      </c>
      <c r="AB9" s="17">
        <v>10444</v>
      </c>
      <c r="AC9" s="17">
        <v>10444</v>
      </c>
      <c r="AD9" s="17">
        <v>10444</v>
      </c>
      <c r="AE9" s="17">
        <v>10444</v>
      </c>
      <c r="AF9" s="17">
        <v>10444</v>
      </c>
      <c r="AG9" s="17">
        <v>10444</v>
      </c>
      <c r="AH9" s="17">
        <v>10444</v>
      </c>
      <c r="AI9" s="17">
        <v>10444</v>
      </c>
      <c r="AJ9" s="17">
        <v>10444</v>
      </c>
      <c r="AK9" s="17">
        <v>10444</v>
      </c>
      <c r="AL9" s="17">
        <v>10444</v>
      </c>
      <c r="AM9" s="17">
        <v>10444</v>
      </c>
      <c r="AN9" s="17">
        <v>10444</v>
      </c>
      <c r="AO9" s="17">
        <v>10444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f>+[3]Summary!B10</f>
        <v>5528.63</v>
      </c>
      <c r="C10" s="13">
        <f>+[3]Summary!C10</f>
        <v>1</v>
      </c>
      <c r="D10" s="13">
        <f>+[3]Summary!D10</f>
        <v>0</v>
      </c>
      <c r="E10" s="13">
        <f>+[3]Summary!E10</f>
        <v>0</v>
      </c>
      <c r="F10" s="13">
        <f>+[3]Summary!F10</f>
        <v>0</v>
      </c>
      <c r="G10" s="13">
        <f>+[3]Summary!G10</f>
        <v>5528.63</v>
      </c>
      <c r="H10" s="14">
        <f>+[3]Summary!H10</f>
        <v>0</v>
      </c>
      <c r="I10" s="13">
        <f>+[3]Summary!I10</f>
        <v>5357.213333333334</v>
      </c>
      <c r="J10" s="13">
        <f>+[3]Summary!J10</f>
        <v>103.19973568347721</v>
      </c>
      <c r="K10" s="13">
        <f>+[3]Summary!K10</f>
        <v>103.19973568347723</v>
      </c>
      <c r="L10" s="13">
        <f>+[3]Summary!L10</f>
        <v>0</v>
      </c>
      <c r="M10" s="13">
        <f>+[3]Summary!M10</f>
        <v>0</v>
      </c>
      <c r="N10" s="13"/>
      <c r="O10" s="13"/>
      <c r="P10" s="13"/>
      <c r="R10" s="16">
        <f t="shared" si="1"/>
        <v>44713</v>
      </c>
      <c r="S10" s="17"/>
      <c r="T10" s="17">
        <v>1710.1</v>
      </c>
      <c r="U10" s="17">
        <v>3210.1</v>
      </c>
      <c r="V10" s="17">
        <v>3360.1</v>
      </c>
      <c r="W10" s="17">
        <v>3360.1</v>
      </c>
      <c r="X10" s="17">
        <v>6204.63</v>
      </c>
      <c r="Y10" s="17">
        <v>6204.63</v>
      </c>
      <c r="Z10" s="17">
        <v>7028.63</v>
      </c>
      <c r="AA10" s="17">
        <v>7028.63</v>
      </c>
      <c r="AB10" s="17">
        <v>7028.63</v>
      </c>
      <c r="AC10" s="17">
        <v>7028.63</v>
      </c>
      <c r="AD10" s="17">
        <v>7028.63</v>
      </c>
      <c r="AE10" s="17">
        <v>7028.63</v>
      </c>
      <c r="AF10" s="17">
        <v>7028.63</v>
      </c>
      <c r="AG10" s="17">
        <v>7028.63</v>
      </c>
      <c r="AH10" s="17">
        <v>7028.63</v>
      </c>
      <c r="AI10" s="17">
        <v>7028.63</v>
      </c>
      <c r="AJ10" s="17">
        <v>7028.63</v>
      </c>
      <c r="AK10" s="17">
        <v>7028.63</v>
      </c>
      <c r="AL10" s="17">
        <v>7028.63</v>
      </c>
      <c r="AM10" s="17">
        <v>7028.63</v>
      </c>
      <c r="AN10" s="17">
        <v>7028.63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f>+[3]Summary!B11</f>
        <v>7050</v>
      </c>
      <c r="C11" s="13">
        <f>+[3]Summary!C11</f>
        <v>1</v>
      </c>
      <c r="D11" s="13">
        <f>+[3]Summary!D11</f>
        <v>0</v>
      </c>
      <c r="E11" s="13">
        <f>+[3]Summary!E11</f>
        <v>0</v>
      </c>
      <c r="F11" s="13">
        <f>+[3]Summary!F11</f>
        <v>0</v>
      </c>
      <c r="G11" s="13">
        <f>+[3]Summary!G11</f>
        <v>7050</v>
      </c>
      <c r="H11" s="14">
        <f>+[3]Summary!H11</f>
        <v>0</v>
      </c>
      <c r="I11" s="13">
        <f>+[3]Summary!I11</f>
        <v>5336.6133333333337</v>
      </c>
      <c r="J11" s="13">
        <f>+[3]Summary!J11</f>
        <v>132.10625465338816</v>
      </c>
      <c r="K11" s="13">
        <f>+[3]Summary!K11</f>
        <v>132.10625465338816</v>
      </c>
      <c r="L11" s="13">
        <f>+[3]Summary!L11</f>
        <v>0</v>
      </c>
      <c r="M11" s="13">
        <f>+[3]Summary!M11</f>
        <v>0</v>
      </c>
      <c r="N11" s="13"/>
      <c r="O11" s="13"/>
      <c r="P11" s="13"/>
      <c r="R11" s="16">
        <f t="shared" si="1"/>
        <v>44743</v>
      </c>
      <c r="S11" s="17"/>
      <c r="T11" s="17">
        <v>3246</v>
      </c>
      <c r="U11" s="17">
        <v>4676</v>
      </c>
      <c r="V11" s="17">
        <v>5875</v>
      </c>
      <c r="W11" s="17">
        <v>8146</v>
      </c>
      <c r="X11" s="17">
        <v>8146</v>
      </c>
      <c r="Y11" s="17">
        <v>8146</v>
      </c>
      <c r="Z11" s="17">
        <v>8146</v>
      </c>
      <c r="AA11" s="17">
        <v>8146</v>
      </c>
      <c r="AB11" s="17">
        <v>8146</v>
      </c>
      <c r="AC11" s="17">
        <v>8146</v>
      </c>
      <c r="AD11" s="17">
        <v>8146</v>
      </c>
      <c r="AE11" s="17">
        <v>8146</v>
      </c>
      <c r="AF11" s="17">
        <v>9050</v>
      </c>
      <c r="AG11" s="17">
        <v>9050</v>
      </c>
      <c r="AH11" s="17">
        <v>9050</v>
      </c>
      <c r="AI11" s="17">
        <v>9050</v>
      </c>
      <c r="AJ11" s="17">
        <v>9050</v>
      </c>
      <c r="AK11" s="17">
        <v>9050</v>
      </c>
      <c r="AL11" s="17">
        <v>9050</v>
      </c>
      <c r="AM11" s="17">
        <v>9050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f>+[3]Summary!B12</f>
        <v>6538.45</v>
      </c>
      <c r="C12" s="13">
        <f>+[3]Summary!C12</f>
        <v>1</v>
      </c>
      <c r="D12" s="13">
        <f>+[3]Summary!D12</f>
        <v>0</v>
      </c>
      <c r="E12" s="13">
        <f>+[3]Summary!E12</f>
        <v>0</v>
      </c>
      <c r="F12" s="13">
        <f>+[3]Summary!F12</f>
        <v>0</v>
      </c>
      <c r="G12" s="13">
        <f>+[3]Summary!G12</f>
        <v>6538.45</v>
      </c>
      <c r="H12" s="14">
        <f>+[3]Summary!H12</f>
        <v>0</v>
      </c>
      <c r="I12" s="13">
        <f>+[3]Summary!I12</f>
        <v>5299.3866666666663</v>
      </c>
      <c r="J12" s="13">
        <f>+[3]Summary!J12</f>
        <v>123.38125921490287</v>
      </c>
      <c r="K12" s="13">
        <f>+[3]Summary!K12</f>
        <v>123.38125921490285</v>
      </c>
      <c r="L12" s="13">
        <f>+[3]Summary!L12</f>
        <v>0</v>
      </c>
      <c r="M12" s="13">
        <f>+[3]Summary!M12</f>
        <v>0</v>
      </c>
      <c r="N12" s="13"/>
      <c r="O12" s="13"/>
      <c r="P12" s="13"/>
      <c r="R12" s="16">
        <f t="shared" si="1"/>
        <v>44774</v>
      </c>
      <c r="S12" s="17"/>
      <c r="T12" s="17">
        <v>3207.74</v>
      </c>
      <c r="U12" s="17">
        <v>6308.19</v>
      </c>
      <c r="V12" s="17">
        <v>6672.19</v>
      </c>
      <c r="W12" s="17">
        <v>6672.19</v>
      </c>
      <c r="X12" s="17">
        <v>6672.19</v>
      </c>
      <c r="Y12" s="17">
        <v>6672.19</v>
      </c>
      <c r="Z12" s="17">
        <v>6757.19</v>
      </c>
      <c r="AA12" s="17">
        <v>6757.19</v>
      </c>
      <c r="AB12" s="17">
        <v>6757.19</v>
      </c>
      <c r="AC12" s="17">
        <v>6757.19</v>
      </c>
      <c r="AD12" s="17">
        <v>6978.19</v>
      </c>
      <c r="AE12" s="17">
        <v>7655.19</v>
      </c>
      <c r="AF12" s="17">
        <v>7655.19</v>
      </c>
      <c r="AG12" s="17">
        <v>7655.19</v>
      </c>
      <c r="AH12" s="17">
        <v>7655.19</v>
      </c>
      <c r="AI12" s="17">
        <v>7655.19</v>
      </c>
      <c r="AJ12" s="17">
        <v>7655.19</v>
      </c>
      <c r="AK12" s="17">
        <v>7655.19</v>
      </c>
      <c r="AL12" s="17">
        <v>7655.19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f>+[3]Summary!B13</f>
        <v>3039</v>
      </c>
      <c r="C13" s="13">
        <f>+[3]Summary!C13</f>
        <v>1</v>
      </c>
      <c r="D13" s="13">
        <f>+[3]Summary!D13</f>
        <v>0</v>
      </c>
      <c r="E13" s="13">
        <f>+[3]Summary!E13</f>
        <v>0</v>
      </c>
      <c r="F13" s="13">
        <f>+[3]Summary!F13</f>
        <v>0</v>
      </c>
      <c r="G13" s="13">
        <f>+[3]Summary!G13</f>
        <v>3039</v>
      </c>
      <c r="H13" s="14">
        <f>+[3]Summary!H13</f>
        <v>0</v>
      </c>
      <c r="I13" s="13">
        <f>+[3]Summary!I13</f>
        <v>5303.1450000000004</v>
      </c>
      <c r="J13" s="13">
        <f>+[3]Summary!J13</f>
        <v>57.305617704211365</v>
      </c>
      <c r="K13" s="13">
        <f>+[3]Summary!K13</f>
        <v>57.305617704211365</v>
      </c>
      <c r="L13" s="13">
        <f>+[3]Summary!L13</f>
        <v>0</v>
      </c>
      <c r="M13" s="13">
        <f>+[3]Summary!M13</f>
        <v>0</v>
      </c>
      <c r="N13" s="13"/>
      <c r="O13" s="13"/>
      <c r="P13" s="13"/>
      <c r="R13" s="16">
        <f t="shared" si="1"/>
        <v>44805</v>
      </c>
      <c r="S13" s="17">
        <v>1379</v>
      </c>
      <c r="T13" s="17">
        <v>1841</v>
      </c>
      <c r="U13" s="17">
        <v>2863</v>
      </c>
      <c r="V13" s="17">
        <v>7263</v>
      </c>
      <c r="W13" s="17">
        <v>7263</v>
      </c>
      <c r="X13" s="17">
        <v>7563</v>
      </c>
      <c r="Y13" s="17">
        <v>7739</v>
      </c>
      <c r="Z13" s="17">
        <v>7739</v>
      </c>
      <c r="AA13" s="17">
        <v>7739</v>
      </c>
      <c r="AB13" s="17">
        <v>7739</v>
      </c>
      <c r="AC13" s="17">
        <v>7739</v>
      </c>
      <c r="AD13" s="17">
        <v>7739</v>
      </c>
      <c r="AE13" s="17">
        <v>7739</v>
      </c>
      <c r="AF13" s="17">
        <v>7739</v>
      </c>
      <c r="AG13" s="17">
        <v>7739</v>
      </c>
      <c r="AH13" s="17">
        <v>7739</v>
      </c>
      <c r="AI13" s="17">
        <v>7739</v>
      </c>
      <c r="AJ13" s="17">
        <v>7739</v>
      </c>
      <c r="AK13" s="17">
        <v>7739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f>+[3]Summary!B14</f>
        <v>9163</v>
      </c>
      <c r="C14" s="13">
        <f>+[3]Summary!C14</f>
        <v>1</v>
      </c>
      <c r="D14" s="13">
        <f>+[3]Summary!D14</f>
        <v>0</v>
      </c>
      <c r="E14" s="13">
        <f>+[3]Summary!E14</f>
        <v>0</v>
      </c>
      <c r="F14" s="13">
        <f>+[3]Summary!F14</f>
        <v>0</v>
      </c>
      <c r="G14" s="13">
        <f>+[3]Summary!G14</f>
        <v>9163</v>
      </c>
      <c r="H14" s="14">
        <f>+[3]Summary!H14</f>
        <v>0</v>
      </c>
      <c r="I14" s="13">
        <f>+[3]Summary!I14</f>
        <v>5264.2158333333336</v>
      </c>
      <c r="J14" s="13">
        <f>+[3]Summary!J14</f>
        <v>174.06201208505414</v>
      </c>
      <c r="K14" s="13">
        <f>+[3]Summary!K14</f>
        <v>174.06201208505411</v>
      </c>
      <c r="L14" s="13">
        <f>+[3]Summary!L14</f>
        <v>0</v>
      </c>
      <c r="M14" s="13">
        <f>+[3]Summary!M14</f>
        <v>0</v>
      </c>
      <c r="N14" s="13"/>
      <c r="O14" s="13"/>
      <c r="P14" s="13"/>
      <c r="R14" s="16">
        <f t="shared" si="1"/>
        <v>44835</v>
      </c>
      <c r="S14" s="17">
        <v>90</v>
      </c>
      <c r="T14" s="17">
        <v>2028</v>
      </c>
      <c r="U14" s="17">
        <v>5421</v>
      </c>
      <c r="V14" s="17">
        <v>6651</v>
      </c>
      <c r="W14" s="17">
        <v>6942</v>
      </c>
      <c r="X14" s="17">
        <v>9561</v>
      </c>
      <c r="Y14" s="17">
        <v>9561</v>
      </c>
      <c r="Z14" s="17">
        <v>9561</v>
      </c>
      <c r="AA14" s="17">
        <v>9561</v>
      </c>
      <c r="AB14" s="17">
        <v>9561</v>
      </c>
      <c r="AC14" s="17">
        <v>9561</v>
      </c>
      <c r="AD14" s="17">
        <v>9561</v>
      </c>
      <c r="AE14" s="17">
        <v>9754</v>
      </c>
      <c r="AF14" s="17">
        <v>9754</v>
      </c>
      <c r="AG14" s="17">
        <v>9754</v>
      </c>
      <c r="AH14" s="17">
        <v>9754</v>
      </c>
      <c r="AI14" s="17">
        <v>9754</v>
      </c>
      <c r="AJ14" s="17">
        <v>9754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f>+[3]Summary!B15</f>
        <v>9719.08</v>
      </c>
      <c r="C15" s="13">
        <f>+[3]Summary!C15</f>
        <v>1</v>
      </c>
      <c r="D15" s="13">
        <f>+[3]Summary!D15</f>
        <v>0</v>
      </c>
      <c r="E15" s="13">
        <f>+[3]Summary!E15</f>
        <v>0</v>
      </c>
      <c r="F15" s="13">
        <f>+[3]Summary!F15</f>
        <v>0</v>
      </c>
      <c r="G15" s="13">
        <f>+[3]Summary!G15</f>
        <v>9719.08</v>
      </c>
      <c r="H15" s="14">
        <f>+[3]Summary!H15</f>
        <v>0</v>
      </c>
      <c r="I15" s="13">
        <f>+[3]Summary!I15</f>
        <v>5244.5958333333338</v>
      </c>
      <c r="J15" s="13">
        <f>+[3]Summary!J15</f>
        <v>185.31609124630671</v>
      </c>
      <c r="K15" s="13">
        <f>+[3]Summary!K15</f>
        <v>185.31609124630671</v>
      </c>
      <c r="L15" s="13">
        <f>+[3]Summary!L15</f>
        <v>0</v>
      </c>
      <c r="M15" s="13">
        <f>+[3]Summary!M15</f>
        <v>0</v>
      </c>
      <c r="N15" s="13"/>
      <c r="O15" s="13"/>
      <c r="P15" s="13"/>
      <c r="R15" s="16">
        <f t="shared" si="1"/>
        <v>44866</v>
      </c>
      <c r="S15" s="17"/>
      <c r="T15" s="17">
        <v>3475</v>
      </c>
      <c r="U15" s="17">
        <v>10051.58</v>
      </c>
      <c r="V15" s="17">
        <v>10051.58</v>
      </c>
      <c r="W15" s="17">
        <v>10812.58</v>
      </c>
      <c r="X15" s="17">
        <v>10812.58</v>
      </c>
      <c r="Y15" s="17">
        <v>10812.58</v>
      </c>
      <c r="Z15" s="17">
        <v>10812.58</v>
      </c>
      <c r="AA15" s="17">
        <v>10812.58</v>
      </c>
      <c r="AB15" s="17">
        <v>10812.58</v>
      </c>
      <c r="AC15" s="17">
        <v>10812.58</v>
      </c>
      <c r="AD15" s="17">
        <v>12219.08</v>
      </c>
      <c r="AE15" s="17">
        <v>12219.08</v>
      </c>
      <c r="AF15" s="17">
        <v>12219.08</v>
      </c>
      <c r="AG15" s="17">
        <v>12219.08</v>
      </c>
      <c r="AH15" s="17">
        <v>12219.08</v>
      </c>
      <c r="AI15" s="17">
        <v>12219.08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f>+[3]Summary!B16</f>
        <v>9039.5300000000007</v>
      </c>
      <c r="C16" s="13">
        <f>+[3]Summary!C16</f>
        <v>1</v>
      </c>
      <c r="D16" s="13">
        <f>+[3]Summary!D16</f>
        <v>0</v>
      </c>
      <c r="E16" s="13">
        <f>+[3]Summary!E16</f>
        <v>0</v>
      </c>
      <c r="F16" s="13">
        <f>+[3]Summary!F16</f>
        <v>0</v>
      </c>
      <c r="G16" s="13">
        <f>+[3]Summary!G16</f>
        <v>9039.5300000000007</v>
      </c>
      <c r="H16" s="14">
        <f>+[3]Summary!H16</f>
        <v>0</v>
      </c>
      <c r="I16" s="13">
        <f>+[3]Summary!I16</f>
        <v>5223.5858333333344</v>
      </c>
      <c r="J16" s="13">
        <f>+[3]Summary!J16</f>
        <v>173.05219610475115</v>
      </c>
      <c r="K16" s="13">
        <f>+[3]Summary!K16</f>
        <v>173.05219610475115</v>
      </c>
      <c r="L16" s="13">
        <f>+[3]Summary!L16</f>
        <v>0</v>
      </c>
      <c r="M16" s="13">
        <f>+[3]Summary!M16</f>
        <v>0</v>
      </c>
      <c r="N16" s="13"/>
      <c r="O16" s="13"/>
      <c r="P16" s="13"/>
      <c r="R16" s="16">
        <f t="shared" si="1"/>
        <v>44896</v>
      </c>
      <c r="S16" s="17">
        <v>885</v>
      </c>
      <c r="T16" s="17">
        <v>4415</v>
      </c>
      <c r="U16" s="17">
        <v>5401</v>
      </c>
      <c r="V16" s="17">
        <v>5495</v>
      </c>
      <c r="W16" s="17">
        <v>11261.58</v>
      </c>
      <c r="X16" s="17">
        <v>11261.58</v>
      </c>
      <c r="Y16" s="17">
        <v>11261.58</v>
      </c>
      <c r="Z16" s="17">
        <v>12356.58</v>
      </c>
      <c r="AA16" s="17">
        <v>12356.58</v>
      </c>
      <c r="AB16" s="17">
        <v>12356.58</v>
      </c>
      <c r="AC16" s="17">
        <v>12356.58</v>
      </c>
      <c r="AD16" s="17">
        <v>12356.58</v>
      </c>
      <c r="AE16" s="17">
        <v>12356.58</v>
      </c>
      <c r="AF16" s="17">
        <v>12586.11</v>
      </c>
      <c r="AG16" s="17">
        <v>12586.11</v>
      </c>
      <c r="AH16" s="17">
        <v>13153.11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f>+[3]Summary!B17</f>
        <v>6057.3200000000006</v>
      </c>
      <c r="C17" s="13">
        <f>+[3]Summary!C17</f>
        <v>0.98354476520382439</v>
      </c>
      <c r="D17" s="13">
        <f>+[3]Summary!D17</f>
        <v>101.34223307559824</v>
      </c>
      <c r="E17" s="13">
        <f>+[3]Summary!E17</f>
        <v>101.34223307559824</v>
      </c>
      <c r="F17" s="13">
        <f>+[3]Summary!F17</f>
        <v>0</v>
      </c>
      <c r="G17" s="13">
        <f>+[3]Summary!G17</f>
        <v>6158.662233075599</v>
      </c>
      <c r="H17" s="14">
        <f>+[3]Summary!H17</f>
        <v>101.34223307559841</v>
      </c>
      <c r="I17" s="13">
        <f>+[3]Summary!I17</f>
        <v>5155.9000000000005</v>
      </c>
      <c r="J17" s="13">
        <f>+[3]Summary!J17</f>
        <v>119.44883013781489</v>
      </c>
      <c r="K17" s="13">
        <f>+[3]Summary!K17</f>
        <v>117.48327159176866</v>
      </c>
      <c r="L17" s="13">
        <f>+[3]Summary!L17</f>
        <v>1.965558546046239</v>
      </c>
      <c r="M17" s="13">
        <f>+[3]Summary!M17</f>
        <v>0</v>
      </c>
      <c r="N17" s="13"/>
      <c r="O17" s="13"/>
      <c r="P17" s="13"/>
      <c r="R17" s="16">
        <f t="shared" si="1"/>
        <v>44927</v>
      </c>
      <c r="S17" s="17"/>
      <c r="T17" s="17">
        <v>4251</v>
      </c>
      <c r="U17" s="17">
        <v>5511</v>
      </c>
      <c r="V17" s="17">
        <v>8537.27</v>
      </c>
      <c r="W17" s="17">
        <v>8537.27</v>
      </c>
      <c r="X17" s="17">
        <v>8537.27</v>
      </c>
      <c r="Y17" s="17">
        <v>8537.27</v>
      </c>
      <c r="Z17" s="17">
        <v>8763.32</v>
      </c>
      <c r="AA17" s="17">
        <v>8763.32</v>
      </c>
      <c r="AB17" s="17">
        <v>9357.32</v>
      </c>
      <c r="AC17" s="17">
        <v>9357.32</v>
      </c>
      <c r="AD17" s="17">
        <v>9357.32</v>
      </c>
      <c r="AE17" s="17">
        <v>9357.32</v>
      </c>
      <c r="AF17" s="17">
        <v>9357.32</v>
      </c>
      <c r="AG17" s="17">
        <v>9357.32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f>+[3]Summary!B18</f>
        <v>4576</v>
      </c>
      <c r="C18" s="13">
        <f>+[3]Summary!C18</f>
        <v>0.98354476520382439</v>
      </c>
      <c r="D18" s="13">
        <f>+[3]Summary!D18</f>
        <v>76.558949924048505</v>
      </c>
      <c r="E18" s="13">
        <f>+[3]Summary!E18</f>
        <v>76.558949924048505</v>
      </c>
      <c r="F18" s="13">
        <f>+[3]Summary!F18</f>
        <v>0</v>
      </c>
      <c r="G18" s="13">
        <f>+[3]Summary!G18</f>
        <v>4652.5589499240486</v>
      </c>
      <c r="H18" s="14">
        <f>+[3]Summary!H18</f>
        <v>76.558949924048648</v>
      </c>
      <c r="I18" s="13">
        <f>+[3]Summary!I18</f>
        <v>5079.55</v>
      </c>
      <c r="J18" s="13">
        <f>+[3]Summary!J18</f>
        <v>91.593919735489337</v>
      </c>
      <c r="K18" s="13">
        <f>+[3]Summary!K18</f>
        <v>90.08672028033979</v>
      </c>
      <c r="L18" s="13">
        <f>+[3]Summary!L18</f>
        <v>1.5071994551495465</v>
      </c>
      <c r="M18" s="13">
        <f>+[3]Summary!M18</f>
        <v>0</v>
      </c>
      <c r="N18" s="13"/>
      <c r="O18" s="13"/>
      <c r="P18" s="13"/>
      <c r="R18" s="16">
        <f t="shared" si="1"/>
        <v>44958</v>
      </c>
      <c r="S18" s="17"/>
      <c r="T18" s="17">
        <v>5268.34</v>
      </c>
      <c r="U18" s="17">
        <v>5643.34</v>
      </c>
      <c r="V18" s="17">
        <v>7258.34</v>
      </c>
      <c r="W18" s="17">
        <v>7258.34</v>
      </c>
      <c r="X18" s="17">
        <v>7258.34</v>
      </c>
      <c r="Y18" s="17">
        <v>7849.34</v>
      </c>
      <c r="Z18" s="17">
        <v>7849.34</v>
      </c>
      <c r="AA18" s="17">
        <v>7849.34</v>
      </c>
      <c r="AB18" s="17">
        <v>7849.34</v>
      </c>
      <c r="AC18" s="17">
        <v>7849.34</v>
      </c>
      <c r="AD18" s="17">
        <v>7849.34</v>
      </c>
      <c r="AE18" s="17">
        <v>7849.34</v>
      </c>
      <c r="AF18" s="17">
        <v>7849.34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f>+[3]Summary!B19</f>
        <v>1633.07</v>
      </c>
      <c r="C19" s="13">
        <f>+[3]Summary!C19</f>
        <v>0.97673294270756039</v>
      </c>
      <c r="D19" s="13">
        <f>+[3]Summary!D19</f>
        <v>38.901865178454138</v>
      </c>
      <c r="E19" s="13">
        <f>+[3]Summary!E19</f>
        <v>38.901865178454138</v>
      </c>
      <c r="F19" s="13">
        <f>+[3]Summary!F19</f>
        <v>0</v>
      </c>
      <c r="G19" s="13">
        <f>+[3]Summary!G19</f>
        <v>1671.971865178454</v>
      </c>
      <c r="H19" s="14">
        <f>+[3]Summary!H19</f>
        <v>38.901865178454045</v>
      </c>
      <c r="I19" s="13">
        <f>+[3]Summary!I19</f>
        <v>5040.5958333333338</v>
      </c>
      <c r="J19" s="13">
        <f>+[3]Summary!J19</f>
        <v>33.170123542176228</v>
      </c>
      <c r="K19" s="13">
        <f>+[3]Summary!K19</f>
        <v>32.398352377323114</v>
      </c>
      <c r="L19" s="13">
        <f>+[3]Summary!L19</f>
        <v>0.77177116485311359</v>
      </c>
      <c r="M19" s="13">
        <f>+[3]Summary!M19</f>
        <v>106.71094604939127</v>
      </c>
      <c r="N19" s="18"/>
      <c r="O19" s="13"/>
      <c r="P19" s="13"/>
      <c r="R19" s="16">
        <f t="shared" si="1"/>
        <v>44986</v>
      </c>
      <c r="S19" s="17"/>
      <c r="T19" s="17">
        <v>4198</v>
      </c>
      <c r="U19" s="17">
        <v>4198</v>
      </c>
      <c r="V19" s="17">
        <v>4198</v>
      </c>
      <c r="W19" s="17">
        <v>4366.07</v>
      </c>
      <c r="X19" s="17">
        <v>4366.07</v>
      </c>
      <c r="Y19" s="17">
        <v>4933.07</v>
      </c>
      <c r="Z19" s="17">
        <v>4933.07</v>
      </c>
      <c r="AA19" s="17">
        <v>4933.07</v>
      </c>
      <c r="AB19" s="17">
        <v>4933.07</v>
      </c>
      <c r="AC19" s="17">
        <v>4933.07</v>
      </c>
      <c r="AD19" s="17">
        <v>4933.07</v>
      </c>
      <c r="AE19" s="17">
        <v>4933.07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f>+[3]Summary!B20</f>
        <v>7031</v>
      </c>
      <c r="C20" s="13">
        <f>+[3]Summary!C20</f>
        <v>0.97499837451780202</v>
      </c>
      <c r="D20" s="13">
        <f>+[3]Summary!D20</f>
        <v>180.29407367193937</v>
      </c>
      <c r="E20" s="13">
        <f>+[3]Summary!E20</f>
        <v>180.29407367193937</v>
      </c>
      <c r="F20" s="13">
        <f>+[3]Summary!F20</f>
        <v>0</v>
      </c>
      <c r="G20" s="13">
        <f>+[3]Summary!G20</f>
        <v>7211.2940736719393</v>
      </c>
      <c r="H20" s="14">
        <f>+[3]Summary!H20</f>
        <v>180.29407367193926</v>
      </c>
      <c r="I20" s="13">
        <f>+[3]Summary!I20</f>
        <v>5040.5958333333338</v>
      </c>
      <c r="J20" s="13">
        <f>+[3]Summary!J20</f>
        <v>143.06431842806822</v>
      </c>
      <c r="K20" s="13">
        <f>+[3]Summary!K20</f>
        <v>139.48747791886376</v>
      </c>
      <c r="L20" s="13">
        <f>+[3]Summary!L20</f>
        <v>3.5768405092044588</v>
      </c>
      <c r="M20" s="13">
        <f>+[3]Summary!M20</f>
        <v>115.3647540363426</v>
      </c>
      <c r="N20" s="18">
        <f t="shared" ref="N20:N31" si="2">J20/J8</f>
        <v>3.5166594275409011</v>
      </c>
      <c r="O20" s="18">
        <f t="shared" ref="O20:O31" si="3">I20/I8</f>
        <v>0.92536514940325743</v>
      </c>
      <c r="P20" s="13"/>
      <c r="R20" s="16">
        <f t="shared" si="1"/>
        <v>45017</v>
      </c>
      <c r="S20" s="17"/>
      <c r="T20" s="17">
        <v>3675</v>
      </c>
      <c r="U20" s="17">
        <v>5675</v>
      </c>
      <c r="V20" s="17">
        <v>6640</v>
      </c>
      <c r="W20" s="17">
        <v>7731</v>
      </c>
      <c r="X20" s="17">
        <v>18331</v>
      </c>
      <c r="Y20" s="17">
        <v>18331</v>
      </c>
      <c r="Z20" s="17">
        <v>18331</v>
      </c>
      <c r="AA20" s="17">
        <v>18331</v>
      </c>
      <c r="AB20" s="17">
        <v>18331</v>
      </c>
      <c r="AC20" s="17">
        <v>18331</v>
      </c>
      <c r="AD20" s="17">
        <v>18331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f>+[3]Summary!B21</f>
        <v>2618.06</v>
      </c>
      <c r="C21" s="13">
        <f>+[3]Summary!C21</f>
        <v>0.96152214277270831</v>
      </c>
      <c r="D21" s="13">
        <f>+[3]Summary!D21</f>
        <v>104.76861053037274</v>
      </c>
      <c r="E21" s="13">
        <f>+[3]Summary!E21</f>
        <v>104.76861053037274</v>
      </c>
      <c r="F21" s="13">
        <f>+[3]Summary!F21</f>
        <v>0</v>
      </c>
      <c r="G21" s="13">
        <f>+[3]Summary!G21</f>
        <v>2722.8286105303728</v>
      </c>
      <c r="H21" s="14">
        <f>+[3]Summary!H21</f>
        <v>104.76861053037283</v>
      </c>
      <c r="I21" s="13">
        <f>+[3]Summary!I21</f>
        <v>5040.5958333333338</v>
      </c>
      <c r="J21" s="13">
        <f>+[3]Summary!J21</f>
        <v>54.017991137563051</v>
      </c>
      <c r="K21" s="13">
        <f>+[3]Summary!K21</f>
        <v>51.9394945868668</v>
      </c>
      <c r="L21" s="13">
        <f>+[3]Summary!L21</f>
        <v>2.0784965506962507</v>
      </c>
      <c r="M21" s="13">
        <f>+[3]Summary!M21</f>
        <v>116.20397762208231</v>
      </c>
      <c r="N21" s="18">
        <f t="shared" si="2"/>
        <v>1.1184092465778241</v>
      </c>
      <c r="O21" s="18">
        <f t="shared" si="3"/>
        <v>0.93492888239434679</v>
      </c>
      <c r="P21" s="13"/>
      <c r="R21" s="16">
        <f t="shared" si="1"/>
        <v>45047</v>
      </c>
      <c r="S21" s="17"/>
      <c r="T21" s="17">
        <v>4846.71</v>
      </c>
      <c r="U21" s="17">
        <v>7846.71</v>
      </c>
      <c r="V21" s="17">
        <v>8956.7099999999991</v>
      </c>
      <c r="W21" s="17">
        <v>8956.7099999999991</v>
      </c>
      <c r="X21" s="17">
        <v>10428.68</v>
      </c>
      <c r="Y21" s="17">
        <v>10428.68</v>
      </c>
      <c r="Z21" s="17">
        <v>10428.68</v>
      </c>
      <c r="AA21" s="17">
        <v>10464.77</v>
      </c>
      <c r="AB21" s="17">
        <v>10464.77</v>
      </c>
      <c r="AC21" s="17">
        <v>10464.77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f>+[3]Summary!B22</f>
        <v>1341.53</v>
      </c>
      <c r="C22" s="13">
        <f>+[3]Summary!C22</f>
        <v>0.96152214277270831</v>
      </c>
      <c r="D22" s="13">
        <f>+[3]Summary!D22</f>
        <v>53.68487891217579</v>
      </c>
      <c r="E22" s="13">
        <f>+[3]Summary!E22</f>
        <v>53.68487891217579</v>
      </c>
      <c r="F22" s="13">
        <f>+[3]Summary!F22</f>
        <v>0</v>
      </c>
      <c r="G22" s="13">
        <f>+[3]Summary!G22</f>
        <v>1395.2148789121757</v>
      </c>
      <c r="H22" s="14">
        <f>+[3]Summary!H22</f>
        <v>53.684878912175691</v>
      </c>
      <c r="I22" s="13">
        <f>+[3]Summary!I22</f>
        <v>5005.4375</v>
      </c>
      <c r="J22" s="13">
        <f>+[3]Summary!J22</f>
        <v>27.873984619969299</v>
      </c>
      <c r="K22" s="13">
        <f>+[3]Summary!K22</f>
        <v>26.801453419406396</v>
      </c>
      <c r="L22" s="13">
        <f>+[3]Summary!L22</f>
        <v>1.0725312005629029</v>
      </c>
      <c r="M22" s="13">
        <f>+[3]Summary!M22</f>
        <v>110.19981127559575</v>
      </c>
      <c r="N22" s="18">
        <f t="shared" si="2"/>
        <v>0.27009744196885632</v>
      </c>
      <c r="O22" s="18">
        <f t="shared" si="3"/>
        <v>0.93433604162363004</v>
      </c>
      <c r="P22" s="13"/>
      <c r="R22" s="16">
        <f t="shared" si="1"/>
        <v>45078</v>
      </c>
      <c r="S22" s="17"/>
      <c r="T22" s="17">
        <v>7500</v>
      </c>
      <c r="U22" s="17">
        <v>8522</v>
      </c>
      <c r="V22" s="17">
        <v>8522</v>
      </c>
      <c r="W22" s="17">
        <v>8522</v>
      </c>
      <c r="X22" s="17">
        <v>8791.5300000000007</v>
      </c>
      <c r="Y22" s="17">
        <v>8791.5300000000007</v>
      </c>
      <c r="Z22" s="17">
        <v>8841.5300000000007</v>
      </c>
      <c r="AA22" s="17">
        <v>8841.5300000000007</v>
      </c>
      <c r="AB22" s="17">
        <v>8841.5300000000007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f>+[3]Summary!B23</f>
        <v>6299.2400000000007</v>
      </c>
      <c r="C23" s="13">
        <f>+[3]Summary!C23</f>
        <v>0.95282093629433462</v>
      </c>
      <c r="D23" s="13">
        <f>+[3]Summary!D23</f>
        <v>311.90776140278922</v>
      </c>
      <c r="E23" s="13">
        <f>+[3]Summary!E23</f>
        <v>311.90776140278922</v>
      </c>
      <c r="F23" s="13">
        <f>+[3]Summary!F23</f>
        <v>0</v>
      </c>
      <c r="G23" s="13">
        <f>+[3]Summary!G23</f>
        <v>6611.1477614027899</v>
      </c>
      <c r="H23" s="14">
        <f>+[3]Summary!H23</f>
        <v>311.90776140278922</v>
      </c>
      <c r="I23" s="13">
        <f>+[3]Summary!I23</f>
        <v>4973.020833333333</v>
      </c>
      <c r="J23" s="13">
        <f>+[3]Summary!J23</f>
        <v>132.9402788158329</v>
      </c>
      <c r="K23" s="13">
        <f>+[3]Summary!K23</f>
        <v>126.66828093253181</v>
      </c>
      <c r="L23" s="13">
        <f>+[3]Summary!L23</f>
        <v>6.2719978833010828</v>
      </c>
      <c r="M23" s="13">
        <f>+[3]Summary!M23</f>
        <v>110.13791148167442</v>
      </c>
      <c r="N23" s="18">
        <f t="shared" si="2"/>
        <v>1.0063132829299641</v>
      </c>
      <c r="O23" s="18">
        <f t="shared" si="3"/>
        <v>0.93186830724104663</v>
      </c>
      <c r="P23" s="13"/>
      <c r="R23" s="16">
        <f t="shared" si="1"/>
        <v>45108</v>
      </c>
      <c r="S23" s="17"/>
      <c r="T23" s="17">
        <v>10955.1</v>
      </c>
      <c r="U23" s="17">
        <v>11943.1</v>
      </c>
      <c r="V23" s="17">
        <v>12332.1</v>
      </c>
      <c r="W23" s="17">
        <v>15599.24</v>
      </c>
      <c r="X23" s="17">
        <v>15599.24</v>
      </c>
      <c r="Y23" s="17">
        <v>15599.24</v>
      </c>
      <c r="Z23" s="17">
        <v>15599.24</v>
      </c>
      <c r="AA23" s="17">
        <v>15599.24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f>+[3]Summary!B24</f>
        <v>4542</v>
      </c>
      <c r="C24" s="13">
        <f>+[3]Summary!C24</f>
        <v>0.94952157724288311</v>
      </c>
      <c r="D24" s="13">
        <f>+[3]Summary!D24</f>
        <v>241.46159672175423</v>
      </c>
      <c r="E24" s="13">
        <f>+[3]Summary!E24</f>
        <v>241.46159672175423</v>
      </c>
      <c r="F24" s="19">
        <f>+[3]Summary!F24</f>
        <v>0</v>
      </c>
      <c r="G24" s="13">
        <f>+[3]Summary!G24</f>
        <v>4783.4615967217542</v>
      </c>
      <c r="H24" s="14">
        <f>+[3]Summary!H24</f>
        <v>241.46159672175418</v>
      </c>
      <c r="I24" s="13">
        <f>+[3]Summary!I24</f>
        <v>4940.4366666666656</v>
      </c>
      <c r="J24" s="13">
        <f>+[3]Summary!J24</f>
        <v>96.822647864225672</v>
      </c>
      <c r="K24" s="13">
        <f>+[3]Summary!K24</f>
        <v>91.935193312871817</v>
      </c>
      <c r="L24" s="13">
        <f>+[3]Summary!L24</f>
        <v>4.887454551353855</v>
      </c>
      <c r="M24" s="13">
        <f>+[3]Summary!M24</f>
        <v>107.92031039670198</v>
      </c>
      <c r="N24" s="18">
        <f t="shared" si="2"/>
        <v>0.78474355408856733</v>
      </c>
      <c r="O24" s="18">
        <f t="shared" si="3"/>
        <v>0.93226574647632166</v>
      </c>
      <c r="P24" s="13"/>
      <c r="R24" s="16">
        <f t="shared" si="1"/>
        <v>45139</v>
      </c>
      <c r="S24" s="17">
        <v>933</v>
      </c>
      <c r="T24" s="17">
        <v>6031</v>
      </c>
      <c r="U24" s="17">
        <v>11612</v>
      </c>
      <c r="V24" s="17">
        <v>11812</v>
      </c>
      <c r="W24" s="17">
        <v>12042</v>
      </c>
      <c r="X24" s="17">
        <v>12042</v>
      </c>
      <c r="Y24" s="17">
        <v>12042</v>
      </c>
      <c r="Z24" s="17">
        <v>12042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f>+[3]Summary!B25</f>
        <v>3689</v>
      </c>
      <c r="C25" s="13">
        <f>+[3]Summary!C25</f>
        <v>0.9404670237466618</v>
      </c>
      <c r="D25" s="13">
        <f>+[3]Summary!D25</f>
        <v>233.5192450700155</v>
      </c>
      <c r="E25" s="13">
        <f>+[3]Summary!E25</f>
        <v>233.5192450700155</v>
      </c>
      <c r="F25" s="19">
        <f>+[3]Summary!F25</f>
        <v>0</v>
      </c>
      <c r="G25" s="13">
        <f>+[3]Summary!G25</f>
        <v>3922.5192450700156</v>
      </c>
      <c r="H25" s="14">
        <f>+[3]Summary!H25</f>
        <v>233.51924507001559</v>
      </c>
      <c r="I25" s="13">
        <f>+[3]Summary!I25</f>
        <v>4909.1833333333334</v>
      </c>
      <c r="J25" s="13">
        <f>+[3]Summary!J25</f>
        <v>79.901665485501979</v>
      </c>
      <c r="K25" s="13">
        <f>+[3]Summary!K25</f>
        <v>75.144881531551405</v>
      </c>
      <c r="L25" s="13">
        <f>+[3]Summary!L25</f>
        <v>4.7567839539505741</v>
      </c>
      <c r="M25" s="13">
        <f>+[3]Summary!M25</f>
        <v>110.06859178641825</v>
      </c>
      <c r="N25" s="18">
        <f t="shared" si="2"/>
        <v>1.3943077256041869</v>
      </c>
      <c r="O25" s="18">
        <f t="shared" si="3"/>
        <v>0.92571169246425145</v>
      </c>
      <c r="P25" s="13"/>
      <c r="R25" s="16">
        <f t="shared" si="1"/>
        <v>45170</v>
      </c>
      <c r="S25" s="17">
        <v>273</v>
      </c>
      <c r="T25" s="17">
        <v>8817</v>
      </c>
      <c r="U25" s="17">
        <v>10007</v>
      </c>
      <c r="V25" s="17">
        <v>10189</v>
      </c>
      <c r="W25" s="17">
        <v>10189</v>
      </c>
      <c r="X25" s="17">
        <v>10189</v>
      </c>
      <c r="Y25" s="17">
        <v>10189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f>+[3]Summary!B26</f>
        <v>4142.75</v>
      </c>
      <c r="C26" s="13">
        <f>+[3]Summary!C26</f>
        <v>0.9404670237466618</v>
      </c>
      <c r="D26" s="13">
        <f>+[3]Summary!D26</f>
        <v>262.24230211813682</v>
      </c>
      <c r="E26" s="13">
        <f>+[3]Summary!E26</f>
        <v>262.24230211813682</v>
      </c>
      <c r="F26" s="19">
        <f>+[3]Summary!F26</f>
        <v>0</v>
      </c>
      <c r="G26" s="13">
        <f>+[3]Summary!G26</f>
        <v>4404.9923021181366</v>
      </c>
      <c r="H26" s="14">
        <f>+[3]Summary!H26</f>
        <v>262.24230211813665</v>
      </c>
      <c r="I26" s="13">
        <f>+[3]Summary!I26</f>
        <v>4864.166666666667</v>
      </c>
      <c r="J26" s="13">
        <f>+[3]Summary!J26</f>
        <v>90.560061033780428</v>
      </c>
      <c r="K26" s="13">
        <f>+[3]Summary!K26</f>
        <v>85.168751070755519</v>
      </c>
      <c r="L26" s="13">
        <f>+[3]Summary!L26</f>
        <v>5.3913099630249093</v>
      </c>
      <c r="M26" s="13">
        <f>+[3]Summary!M26</f>
        <v>102.93401500931793</v>
      </c>
      <c r="N26" s="18">
        <f t="shared" si="2"/>
        <v>0.52027469951070604</v>
      </c>
      <c r="O26" s="18">
        <f t="shared" si="3"/>
        <v>0.9240059337739287</v>
      </c>
      <c r="P26" s="13"/>
      <c r="R26" s="16">
        <f t="shared" si="1"/>
        <v>45200</v>
      </c>
      <c r="S26" s="17"/>
      <c r="T26" s="17">
        <v>6988</v>
      </c>
      <c r="U26" s="17">
        <v>8988</v>
      </c>
      <c r="V26" s="17">
        <v>10642.75</v>
      </c>
      <c r="W26" s="17">
        <v>10642.75</v>
      </c>
      <c r="X26" s="17">
        <v>10642.75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f>+[3]Summary!B27</f>
        <v>7106</v>
      </c>
      <c r="C27" s="13">
        <f>+[3]Summary!C27</f>
        <v>0.82922970985937716</v>
      </c>
      <c r="D27" s="13">
        <f>+[3]Summary!D27</f>
        <v>1463.3987028094464</v>
      </c>
      <c r="E27" s="13">
        <f>+[3]Summary!E27</f>
        <v>1463.3987028094464</v>
      </c>
      <c r="F27" s="19">
        <f>+[3]Summary!F27</f>
        <v>0</v>
      </c>
      <c r="G27" s="13">
        <f>+[3]Summary!G27</f>
        <v>8569.3987028094471</v>
      </c>
      <c r="H27" s="14">
        <f>+[3]Summary!H27</f>
        <v>1463.3987028094471</v>
      </c>
      <c r="I27" s="13">
        <f>+[3]Summary!I27</f>
        <v>4828.1075000000001</v>
      </c>
      <c r="J27" s="13">
        <f>+[3]Summary!J27</f>
        <v>177.48980739988593</v>
      </c>
      <c r="K27" s="13">
        <f>+[3]Summary!K27</f>
        <v>147.17982149320412</v>
      </c>
      <c r="L27" s="13">
        <f>+[3]Summary!L27</f>
        <v>30.309985906681817</v>
      </c>
      <c r="M27" s="13">
        <f>+[3]Summary!M27</f>
        <v>101.73441596046655</v>
      </c>
      <c r="N27" s="18">
        <f t="shared" si="2"/>
        <v>0.95776792077910422</v>
      </c>
      <c r="O27" s="18">
        <f t="shared" si="3"/>
        <v>0.92058714406813991</v>
      </c>
      <c r="P27" s="33" t="s">
        <v>56</v>
      </c>
      <c r="R27" s="16">
        <f t="shared" si="1"/>
        <v>45231</v>
      </c>
      <c r="S27" s="17"/>
      <c r="T27" s="17">
        <v>1200</v>
      </c>
      <c r="U27" s="17">
        <v>27697.08</v>
      </c>
      <c r="V27" s="17">
        <v>28286.080000000002</v>
      </c>
      <c r="W27" s="17">
        <v>28286.080000000002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f>+[3]Summary!B28</f>
        <v>8673</v>
      </c>
      <c r="C28" s="13">
        <f>+[3]Summary!C28</f>
        <v>0.80227801988342817</v>
      </c>
      <c r="D28" s="13">
        <f>+[3]Summary!D28</f>
        <v>2137.4669267396807</v>
      </c>
      <c r="E28" s="13">
        <f>+[3]Summary!E28</f>
        <v>2137.4669267396807</v>
      </c>
      <c r="F28" s="19">
        <f>+[3]Summary!F28</f>
        <v>0</v>
      </c>
      <c r="G28" s="13">
        <f>+[3]Summary!G28</f>
        <v>10810.46692673968</v>
      </c>
      <c r="H28" s="14">
        <f>+[3]Summary!H28</f>
        <v>2137.4669267396803</v>
      </c>
      <c r="I28" s="13">
        <f>+[3]Summary!I28</f>
        <v>4792.87</v>
      </c>
      <c r="J28" s="13">
        <f>+[3]Summary!J28</f>
        <v>225.55310130964702</v>
      </c>
      <c r="K28" s="13">
        <f>+[3]Summary!K28</f>
        <v>180.95629549726991</v>
      </c>
      <c r="L28" s="13">
        <f>+[3]Summary!L28</f>
        <v>44.596805812377113</v>
      </c>
      <c r="M28" s="13">
        <f>+[3]Summary!M28</f>
        <v>105.43662164855847</v>
      </c>
      <c r="N28" s="18">
        <f t="shared" si="2"/>
        <v>1.303381906653853</v>
      </c>
      <c r="O28" s="18">
        <f t="shared" si="3"/>
        <v>0.91754403065710111</v>
      </c>
      <c r="P28" s="34"/>
      <c r="R28" s="16">
        <f t="shared" si="1"/>
        <v>45261</v>
      </c>
      <c r="S28" s="17"/>
      <c r="T28" s="17">
        <v>7954</v>
      </c>
      <c r="U28" s="17">
        <v>11163</v>
      </c>
      <c r="V28" s="17">
        <v>15173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f>+[3]Summary!B29</f>
        <v>6953</v>
      </c>
      <c r="C29" s="13">
        <f>+[3]Summary!C29</f>
        <v>0.57273524512732055</v>
      </c>
      <c r="D29" s="13">
        <f>+[3]Summary!D29</f>
        <v>5186.9897407297321</v>
      </c>
      <c r="E29" s="13">
        <f>+[3]Summary!E29</f>
        <v>5186.9897407297321</v>
      </c>
      <c r="F29" s="13">
        <f>+[3]Summary!F29</f>
        <v>-8812.9897407297321</v>
      </c>
      <c r="G29" s="13">
        <f>+[3]Summary!G29</f>
        <v>3327</v>
      </c>
      <c r="H29" s="14">
        <f>+[3]Summary!H29</f>
        <v>-3626</v>
      </c>
      <c r="I29" s="13">
        <f>+[3]Summary!I29</f>
        <v>4752.3116666666674</v>
      </c>
      <c r="J29" s="19">
        <f>+[3]Summary!J29</f>
        <v>70</v>
      </c>
      <c r="K29" s="13">
        <f>+[3]Summary!K29</f>
        <v>146.30774426621147</v>
      </c>
      <c r="L29" s="13">
        <f>+[3]Summary!L29</f>
        <v>-76.307744266211472</v>
      </c>
      <c r="M29" s="13">
        <f>+[3]Summary!M29</f>
        <v>101.3767948661125</v>
      </c>
      <c r="N29" s="18">
        <f t="shared" si="2"/>
        <v>0.58602499429451949</v>
      </c>
      <c r="O29" s="18">
        <f t="shared" si="3"/>
        <v>0.92172300988511546</v>
      </c>
      <c r="P29" s="35">
        <f>+P66/I29</f>
        <v>3.3585384235811793</v>
      </c>
      <c r="R29" s="16">
        <f t="shared" si="1"/>
        <v>45292</v>
      </c>
      <c r="S29" s="17"/>
      <c r="T29" s="17">
        <v>9032.85</v>
      </c>
      <c r="U29" s="17">
        <v>12985.85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f>+[3]Summary!B30</f>
        <v>2530</v>
      </c>
      <c r="C30" s="13">
        <f>+[3]Summary!C30</f>
        <v>0.23184020184687321</v>
      </c>
      <c r="D30" s="13">
        <f>+[3]Summary!D30</f>
        <v>8382.6889117834071</v>
      </c>
      <c r="E30" s="13">
        <f>+[3]Summary!E30</f>
        <v>8382.6889117834071</v>
      </c>
      <c r="F30" s="13">
        <f>+[3]Summary!F30</f>
        <v>-7606.6889117834071</v>
      </c>
      <c r="G30" s="13">
        <f>+[3]Summary!G30</f>
        <v>3306</v>
      </c>
      <c r="H30" s="14">
        <f>+[3]Summary!H30</f>
        <v>776</v>
      </c>
      <c r="I30" s="13">
        <f>+[3]Summary!I30</f>
        <v>4722.149166666667</v>
      </c>
      <c r="J30" s="19">
        <f>+[3]Summary!J30</f>
        <v>70</v>
      </c>
      <c r="K30" s="13">
        <f>+[3]Summary!K30</f>
        <v>53.577299460574004</v>
      </c>
      <c r="L30" s="13">
        <f>+[3]Summary!L30</f>
        <v>16.422700539425996</v>
      </c>
      <c r="M30" s="13">
        <f>+[3]Summary!M30</f>
        <v>99.706032208864158</v>
      </c>
      <c r="N30" s="18">
        <f t="shared" si="2"/>
        <v>0.76424286898246507</v>
      </c>
      <c r="O30" s="18">
        <f t="shared" si="3"/>
        <v>0.92963927250773526</v>
      </c>
      <c r="P30" s="35">
        <f>+P67/I30</f>
        <v>3.340494255881675</v>
      </c>
      <c r="R30" s="16">
        <f t="shared" si="1"/>
        <v>45323</v>
      </c>
      <c r="S30" s="17"/>
      <c r="T30" s="17">
        <v>2530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>
        <f>+[3]Summary!B31</f>
        <v>0</v>
      </c>
      <c r="C31" s="13">
        <f>+[3]Summary!C31</f>
        <v>5.8091781277066427E-2</v>
      </c>
      <c r="D31" s="13">
        <f>+[3]Summary!D31</f>
        <v>0</v>
      </c>
      <c r="E31" s="13">
        <f>+[3]Summary!E31</f>
        <v>0</v>
      </c>
      <c r="F31" s="13">
        <f>+[3]Summary!F31</f>
        <v>3299</v>
      </c>
      <c r="G31" s="13">
        <f>+[3]Summary!G31</f>
        <v>3299</v>
      </c>
      <c r="H31" s="14">
        <f>+[3]Summary!H31</f>
        <v>3299</v>
      </c>
      <c r="I31" s="13">
        <f>+[3]Summary!I31</f>
        <v>4712.149166666667</v>
      </c>
      <c r="J31" s="19">
        <f>+[3]Summary!J31</f>
        <v>70</v>
      </c>
      <c r="K31" s="13">
        <f>+[3]Summary!K31</f>
        <v>0</v>
      </c>
      <c r="L31" s="13">
        <f>+[3]Summary!L31</f>
        <v>70</v>
      </c>
      <c r="M31" s="13">
        <f>+[3]Summary!M31</f>
        <v>103.04245266562579</v>
      </c>
      <c r="N31" s="18">
        <f t="shared" si="2"/>
        <v>2.1103328093123959</v>
      </c>
      <c r="O31" s="18">
        <f t="shared" si="3"/>
        <v>0.93483971388964437</v>
      </c>
      <c r="P31" s="35">
        <f>+P68/I31</f>
        <v>3.3313753331591491</v>
      </c>
      <c r="R31" s="16">
        <f t="shared" si="1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0" t="s">
        <v>52</v>
      </c>
      <c r="R32" t="s">
        <v>27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16" x14ac:dyDescent="0.35">
      <c r="C33" s="17"/>
      <c r="D33" s="13"/>
      <c r="E33" s="13"/>
      <c r="F33" s="13"/>
      <c r="G33" s="13"/>
      <c r="H33" s="14">
        <f>SUM(H8:H31)</f>
        <v>5654.5471461544121</v>
      </c>
      <c r="I33" s="13"/>
      <c r="J33" s="21">
        <f>SUM(G20:G31)/SUM(I20:I31)</f>
        <v>1.0304245266562579</v>
      </c>
      <c r="K33" s="13"/>
      <c r="L33" s="13"/>
      <c r="M33" s="16"/>
    </row>
    <row r="34" spans="1:16" x14ac:dyDescent="0.35">
      <c r="C34" s="17"/>
      <c r="D34" s="13"/>
      <c r="G34" t="str">
        <f>IF(ABS(+B33+E33+F33-G33)&gt;0.005,B33+E33+F33,"  ")</f>
        <v xml:space="preserve">  </v>
      </c>
      <c r="H34" s="20"/>
      <c r="J34" s="22"/>
      <c r="M34" s="16"/>
    </row>
    <row r="35" spans="1:16" x14ac:dyDescent="0.35">
      <c r="C35" s="17"/>
      <c r="D35" s="13"/>
      <c r="H35" s="23">
        <v>7.4999999999999997E-2</v>
      </c>
      <c r="I35" t="s">
        <v>53</v>
      </c>
      <c r="J35" s="22" t="s">
        <v>54</v>
      </c>
      <c r="K35" t="s">
        <v>55</v>
      </c>
    </row>
    <row r="36" spans="1:16" x14ac:dyDescent="0.35">
      <c r="C36" s="17"/>
      <c r="D36" s="13"/>
      <c r="F36" s="22"/>
      <c r="H36" s="24">
        <f>H33*(1+H35)</f>
        <v>6078.638182115993</v>
      </c>
      <c r="I36" s="25">
        <v>29887</v>
      </c>
      <c r="J36" s="26">
        <f>(H36-I36)/I36</f>
        <v>-0.79661263485408396</v>
      </c>
      <c r="K36" s="26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1:16" x14ac:dyDescent="0.35">
      <c r="C37" s="17"/>
      <c r="D37" s="13"/>
      <c r="M37" s="16"/>
    </row>
    <row r="38" spans="1:16" x14ac:dyDescent="0.35">
      <c r="C38" s="17"/>
      <c r="D38" s="13"/>
    </row>
    <row r="41" spans="1:16" x14ac:dyDescent="0.35">
      <c r="A41" s="7"/>
      <c r="B41" s="7"/>
      <c r="C41" s="7"/>
      <c r="D41" s="7"/>
      <c r="E41" s="7" t="s">
        <v>26</v>
      </c>
      <c r="F41" s="7" t="s">
        <v>27</v>
      </c>
      <c r="G41" s="7" t="s">
        <v>28</v>
      </c>
      <c r="H41" s="7" t="s">
        <v>29</v>
      </c>
      <c r="I41" s="8">
        <v>45382</v>
      </c>
      <c r="J41" s="7"/>
      <c r="K41" s="30" t="s">
        <v>30</v>
      </c>
      <c r="L41" s="31"/>
      <c r="M41" s="31"/>
      <c r="N41" s="32"/>
      <c r="O41" s="7"/>
      <c r="P41" s="7"/>
    </row>
    <row r="42" spans="1:16" x14ac:dyDescent="0.35">
      <c r="A42" s="7" t="s">
        <v>31</v>
      </c>
      <c r="B42" s="7" t="s">
        <v>32</v>
      </c>
      <c r="C42" s="7"/>
      <c r="D42" s="7" t="s">
        <v>33</v>
      </c>
      <c r="E42" s="7" t="s">
        <v>34</v>
      </c>
      <c r="F42" s="7" t="s">
        <v>34</v>
      </c>
      <c r="G42" s="7" t="s">
        <v>35</v>
      </c>
      <c r="H42" s="7" t="s">
        <v>36</v>
      </c>
      <c r="I42" s="9" t="s">
        <v>34</v>
      </c>
      <c r="J42" s="7"/>
      <c r="K42" s="7"/>
      <c r="L42" s="7"/>
      <c r="M42" s="7" t="s">
        <v>36</v>
      </c>
      <c r="N42" s="7" t="s">
        <v>37</v>
      </c>
      <c r="O42" s="7"/>
      <c r="P42" s="7"/>
    </row>
    <row r="43" spans="1:16" x14ac:dyDescent="0.35">
      <c r="A43" s="7" t="s">
        <v>22</v>
      </c>
      <c r="B43" s="7" t="s">
        <v>38</v>
      </c>
      <c r="C43" s="7"/>
      <c r="D43" s="7" t="s">
        <v>39</v>
      </c>
      <c r="E43" s="7" t="s">
        <v>40</v>
      </c>
      <c r="F43" s="7" t="s">
        <v>40</v>
      </c>
      <c r="G43" s="7" t="s">
        <v>40</v>
      </c>
      <c r="H43" s="7" t="s">
        <v>41</v>
      </c>
      <c r="I43" s="9" t="s">
        <v>40</v>
      </c>
      <c r="J43" s="7" t="s">
        <v>42</v>
      </c>
      <c r="K43" s="7" t="s">
        <v>36</v>
      </c>
      <c r="L43" s="7" t="s">
        <v>38</v>
      </c>
      <c r="M43" s="7" t="s">
        <v>43</v>
      </c>
      <c r="N43" s="7" t="s">
        <v>44</v>
      </c>
      <c r="O43" s="7"/>
      <c r="P43" s="7"/>
    </row>
    <row r="44" spans="1:16" x14ac:dyDescent="0.35">
      <c r="A44" s="7" t="s">
        <v>47</v>
      </c>
      <c r="B44" s="7" t="s">
        <v>48</v>
      </c>
      <c r="C44" s="7"/>
      <c r="D44" s="7" t="s">
        <v>47</v>
      </c>
      <c r="E44" s="7" t="s">
        <v>18</v>
      </c>
      <c r="F44" s="7" t="s">
        <v>18</v>
      </c>
      <c r="G44" s="7" t="s">
        <v>18</v>
      </c>
      <c r="H44" s="7" t="s">
        <v>47</v>
      </c>
      <c r="I44" s="9" t="s">
        <v>18</v>
      </c>
      <c r="J44" s="7" t="s">
        <v>49</v>
      </c>
      <c r="K44" s="7" t="s">
        <v>49</v>
      </c>
      <c r="L44" s="7" t="s">
        <v>48</v>
      </c>
      <c r="M44" s="7" t="s">
        <v>49</v>
      </c>
      <c r="N44" s="7" t="s">
        <v>50</v>
      </c>
      <c r="O44" s="7"/>
      <c r="P44" s="7"/>
    </row>
    <row r="45" spans="1:16" x14ac:dyDescent="0.35">
      <c r="A45" s="12">
        <f t="shared" ref="A45:A67" si="4">DATE(YEAR(A46),MONTH(A46)-1,1)</f>
        <v>44652</v>
      </c>
      <c r="B45" s="22">
        <f>+[2]Summary!B8</f>
        <v>2216</v>
      </c>
      <c r="C45" s="22">
        <f>+B45-B8</f>
        <v>0</v>
      </c>
      <c r="D45" s="22">
        <f>+[2]Summary!C8</f>
        <v>100</v>
      </c>
      <c r="E45" s="22">
        <f>+[2]Summary!D8</f>
        <v>0</v>
      </c>
      <c r="F45" s="22">
        <f>+[2]Summary!E8</f>
        <v>0</v>
      </c>
      <c r="G45" s="22">
        <f>+[2]Summary!F8</f>
        <v>0</v>
      </c>
      <c r="H45" s="22">
        <f>+[2]Summary!G8</f>
        <v>2216</v>
      </c>
      <c r="I45" s="22">
        <f>+[2]Summary!H8</f>
        <v>0</v>
      </c>
      <c r="J45" s="22">
        <f>+[2]Summary!I8</f>
        <v>26931.782499999503</v>
      </c>
      <c r="K45" s="22">
        <f>+[2]Summary!J8</f>
        <v>8.2281965555010732</v>
      </c>
      <c r="L45" s="22">
        <f>+[2]Summary!K8</f>
        <v>8.2281965555010732</v>
      </c>
      <c r="M45" s="22">
        <f>+[2]Summary!L8</f>
        <v>0</v>
      </c>
      <c r="N45" s="22">
        <f>+[2]Summary!M8</f>
        <v>0</v>
      </c>
    </row>
    <row r="46" spans="1:16" x14ac:dyDescent="0.35">
      <c r="A46" s="12">
        <f t="shared" si="4"/>
        <v>44682</v>
      </c>
      <c r="B46" s="22">
        <f>+[2]Summary!B9</f>
        <v>2604</v>
      </c>
      <c r="C46" s="22">
        <f t="shared" ref="C46:C68" si="5">+B46-B9</f>
        <v>0</v>
      </c>
      <c r="D46" s="22">
        <f>+[2]Summary!C9</f>
        <v>100</v>
      </c>
      <c r="E46" s="22">
        <f>+[2]Summary!D9</f>
        <v>0</v>
      </c>
      <c r="F46" s="22">
        <f>+[2]Summary!E9</f>
        <v>0</v>
      </c>
      <c r="G46" s="22">
        <f>+[2]Summary!F9</f>
        <v>0</v>
      </c>
      <c r="H46" s="22">
        <f>+[2]Summary!G9</f>
        <v>2604</v>
      </c>
      <c r="I46" s="22">
        <f>+[2]Summary!H9</f>
        <v>0</v>
      </c>
      <c r="J46" s="22">
        <f>+[2]Summary!I9</f>
        <v>26770.604999999505</v>
      </c>
      <c r="K46" s="22">
        <f>+[2]Summary!J9</f>
        <v>9.7270868551534342</v>
      </c>
      <c r="L46" s="22">
        <f>+[2]Summary!K9</f>
        <v>9.7270868551534342</v>
      </c>
      <c r="M46" s="22">
        <f>+[2]Summary!L9</f>
        <v>0</v>
      </c>
      <c r="N46" s="22">
        <f>+[2]Summary!M9</f>
        <v>0</v>
      </c>
    </row>
    <row r="47" spans="1:16" x14ac:dyDescent="0.35">
      <c r="A47" s="12">
        <f t="shared" si="4"/>
        <v>44713</v>
      </c>
      <c r="B47" s="22">
        <f>+[2]Summary!B10</f>
        <v>5528.63</v>
      </c>
      <c r="C47" s="22">
        <f t="shared" si="5"/>
        <v>0</v>
      </c>
      <c r="D47" s="22">
        <f>+[2]Summary!C10</f>
        <v>100</v>
      </c>
      <c r="E47" s="22">
        <f>+[2]Summary!D10</f>
        <v>0</v>
      </c>
      <c r="F47" s="22">
        <f>+[2]Summary!E10</f>
        <v>0</v>
      </c>
      <c r="G47" s="22">
        <f>+[2]Summary!F10</f>
        <v>0</v>
      </c>
      <c r="H47" s="22">
        <f>+[2]Summary!G10</f>
        <v>5528.63</v>
      </c>
      <c r="I47" s="22">
        <f>+[2]Summary!H10</f>
        <v>0</v>
      </c>
      <c r="J47" s="22">
        <f>+[2]Summary!I10</f>
        <v>26563.706666666185</v>
      </c>
      <c r="K47" s="22">
        <f>+[2]Summary!J10</f>
        <v>20.812720413516963</v>
      </c>
      <c r="L47" s="22">
        <f>+[2]Summary!K10</f>
        <v>20.812720413516967</v>
      </c>
      <c r="M47" s="22">
        <f>+[2]Summary!L10</f>
        <v>0</v>
      </c>
      <c r="N47" s="22">
        <f>+[2]Summary!M10</f>
        <v>0</v>
      </c>
    </row>
    <row r="48" spans="1:16" x14ac:dyDescent="0.35">
      <c r="A48" s="12">
        <f t="shared" si="4"/>
        <v>44743</v>
      </c>
      <c r="B48" s="22">
        <f>+[2]Summary!B11</f>
        <v>7050</v>
      </c>
      <c r="C48" s="22">
        <f t="shared" si="5"/>
        <v>0</v>
      </c>
      <c r="D48" s="22">
        <f>+[2]Summary!C11</f>
        <v>100</v>
      </c>
      <c r="E48" s="22">
        <f>+[2]Summary!D11</f>
        <v>0</v>
      </c>
      <c r="F48" s="22">
        <f>+[2]Summary!E11</f>
        <v>0</v>
      </c>
      <c r="G48" s="22">
        <f>+[2]Summary!F11</f>
        <v>0</v>
      </c>
      <c r="H48" s="22">
        <f>+[2]Summary!G11</f>
        <v>7050</v>
      </c>
      <c r="I48" s="22">
        <f>+[2]Summary!H11</f>
        <v>0</v>
      </c>
      <c r="J48" s="22">
        <f>+[2]Summary!I11</f>
        <v>26423.563333332848</v>
      </c>
      <c r="K48" s="22">
        <f>+[2]Summary!J11</f>
        <v>26.680731554122197</v>
      </c>
      <c r="L48" s="22">
        <f>+[2]Summary!K11</f>
        <v>26.680731554122193</v>
      </c>
      <c r="M48" s="22">
        <f>+[2]Summary!L11</f>
        <v>0</v>
      </c>
      <c r="N48" s="22">
        <f>+[2]Summary!M11</f>
        <v>0</v>
      </c>
    </row>
    <row r="49" spans="1:16" x14ac:dyDescent="0.35">
      <c r="A49" s="12">
        <f t="shared" si="4"/>
        <v>44774</v>
      </c>
      <c r="B49" s="22">
        <f>+[2]Summary!B12</f>
        <v>6538.45</v>
      </c>
      <c r="C49" s="22">
        <f t="shared" si="5"/>
        <v>0</v>
      </c>
      <c r="D49" s="22">
        <f>+[2]Summary!C12</f>
        <v>100</v>
      </c>
      <c r="E49" s="22">
        <f>+[2]Summary!D12</f>
        <v>0</v>
      </c>
      <c r="F49" s="22">
        <f>+[2]Summary!E12</f>
        <v>0</v>
      </c>
      <c r="G49" s="22">
        <f>+[2]Summary!F12</f>
        <v>0</v>
      </c>
      <c r="H49" s="22">
        <f>+[2]Summary!G12</f>
        <v>6538.45</v>
      </c>
      <c r="I49" s="22">
        <f>+[2]Summary!H12</f>
        <v>0</v>
      </c>
      <c r="J49" s="22">
        <f>+[2]Summary!I12</f>
        <v>26288.833333332881</v>
      </c>
      <c r="K49" s="22">
        <f>+[2]Summary!J12</f>
        <v>24.871586795407858</v>
      </c>
      <c r="L49" s="22">
        <f>+[2]Summary!K12</f>
        <v>24.871586795407858</v>
      </c>
      <c r="M49" s="22">
        <f>+[2]Summary!L12</f>
        <v>0</v>
      </c>
      <c r="N49" s="22">
        <f>+[2]Summary!M12</f>
        <v>0</v>
      </c>
    </row>
    <row r="50" spans="1:16" x14ac:dyDescent="0.35">
      <c r="A50" s="12">
        <f t="shared" si="4"/>
        <v>44805</v>
      </c>
      <c r="B50" s="22">
        <f>+[2]Summary!B13</f>
        <v>3039</v>
      </c>
      <c r="C50" s="22">
        <f t="shared" si="5"/>
        <v>0</v>
      </c>
      <c r="D50" s="22">
        <f>+[2]Summary!C13</f>
        <v>100</v>
      </c>
      <c r="E50" s="22">
        <f>+[2]Summary!D13</f>
        <v>0</v>
      </c>
      <c r="F50" s="22">
        <f>+[2]Summary!E13</f>
        <v>0</v>
      </c>
      <c r="G50" s="22">
        <f>+[2]Summary!F13</f>
        <v>0</v>
      </c>
      <c r="H50" s="22">
        <f>+[2]Summary!G13</f>
        <v>3039</v>
      </c>
      <c r="I50" s="22">
        <f>+[2]Summary!H13</f>
        <v>0</v>
      </c>
      <c r="J50" s="22">
        <f>+[2]Summary!I13</f>
        <v>26174.57499999955</v>
      </c>
      <c r="K50" s="22">
        <f>+[2]Summary!J13</f>
        <v>11.610503704453853</v>
      </c>
      <c r="L50" s="22">
        <f>+[2]Summary!K13</f>
        <v>11.610503704453853</v>
      </c>
      <c r="M50" s="22">
        <f>+[2]Summary!L13</f>
        <v>0</v>
      </c>
      <c r="N50" s="22">
        <f>+[2]Summary!M13</f>
        <v>0</v>
      </c>
    </row>
    <row r="51" spans="1:16" x14ac:dyDescent="0.35">
      <c r="A51" s="12">
        <f t="shared" si="4"/>
        <v>44835</v>
      </c>
      <c r="B51" s="22">
        <f>+[2]Summary!B14</f>
        <v>9163</v>
      </c>
      <c r="C51" s="22">
        <f t="shared" si="5"/>
        <v>0</v>
      </c>
      <c r="D51" s="22">
        <f>+[2]Summary!C14</f>
        <v>100</v>
      </c>
      <c r="E51" s="22">
        <f>+[2]Summary!D14</f>
        <v>0</v>
      </c>
      <c r="F51" s="22">
        <f>+[2]Summary!E14</f>
        <v>0</v>
      </c>
      <c r="G51" s="22">
        <f>+[2]Summary!F14</f>
        <v>0</v>
      </c>
      <c r="H51" s="22">
        <f>+[2]Summary!G14</f>
        <v>9163</v>
      </c>
      <c r="I51" s="22">
        <f>+[2]Summary!H14</f>
        <v>0</v>
      </c>
      <c r="J51" s="22">
        <f>+[2]Summary!I14</f>
        <v>25856.000833332932</v>
      </c>
      <c r="K51" s="22">
        <f>+[2]Summary!J14</f>
        <v>35.43858177861474</v>
      </c>
      <c r="L51" s="22">
        <f>+[2]Summary!K14</f>
        <v>35.43858177861474</v>
      </c>
      <c r="M51" s="22">
        <f>+[2]Summary!L14</f>
        <v>0</v>
      </c>
      <c r="N51" s="22">
        <f>+[2]Summary!M14</f>
        <v>0</v>
      </c>
    </row>
    <row r="52" spans="1:16" x14ac:dyDescent="0.35">
      <c r="A52" s="12">
        <f t="shared" si="4"/>
        <v>44866</v>
      </c>
      <c r="B52" s="22">
        <f>+[2]Summary!B15</f>
        <v>9719.08</v>
      </c>
      <c r="C52" s="22">
        <f t="shared" si="5"/>
        <v>0</v>
      </c>
      <c r="D52" s="22">
        <f>+[2]Summary!C15</f>
        <v>100</v>
      </c>
      <c r="E52" s="22">
        <f>+[2]Summary!D15</f>
        <v>0</v>
      </c>
      <c r="F52" s="22">
        <f>+[2]Summary!E15</f>
        <v>0</v>
      </c>
      <c r="G52" s="22">
        <f>+[2]Summary!F15</f>
        <v>0</v>
      </c>
      <c r="H52" s="22">
        <f>+[2]Summary!G15</f>
        <v>9719.08</v>
      </c>
      <c r="I52" s="22">
        <f>+[2]Summary!H15</f>
        <v>0</v>
      </c>
      <c r="J52" s="22">
        <f>+[2]Summary!I15</f>
        <v>25722.269166666276</v>
      </c>
      <c r="K52" s="22">
        <f>+[2]Summary!J15</f>
        <v>37.784691300078009</v>
      </c>
      <c r="L52" s="22">
        <f>+[2]Summary!K15</f>
        <v>37.784691300078002</v>
      </c>
      <c r="M52" s="22">
        <f>+[2]Summary!L15</f>
        <v>0</v>
      </c>
      <c r="N52" s="22">
        <f>+[2]Summary!M15</f>
        <v>0</v>
      </c>
    </row>
    <row r="53" spans="1:16" x14ac:dyDescent="0.35">
      <c r="A53" s="12">
        <f t="shared" si="4"/>
        <v>44896</v>
      </c>
      <c r="B53" s="22">
        <f>+[2]Summary!B16</f>
        <v>9039.5300000000007</v>
      </c>
      <c r="C53" s="22">
        <f t="shared" si="5"/>
        <v>0</v>
      </c>
      <c r="D53" s="22">
        <f>+[2]Summary!C16</f>
        <v>100</v>
      </c>
      <c r="E53" s="22">
        <f>+[2]Summary!D16</f>
        <v>0</v>
      </c>
      <c r="F53" s="22">
        <f>+[2]Summary!E16</f>
        <v>0</v>
      </c>
      <c r="G53" s="22">
        <f>+[2]Summary!F16</f>
        <v>0</v>
      </c>
      <c r="H53" s="22">
        <f>+[2]Summary!G16</f>
        <v>9039.5300000000007</v>
      </c>
      <c r="I53" s="22">
        <f>+[2]Summary!H16</f>
        <v>0</v>
      </c>
      <c r="J53" s="22">
        <f>+[2]Summary!I16</f>
        <v>25575.24999999964</v>
      </c>
      <c r="K53" s="22">
        <f>+[2]Summary!J16</f>
        <v>35.344835338853493</v>
      </c>
      <c r="L53" s="22">
        <f>+[2]Summary!K16</f>
        <v>35.344835338853493</v>
      </c>
      <c r="M53" s="22">
        <f>+[2]Summary!L16</f>
        <v>0</v>
      </c>
      <c r="N53" s="22">
        <f>+[2]Summary!M16</f>
        <v>0</v>
      </c>
    </row>
    <row r="54" spans="1:16" x14ac:dyDescent="0.35">
      <c r="A54" s="12">
        <f t="shared" si="4"/>
        <v>44927</v>
      </c>
      <c r="B54" s="22">
        <f>+[2]Summary!B17</f>
        <v>6057.3200000000006</v>
      </c>
      <c r="C54" s="22">
        <f t="shared" si="5"/>
        <v>0</v>
      </c>
      <c r="D54" s="22">
        <f>+[2]Summary!C17</f>
        <v>98.431887498575705</v>
      </c>
      <c r="E54" s="22">
        <f>+[2]Summary!D17</f>
        <v>96.498801948350305</v>
      </c>
      <c r="F54" s="22">
        <f>+[2]Summary!E17</f>
        <v>96.498801948350305</v>
      </c>
      <c r="G54" s="22">
        <f>+[2]Summary!F17</f>
        <v>0</v>
      </c>
      <c r="H54" s="22">
        <f>+[2]Summary!G17</f>
        <v>6153.8188019483505</v>
      </c>
      <c r="I54" s="22">
        <f>+[2]Summary!H17</f>
        <v>96.498801948349865</v>
      </c>
      <c r="J54" s="22">
        <f>+[2]Summary!I17</f>
        <v>25320.697499999733</v>
      </c>
      <c r="K54" s="22">
        <f>+[2]Summary!J17</f>
        <v>24.303512183850444</v>
      </c>
      <c r="L54" s="22">
        <f>+[2]Summary!K17</f>
        <v>23.922405771010315</v>
      </c>
      <c r="M54" s="22">
        <f>+[2]Summary!L17</f>
        <v>0.38110641284012914</v>
      </c>
      <c r="N54" s="22">
        <f>+[2]Summary!M17</f>
        <v>0</v>
      </c>
    </row>
    <row r="55" spans="1:16" x14ac:dyDescent="0.35">
      <c r="A55" s="12">
        <f t="shared" si="4"/>
        <v>44958</v>
      </c>
      <c r="B55" s="22">
        <f>+[2]Summary!B18</f>
        <v>4576</v>
      </c>
      <c r="C55" s="22">
        <f t="shared" si="5"/>
        <v>0</v>
      </c>
      <c r="D55" s="22">
        <f>+[2]Summary!C18</f>
        <v>98.431887498575705</v>
      </c>
      <c r="E55" s="22">
        <f>+[2]Summary!D18</f>
        <v>72.899981793210685</v>
      </c>
      <c r="F55" s="22">
        <f>+[2]Summary!E18</f>
        <v>72.899981793210685</v>
      </c>
      <c r="G55" s="22">
        <f>+[2]Summary!F18</f>
        <v>0</v>
      </c>
      <c r="H55" s="22">
        <f>+[2]Summary!G18</f>
        <v>4648.8999817932108</v>
      </c>
      <c r="I55" s="22">
        <f>+[2]Summary!H18</f>
        <v>72.899981793210827</v>
      </c>
      <c r="J55" s="22">
        <f>+[2]Summary!I18</f>
        <v>25055.509166666405</v>
      </c>
      <c r="K55" s="22">
        <f>+[2]Summary!J18</f>
        <v>18.55440235067368</v>
      </c>
      <c r="L55" s="22">
        <f>+[2]Summary!K18</f>
        <v>18.263448447848205</v>
      </c>
      <c r="M55" s="22">
        <f>+[2]Summary!L18</f>
        <v>0.29095390282547484</v>
      </c>
      <c r="N55" s="22">
        <f>+[2]Summary!M18</f>
        <v>0</v>
      </c>
    </row>
    <row r="56" spans="1:16" x14ac:dyDescent="0.35">
      <c r="A56" s="12">
        <f t="shared" si="4"/>
        <v>44986</v>
      </c>
      <c r="B56" s="22">
        <f>+[2]Summary!B19</f>
        <v>1633.07</v>
      </c>
      <c r="C56" s="22">
        <f t="shared" si="5"/>
        <v>0</v>
      </c>
      <c r="D56" s="22">
        <f>+[2]Summary!C19</f>
        <v>97.765230929122765</v>
      </c>
      <c r="E56" s="22">
        <f>+[2]Summary!D19</f>
        <v>37.329573017868583</v>
      </c>
      <c r="F56" s="22">
        <f>+[2]Summary!E19</f>
        <v>37.329573017868583</v>
      </c>
      <c r="G56" s="22">
        <f>+[2]Summary!F19</f>
        <v>0</v>
      </c>
      <c r="H56" s="22">
        <f>+[2]Summary!G19</f>
        <v>1670.3995730178685</v>
      </c>
      <c r="I56" s="22">
        <f>+[2]Summary!H19</f>
        <v>37.329573017868597</v>
      </c>
      <c r="J56" s="22">
        <f>+[2]Summary!I19</f>
        <v>24684.937499999727</v>
      </c>
      <c r="K56" s="22">
        <f>+[2]Summary!J19</f>
        <v>6.7668778704336887</v>
      </c>
      <c r="L56" s="22">
        <f>+[2]Summary!K19</f>
        <v>6.6156537767212003</v>
      </c>
      <c r="M56" s="22">
        <f>+[2]Summary!L19</f>
        <v>0.15122409371248846</v>
      </c>
      <c r="N56" s="22">
        <f>+[2]Summary!M19</f>
        <v>21.63705543819858</v>
      </c>
    </row>
    <row r="57" spans="1:16" x14ac:dyDescent="0.35">
      <c r="A57" s="12">
        <f t="shared" si="4"/>
        <v>45017</v>
      </c>
      <c r="B57" s="22">
        <f>+[2]Summary!B20</f>
        <v>7031</v>
      </c>
      <c r="C57" s="22">
        <f t="shared" si="5"/>
        <v>0</v>
      </c>
      <c r="D57" s="22">
        <f>+[2]Summary!C20</f>
        <v>97.593628746710522</v>
      </c>
      <c r="E57" s="22">
        <f>+[2]Summary!D20</f>
        <v>173.36373797299285</v>
      </c>
      <c r="F57" s="22">
        <f>+[2]Summary!E20</f>
        <v>173.36373797299285</v>
      </c>
      <c r="G57" s="22">
        <f>+[2]Summary!F20</f>
        <v>0</v>
      </c>
      <c r="H57" s="22">
        <f>+[2]Summary!G20</f>
        <v>7204.3637379729926</v>
      </c>
      <c r="I57" s="22">
        <f>+[2]Summary!H20</f>
        <v>173.36373797299257</v>
      </c>
      <c r="J57" s="22">
        <f>+[2]Summary!I20</f>
        <v>24606.129166666418</v>
      </c>
      <c r="K57" s="22">
        <f>+[2]Summary!J20</f>
        <v>29.27873656671137</v>
      </c>
      <c r="L57" s="22">
        <f>+[2]Summary!K20</f>
        <v>28.57418146664368</v>
      </c>
      <c r="M57" s="22">
        <f>+[2]Summary!L20</f>
        <v>0.70455510006769018</v>
      </c>
      <c r="N57" s="22">
        <f>+[2]Summary!M20</f>
        <v>23.414019500257314</v>
      </c>
    </row>
    <row r="58" spans="1:16" x14ac:dyDescent="0.35">
      <c r="A58" s="12">
        <f t="shared" si="4"/>
        <v>45047</v>
      </c>
      <c r="B58" s="22">
        <f>+[2]Summary!B21</f>
        <v>2618.0600000000004</v>
      </c>
      <c r="C58" s="22">
        <f t="shared" si="5"/>
        <v>0</v>
      </c>
      <c r="D58" s="22">
        <f>+[2]Summary!C21</f>
        <v>96.416687455008628</v>
      </c>
      <c r="E58" s="22">
        <f>+[2]Summary!D21</f>
        <v>97.299829408864142</v>
      </c>
      <c r="F58" s="22">
        <f>+[2]Summary!E21</f>
        <v>97.299829408864142</v>
      </c>
      <c r="G58" s="22">
        <f>+[2]Summary!F21</f>
        <v>0</v>
      </c>
      <c r="H58" s="22">
        <f>+[2]Summary!G21</f>
        <v>2715.3598294088647</v>
      </c>
      <c r="I58" s="22">
        <f>+[2]Summary!H21</f>
        <v>97.299829408864298</v>
      </c>
      <c r="J58" s="22">
        <f>+[2]Summary!I21</f>
        <v>24426.05916666643</v>
      </c>
      <c r="K58" s="22">
        <f>+[2]Summary!J21</f>
        <v>11.116651322594196</v>
      </c>
      <c r="L58" s="22">
        <f>+[2]Summary!K21</f>
        <v>10.718306961168729</v>
      </c>
      <c r="M58" s="22">
        <f>+[2]Summary!L21</f>
        <v>0.39834436142546714</v>
      </c>
      <c r="N58" s="22">
        <f>+[2]Summary!M21</f>
        <v>23.629317043156924</v>
      </c>
    </row>
    <row r="59" spans="1:16" x14ac:dyDescent="0.35">
      <c r="A59" s="12">
        <f t="shared" si="4"/>
        <v>45078</v>
      </c>
      <c r="B59" s="22">
        <f>+[2]Summary!B22</f>
        <v>1341.53</v>
      </c>
      <c r="C59" s="22">
        <f t="shared" si="5"/>
        <v>0</v>
      </c>
      <c r="D59" s="22">
        <f>+[2]Summary!C22</f>
        <v>96.416687455008628</v>
      </c>
      <c r="E59" s="22">
        <f>+[2]Summary!D22</f>
        <v>49.85777260523956</v>
      </c>
      <c r="F59" s="22">
        <f>+[2]Summary!E22</f>
        <v>49.85777260523956</v>
      </c>
      <c r="G59" s="22">
        <f>+[2]Summary!F22</f>
        <v>0</v>
      </c>
      <c r="H59" s="22">
        <f>+[2]Summary!G22</f>
        <v>1391.3877726052394</v>
      </c>
      <c r="I59" s="22">
        <f>+[2]Summary!H22</f>
        <v>49.857772605239461</v>
      </c>
      <c r="J59" s="22">
        <f>+[2]Summary!I22</f>
        <v>24274.800833333109</v>
      </c>
      <c r="K59" s="22">
        <f>+[2]Summary!J22</f>
        <v>5.7318195199964137</v>
      </c>
      <c r="L59" s="22">
        <f>+[2]Summary!K22</f>
        <v>5.5264305120801192</v>
      </c>
      <c r="M59" s="22">
        <f>+[2]Summary!L22</f>
        <v>0.20538900791629455</v>
      </c>
      <c r="N59" s="22">
        <f>+[2]Summary!M22</f>
        <v>22.447882249311245</v>
      </c>
    </row>
    <row r="60" spans="1:16" x14ac:dyDescent="0.35">
      <c r="A60" s="12">
        <f t="shared" si="4"/>
        <v>45108</v>
      </c>
      <c r="B60" s="22">
        <f>+[2]Summary!B23</f>
        <v>8099.24</v>
      </c>
      <c r="C60" s="22">
        <f t="shared" si="5"/>
        <v>1799.9999999999991</v>
      </c>
      <c r="D60" s="22">
        <f>+[2]Summary!C23</f>
        <v>95.628776955146805</v>
      </c>
      <c r="E60" s="22">
        <f>+[2]Summary!D23</f>
        <v>370.21894100352586</v>
      </c>
      <c r="F60" s="22">
        <f>+[2]Summary!E23</f>
        <v>370.21894100352586</v>
      </c>
      <c r="G60" s="22">
        <f>+[2]Summary!F23</f>
        <v>0</v>
      </c>
      <c r="H60" s="22">
        <f>+[2]Summary!G23</f>
        <v>8469.458941003526</v>
      </c>
      <c r="I60" s="22">
        <f>+[2]Summary!H23</f>
        <v>370.2189410035262</v>
      </c>
      <c r="J60" s="22">
        <f>+[2]Summary!I23</f>
        <v>24107.375833333135</v>
      </c>
      <c r="K60" s="22">
        <f>+[2]Summary!J23</f>
        <v>35.132230897121751</v>
      </c>
      <c r="L60" s="22">
        <f>+[2]Summary!K23</f>
        <v>33.596522723975731</v>
      </c>
      <c r="M60" s="22">
        <f>+[2]Summary!L23</f>
        <v>1.5357081731460198</v>
      </c>
      <c r="N60" s="22">
        <f>+[2]Summary!M23</f>
        <v>23.089869185404851</v>
      </c>
    </row>
    <row r="61" spans="1:16" x14ac:dyDescent="0.35">
      <c r="A61" s="12">
        <f t="shared" si="4"/>
        <v>45139</v>
      </c>
      <c r="B61" s="22">
        <f>+[2]Summary!B24</f>
        <v>8542</v>
      </c>
      <c r="C61" s="22">
        <f t="shared" si="5"/>
        <v>4000</v>
      </c>
      <c r="D61" s="22">
        <f>+[2]Summary!C24</f>
        <v>95.299215890817564</v>
      </c>
      <c r="E61" s="22">
        <f>+[2]Summary!D24</f>
        <v>421.34762059994455</v>
      </c>
      <c r="F61" s="22">
        <f>+[2]Summary!E24</f>
        <v>421.34762059994455</v>
      </c>
      <c r="G61" s="22">
        <f>+[2]Summary!F24</f>
        <v>0</v>
      </c>
      <c r="H61" s="22">
        <f>+[2]Summary!G24</f>
        <v>8963.347620599945</v>
      </c>
      <c r="I61" s="22">
        <f>+[2]Summary!H24</f>
        <v>421.347620599945</v>
      </c>
      <c r="J61" s="22">
        <f>+[2]Summary!I24</f>
        <v>23950.584999999843</v>
      </c>
      <c r="K61" s="22">
        <f>+[2]Summary!J24</f>
        <v>37.424336902835584</v>
      </c>
      <c r="L61" s="22">
        <f>+[2]Summary!K24</f>
        <v>35.665099620740186</v>
      </c>
      <c r="M61" s="22">
        <f>+[2]Summary!L24</f>
        <v>1.7592372820953983</v>
      </c>
      <c r="N61" s="22">
        <f>+[2]Summary!M24</f>
        <v>24.078944971214149</v>
      </c>
    </row>
    <row r="62" spans="1:16" x14ac:dyDescent="0.35">
      <c r="A62" s="12">
        <f t="shared" si="4"/>
        <v>45170</v>
      </c>
      <c r="B62" s="22">
        <f>+[2]Summary!B25</f>
        <v>10189</v>
      </c>
      <c r="C62" s="22">
        <f t="shared" si="5"/>
        <v>6500</v>
      </c>
      <c r="D62" s="22">
        <f>+[2]Summary!C25</f>
        <v>94.411244545685349</v>
      </c>
      <c r="E62" s="22">
        <f>+[2]Summary!D25</f>
        <v>603.1466865841071</v>
      </c>
      <c r="F62" s="22">
        <f>+[2]Summary!E25</f>
        <v>603.1466865841071</v>
      </c>
      <c r="G62" s="22">
        <f>+[2]Summary!F25</f>
        <v>0</v>
      </c>
      <c r="H62" s="22">
        <f>+[2]Summary!G25</f>
        <v>10792.146686584107</v>
      </c>
      <c r="I62" s="22">
        <f>+[2]Summary!H25</f>
        <v>603.14668658410665</v>
      </c>
      <c r="J62" s="22">
        <f>+[2]Summary!I25</f>
        <v>23659.128333333141</v>
      </c>
      <c r="K62" s="22">
        <f>+[2]Summary!J25</f>
        <v>45.615149191186156</v>
      </c>
      <c r="L62" s="22">
        <f>+[2]Summary!K25</f>
        <v>43.065830052769975</v>
      </c>
      <c r="M62" s="22">
        <f>+[2]Summary!L25</f>
        <v>2.5493191384161804</v>
      </c>
      <c r="N62" s="22">
        <f>+[2]Summary!M25</f>
        <v>26.891108565679311</v>
      </c>
    </row>
    <row r="63" spans="1:16" x14ac:dyDescent="0.35">
      <c r="A63" s="12">
        <f t="shared" si="4"/>
        <v>45200</v>
      </c>
      <c r="B63" s="22">
        <f>+[2]Summary!B26</f>
        <v>10642.75</v>
      </c>
      <c r="C63" s="22">
        <f t="shared" si="5"/>
        <v>6500</v>
      </c>
      <c r="D63" s="22">
        <f>+[2]Summary!C26</f>
        <v>94.411244545685349</v>
      </c>
      <c r="E63" s="22">
        <f>+[2]Summary!D26</f>
        <v>630.00681113387043</v>
      </c>
      <c r="F63" s="22">
        <f>+[2]Summary!E26</f>
        <v>630.00681113387043</v>
      </c>
      <c r="G63" s="22">
        <f>+[2]Summary!F26</f>
        <v>0</v>
      </c>
      <c r="H63" s="22">
        <f>+[2]Summary!G26</f>
        <v>11272.75681113387</v>
      </c>
      <c r="I63" s="22">
        <f>+[2]Summary!H26</f>
        <v>630.00681113386963</v>
      </c>
      <c r="J63" s="22">
        <f>+[2]Summary!I26</f>
        <v>23404.059999999721</v>
      </c>
      <c r="K63" s="22">
        <f>+[2]Summary!J26</f>
        <v>48.165817431394402</v>
      </c>
      <c r="L63" s="22">
        <f>+[2]Summary!K26</f>
        <v>45.473947682582114</v>
      </c>
      <c r="M63" s="22">
        <f>+[2]Summary!L26</f>
        <v>2.6918697488122874</v>
      </c>
      <c r="N63" s="22">
        <f>+[2]Summary!M26</f>
        <v>27.830469102492955</v>
      </c>
    </row>
    <row r="64" spans="1:16" x14ac:dyDescent="0.35">
      <c r="A64" s="12">
        <f t="shared" si="4"/>
        <v>45231</v>
      </c>
      <c r="B64" s="22">
        <f>+[2]Summary!B27</f>
        <v>28286.080000000002</v>
      </c>
      <c r="C64" s="22">
        <f t="shared" si="5"/>
        <v>21180.080000000002</v>
      </c>
      <c r="D64" s="22">
        <f>+[2]Summary!C27</f>
        <v>88.284063583522766</v>
      </c>
      <c r="E64" s="22">
        <f>+[2]Summary!D27</f>
        <v>3753.7682487605866</v>
      </c>
      <c r="F64" s="22">
        <f>+[2]Summary!E27</f>
        <v>3753.7682487605866</v>
      </c>
      <c r="G64" s="22">
        <f>+[2]Summary!F27</f>
        <v>0</v>
      </c>
      <c r="H64" s="22">
        <f>+[2]Summary!G27</f>
        <v>32039.848248760587</v>
      </c>
      <c r="I64" s="22">
        <f>+[2]Summary!H27</f>
        <v>3753.7682487605853</v>
      </c>
      <c r="J64" s="22">
        <f>+[2]Summary!I27</f>
        <v>23279.127499999729</v>
      </c>
      <c r="K64" s="22">
        <f>+[2]Summary!J27</f>
        <v>137.63337242240269</v>
      </c>
      <c r="L64" s="22">
        <f>+[2]Summary!K27</f>
        <v>121.50833402154066</v>
      </c>
      <c r="M64" s="22">
        <f>+[2]Summary!L27</f>
        <v>16.125038400862024</v>
      </c>
      <c r="N64" s="22">
        <f>+[2]Summary!M27</f>
        <v>35.69816359445921</v>
      </c>
      <c r="P64" t="s">
        <v>56</v>
      </c>
    </row>
    <row r="65" spans="1:16" x14ac:dyDescent="0.35">
      <c r="A65" s="12">
        <f t="shared" si="4"/>
        <v>45261</v>
      </c>
      <c r="B65" s="22">
        <f>+[2]Summary!B28</f>
        <v>15173</v>
      </c>
      <c r="C65" s="22">
        <f t="shared" si="5"/>
        <v>6500</v>
      </c>
      <c r="D65" s="22">
        <f>+[2]Summary!C28</f>
        <v>85.118239406039947</v>
      </c>
      <c r="E65" s="22">
        <f>+[2]Summary!D28</f>
        <v>2652.7916351161407</v>
      </c>
      <c r="F65" s="22">
        <f>+[2]Summary!E28</f>
        <v>2652.7916351161407</v>
      </c>
      <c r="G65" s="22">
        <f>+[2]Summary!F28</f>
        <v>0</v>
      </c>
      <c r="H65" s="22">
        <f>+[2]Summary!G28</f>
        <v>17825.79163511614</v>
      </c>
      <c r="I65" s="22">
        <f>+[2]Summary!H28</f>
        <v>2652.7916351161402</v>
      </c>
      <c r="J65" s="22">
        <f>+[2]Summary!I28</f>
        <v>23162.981666666401</v>
      </c>
      <c r="K65" s="22">
        <f>+[2]Summary!J28</f>
        <v>76.958104494677585</v>
      </c>
      <c r="L65" s="22">
        <f>+[2]Summary!K28</f>
        <v>65.505383626130055</v>
      </c>
      <c r="M65" s="22">
        <f>+[2]Summary!L28</f>
        <v>11.45272086854753</v>
      </c>
      <c r="N65" s="22">
        <f>+[2]Summary!M28</f>
        <v>39.025639476125193</v>
      </c>
    </row>
    <row r="66" spans="1:16" x14ac:dyDescent="0.35">
      <c r="A66" s="12">
        <f t="shared" si="4"/>
        <v>45292</v>
      </c>
      <c r="B66" s="22">
        <f>+[2]Summary!B29</f>
        <v>12985.85</v>
      </c>
      <c r="C66" s="22">
        <f t="shared" si="5"/>
        <v>6032.85</v>
      </c>
      <c r="D66" s="22">
        <f>+[2]Summary!C29</f>
        <v>74.874286161882466</v>
      </c>
      <c r="E66" s="22">
        <f>+[2]Summary!D29</f>
        <v>4357.6876357697147</v>
      </c>
      <c r="F66" s="22">
        <f>+[2]Summary!E29</f>
        <v>4357.6876357697147</v>
      </c>
      <c r="G66" s="22">
        <f>+[2]Summary!F29</f>
        <v>-1382.5376357697151</v>
      </c>
      <c r="H66" s="22">
        <f>+[2]Summary!G29</f>
        <v>15961.000000000002</v>
      </c>
      <c r="I66" s="22">
        <f>+[2]Summary!H29</f>
        <v>2975.1500000000015</v>
      </c>
      <c r="J66" s="22">
        <f>+[2]Summary!I29</f>
        <v>22801.173333333023</v>
      </c>
      <c r="K66" s="22">
        <f>+[2]Summary!J29</f>
        <v>70</v>
      </c>
      <c r="L66" s="22">
        <f>+[2]Summary!K29</f>
        <v>56.952551564598622</v>
      </c>
      <c r="M66" s="22">
        <f>+[2]Summary!L29</f>
        <v>13.047448435401378</v>
      </c>
      <c r="N66" s="22">
        <f>+[2]Summary!M29</f>
        <v>42.779987447107615</v>
      </c>
      <c r="P66" s="22">
        <f>+K66/100*J66</f>
        <v>15960.821333333115</v>
      </c>
    </row>
    <row r="67" spans="1:16" x14ac:dyDescent="0.35">
      <c r="A67" s="12">
        <f t="shared" si="4"/>
        <v>45323</v>
      </c>
      <c r="B67" s="22">
        <f>+[2]Summary!B30</f>
        <v>2530</v>
      </c>
      <c r="C67" s="22">
        <f t="shared" si="5"/>
        <v>0</v>
      </c>
      <c r="D67" s="22">
        <f>+[2]Summary!C30</f>
        <v>39.464498355529749</v>
      </c>
      <c r="E67" s="22">
        <f>+[2]Summary!D30</f>
        <v>3880.8251857343007</v>
      </c>
      <c r="F67" s="22">
        <f>+[2]Summary!E30</f>
        <v>3880.8251857343007</v>
      </c>
      <c r="G67" s="22">
        <f>+[2]Summary!F30</f>
        <v>9363.1748142656998</v>
      </c>
      <c r="H67" s="22">
        <f>+[2]Summary!G30</f>
        <v>15774</v>
      </c>
      <c r="I67" s="22">
        <f>+[2]Summary!H30</f>
        <v>13244</v>
      </c>
      <c r="J67" s="22">
        <f>+[2]Summary!I30</f>
        <v>22534.731666666343</v>
      </c>
      <c r="K67" s="22">
        <f>+[2]Summary!J30</f>
        <v>70</v>
      </c>
      <c r="L67" s="22">
        <f>+[2]Summary!K30</f>
        <v>11.227113938713581</v>
      </c>
      <c r="M67" s="22">
        <f>+[2]Summary!L30</f>
        <v>58.772886061286421</v>
      </c>
      <c r="N67" s="22">
        <f>+[2]Summary!M30</f>
        <v>47.063550094249891</v>
      </c>
      <c r="P67" s="22">
        <f t="shared" ref="P67:P68" si="6">+K67/100*J67</f>
        <v>15774.312166666439</v>
      </c>
    </row>
    <row r="68" spans="1:16" x14ac:dyDescent="0.35">
      <c r="A68" s="12">
        <f>DATE(YEAR(I41),MONTH(I41),1)</f>
        <v>45352</v>
      </c>
      <c r="B68" s="22">
        <f>+[2]Summary!B31</f>
        <v>0</v>
      </c>
      <c r="C68" s="22">
        <f t="shared" si="5"/>
        <v>0</v>
      </c>
      <c r="D68" s="22">
        <f>+[2]Summary!C31</f>
        <v>0.10182798430172416</v>
      </c>
      <c r="E68" s="22">
        <f>+[2]Summary!D31</f>
        <v>0</v>
      </c>
      <c r="F68" s="22">
        <f>+[2]Summary!E31</f>
        <v>0</v>
      </c>
      <c r="G68" s="22">
        <f>+[2]Summary!F31</f>
        <v>15698</v>
      </c>
      <c r="H68" s="22">
        <f>+[2]Summary!G31</f>
        <v>15698</v>
      </c>
      <c r="I68" s="22">
        <f>+[2]Summary!H31</f>
        <v>15698</v>
      </c>
      <c r="J68" s="22">
        <f>+[2]Summary!I31</f>
        <v>22425.62499999968</v>
      </c>
      <c r="K68" s="22">
        <f>+[2]Summary!J31</f>
        <v>70</v>
      </c>
      <c r="L68" s="22">
        <f>+[2]Summary!K31</f>
        <v>0</v>
      </c>
      <c r="M68" s="22">
        <f>+[2]Summary!L31</f>
        <v>70</v>
      </c>
      <c r="N68" s="22">
        <f>+[2]Summary!M31</f>
        <v>52.402975558255079</v>
      </c>
      <c r="P68" s="22">
        <f t="shared" si="6"/>
        <v>15697.937499999774</v>
      </c>
    </row>
    <row r="70" spans="1:16" x14ac:dyDescent="0.35">
      <c r="B70" s="22">
        <f>+SUM(B45:B68)</f>
        <v>174602.59</v>
      </c>
      <c r="I70" s="22">
        <f>+[2]Summary!H33</f>
        <v>40875.679639944705</v>
      </c>
      <c r="J70" s="22">
        <f>+SUM(J45:J68)</f>
        <v>593999.50749999203</v>
      </c>
    </row>
    <row r="71" spans="1:16" x14ac:dyDescent="0.35">
      <c r="B71" s="27">
        <f>+B70-SUM(B8:B31)</f>
        <v>52512.929999999993</v>
      </c>
      <c r="I71" s="27">
        <f>+I70-H33</f>
        <v>35221.13249379029</v>
      </c>
      <c r="J71" s="27">
        <f>+J70-SUM(I8:I31)</f>
        <v>472275.11749999202</v>
      </c>
    </row>
    <row r="73" spans="1:16" x14ac:dyDescent="0.35">
      <c r="I73" s="22">
        <f>+[2]Summary!H36</f>
        <v>43941.36</v>
      </c>
    </row>
    <row r="74" spans="1:16" x14ac:dyDescent="0.35">
      <c r="I74" s="27">
        <f>+I73-H36</f>
        <v>37862.721817884005</v>
      </c>
    </row>
  </sheetData>
  <mergeCells count="2">
    <mergeCell ref="J4:M4"/>
    <mergeCell ref="K41:N4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Factors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2024-09-06T17:27:09Z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