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IBNP Check\"/>
    </mc:Choice>
  </mc:AlternateContent>
  <xr:revisionPtr revIDLastSave="0" documentId="13_ncr:20001_{83A4AD6B-3ED7-4204-9650-A5CCAC956BC6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Summary" sheetId="2" r:id="rId2"/>
  </sheets>
  <externalReferences>
    <externalReference r:id="rId3"/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2" l="1"/>
  <c r="F69" i="2"/>
  <c r="F70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R67" i="2"/>
  <c r="Q67" i="2"/>
  <c r="P67" i="2"/>
  <c r="O67" i="2"/>
  <c r="F67" i="2"/>
  <c r="E67" i="2"/>
  <c r="D67" i="2"/>
  <c r="R66" i="2"/>
  <c r="Q66" i="2"/>
  <c r="P66" i="2"/>
  <c r="O66" i="2"/>
  <c r="F66" i="2"/>
  <c r="E66" i="2"/>
  <c r="D66" i="2"/>
  <c r="R65" i="2"/>
  <c r="Q65" i="2"/>
  <c r="P65" i="2"/>
  <c r="O65" i="2"/>
  <c r="F65" i="2"/>
  <c r="E65" i="2"/>
  <c r="D65" i="2"/>
  <c r="Q64" i="2"/>
  <c r="O64" i="2"/>
  <c r="L64" i="2"/>
  <c r="F64" i="2"/>
  <c r="E64" i="2"/>
  <c r="D64" i="2"/>
  <c r="Q63" i="2"/>
  <c r="O63" i="2"/>
  <c r="L63" i="2"/>
  <c r="F63" i="2"/>
  <c r="E63" i="2"/>
  <c r="D63" i="2"/>
  <c r="Q62" i="2"/>
  <c r="O62" i="2"/>
  <c r="L62" i="2"/>
  <c r="F62" i="2"/>
  <c r="E62" i="2"/>
  <c r="D62" i="2"/>
  <c r="Q61" i="2"/>
  <c r="O61" i="2"/>
  <c r="L61" i="2"/>
  <c r="F61" i="2"/>
  <c r="E61" i="2"/>
  <c r="D61" i="2"/>
  <c r="Q60" i="2"/>
  <c r="O60" i="2"/>
  <c r="L60" i="2"/>
  <c r="F60" i="2"/>
  <c r="E60" i="2"/>
  <c r="D60" i="2"/>
  <c r="Q59" i="2"/>
  <c r="O59" i="2"/>
  <c r="L59" i="2"/>
  <c r="F59" i="2"/>
  <c r="E59" i="2"/>
  <c r="D59" i="2"/>
  <c r="Q58" i="2"/>
  <c r="O58" i="2"/>
  <c r="L58" i="2"/>
  <c r="F58" i="2"/>
  <c r="E58" i="2"/>
  <c r="D58" i="2"/>
  <c r="Q57" i="2"/>
  <c r="O57" i="2"/>
  <c r="L57" i="2"/>
  <c r="F57" i="2"/>
  <c r="E57" i="2"/>
  <c r="D57" i="2"/>
  <c r="Q56" i="2"/>
  <c r="O56" i="2"/>
  <c r="L56" i="2"/>
  <c r="F56" i="2"/>
  <c r="E56" i="2"/>
  <c r="D56" i="2"/>
  <c r="Q55" i="2"/>
  <c r="O55" i="2"/>
  <c r="L55" i="2"/>
  <c r="F55" i="2"/>
  <c r="E55" i="2"/>
  <c r="D55" i="2"/>
  <c r="S54" i="2"/>
  <c r="Q54" i="2"/>
  <c r="O54" i="2"/>
  <c r="L54" i="2"/>
  <c r="F54" i="2"/>
  <c r="E54" i="2"/>
  <c r="D54" i="2"/>
  <c r="S53" i="2"/>
  <c r="Q53" i="2"/>
  <c r="O53" i="2"/>
  <c r="L53" i="2"/>
  <c r="F53" i="2"/>
  <c r="E53" i="2"/>
  <c r="D53" i="2"/>
  <c r="S52" i="2"/>
  <c r="Q52" i="2"/>
  <c r="O52" i="2"/>
  <c r="L52" i="2"/>
  <c r="F52" i="2"/>
  <c r="E52" i="2"/>
  <c r="D52" i="2"/>
  <c r="S51" i="2"/>
  <c r="Q51" i="2"/>
  <c r="O51" i="2"/>
  <c r="L51" i="2"/>
  <c r="F51" i="2"/>
  <c r="E51" i="2"/>
  <c r="D51" i="2"/>
  <c r="S50" i="2"/>
  <c r="Q50" i="2"/>
  <c r="O50" i="2"/>
  <c r="L50" i="2"/>
  <c r="F50" i="2"/>
  <c r="E50" i="2"/>
  <c r="D50" i="2"/>
  <c r="S49" i="2"/>
  <c r="Q49" i="2"/>
  <c r="O49" i="2"/>
  <c r="L49" i="2"/>
  <c r="F49" i="2"/>
  <c r="E49" i="2"/>
  <c r="D49" i="2"/>
  <c r="S48" i="2"/>
  <c r="Q48" i="2"/>
  <c r="O48" i="2"/>
  <c r="L48" i="2"/>
  <c r="F48" i="2"/>
  <c r="E48" i="2"/>
  <c r="D48" i="2"/>
  <c r="S47" i="2"/>
  <c r="Q47" i="2"/>
  <c r="O47" i="2"/>
  <c r="L47" i="2"/>
  <c r="F47" i="2"/>
  <c r="E47" i="2"/>
  <c r="D47" i="2"/>
  <c r="S46" i="2"/>
  <c r="Q46" i="2"/>
  <c r="O46" i="2"/>
  <c r="L46" i="2"/>
  <c r="F46" i="2"/>
  <c r="E46" i="2"/>
  <c r="D46" i="2"/>
  <c r="S45" i="2"/>
  <c r="Q45" i="2"/>
  <c r="O45" i="2"/>
  <c r="L45" i="2"/>
  <c r="F45" i="2"/>
  <c r="E45" i="2"/>
  <c r="D45" i="2"/>
  <c r="S44" i="2"/>
  <c r="R44" i="2"/>
  <c r="Q44" i="2"/>
  <c r="P44" i="2"/>
  <c r="O44" i="2"/>
  <c r="O69" i="2" s="1"/>
  <c r="O70" i="2" s="1"/>
  <c r="N44" i="2"/>
  <c r="M44" i="2"/>
  <c r="L44" i="2"/>
  <c r="K44" i="2"/>
  <c r="J44" i="2"/>
  <c r="I44" i="2"/>
  <c r="H44" i="2"/>
  <c r="F44" i="2"/>
  <c r="E44" i="2"/>
  <c r="D44" i="2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31" i="2"/>
  <c r="C31" i="2"/>
  <c r="D31" i="2"/>
  <c r="F31" i="2"/>
  <c r="G31" i="2"/>
  <c r="H31" i="2"/>
  <c r="I31" i="2"/>
  <c r="J31" i="2"/>
  <c r="K31" i="2"/>
  <c r="L31" i="2"/>
  <c r="O31" i="2"/>
  <c r="P31" i="2"/>
  <c r="K34" i="2"/>
  <c r="O30" i="2"/>
  <c r="P30" i="2" s="1"/>
  <c r="A30" i="2"/>
  <c r="O29" i="2"/>
  <c r="P29" i="2" s="1"/>
  <c r="A29" i="2"/>
  <c r="O28" i="2"/>
  <c r="A28" i="2"/>
  <c r="O27" i="2"/>
  <c r="A27" i="2"/>
  <c r="O26" i="2"/>
  <c r="A26" i="2"/>
  <c r="O25" i="2"/>
  <c r="A25" i="2"/>
  <c r="O24" i="2"/>
  <c r="A24" i="2"/>
  <c r="O23" i="2"/>
  <c r="A23" i="2"/>
  <c r="O22" i="2"/>
  <c r="A22" i="2"/>
  <c r="O21" i="2"/>
  <c r="A21" i="2"/>
  <c r="O20" i="2"/>
  <c r="A20" i="2"/>
  <c r="O19" i="2"/>
  <c r="A19" i="2"/>
  <c r="O18" i="2"/>
  <c r="A18" i="2"/>
  <c r="O17" i="2"/>
  <c r="A17" i="2"/>
  <c r="O16" i="2"/>
  <c r="A16" i="2"/>
  <c r="O15" i="2"/>
  <c r="A15" i="2"/>
  <c r="O14" i="2"/>
  <c r="A14" i="2"/>
  <c r="O13" i="2"/>
  <c r="A13" i="2"/>
  <c r="O12" i="2"/>
  <c r="A12" i="2"/>
  <c r="O11" i="2"/>
  <c r="A11" i="2"/>
  <c r="O10" i="2"/>
  <c r="A10" i="2"/>
  <c r="O9" i="2"/>
  <c r="A9" i="2"/>
  <c r="O8" i="2"/>
  <c r="A8" i="2"/>
  <c r="A150" i="1"/>
  <c r="AC150" i="1" s="1"/>
  <c r="A149" i="1"/>
  <c r="AC149" i="1" s="1"/>
  <c r="A148" i="1"/>
  <c r="AC148" i="1" s="1"/>
  <c r="A147" i="1"/>
  <c r="AC147" i="1" s="1"/>
  <c r="A146" i="1"/>
  <c r="AC146" i="1" s="1"/>
  <c r="A145" i="1"/>
  <c r="AC145" i="1" s="1"/>
  <c r="A144" i="1"/>
  <c r="AC144" i="1" s="1"/>
  <c r="A143" i="1"/>
  <c r="AC143" i="1" s="1"/>
  <c r="A142" i="1"/>
  <c r="AC142" i="1" s="1"/>
  <c r="A141" i="1"/>
  <c r="AC141" i="1" s="1"/>
  <c r="A140" i="1"/>
  <c r="AC140" i="1" s="1"/>
  <c r="A139" i="1"/>
  <c r="AC139" i="1" s="1"/>
  <c r="A138" i="1"/>
  <c r="AC138" i="1" s="1"/>
  <c r="A137" i="1"/>
  <c r="AC137" i="1" s="1"/>
  <c r="A136" i="1"/>
  <c r="AC136" i="1" s="1"/>
  <c r="A135" i="1"/>
  <c r="AC135" i="1" s="1"/>
  <c r="A134" i="1"/>
  <c r="AC134" i="1" s="1"/>
  <c r="A133" i="1"/>
  <c r="AC133" i="1" s="1"/>
  <c r="A132" i="1"/>
  <c r="AC132" i="1" s="1"/>
  <c r="A131" i="1"/>
  <c r="AC131" i="1" s="1"/>
  <c r="A130" i="1"/>
  <c r="AC130" i="1" s="1"/>
  <c r="A129" i="1"/>
  <c r="AC129" i="1" s="1"/>
  <c r="A128" i="1"/>
  <c r="AC128" i="1" s="1"/>
  <c r="A127" i="1"/>
  <c r="AC127" i="1" s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C90" i="1"/>
  <c r="A89" i="1"/>
  <c r="AC89" i="1" s="1"/>
  <c r="A88" i="1"/>
  <c r="AC88" i="1" s="1"/>
  <c r="A87" i="1"/>
  <c r="AC87" i="1" s="1"/>
  <c r="A86" i="1"/>
  <c r="AC86" i="1" s="1"/>
  <c r="A85" i="1"/>
  <c r="AC85" i="1" s="1"/>
  <c r="A84" i="1"/>
  <c r="AC84" i="1" s="1"/>
  <c r="A83" i="1"/>
  <c r="AC83" i="1" s="1"/>
  <c r="A82" i="1"/>
  <c r="AC82" i="1" s="1"/>
  <c r="A81" i="1"/>
  <c r="AC81" i="1" s="1"/>
  <c r="A80" i="1"/>
  <c r="AC80" i="1" s="1"/>
  <c r="A79" i="1"/>
  <c r="AC79" i="1" s="1"/>
  <c r="A78" i="1"/>
  <c r="AC78" i="1" s="1"/>
  <c r="A77" i="1"/>
  <c r="AC77" i="1" s="1"/>
  <c r="A76" i="1"/>
  <c r="AC76" i="1" s="1"/>
  <c r="A75" i="1"/>
  <c r="AC75" i="1" s="1"/>
  <c r="A74" i="1"/>
  <c r="AC74" i="1" s="1"/>
  <c r="A73" i="1"/>
  <c r="AC73" i="1" s="1"/>
  <c r="A72" i="1"/>
  <c r="AC72" i="1" s="1"/>
  <c r="A71" i="1"/>
  <c r="AC71" i="1" s="1"/>
  <c r="A70" i="1"/>
  <c r="AC70" i="1" s="1"/>
  <c r="A69" i="1"/>
  <c r="AC69" i="1" s="1"/>
  <c r="A68" i="1"/>
  <c r="AC68" i="1" s="1"/>
  <c r="A67" i="1"/>
  <c r="AC67" i="1" s="1"/>
  <c r="A66" i="1"/>
  <c r="AC66" i="1" s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U30" i="1"/>
  <c r="F8" i="2" s="1"/>
  <c r="G8" i="2" s="1"/>
  <c r="J30" i="1"/>
  <c r="C8" i="2" s="1"/>
  <c r="D8" i="2" s="1"/>
  <c r="U29" i="1"/>
  <c r="F9" i="2" s="1"/>
  <c r="G9" i="2" s="1"/>
  <c r="S29" i="1"/>
  <c r="O29" i="1"/>
  <c r="N29" i="1"/>
  <c r="M29" i="1"/>
  <c r="J29" i="1"/>
  <c r="C9" i="2" s="1"/>
  <c r="D9" i="2" s="1"/>
  <c r="H29" i="1"/>
  <c r="D29" i="1"/>
  <c r="C29" i="1"/>
  <c r="B29" i="1"/>
  <c r="U28" i="1"/>
  <c r="F10" i="2" s="1"/>
  <c r="G10" i="2" s="1"/>
  <c r="S28" i="1"/>
  <c r="O28" i="1"/>
  <c r="N28" i="1"/>
  <c r="M28" i="1"/>
  <c r="J28" i="1"/>
  <c r="C10" i="2" s="1"/>
  <c r="D10" i="2" s="1"/>
  <c r="H28" i="1"/>
  <c r="D28" i="1"/>
  <c r="C28" i="1"/>
  <c r="B28" i="1"/>
  <c r="U27" i="1"/>
  <c r="F11" i="2" s="1"/>
  <c r="G11" i="2" s="1"/>
  <c r="S27" i="1"/>
  <c r="O27" i="1"/>
  <c r="N27" i="1"/>
  <c r="M27" i="1"/>
  <c r="J27" i="1"/>
  <c r="C11" i="2" s="1"/>
  <c r="D11" i="2" s="1"/>
  <c r="H27" i="1"/>
  <c r="D27" i="1"/>
  <c r="C27" i="1"/>
  <c r="B27" i="1"/>
  <c r="U26" i="1"/>
  <c r="F12" i="2" s="1"/>
  <c r="G12" i="2" s="1"/>
  <c r="S26" i="1"/>
  <c r="O26" i="1"/>
  <c r="N26" i="1"/>
  <c r="M26" i="1"/>
  <c r="J26" i="1"/>
  <c r="C12" i="2" s="1"/>
  <c r="D12" i="2" s="1"/>
  <c r="H26" i="1"/>
  <c r="D26" i="1"/>
  <c r="C26" i="1"/>
  <c r="B26" i="1"/>
  <c r="U25" i="1"/>
  <c r="F13" i="2" s="1"/>
  <c r="G13" i="2" s="1"/>
  <c r="S25" i="1"/>
  <c r="O25" i="1"/>
  <c r="N25" i="1"/>
  <c r="M25" i="1"/>
  <c r="J25" i="1"/>
  <c r="C13" i="2" s="1"/>
  <c r="D13" i="2" s="1"/>
  <c r="H25" i="1"/>
  <c r="D25" i="1"/>
  <c r="C25" i="1"/>
  <c r="B25" i="1"/>
  <c r="U24" i="1"/>
  <c r="F14" i="2" s="1"/>
  <c r="G14" i="2" s="1"/>
  <c r="S24" i="1"/>
  <c r="O24" i="1"/>
  <c r="N24" i="1"/>
  <c r="M24" i="1"/>
  <c r="J24" i="1"/>
  <c r="C14" i="2" s="1"/>
  <c r="D14" i="2" s="1"/>
  <c r="H24" i="1"/>
  <c r="D24" i="1"/>
  <c r="C24" i="1"/>
  <c r="B24" i="1"/>
  <c r="U23" i="1"/>
  <c r="F15" i="2" s="1"/>
  <c r="G15" i="2" s="1"/>
  <c r="S23" i="1"/>
  <c r="O23" i="1"/>
  <c r="N23" i="1"/>
  <c r="M23" i="1"/>
  <c r="J23" i="1"/>
  <c r="C15" i="2" s="1"/>
  <c r="D15" i="2" s="1"/>
  <c r="H23" i="1"/>
  <c r="D23" i="1"/>
  <c r="C23" i="1"/>
  <c r="B23" i="1"/>
  <c r="U22" i="1"/>
  <c r="F16" i="2" s="1"/>
  <c r="G16" i="2" s="1"/>
  <c r="S22" i="1"/>
  <c r="O22" i="1"/>
  <c r="N22" i="1"/>
  <c r="M22" i="1"/>
  <c r="J22" i="1"/>
  <c r="C16" i="2" s="1"/>
  <c r="D16" i="2" s="1"/>
  <c r="H22" i="1"/>
  <c r="D22" i="1"/>
  <c r="C22" i="1"/>
  <c r="B22" i="1"/>
  <c r="U21" i="1"/>
  <c r="F17" i="2" s="1"/>
  <c r="G17" i="2" s="1"/>
  <c r="S21" i="1"/>
  <c r="O21" i="1"/>
  <c r="N21" i="1"/>
  <c r="M21" i="1"/>
  <c r="J21" i="1"/>
  <c r="C17" i="2" s="1"/>
  <c r="D17" i="2" s="1"/>
  <c r="H21" i="1"/>
  <c r="D21" i="1"/>
  <c r="C21" i="1"/>
  <c r="B21" i="1"/>
  <c r="U20" i="1"/>
  <c r="F18" i="2" s="1"/>
  <c r="G18" i="2" s="1"/>
  <c r="S20" i="1"/>
  <c r="O20" i="1"/>
  <c r="N20" i="1"/>
  <c r="M20" i="1"/>
  <c r="J20" i="1"/>
  <c r="C18" i="2" s="1"/>
  <c r="D18" i="2" s="1"/>
  <c r="H20" i="1"/>
  <c r="D20" i="1"/>
  <c r="C20" i="1"/>
  <c r="B20" i="1"/>
  <c r="U19" i="1"/>
  <c r="F19" i="2" s="1"/>
  <c r="G19" i="2" s="1"/>
  <c r="S19" i="1"/>
  <c r="O19" i="1"/>
  <c r="N19" i="1"/>
  <c r="M19" i="1"/>
  <c r="J19" i="1"/>
  <c r="C19" i="2" s="1"/>
  <c r="D19" i="2" s="1"/>
  <c r="H19" i="1"/>
  <c r="D19" i="1"/>
  <c r="C19" i="1"/>
  <c r="B19" i="1"/>
  <c r="U18" i="1"/>
  <c r="F20" i="2" s="1"/>
  <c r="G20" i="2" s="1"/>
  <c r="S18" i="1"/>
  <c r="O18" i="1"/>
  <c r="N18" i="1"/>
  <c r="M18" i="1"/>
  <c r="J18" i="1"/>
  <c r="C20" i="2" s="1"/>
  <c r="D20" i="2" s="1"/>
  <c r="H18" i="1"/>
  <c r="D18" i="1"/>
  <c r="C18" i="1"/>
  <c r="B18" i="1"/>
  <c r="U17" i="1"/>
  <c r="F21" i="2" s="1"/>
  <c r="G21" i="2" s="1"/>
  <c r="S17" i="1"/>
  <c r="O17" i="1"/>
  <c r="N17" i="1"/>
  <c r="M17" i="1"/>
  <c r="J17" i="1"/>
  <c r="C21" i="2" s="1"/>
  <c r="D21" i="2" s="1"/>
  <c r="H17" i="1"/>
  <c r="D17" i="1"/>
  <c r="C17" i="1"/>
  <c r="B17" i="1"/>
  <c r="U16" i="1"/>
  <c r="F22" i="2" s="1"/>
  <c r="G22" i="2" s="1"/>
  <c r="S16" i="1"/>
  <c r="O16" i="1"/>
  <c r="N16" i="1"/>
  <c r="M16" i="1"/>
  <c r="J16" i="1"/>
  <c r="C22" i="2" s="1"/>
  <c r="D22" i="2" s="1"/>
  <c r="H16" i="1"/>
  <c r="D16" i="1"/>
  <c r="C16" i="1"/>
  <c r="B16" i="1"/>
  <c r="U15" i="1"/>
  <c r="F23" i="2" s="1"/>
  <c r="G23" i="2" s="1"/>
  <c r="S15" i="1"/>
  <c r="O15" i="1"/>
  <c r="N15" i="1"/>
  <c r="M15" i="1"/>
  <c r="J15" i="1"/>
  <c r="C23" i="2" s="1"/>
  <c r="D23" i="2" s="1"/>
  <c r="H15" i="1"/>
  <c r="D15" i="1"/>
  <c r="C15" i="1"/>
  <c r="B15" i="1"/>
  <c r="U14" i="1"/>
  <c r="F24" i="2" s="1"/>
  <c r="G24" i="2" s="1"/>
  <c r="S14" i="1"/>
  <c r="O14" i="1"/>
  <c r="N14" i="1"/>
  <c r="M14" i="1"/>
  <c r="J14" i="1"/>
  <c r="C24" i="2" s="1"/>
  <c r="D24" i="2" s="1"/>
  <c r="H14" i="1"/>
  <c r="D14" i="1"/>
  <c r="C14" i="1"/>
  <c r="B14" i="1"/>
  <c r="U13" i="1"/>
  <c r="F25" i="2" s="1"/>
  <c r="G25" i="2" s="1"/>
  <c r="S13" i="1"/>
  <c r="O13" i="1"/>
  <c r="N13" i="1"/>
  <c r="M13" i="1"/>
  <c r="J13" i="1"/>
  <c r="C25" i="2" s="1"/>
  <c r="D25" i="2" s="1"/>
  <c r="H13" i="1"/>
  <c r="D13" i="1"/>
  <c r="C13" i="1"/>
  <c r="B13" i="1"/>
  <c r="U12" i="1"/>
  <c r="F26" i="2" s="1"/>
  <c r="G26" i="2" s="1"/>
  <c r="S12" i="1"/>
  <c r="O12" i="1"/>
  <c r="N12" i="1"/>
  <c r="M12" i="1"/>
  <c r="J12" i="1"/>
  <c r="C26" i="2" s="1"/>
  <c r="D26" i="2" s="1"/>
  <c r="H12" i="1"/>
  <c r="D12" i="1"/>
  <c r="C12" i="1"/>
  <c r="B12" i="1"/>
  <c r="U11" i="1"/>
  <c r="F27" i="2" s="1"/>
  <c r="G27" i="2" s="1"/>
  <c r="S11" i="1"/>
  <c r="O11" i="1"/>
  <c r="N11" i="1"/>
  <c r="M11" i="1"/>
  <c r="J11" i="1"/>
  <c r="C27" i="2" s="1"/>
  <c r="D27" i="2" s="1"/>
  <c r="H11" i="1"/>
  <c r="D11" i="1"/>
  <c r="C11" i="1"/>
  <c r="B11" i="1"/>
  <c r="U10" i="1"/>
  <c r="F28" i="2" s="1"/>
  <c r="G28" i="2" s="1"/>
  <c r="S10" i="1"/>
  <c r="O10" i="1"/>
  <c r="N10" i="1"/>
  <c r="M10" i="1"/>
  <c r="J10" i="1"/>
  <c r="C28" i="2" s="1"/>
  <c r="D28" i="2" s="1"/>
  <c r="H10" i="1"/>
  <c r="D10" i="1"/>
  <c r="C10" i="1"/>
  <c r="B10" i="1"/>
  <c r="U9" i="1"/>
  <c r="F29" i="2" s="1"/>
  <c r="G29" i="2" s="1"/>
  <c r="S9" i="1"/>
  <c r="O9" i="1"/>
  <c r="N9" i="1"/>
  <c r="M9" i="1"/>
  <c r="J9" i="1"/>
  <c r="C29" i="2" s="1"/>
  <c r="D29" i="2" s="1"/>
  <c r="H9" i="1"/>
  <c r="D9" i="1"/>
  <c r="C9" i="1"/>
  <c r="B9" i="1"/>
  <c r="U8" i="1"/>
  <c r="F30" i="2" s="1"/>
  <c r="G30" i="2" s="1"/>
  <c r="S8" i="1"/>
  <c r="O8" i="1"/>
  <c r="N8" i="1"/>
  <c r="M8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U7" i="1"/>
  <c r="S7" i="1"/>
  <c r="O7" i="1"/>
  <c r="N7" i="1"/>
  <c r="M7" i="1"/>
  <c r="J7" i="1"/>
  <c r="H7" i="1"/>
  <c r="D7" i="1"/>
  <c r="C7" i="1"/>
  <c r="B7" i="1"/>
  <c r="B69" i="2" l="1"/>
  <c r="B70" i="2" s="1"/>
  <c r="C44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AD150" i="1"/>
  <c r="BB150" i="1" s="1"/>
  <c r="AD149" i="1"/>
  <c r="BB149" i="1" s="1"/>
  <c r="AD148" i="1"/>
  <c r="BB148" i="1" s="1"/>
  <c r="AD147" i="1"/>
  <c r="BB147" i="1" s="1"/>
  <c r="AD146" i="1"/>
  <c r="BB146" i="1" s="1"/>
  <c r="AD145" i="1"/>
  <c r="BB145" i="1" s="1"/>
  <c r="AD144" i="1"/>
  <c r="BB144" i="1" s="1"/>
  <c r="AD143" i="1"/>
  <c r="BB143" i="1" s="1"/>
  <c r="AD142" i="1"/>
  <c r="BB142" i="1" s="1"/>
  <c r="AD141" i="1"/>
  <c r="BB141" i="1" s="1"/>
  <c r="AD140" i="1"/>
  <c r="BB140" i="1" s="1"/>
  <c r="AD139" i="1"/>
  <c r="BB139" i="1" s="1"/>
  <c r="AD138" i="1"/>
  <c r="BB138" i="1" s="1"/>
  <c r="AD137" i="1"/>
  <c r="BB137" i="1" s="1"/>
  <c r="AD136" i="1"/>
  <c r="BB136" i="1" s="1"/>
  <c r="AD135" i="1"/>
  <c r="BB135" i="1" s="1"/>
  <c r="AD134" i="1"/>
  <c r="BB134" i="1" s="1"/>
  <c r="AD133" i="1"/>
  <c r="BB133" i="1" s="1"/>
  <c r="AD132" i="1"/>
  <c r="BB132" i="1" s="1"/>
  <c r="AD131" i="1"/>
  <c r="BB131" i="1" s="1"/>
  <c r="AD130" i="1"/>
  <c r="BB130" i="1" s="1"/>
  <c r="AD129" i="1"/>
  <c r="BB129" i="1" s="1"/>
  <c r="AD128" i="1"/>
  <c r="BB128" i="1" s="1"/>
  <c r="AD127" i="1"/>
  <c r="AD89" i="1"/>
  <c r="BB89" i="1" s="1"/>
  <c r="AD88" i="1"/>
  <c r="BB88" i="1" s="1"/>
  <c r="AD87" i="1"/>
  <c r="BB87" i="1" s="1"/>
  <c r="AD86" i="1"/>
  <c r="BB86" i="1" s="1"/>
  <c r="AD85" i="1"/>
  <c r="BB85" i="1" s="1"/>
  <c r="AD84" i="1"/>
  <c r="BB84" i="1" s="1"/>
  <c r="AD83" i="1"/>
  <c r="BB83" i="1" s="1"/>
  <c r="AD82" i="1"/>
  <c r="BB82" i="1" s="1"/>
  <c r="AD81" i="1"/>
  <c r="BB81" i="1" s="1"/>
  <c r="AD80" i="1"/>
  <c r="BB80" i="1" s="1"/>
  <c r="AD79" i="1"/>
  <c r="BB79" i="1" s="1"/>
  <c r="AD78" i="1"/>
  <c r="BB78" i="1" s="1"/>
  <c r="AD77" i="1"/>
  <c r="BB77" i="1" s="1"/>
  <c r="AD76" i="1"/>
  <c r="BB76" i="1" s="1"/>
  <c r="AD75" i="1"/>
  <c r="BB75" i="1" s="1"/>
  <c r="AD74" i="1"/>
  <c r="BB74" i="1" s="1"/>
  <c r="AD73" i="1"/>
  <c r="BB73" i="1" s="1"/>
  <c r="AD72" i="1"/>
  <c r="BB72" i="1" s="1"/>
  <c r="AD71" i="1"/>
  <c r="BB71" i="1" s="1"/>
  <c r="AD70" i="1"/>
  <c r="BB70" i="1" s="1"/>
  <c r="AD69" i="1"/>
  <c r="BB69" i="1" s="1"/>
  <c r="AD68" i="1"/>
  <c r="BB68" i="1" s="1"/>
  <c r="AD67" i="1"/>
  <c r="BB67" i="1" s="1"/>
  <c r="AD66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51" i="1" s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90" i="1" s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51" i="1" s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90" i="1" s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51" i="1" s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90" i="1" s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51" i="1" s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90" i="1" s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51" i="1" s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90" i="1" s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51" i="1" s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90" i="1" s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51" i="1" s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90" i="1" s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51" i="1" s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90" i="1" s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51" i="1" s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90" i="1" s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51" i="1" s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90" i="1" s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51" i="1" s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90" i="1" s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51" i="1" s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90" i="1" s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51" i="1" s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90" i="1" s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51" i="1" s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90" i="1" s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51" i="1" s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90" i="1" s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51" i="1" s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90" i="1" s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51" i="1" s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90" i="1" s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51" i="1" s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90" i="1" s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51" i="1" s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90" i="1" s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51" i="1" s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90" i="1" s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51" i="1" s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90" i="1" s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51" i="1" s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90" i="1" s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51" i="1" s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90" i="1" s="1"/>
  <c r="AD90" i="1" l="1"/>
  <c r="BB66" i="1"/>
  <c r="AD151" i="1"/>
  <c r="BB127" i="1"/>
  <c r="K8" i="2"/>
  <c r="I8" i="2"/>
  <c r="K9" i="2"/>
  <c r="I9" i="2"/>
  <c r="K10" i="2"/>
  <c r="I10" i="2"/>
  <c r="K11" i="2"/>
  <c r="I11" i="2"/>
  <c r="K12" i="2"/>
  <c r="I12" i="2"/>
  <c r="K13" i="2"/>
  <c r="I13" i="2"/>
  <c r="K14" i="2"/>
  <c r="I14" i="2"/>
  <c r="K15" i="2"/>
  <c r="I15" i="2"/>
  <c r="K16" i="2"/>
  <c r="I16" i="2"/>
  <c r="K17" i="2"/>
  <c r="I17" i="2"/>
  <c r="K18" i="2"/>
  <c r="I18" i="2"/>
  <c r="K19" i="2"/>
  <c r="I19" i="2"/>
  <c r="K20" i="2"/>
  <c r="I20" i="2"/>
  <c r="K21" i="2"/>
  <c r="I21" i="2"/>
  <c r="K22" i="2"/>
  <c r="I22" i="2"/>
  <c r="K23" i="2"/>
  <c r="I23" i="2"/>
  <c r="K24" i="2"/>
  <c r="I24" i="2"/>
  <c r="K25" i="2"/>
  <c r="I25" i="2"/>
  <c r="K26" i="2"/>
  <c r="I26" i="2"/>
  <c r="K27" i="2"/>
  <c r="I27" i="2"/>
  <c r="K28" i="2"/>
  <c r="I28" i="2"/>
  <c r="J29" i="2"/>
  <c r="K29" i="2" s="1"/>
  <c r="L29" i="2" s="1"/>
  <c r="I29" i="2"/>
  <c r="J30" i="2"/>
  <c r="K30" i="2" s="1"/>
  <c r="L30" i="2" s="1"/>
  <c r="I30" i="2"/>
  <c r="Q31" i="2" l="1"/>
  <c r="N28" i="2"/>
  <c r="P28" i="2" s="1"/>
  <c r="L28" i="2"/>
  <c r="N27" i="2"/>
  <c r="P27" i="2" s="1"/>
  <c r="L27" i="2"/>
  <c r="N26" i="2"/>
  <c r="P26" i="2" s="1"/>
  <c r="L26" i="2"/>
  <c r="N25" i="2"/>
  <c r="P25" i="2" s="1"/>
  <c r="L25" i="2"/>
  <c r="N24" i="2"/>
  <c r="P24" i="2" s="1"/>
  <c r="L24" i="2"/>
  <c r="N23" i="2"/>
  <c r="P23" i="2" s="1"/>
  <c r="L23" i="2"/>
  <c r="N22" i="2"/>
  <c r="P22" i="2" s="1"/>
  <c r="L22" i="2"/>
  <c r="N21" i="2"/>
  <c r="P21" i="2" s="1"/>
  <c r="L21" i="2"/>
  <c r="N20" i="2"/>
  <c r="P20" i="2" s="1"/>
  <c r="L20" i="2"/>
  <c r="Q30" i="2"/>
  <c r="N19" i="2"/>
  <c r="P19" i="2" s="1"/>
  <c r="L19" i="2"/>
  <c r="Q29" i="2"/>
  <c r="N18" i="2"/>
  <c r="P18" i="2" s="1"/>
  <c r="L18" i="2"/>
  <c r="Q28" i="2"/>
  <c r="N17" i="2"/>
  <c r="P17" i="2" s="1"/>
  <c r="L17" i="2"/>
  <c r="Q27" i="2"/>
  <c r="N16" i="2"/>
  <c r="P16" i="2" s="1"/>
  <c r="L16" i="2"/>
  <c r="Q26" i="2"/>
  <c r="N15" i="2"/>
  <c r="P15" i="2" s="1"/>
  <c r="L15" i="2"/>
  <c r="Q25" i="2"/>
  <c r="N14" i="2"/>
  <c r="P14" i="2" s="1"/>
  <c r="L14" i="2"/>
  <c r="Q24" i="2"/>
  <c r="N13" i="2"/>
  <c r="P13" i="2" s="1"/>
  <c r="L13" i="2"/>
  <c r="Q23" i="2"/>
  <c r="N12" i="2"/>
  <c r="P12" i="2" s="1"/>
  <c r="L12" i="2"/>
  <c r="Q22" i="2"/>
  <c r="N11" i="2"/>
  <c r="P11" i="2" s="1"/>
  <c r="L11" i="2"/>
  <c r="Q21" i="2"/>
  <c r="N10" i="2"/>
  <c r="P10" i="2" s="1"/>
  <c r="L10" i="2"/>
  <c r="Q20" i="2"/>
  <c r="N9" i="2"/>
  <c r="P9" i="2" s="1"/>
  <c r="L9" i="2"/>
  <c r="Q19" i="2"/>
  <c r="N8" i="2"/>
  <c r="P8" i="2" s="1"/>
  <c r="L8" i="2"/>
  <c r="L33" i="2" l="1"/>
  <c r="L36" i="2" s="1"/>
  <c r="I45" i="2" l="1"/>
  <c r="H45" i="2"/>
  <c r="J45" i="2" l="1"/>
  <c r="I46" i="2"/>
  <c r="H46" i="2"/>
  <c r="K45" i="2"/>
  <c r="R45" i="2" l="1"/>
  <c r="P45" i="2"/>
  <c r="J46" i="2"/>
  <c r="I47" i="2"/>
  <c r="H47" i="2"/>
  <c r="N45" i="2"/>
  <c r="M45" i="2"/>
  <c r="K46" i="2"/>
  <c r="R46" i="2" l="1"/>
  <c r="P46" i="2"/>
  <c r="M47" i="2"/>
  <c r="J47" i="2"/>
  <c r="I48" i="2"/>
  <c r="H48" i="2"/>
  <c r="N46" i="2"/>
  <c r="M46" i="2"/>
  <c r="K47" i="2"/>
  <c r="N47" i="2"/>
  <c r="R47" i="2" l="1"/>
  <c r="P47" i="2"/>
  <c r="I49" i="2"/>
  <c r="H49" i="2"/>
  <c r="K48" i="2" l="1"/>
  <c r="J48" i="2"/>
  <c r="K49" i="2"/>
  <c r="J49" i="2"/>
  <c r="I50" i="2"/>
  <c r="H50" i="2"/>
  <c r="M48" i="2"/>
  <c r="N49" i="2" l="1"/>
  <c r="M49" i="2"/>
  <c r="J50" i="2"/>
  <c r="I51" i="2"/>
  <c r="H51" i="2"/>
  <c r="K50" i="2"/>
  <c r="N48" i="2"/>
  <c r="R48" i="2" l="1"/>
  <c r="P48" i="2"/>
  <c r="R49" i="2"/>
  <c r="P49" i="2"/>
  <c r="R50" i="2"/>
  <c r="P50" i="2"/>
  <c r="J51" i="2"/>
  <c r="I52" i="2"/>
  <c r="H52" i="2"/>
  <c r="N50" i="2"/>
  <c r="M50" i="2"/>
  <c r="K51" i="2"/>
  <c r="R51" i="2" l="1"/>
  <c r="P51" i="2"/>
  <c r="J52" i="2"/>
  <c r="I53" i="2"/>
  <c r="H53" i="2"/>
  <c r="N51" i="2"/>
  <c r="M51" i="2"/>
  <c r="K52" i="2"/>
  <c r="R52" i="2" l="1"/>
  <c r="P52" i="2"/>
  <c r="J53" i="2"/>
  <c r="I54" i="2"/>
  <c r="H54" i="2"/>
  <c r="N52" i="2"/>
  <c r="M52" i="2"/>
  <c r="K53" i="2"/>
  <c r="R53" i="2" l="1"/>
  <c r="P53" i="2"/>
  <c r="J54" i="2"/>
  <c r="I55" i="2"/>
  <c r="H55" i="2"/>
  <c r="N53" i="2"/>
  <c r="M53" i="2"/>
  <c r="K54" i="2"/>
  <c r="R54" i="2" l="1"/>
  <c r="P54" i="2"/>
  <c r="J55" i="2"/>
  <c r="I56" i="2"/>
  <c r="H56" i="2"/>
  <c r="N54" i="2"/>
  <c r="M54" i="2"/>
  <c r="K55" i="2"/>
  <c r="S55" i="2"/>
  <c r="R55" i="2" l="1"/>
  <c r="P55" i="2"/>
  <c r="J56" i="2"/>
  <c r="I57" i="2"/>
  <c r="H57" i="2"/>
  <c r="N55" i="2"/>
  <c r="M55" i="2"/>
  <c r="K56" i="2"/>
  <c r="S56" i="2"/>
  <c r="R56" i="2" l="1"/>
  <c r="P56" i="2"/>
  <c r="M57" i="2"/>
  <c r="J57" i="2"/>
  <c r="I58" i="2"/>
  <c r="H58" i="2"/>
  <c r="N56" i="2"/>
  <c r="M56" i="2"/>
  <c r="N57" i="2"/>
  <c r="P57" i="2"/>
  <c r="K57" i="2"/>
  <c r="S57" i="2"/>
  <c r="J58" i="2" l="1"/>
  <c r="I59" i="2"/>
  <c r="H59" i="2"/>
  <c r="R57" i="2"/>
  <c r="K58" i="2"/>
  <c r="S58" i="2"/>
  <c r="R58" i="2" l="1"/>
  <c r="P58" i="2"/>
  <c r="J59" i="2"/>
  <c r="I60" i="2"/>
  <c r="H60" i="2"/>
  <c r="N58" i="2"/>
  <c r="M58" i="2"/>
  <c r="K59" i="2"/>
  <c r="S59" i="2"/>
  <c r="R59" i="2" l="1"/>
  <c r="P59" i="2"/>
  <c r="J60" i="2"/>
  <c r="I61" i="2"/>
  <c r="H61" i="2"/>
  <c r="N59" i="2"/>
  <c r="M59" i="2"/>
  <c r="K60" i="2"/>
  <c r="S60" i="2"/>
  <c r="R60" i="2" l="1"/>
  <c r="P60" i="2"/>
  <c r="M61" i="2"/>
  <c r="J61" i="2"/>
  <c r="I62" i="2"/>
  <c r="H62" i="2"/>
  <c r="N60" i="2"/>
  <c r="M60" i="2"/>
  <c r="N61" i="2"/>
  <c r="S61" i="2"/>
  <c r="K61" i="2"/>
  <c r="M62" i="2" l="1"/>
  <c r="J62" i="2"/>
  <c r="R61" i="2"/>
  <c r="P61" i="2"/>
  <c r="I63" i="2"/>
  <c r="H63" i="2"/>
  <c r="N62" i="2"/>
  <c r="K62" i="2"/>
  <c r="S62" i="2"/>
  <c r="R62" i="2" l="1"/>
  <c r="P62" i="2"/>
  <c r="I64" i="2"/>
  <c r="H64" i="2"/>
  <c r="J64" i="2"/>
  <c r="M63" i="2" l="1"/>
  <c r="J63" i="2"/>
  <c r="H65" i="2"/>
  <c r="S63" i="2"/>
  <c r="N63" i="2"/>
  <c r="K63" i="2"/>
  <c r="K64" i="2"/>
  <c r="I66" i="2" l="1"/>
  <c r="H66" i="2"/>
  <c r="R63" i="2"/>
  <c r="P63" i="2"/>
  <c r="N64" i="2"/>
  <c r="M64" i="2"/>
  <c r="I65" i="2"/>
  <c r="S64" i="2"/>
  <c r="J66" i="2" l="1"/>
  <c r="H67" i="2"/>
  <c r="R64" i="2"/>
  <c r="P64" i="2"/>
  <c r="J65" i="2"/>
  <c r="K65" i="2"/>
  <c r="K66" i="2"/>
  <c r="L65" i="2" l="1"/>
  <c r="I67" i="2"/>
  <c r="L66" i="2"/>
  <c r="N66" i="2" l="1"/>
  <c r="M66" i="2"/>
  <c r="J67" i="2"/>
  <c r="K67" i="2"/>
  <c r="N65" i="2"/>
  <c r="M65" i="2"/>
  <c r="S65" i="2"/>
  <c r="S66" i="2"/>
  <c r="L67" i="2" l="1"/>
  <c r="M67" i="2" l="1"/>
  <c r="M69" i="2" s="1"/>
  <c r="M70" i="2" s="1"/>
  <c r="S67" i="2"/>
  <c r="N67" i="2" l="1"/>
  <c r="N69" i="2" s="1"/>
  <c r="N70" i="2" s="1"/>
</calcChain>
</file>

<file path=xl/sharedStrings.xml><?xml version="1.0" encoding="utf-8"?>
<sst xmlns="http://schemas.openxmlformats.org/spreadsheetml/2006/main" count="270" uniqueCount="59">
  <si>
    <t xml:space="preserve"> Completion Factors - Non MS</t>
  </si>
  <si>
    <t xml:space="preserve"> Completion Factors - MS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</si>
  <si>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</si>
  <si>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</si>
  <si>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</si>
  <si>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</si>
  <si>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</si>
  <si>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</si>
  <si>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</si>
  <si>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</si>
  <si>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</si>
  <si>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</si>
  <si>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</si>
  <si>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</si>
  <si>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</si>
  <si>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</si>
  <si>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</si>
  <si>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</si>
  <si>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</si>
  <si>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</si>
  <si>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Non-Med Supp</t>
  </si>
  <si>
    <t>LINK RATIOS</t>
  </si>
  <si>
    <t>Accident</t>
  </si>
  <si>
    <t>Month</t>
  </si>
  <si>
    <t>Month of Lag</t>
  </si>
  <si>
    <t xml:space="preserve">      ------</t>
  </si>
  <si>
    <t>---</t>
  </si>
  <si>
    <t>Collect Data:</t>
  </si>
  <si>
    <t>Paid Month</t>
  </si>
  <si>
    <t xml:space="preserve">Paid </t>
  </si>
  <si>
    <t>Paid</t>
  </si>
  <si>
    <t>Incurred</t>
  </si>
  <si>
    <t>Incurral Month</t>
  </si>
  <si>
    <t>Total</t>
  </si>
  <si>
    <t>Med Supp</t>
  </si>
  <si>
    <t>Non Med Supp</t>
  </si>
  <si>
    <t>Total Raw</t>
  </si>
  <si>
    <t>Adjustment</t>
  </si>
  <si>
    <t>Projected</t>
  </si>
  <si>
    <t>LOSS RATIO</t>
  </si>
  <si>
    <t>Incurral</t>
  </si>
  <si>
    <t xml:space="preserve">Claims </t>
  </si>
  <si>
    <t>Paid %</t>
  </si>
  <si>
    <t>Raw Claim</t>
  </si>
  <si>
    <t>Claim</t>
  </si>
  <si>
    <t>to Claim</t>
  </si>
  <si>
    <t>Latest</t>
  </si>
  <si>
    <t>(Cum)</t>
  </si>
  <si>
    <t>Liability</t>
  </si>
  <si>
    <t>Claims</t>
  </si>
  <si>
    <t>Premiums</t>
  </si>
  <si>
    <t>less Pd</t>
  </si>
  <si>
    <t>12 Mos.</t>
  </si>
  <si>
    <t>-----</t>
  </si>
  <si>
    <t>----</t>
  </si>
  <si>
    <t>--------</t>
  </si>
  <si>
    <t>-------</t>
  </si>
  <si>
    <t xml:space="preserve">   --------------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</si>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</sst>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[$-409]mmm\-yy;@"/>
    <numFmt numFmtId="166" formatCode="_(* #,##0_);_(* \(#,##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3F3F76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/>
    <xf numFmtId="9" fontId="1" fillId="0" borderId="0"/>
    <xf numFmtId="0" fontId="4" fillId="2" borderId="1"/>
  </cellStyleXfs>
  <cellXfs count="57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43" fontId="1" fillId="0" borderId="0" xfId="1"/>
    <xf numFmtId="43" fontId="0" fillId="3" borderId="0" xfId="1" applyFont="1" applyFill="1"/>
    <xf numFmtId="14" fontId="5" fillId="0" borderId="2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43" fontId="1" fillId="0" borderId="5" xfId="1" applyBorder="1"/>
    <xf numFmtId="43" fontId="5" fillId="4" borderId="0" xfId="1" applyFont="1" applyFill="1"/>
    <xf numFmtId="0" fontId="0" fillId="0" borderId="5" xfId="0" applyBorder="1"/>
    <xf numFmtId="10" fontId="5" fillId="0" borderId="5" xfId="2" applyNumberFormat="1" applyFont="1" applyBorder="1"/>
    <xf numFmtId="43" fontId="0" fillId="0" borderId="0" xfId="0" applyNumberFormat="1"/>
    <xf numFmtId="43" fontId="1" fillId="0" borderId="6" xfId="1" applyBorder="1"/>
    <xf numFmtId="166" fontId="0" fillId="0" borderId="0" xfId="1" applyNumberFormat="1" applyFont="1"/>
    <xf numFmtId="0" fontId="0" fillId="0" borderId="0" xfId="0" applyAlignment="1">
      <alignment horizontal="right"/>
    </xf>
    <xf numFmtId="166" fontId="7" fillId="0" borderId="0" xfId="1" applyNumberFormat="1" applyFont="1"/>
    <xf numFmtId="166" fontId="8" fillId="0" borderId="0" xfId="1" applyNumberFormat="1" applyFont="1"/>
    <xf numFmtId="43" fontId="8" fillId="0" borderId="0" xfId="0" applyNumberFormat="1" applyFont="1"/>
    <xf numFmtId="166" fontId="0" fillId="0" borderId="0" xfId="0" applyNumberFormat="1"/>
    <xf numFmtId="166" fontId="6" fillId="0" borderId="7" xfId="1" applyNumberFormat="1" applyFont="1" applyBorder="1"/>
    <xf numFmtId="43" fontId="6" fillId="0" borderId="7" xfId="0" applyNumberFormat="1" applyFont="1" applyBorder="1"/>
    <xf numFmtId="0" fontId="0" fillId="0" borderId="7" xfId="0" applyBorder="1" applyAlignment="1">
      <alignment horizontal="left"/>
    </xf>
    <xf numFmtId="166" fontId="8" fillId="0" borderId="7" xfId="1" applyNumberFormat="1" applyFont="1" applyBorder="1"/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7" fillId="0" borderId="0" xfId="0" applyFont="1"/>
    <xf numFmtId="166" fontId="7" fillId="0" borderId="0" xfId="0" applyNumberFormat="1" applyFont="1"/>
    <xf numFmtId="43" fontId="7" fillId="0" borderId="0" xfId="0" applyNumberFormat="1" applyFont="1"/>
    <xf numFmtId="166" fontId="10" fillId="0" borderId="0" xfId="0" applyNumberFormat="1" applyFont="1"/>
    <xf numFmtId="0" fontId="11" fillId="0" borderId="0" xfId="0" applyFont="1"/>
    <xf numFmtId="0" fontId="4" fillId="0" borderId="1" xfId="3" applyFill="1"/>
    <xf numFmtId="0" fontId="6" fillId="0" borderId="0" xfId="0" applyFont="1" applyAlignment="1">
      <alignment horizontal="center" vertical="center" wrapText="1"/>
    </xf>
    <xf numFmtId="43" fontId="5" fillId="0" borderId="0" xfId="1" applyFont="1"/>
    <xf numFmtId="0" fontId="9" fillId="0" borderId="0" xfId="0" applyFont="1"/>
    <xf numFmtId="166" fontId="6" fillId="0" borderId="0" xfId="1" applyNumberFormat="1" applyFon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1" fillId="0" borderId="0" xfId="0" applyFont="1" applyAlignment="1">
      <alignment horizontal="center"/>
    </xf>
    <xf numFmtId="43" fontId="9" fillId="0" borderId="0" xfId="0" applyNumberFormat="1" applyFont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2406</v>
          </cell>
          <cell r="C8">
            <v>100</v>
          </cell>
          <cell r="D8">
            <v>0</v>
          </cell>
          <cell r="E8">
            <v>4051.0199999999991</v>
          </cell>
          <cell r="F8">
            <v>100</v>
          </cell>
          <cell r="G8">
            <v>0</v>
          </cell>
          <cell r="H8">
            <v>0</v>
          </cell>
          <cell r="I8">
            <v>0</v>
          </cell>
          <cell r="K8">
            <v>6457.0199999999986</v>
          </cell>
          <cell r="L8">
            <v>0</v>
          </cell>
          <cell r="M8">
            <v>30824.573333333767</v>
          </cell>
          <cell r="N8">
            <v>20.94763788025368</v>
          </cell>
          <cell r="O8">
            <v>13.142177042298965</v>
          </cell>
          <cell r="P8">
            <v>7.8054608379547155</v>
          </cell>
        </row>
        <row r="9">
          <cell r="B9">
            <v>1355</v>
          </cell>
          <cell r="C9">
            <v>100</v>
          </cell>
          <cell r="D9">
            <v>0</v>
          </cell>
          <cell r="E9">
            <v>997.5200000000001</v>
          </cell>
          <cell r="F9">
            <v>100</v>
          </cell>
          <cell r="G9">
            <v>0</v>
          </cell>
          <cell r="H9">
            <v>0</v>
          </cell>
          <cell r="I9">
            <v>0</v>
          </cell>
          <cell r="K9">
            <v>2352.52</v>
          </cell>
          <cell r="L9">
            <v>0</v>
          </cell>
          <cell r="M9">
            <v>29878.271666667079</v>
          </cell>
          <cell r="N9">
            <v>7.8736816715691358</v>
          </cell>
          <cell r="O9">
            <v>3.3386134617447016</v>
          </cell>
          <cell r="P9">
            <v>4.5350682098244341</v>
          </cell>
        </row>
        <row r="10">
          <cell r="B10">
            <v>34166</v>
          </cell>
          <cell r="C10">
            <v>100</v>
          </cell>
          <cell r="D10">
            <v>0</v>
          </cell>
          <cell r="E10">
            <v>3794.5700000000006</v>
          </cell>
          <cell r="F10">
            <v>100</v>
          </cell>
          <cell r="G10">
            <v>0</v>
          </cell>
          <cell r="H10">
            <v>0</v>
          </cell>
          <cell r="I10">
            <v>0</v>
          </cell>
          <cell r="K10">
            <v>37960.57</v>
          </cell>
          <cell r="L10">
            <v>0</v>
          </cell>
          <cell r="M10">
            <v>29592.067500000398</v>
          </cell>
          <cell r="N10">
            <v>128.27954653725865</v>
          </cell>
          <cell r="O10">
            <v>12.822929658429407</v>
          </cell>
          <cell r="P10">
            <v>115.45661687882925</v>
          </cell>
        </row>
        <row r="11">
          <cell r="B11">
            <v>1684.33</v>
          </cell>
          <cell r="C11">
            <v>100</v>
          </cell>
          <cell r="D11">
            <v>0</v>
          </cell>
          <cell r="E11">
            <v>2913.6700000000005</v>
          </cell>
          <cell r="F11">
            <v>100</v>
          </cell>
          <cell r="G11">
            <v>0</v>
          </cell>
          <cell r="H11">
            <v>0</v>
          </cell>
          <cell r="I11">
            <v>0</v>
          </cell>
          <cell r="K11">
            <v>4598</v>
          </cell>
          <cell r="L11">
            <v>0</v>
          </cell>
          <cell r="M11">
            <v>29363.457500000393</v>
          </cell>
          <cell r="N11">
            <v>15.658918913073974</v>
          </cell>
          <cell r="O11">
            <v>9.9227756131918774</v>
          </cell>
          <cell r="P11">
            <v>5.7361432998820963</v>
          </cell>
        </row>
        <row r="12">
          <cell r="B12">
            <v>879.29</v>
          </cell>
          <cell r="C12">
            <v>100</v>
          </cell>
          <cell r="D12">
            <v>0</v>
          </cell>
          <cell r="E12">
            <v>4932.1800000000012</v>
          </cell>
          <cell r="F12">
            <v>100</v>
          </cell>
          <cell r="G12">
            <v>0</v>
          </cell>
          <cell r="H12">
            <v>0</v>
          </cell>
          <cell r="I12">
            <v>0</v>
          </cell>
          <cell r="K12">
            <v>5811.4700000000012</v>
          </cell>
          <cell r="L12">
            <v>0</v>
          </cell>
          <cell r="M12">
            <v>29103.355000000378</v>
          </cell>
          <cell r="N12">
            <v>19.968385088248162</v>
          </cell>
          <cell r="O12">
            <v>16.947118296154986</v>
          </cell>
          <cell r="P12">
            <v>3.0212667920931757</v>
          </cell>
        </row>
        <row r="13">
          <cell r="B13">
            <v>575.13</v>
          </cell>
          <cell r="C13">
            <v>100</v>
          </cell>
          <cell r="D13">
            <v>0</v>
          </cell>
          <cell r="E13">
            <v>4581.5600000000022</v>
          </cell>
          <cell r="F13">
            <v>100</v>
          </cell>
          <cell r="G13">
            <v>0</v>
          </cell>
          <cell r="H13">
            <v>0</v>
          </cell>
          <cell r="I13">
            <v>0</v>
          </cell>
          <cell r="K13">
            <v>5156.6900000000023</v>
          </cell>
          <cell r="L13">
            <v>0</v>
          </cell>
          <cell r="M13">
            <v>28675.235000000339</v>
          </cell>
          <cell r="N13">
            <v>17.983078429871426</v>
          </cell>
          <cell r="O13">
            <v>15.977410472834652</v>
          </cell>
          <cell r="P13">
            <v>2.0056679570367741</v>
          </cell>
        </row>
        <row r="14">
          <cell r="B14">
            <v>18003</v>
          </cell>
          <cell r="C14">
            <v>100</v>
          </cell>
          <cell r="D14">
            <v>0</v>
          </cell>
          <cell r="E14">
            <v>5205.880000000001</v>
          </cell>
          <cell r="F14">
            <v>100</v>
          </cell>
          <cell r="G14">
            <v>0</v>
          </cell>
          <cell r="H14">
            <v>0</v>
          </cell>
          <cell r="I14">
            <v>0</v>
          </cell>
          <cell r="K14">
            <v>23208.880000000001</v>
          </cell>
          <cell r="L14">
            <v>0</v>
          </cell>
          <cell r="M14">
            <v>28527.522500000337</v>
          </cell>
          <cell r="N14">
            <v>81.356100937260592</v>
          </cell>
          <cell r="O14">
            <v>18.24862288689787</v>
          </cell>
          <cell r="P14">
            <v>63.107478050362722</v>
          </cell>
        </row>
        <row r="15">
          <cell r="B15">
            <v>19139.84</v>
          </cell>
          <cell r="C15">
            <v>100</v>
          </cell>
          <cell r="D15">
            <v>0</v>
          </cell>
          <cell r="E15">
            <v>5321.2900000000009</v>
          </cell>
          <cell r="F15">
            <v>100</v>
          </cell>
          <cell r="G15">
            <v>0</v>
          </cell>
          <cell r="H15">
            <v>0</v>
          </cell>
          <cell r="I15">
            <v>0</v>
          </cell>
          <cell r="K15">
            <v>24461.13</v>
          </cell>
          <cell r="L15">
            <v>0</v>
          </cell>
          <cell r="M15">
            <v>27969.945833333637</v>
          </cell>
          <cell r="N15">
            <v>87.455049594154204</v>
          </cell>
          <cell r="O15">
            <v>19.025027905696788</v>
          </cell>
          <cell r="P15">
            <v>68.430021688457416</v>
          </cell>
        </row>
        <row r="16">
          <cell r="B16">
            <v>4736</v>
          </cell>
          <cell r="C16">
            <v>100</v>
          </cell>
          <cell r="D16">
            <v>87.649690223669154</v>
          </cell>
          <cell r="E16">
            <v>7490.6299999999992</v>
          </cell>
          <cell r="F16">
            <v>100</v>
          </cell>
          <cell r="G16">
            <v>0</v>
          </cell>
          <cell r="H16">
            <v>87.649690223669154</v>
          </cell>
          <cell r="I16">
            <v>87.649690223669154</v>
          </cell>
          <cell r="K16">
            <v>12314.279690223668</v>
          </cell>
          <cell r="L16">
            <v>87.649690223668586</v>
          </cell>
          <cell r="M16">
            <v>27441.040000000259</v>
          </cell>
          <cell r="N16">
            <v>44.875411756345791</v>
          </cell>
          <cell r="O16">
            <v>27.297179698728357</v>
          </cell>
          <cell r="P16">
            <v>17.578232057617434</v>
          </cell>
        </row>
        <row r="17">
          <cell r="B17">
            <v>14865.31</v>
          </cell>
          <cell r="C17">
            <v>98.182917586214572</v>
          </cell>
          <cell r="D17">
            <v>275.11398154113414</v>
          </cell>
          <cell r="E17">
            <v>14570.009999999998</v>
          </cell>
          <cell r="F17">
            <v>100</v>
          </cell>
          <cell r="G17">
            <v>0</v>
          </cell>
          <cell r="H17">
            <v>275.11398154113414</v>
          </cell>
          <cell r="I17">
            <v>275.11398154113414</v>
          </cell>
          <cell r="K17">
            <v>29710.433981541133</v>
          </cell>
          <cell r="L17">
            <v>275.11398154113522</v>
          </cell>
          <cell r="M17">
            <v>27160.433333333567</v>
          </cell>
          <cell r="N17">
            <v>109.3886596613243</v>
          </cell>
          <cell r="O17">
            <v>53.644247207641037</v>
          </cell>
          <cell r="P17">
            <v>55.74441245368326</v>
          </cell>
        </row>
        <row r="18">
          <cell r="B18">
            <v>1214.81</v>
          </cell>
          <cell r="C18">
            <v>98.182917586214572</v>
          </cell>
          <cell r="D18">
            <v>36.736964235189234</v>
          </cell>
          <cell r="E18">
            <v>3233.75</v>
          </cell>
          <cell r="F18">
            <v>100</v>
          </cell>
          <cell r="G18">
            <v>0</v>
          </cell>
          <cell r="H18">
            <v>36.736964235189234</v>
          </cell>
          <cell r="I18">
            <v>36.736964235189234</v>
          </cell>
          <cell r="K18">
            <v>4485.2969642351891</v>
          </cell>
          <cell r="L18">
            <v>36.736964235189134</v>
          </cell>
          <cell r="M18">
            <v>26614.090000000211</v>
          </cell>
          <cell r="N18">
            <v>16.853091592593074</v>
          </cell>
          <cell r="O18">
            <v>12.150518766563028</v>
          </cell>
          <cell r="P18">
            <v>4.7025728260300461</v>
          </cell>
        </row>
        <row r="19">
          <cell r="B19">
            <v>2946.4199999999964</v>
          </cell>
          <cell r="C19">
            <v>97.064675534757981</v>
          </cell>
          <cell r="D19">
            <v>89.22062874151257</v>
          </cell>
          <cell r="E19">
            <v>17306.21</v>
          </cell>
          <cell r="F19">
            <v>100</v>
          </cell>
          <cell r="G19">
            <v>0</v>
          </cell>
          <cell r="H19">
            <v>89.22062874151257</v>
          </cell>
          <cell r="I19">
            <v>89.22062874151257</v>
          </cell>
          <cell r="K19">
            <v>20341.850628741511</v>
          </cell>
          <cell r="L19">
            <v>89.220628741515611</v>
          </cell>
          <cell r="M19">
            <v>25974.005833333493</v>
          </cell>
          <cell r="N19">
            <v>78.316185648329963</v>
          </cell>
          <cell r="O19">
            <v>66.628960165205783</v>
          </cell>
          <cell r="P19">
            <v>11.68722548312418</v>
          </cell>
          <cell r="Q19">
            <v>51.845704952123619</v>
          </cell>
        </row>
        <row r="20">
          <cell r="B20">
            <v>38178.800000000003</v>
          </cell>
          <cell r="C20">
            <v>97.060896210942445</v>
          </cell>
          <cell r="D20">
            <v>1185.4306359946534</v>
          </cell>
          <cell r="E20">
            <v>4464.6200000000008</v>
          </cell>
          <cell r="F20">
            <v>100</v>
          </cell>
          <cell r="G20">
            <v>0</v>
          </cell>
          <cell r="H20">
            <v>1185.4306359946534</v>
          </cell>
          <cell r="I20">
            <v>1185.4306359946534</v>
          </cell>
          <cell r="K20">
            <v>43828.850635994662</v>
          </cell>
          <cell r="L20">
            <v>1185.4306359946568</v>
          </cell>
          <cell r="M20">
            <v>25374.628333333461</v>
          </cell>
          <cell r="N20">
            <v>172.72706445287616</v>
          </cell>
          <cell r="O20">
            <v>17.594819287008189</v>
          </cell>
          <cell r="P20">
            <v>155.13224516586797</v>
          </cell>
          <cell r="Q20">
            <v>63.820831638672438</v>
          </cell>
        </row>
        <row r="21">
          <cell r="B21">
            <v>230.42000000000002</v>
          </cell>
          <cell r="C21">
            <v>96.988558859548249</v>
          </cell>
          <cell r="D21">
            <v>7.3868046913324168</v>
          </cell>
          <cell r="E21">
            <v>7014.56</v>
          </cell>
          <cell r="F21">
            <v>100</v>
          </cell>
          <cell r="G21">
            <v>0</v>
          </cell>
          <cell r="H21">
            <v>7.3868046913324168</v>
          </cell>
          <cell r="I21">
            <v>7.3868046913324168</v>
          </cell>
          <cell r="K21">
            <v>7252.3668046913326</v>
          </cell>
          <cell r="L21">
            <v>7.3868046913322019</v>
          </cell>
          <cell r="M21">
            <v>24674.529166666747</v>
          </cell>
          <cell r="N21">
            <v>29.392118308335068</v>
          </cell>
          <cell r="O21">
            <v>28.428343870796496</v>
          </cell>
          <cell r="P21">
            <v>0.9637744375385715</v>
          </cell>
          <cell r="Q21">
            <v>66.308473734123169</v>
          </cell>
        </row>
        <row r="22">
          <cell r="B22">
            <v>2583.1</v>
          </cell>
          <cell r="C22">
            <v>96.893779090585596</v>
          </cell>
          <cell r="D22">
            <v>85.465023289564897</v>
          </cell>
          <cell r="E22">
            <v>919.0100000000001</v>
          </cell>
          <cell r="F22">
            <v>100</v>
          </cell>
          <cell r="G22">
            <v>0</v>
          </cell>
          <cell r="H22">
            <v>85.465023289564897</v>
          </cell>
          <cell r="I22">
            <v>85.465023289564897</v>
          </cell>
          <cell r="K22">
            <v>3587.5750232895653</v>
          </cell>
          <cell r="L22">
            <v>85.465023289565124</v>
          </cell>
          <cell r="M22">
            <v>24313.241666666741</v>
          </cell>
          <cell r="N22">
            <v>14.755642511496529</v>
          </cell>
          <cell r="O22">
            <v>3.7798744100008488</v>
          </cell>
          <cell r="P22">
            <v>10.97576810149568</v>
          </cell>
          <cell r="Q22">
            <v>56.814779206833144</v>
          </cell>
        </row>
        <row r="23">
          <cell r="B23">
            <v>1821.42</v>
          </cell>
          <cell r="C23">
            <v>96.797341547098171</v>
          </cell>
          <cell r="D23">
            <v>113.67484747526389</v>
          </cell>
          <cell r="E23">
            <v>493.43000000000006</v>
          </cell>
          <cell r="F23">
            <v>99.870358205364212</v>
          </cell>
          <cell r="G23">
            <v>0.64052189134637683</v>
          </cell>
          <cell r="H23">
            <v>114.31536936661027</v>
          </cell>
          <cell r="I23">
            <v>114.31536936661027</v>
          </cell>
          <cell r="K23">
            <v>2429.1653693666108</v>
          </cell>
          <cell r="L23">
            <v>114.31536936661064</v>
          </cell>
          <cell r="M23">
            <v>24142.31666666672</v>
          </cell>
          <cell r="N23">
            <v>10.061856958079577</v>
          </cell>
          <cell r="O23">
            <v>2.0438386539816973</v>
          </cell>
          <cell r="P23">
            <v>8.018018304097879</v>
          </cell>
          <cell r="Q23">
            <v>57.064035121488978</v>
          </cell>
        </row>
        <row r="24">
          <cell r="B24">
            <v>1228.49</v>
          </cell>
          <cell r="C24">
            <v>94.125618823099217</v>
          </cell>
          <cell r="D24">
            <v>264.14187306285424</v>
          </cell>
          <cell r="E24">
            <v>864.34999999999991</v>
          </cell>
          <cell r="F24">
            <v>99.741215346912284</v>
          </cell>
          <cell r="G24">
            <v>2.24260867604603</v>
          </cell>
          <cell r="H24">
            <v>266.38448173890026</v>
          </cell>
          <cell r="I24">
            <v>266.38448173890026</v>
          </cell>
          <cell r="K24">
            <v>2359.2244817389005</v>
          </cell>
          <cell r="L24">
            <v>266.3844817389006</v>
          </cell>
          <cell r="M24">
            <v>23964.321666666685</v>
          </cell>
          <cell r="N24">
            <v>9.8447371661701482</v>
          </cell>
          <cell r="O24">
            <v>3.6068202222567924</v>
          </cell>
          <cell r="P24">
            <v>6.2379169439133557</v>
          </cell>
          <cell r="Q24">
            <v>56.898960773571496</v>
          </cell>
        </row>
        <row r="25">
          <cell r="B25">
            <v>1617.57</v>
          </cell>
          <cell r="C25">
            <v>82.303615658371299</v>
          </cell>
          <cell r="D25">
            <v>684.85654953464677</v>
          </cell>
          <cell r="E25">
            <v>1176.9999999999998</v>
          </cell>
          <cell r="F25">
            <v>98.965040310503653</v>
          </cell>
          <cell r="G25">
            <v>12.308867360789826</v>
          </cell>
          <cell r="H25">
            <v>697.16541689543658</v>
          </cell>
          <cell r="I25">
            <v>697.16541689543658</v>
          </cell>
          <cell r="K25">
            <v>3491.7354168954362</v>
          </cell>
          <cell r="L25">
            <v>697.16541689543624</v>
          </cell>
          <cell r="M25">
            <v>23798.84</v>
          </cell>
          <cell r="N25">
            <v>14.671872313505348</v>
          </cell>
          <cell r="O25">
            <v>4.9456191982466358</v>
          </cell>
          <cell r="P25">
            <v>9.7262531152587126</v>
          </cell>
          <cell r="Q25">
            <v>57.256968806807564</v>
          </cell>
        </row>
        <row r="26">
          <cell r="B26">
            <v>3090.87</v>
          </cell>
          <cell r="C26">
            <v>70.25500988628427</v>
          </cell>
          <cell r="D26">
            <v>5371.2425647552291</v>
          </cell>
          <cell r="E26">
            <v>422.01</v>
          </cell>
          <cell r="F26">
            <v>94.61515474659376</v>
          </cell>
          <cell r="G26">
            <v>24.017912896472648</v>
          </cell>
          <cell r="H26">
            <v>5395.2604776517019</v>
          </cell>
          <cell r="I26">
            <v>5395.2604776517019</v>
          </cell>
          <cell r="K26">
            <v>8908.1404776517011</v>
          </cell>
          <cell r="L26">
            <v>5395.260477651701</v>
          </cell>
          <cell r="M26">
            <v>23172.670833333312</v>
          </cell>
          <cell r="N26">
            <v>38.442441709557116</v>
          </cell>
          <cell r="O26">
            <v>1.8211539059750899</v>
          </cell>
          <cell r="P26">
            <v>36.621287803582028</v>
          </cell>
          <cell r="Q26">
            <v>53.568619680753912</v>
          </cell>
        </row>
        <row r="27">
          <cell r="B27">
            <v>13359.800000000001</v>
          </cell>
          <cell r="C27">
            <v>36.525985400779234</v>
          </cell>
          <cell r="D27">
            <v>66762.601348479686</v>
          </cell>
          <cell r="E27">
            <v>74.48</v>
          </cell>
          <cell r="F27">
            <v>94.009469617671414</v>
          </cell>
          <cell r="G27">
            <v>4.7460612711718024</v>
          </cell>
          <cell r="H27">
            <v>66767.347409750859</v>
          </cell>
          <cell r="I27">
            <v>66767.347409750859</v>
          </cell>
          <cell r="J27">
            <v>-58000</v>
          </cell>
          <cell r="K27">
            <v>22201.627409750858</v>
          </cell>
          <cell r="L27">
            <v>8767.347409750857</v>
          </cell>
          <cell r="M27">
            <v>22582.264166666679</v>
          </cell>
          <cell r="N27">
            <v>98.314443786032427</v>
          </cell>
          <cell r="O27">
            <v>0.32981635256015979</v>
          </cell>
          <cell r="P27">
            <v>97.984627433472269</v>
          </cell>
          <cell r="Q27">
            <v>53.778037522317533</v>
          </cell>
        </row>
        <row r="28">
          <cell r="B28">
            <v>43028.56</v>
          </cell>
          <cell r="C28">
            <v>16.674238134593182</v>
          </cell>
          <cell r="D28">
            <v>387898.31692620186</v>
          </cell>
          <cell r="E28">
            <v>0</v>
          </cell>
          <cell r="F28">
            <v>88.163744084027414</v>
          </cell>
          <cell r="G28">
            <v>0</v>
          </cell>
          <cell r="H28">
            <v>387898.31692620186</v>
          </cell>
          <cell r="I28">
            <v>387898.31692620186</v>
          </cell>
          <cell r="J28">
            <v>-377000</v>
          </cell>
          <cell r="K28">
            <v>53926.876926201861</v>
          </cell>
          <cell r="L28">
            <v>10898.316926201864</v>
          </cell>
          <cell r="M28">
            <v>22313.555833333347</v>
          </cell>
          <cell r="N28">
            <v>241.67764801360173</v>
          </cell>
          <cell r="O28">
            <v>0</v>
          </cell>
          <cell r="P28">
            <v>241.67764801360173</v>
          </cell>
          <cell r="Q28">
            <v>68.865537075088355</v>
          </cell>
        </row>
        <row r="29">
          <cell r="B29">
            <v>5222.8799999999974</v>
          </cell>
          <cell r="C29">
            <v>9.9851186602521498</v>
          </cell>
          <cell r="D29">
            <v>77770.330675989404</v>
          </cell>
          <cell r="E29">
            <v>0</v>
          </cell>
          <cell r="F29">
            <v>68.757079051483316</v>
          </cell>
          <cell r="G29">
            <v>0</v>
          </cell>
          <cell r="H29">
            <v>77770.330675989404</v>
          </cell>
          <cell r="I29">
            <v>77770.330675989404</v>
          </cell>
          <cell r="J29">
            <v>-65537.210675989394</v>
          </cell>
          <cell r="K29">
            <v>17456</v>
          </cell>
          <cell r="L29">
            <v>12233.120000000003</v>
          </cell>
          <cell r="M29">
            <v>21819.679166666701</v>
          </cell>
          <cell r="N29">
            <v>80</v>
          </cell>
          <cell r="O29">
            <v>0</v>
          </cell>
          <cell r="P29">
            <v>80</v>
          </cell>
          <cell r="Q29">
            <v>65.89526213139716</v>
          </cell>
        </row>
        <row r="30">
          <cell r="B30">
            <v>105.41</v>
          </cell>
          <cell r="C30">
            <v>6.2931412792191432</v>
          </cell>
          <cell r="D30">
            <v>8445.4740392927233</v>
          </cell>
          <cell r="E30">
            <v>0</v>
          </cell>
          <cell r="F30">
            <v>47.022759272635099</v>
          </cell>
          <cell r="G30">
            <v>0</v>
          </cell>
          <cell r="H30">
            <v>8445.4740392927233</v>
          </cell>
          <cell r="I30">
            <v>8445.4740392927233</v>
          </cell>
          <cell r="J30">
            <v>4371.1159607072768</v>
          </cell>
          <cell r="K30">
            <v>12922</v>
          </cell>
          <cell r="L30">
            <v>12816.59</v>
          </cell>
          <cell r="M30">
            <v>21537.36666666668</v>
          </cell>
          <cell r="N30">
            <v>60</v>
          </cell>
          <cell r="O30">
            <v>0</v>
          </cell>
          <cell r="P30">
            <v>60</v>
          </cell>
          <cell r="Q30">
            <v>70.048725783991003</v>
          </cell>
        </row>
        <row r="31">
          <cell r="B31">
            <v>0</v>
          </cell>
          <cell r="C31">
            <v>1.2327380363904323</v>
          </cell>
          <cell r="D31">
            <v>0</v>
          </cell>
          <cell r="E31">
            <v>0</v>
          </cell>
          <cell r="F31">
            <v>4.8003177657889875</v>
          </cell>
          <cell r="G31">
            <v>0</v>
          </cell>
          <cell r="H31">
            <v>0</v>
          </cell>
          <cell r="I31">
            <v>0</v>
          </cell>
          <cell r="J31">
            <v>12832</v>
          </cell>
          <cell r="K31">
            <v>12832</v>
          </cell>
          <cell r="L31">
            <v>12832</v>
          </cell>
          <cell r="M31">
            <v>21386.118333333368</v>
          </cell>
          <cell r="N31">
            <v>60</v>
          </cell>
          <cell r="O31">
            <v>0</v>
          </cell>
          <cell r="P31">
            <v>60</v>
          </cell>
          <cell r="Q31">
            <v>68.509346003573597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51"/>
  <sheetViews>
    <sheetView zoomScaleNormal="100" workbookViewId="0">
      <selection activeCell="E8" sqref="E8"/>
    </sheetView>
  </sheetViews>
  <sheetFormatPr defaultRowHeight="14.5" x14ac:dyDescent="0.35"/>
  <cols>
    <col min="1" max="1" width="16.453125" bestFit="1" customWidth="1"/>
    <col min="2" max="2" width="22.54296875" customWidth="1"/>
    <col min="3" max="4" width="11.36328125" bestFit="1" customWidth="1"/>
    <col min="5" max="5" width="11.54296875" customWidth="1"/>
    <col min="6" max="6" width="10.54296875" bestFit="1" customWidth="1"/>
    <col min="7" max="7" width="11.54296875" bestFit="1" customWidth="1"/>
    <col min="8" max="8" width="12.453125" customWidth="1"/>
    <col min="9" max="10" width="13.54296875" bestFit="1" customWidth="1"/>
    <col min="11" max="11" width="11.54296875" bestFit="1" customWidth="1"/>
    <col min="12" max="13" width="10.54296875" bestFit="1" customWidth="1"/>
    <col min="14" max="14" width="13.08984375" customWidth="1"/>
    <col min="15" max="16" width="11.36328125" bestFit="1" customWidth="1"/>
    <col min="17" max="17" width="10.54296875" bestFit="1" customWidth="1"/>
    <col min="18" max="18" width="11.08984375" bestFit="1" customWidth="1"/>
    <col min="19" max="19" width="10.54296875" bestFit="1" customWidth="1"/>
    <col min="20" max="21" width="13.54296875" bestFit="1" customWidth="1"/>
    <col min="22" max="24" width="10.54296875" bestFit="1" customWidth="1"/>
    <col min="25" max="25" width="9.6328125" bestFit="1" customWidth="1"/>
    <col min="26" max="26" width="13" customWidth="1"/>
    <col min="27" max="27" width="5.453125" bestFit="1" customWidth="1"/>
    <col min="29" max="29" width="9.6328125" bestFit="1" customWidth="1"/>
    <col min="30" max="50" width="10.54296875" bestFit="1" customWidth="1"/>
    <col min="51" max="53" width="9.6328125" bestFit="1" customWidth="1"/>
    <col min="54" max="54" width="10.54296875" bestFit="1" customWidth="1"/>
    <col min="55" max="55" width="5.453125" bestFit="1" customWidth="1"/>
  </cols>
  <sheetData>
    <row r="1" spans="1:25" ht="15.5" customHeight="1" x14ac:dyDescent="0.3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1"/>
      <c r="L1" s="49" t="s">
        <v>1</v>
      </c>
      <c r="M1" s="50"/>
      <c r="N1" s="50"/>
      <c r="O1" s="50"/>
      <c r="P1" s="50"/>
      <c r="Q1" s="50"/>
      <c r="R1" s="50"/>
      <c r="S1" s="50"/>
      <c r="T1" s="50"/>
      <c r="U1" s="50"/>
      <c r="V1" s="1"/>
      <c r="W1" s="1"/>
      <c r="X1" s="1"/>
      <c r="Y1" s="1"/>
    </row>
    <row r="2" spans="1:25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2</v>
      </c>
      <c r="J2" s="2" t="s">
        <v>2</v>
      </c>
      <c r="K2" s="1"/>
      <c r="L2" s="1"/>
      <c r="M2" s="2"/>
      <c r="N2" s="1"/>
      <c r="O2" s="1"/>
      <c r="P2" s="1"/>
      <c r="Q2" s="1"/>
      <c r="R2" s="1"/>
      <c r="S2" s="1"/>
      <c r="T2" s="2" t="s">
        <v>2</v>
      </c>
      <c r="U2" s="2" t="s">
        <v>2</v>
      </c>
      <c r="V2" s="1"/>
      <c r="W2" s="1"/>
      <c r="X2" s="1"/>
      <c r="Y2" s="1"/>
    </row>
    <row r="3" spans="1:25" ht="15.5" customHeight="1" x14ac:dyDescent="0.35">
      <c r="A3" s="3"/>
      <c r="B3" s="3" t="s">
        <v>2</v>
      </c>
      <c r="C3" s="3"/>
      <c r="D3" s="3"/>
      <c r="E3" s="3" t="s">
        <v>3</v>
      </c>
      <c r="F3" s="3" t="s">
        <v>4</v>
      </c>
      <c r="G3" s="3" t="s">
        <v>5</v>
      </c>
      <c r="H3" s="3"/>
      <c r="I3" s="3" t="s">
        <v>6</v>
      </c>
      <c r="J3" s="3" t="s">
        <v>7</v>
      </c>
      <c r="K3" s="1"/>
      <c r="L3" s="3"/>
      <c r="M3" s="3" t="s">
        <v>2</v>
      </c>
      <c r="N3" s="3"/>
      <c r="O3" s="3"/>
      <c r="P3" s="3" t="s">
        <v>3</v>
      </c>
      <c r="Q3" s="3" t="s">
        <v>4</v>
      </c>
      <c r="R3" s="3" t="s">
        <v>5</v>
      </c>
      <c r="S3" s="3"/>
      <c r="T3" s="3" t="s">
        <v>6</v>
      </c>
      <c r="U3" s="3" t="s">
        <v>7</v>
      </c>
      <c r="V3" s="1"/>
      <c r="W3" s="1"/>
      <c r="X3" s="1"/>
      <c r="Y3" s="1"/>
    </row>
    <row r="4" spans="1:25" ht="15.5" customHeight="1" x14ac:dyDescent="0.3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12</v>
      </c>
      <c r="G4" s="3" t="s">
        <v>12</v>
      </c>
      <c r="H4" s="3"/>
      <c r="I4" s="3" t="s">
        <v>7</v>
      </c>
      <c r="J4" s="3" t="s">
        <v>13</v>
      </c>
      <c r="K4" s="1"/>
      <c r="L4" s="3" t="s">
        <v>8</v>
      </c>
      <c r="M4" s="3" t="s">
        <v>9</v>
      </c>
      <c r="N4" s="3" t="s">
        <v>10</v>
      </c>
      <c r="O4" s="3" t="s">
        <v>11</v>
      </c>
      <c r="P4" s="3" t="s">
        <v>12</v>
      </c>
      <c r="Q4" s="3" t="s">
        <v>12</v>
      </c>
      <c r="R4" s="3" t="s">
        <v>12</v>
      </c>
      <c r="S4" s="3" t="s">
        <v>6</v>
      </c>
      <c r="T4" s="3" t="s">
        <v>7</v>
      </c>
      <c r="U4" s="3" t="s">
        <v>13</v>
      </c>
      <c r="V4" s="1"/>
      <c r="W4" s="1"/>
      <c r="X4" s="1"/>
      <c r="Y4" s="1"/>
    </row>
    <row r="5" spans="1:25" ht="15.5" customHeight="1" x14ac:dyDescent="0.35">
      <c r="A5" s="3" t="s">
        <v>14</v>
      </c>
      <c r="B5" s="3" t="s">
        <v>15</v>
      </c>
      <c r="C5" s="3" t="s">
        <v>15</v>
      </c>
      <c r="D5" s="3" t="s">
        <v>15</v>
      </c>
      <c r="E5" s="3" t="s">
        <v>16</v>
      </c>
      <c r="F5" s="3" t="s">
        <v>16</v>
      </c>
      <c r="G5" s="3" t="s">
        <v>16</v>
      </c>
      <c r="H5" s="3" t="s">
        <v>6</v>
      </c>
      <c r="I5" s="3" t="s">
        <v>13</v>
      </c>
      <c r="J5" s="3" t="s">
        <v>17</v>
      </c>
      <c r="K5" s="1"/>
      <c r="L5" s="3" t="s">
        <v>14</v>
      </c>
      <c r="M5" s="3" t="s">
        <v>15</v>
      </c>
      <c r="N5" s="3" t="s">
        <v>15</v>
      </c>
      <c r="O5" s="3" t="s">
        <v>15</v>
      </c>
      <c r="P5" s="3" t="s">
        <v>16</v>
      </c>
      <c r="Q5" s="3" t="s">
        <v>16</v>
      </c>
      <c r="R5" s="3" t="s">
        <v>16</v>
      </c>
      <c r="S5" s="3"/>
      <c r="T5" s="3" t="s">
        <v>13</v>
      </c>
      <c r="U5" s="3" t="s">
        <v>17</v>
      </c>
      <c r="V5" s="1"/>
      <c r="W5" s="1"/>
      <c r="X5" s="1"/>
      <c r="Y5" s="1"/>
    </row>
    <row r="6" spans="1:25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1"/>
      <c r="L6" s="3" t="s">
        <v>18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1"/>
      <c r="W6" s="1"/>
      <c r="X6" s="1"/>
      <c r="Y6" s="1"/>
    </row>
    <row r="7" spans="1:25" ht="15.5" customHeight="1" x14ac:dyDescent="0.35">
      <c r="A7" s="3">
        <v>0</v>
      </c>
      <c r="B7" s="4">
        <f t="shared" ref="B7:B29" si="0">+E7/E8</f>
        <v>0.28134770965073391</v>
      </c>
      <c r="C7" s="4">
        <f t="shared" ref="C7:C29" si="1">+F7/F8</f>
        <v>1</v>
      </c>
      <c r="D7" s="4">
        <f t="shared" ref="D7:D29" si="2">+G7/G8</f>
        <v>1</v>
      </c>
      <c r="E7" s="5">
        <v>5.9113069317444908E-2</v>
      </c>
      <c r="F7" s="5">
        <v>4.6463160772059808E-5</v>
      </c>
      <c r="G7" s="5">
        <v>2.1385930009414151E-5</v>
      </c>
      <c r="H7" s="4">
        <f t="shared" ref="H7:H29" si="3">+I7/I8</f>
        <v>0.17263033851071671</v>
      </c>
      <c r="I7" s="5">
        <v>4.9821539301355099E-2</v>
      </c>
      <c r="J7" s="5">
        <f t="shared" ref="J7:J30" si="4">I7</f>
        <v>4.9821539301355099E-2</v>
      </c>
      <c r="K7" s="1"/>
      <c r="L7" s="3">
        <v>0</v>
      </c>
      <c r="M7" s="4">
        <f t="shared" ref="M7:M29" si="5">+P7/P8</f>
        <v>0.28134770965073391</v>
      </c>
      <c r="N7" s="4">
        <f t="shared" ref="N7:N29" si="6">+Q7/Q8</f>
        <v>0.15635061804890135</v>
      </c>
      <c r="O7" s="4">
        <f t="shared" ref="O7:O29" si="7">+R7/R8</f>
        <v>0.11353160649323198</v>
      </c>
      <c r="P7" s="5">
        <v>5.9113069317444908E-2</v>
      </c>
      <c r="Q7" s="5">
        <v>5.9493553108393382E-2</v>
      </c>
      <c r="R7" s="5">
        <v>3.7750602851456358E-2</v>
      </c>
      <c r="S7" s="4">
        <f t="shared" ref="S7:S29" si="8">+T7/T8</f>
        <v>0.11353160649323198</v>
      </c>
      <c r="T7" s="5">
        <v>3.7750602851456358E-2</v>
      </c>
      <c r="U7" s="5">
        <f t="shared" ref="U7:U30" si="9">T7</f>
        <v>3.7750602851456358E-2</v>
      </c>
      <c r="V7" s="1"/>
      <c r="W7" s="1"/>
      <c r="X7" s="1"/>
      <c r="Y7" s="1"/>
    </row>
    <row r="8" spans="1:25" ht="15.5" customHeight="1" x14ac:dyDescent="0.35">
      <c r="A8" s="3">
        <f t="shared" ref="A8:A29" si="10">1+A7</f>
        <v>1</v>
      </c>
      <c r="B8" s="4">
        <f t="shared" si="0"/>
        <v>0.53487815387561644</v>
      </c>
      <c r="C8" s="4">
        <f t="shared" si="1"/>
        <v>3.8968262121786457E-3</v>
      </c>
      <c r="D8" s="4">
        <f t="shared" si="2"/>
        <v>8.1791996791204385E-3</v>
      </c>
      <c r="E8" s="5">
        <v>0.21010680837184739</v>
      </c>
      <c r="F8" s="5">
        <v>4.6463160772059808E-5</v>
      </c>
      <c r="G8" s="5">
        <v>2.1385930009414151E-5</v>
      </c>
      <c r="H8" s="4">
        <f t="shared" si="3"/>
        <v>0.61076143724109733</v>
      </c>
      <c r="I8" s="5">
        <v>0.28860245383960842</v>
      </c>
      <c r="J8" s="5">
        <f t="shared" si="4"/>
        <v>0.28860245383960842</v>
      </c>
      <c r="K8" s="1"/>
      <c r="L8" s="3">
        <f t="shared" ref="L8:L29" si="11">1+L7</f>
        <v>1</v>
      </c>
      <c r="M8" s="4">
        <f t="shared" si="5"/>
        <v>0.53487815387561644</v>
      </c>
      <c r="N8" s="4">
        <f t="shared" si="6"/>
        <v>0.66444667629081922</v>
      </c>
      <c r="O8" s="4">
        <f t="shared" si="7"/>
        <v>0.68394032918780789</v>
      </c>
      <c r="P8" s="5">
        <v>0.21010680837184739</v>
      </c>
      <c r="Q8" s="5">
        <v>0.38051370599498202</v>
      </c>
      <c r="R8" s="5">
        <v>0.33251183540423879</v>
      </c>
      <c r="S8" s="4">
        <f t="shared" si="8"/>
        <v>0.68394032918780789</v>
      </c>
      <c r="T8" s="5">
        <v>0.33251183540423879</v>
      </c>
      <c r="U8" s="5">
        <f t="shared" si="9"/>
        <v>0.33251183540423879</v>
      </c>
      <c r="V8" s="1"/>
      <c r="W8" s="1"/>
      <c r="X8" s="1"/>
      <c r="Y8" s="1"/>
    </row>
    <row r="9" spans="1:25" ht="15.5" customHeight="1" x14ac:dyDescent="0.35">
      <c r="A9" s="3">
        <f t="shared" si="10"/>
        <v>2</v>
      </c>
      <c r="B9" s="4">
        <f t="shared" si="0"/>
        <v>0.98073437136881236</v>
      </c>
      <c r="C9" s="4">
        <f t="shared" si="1"/>
        <v>0.49999999999999978</v>
      </c>
      <c r="D9" s="4">
        <f t="shared" si="2"/>
        <v>0.39624784311967526</v>
      </c>
      <c r="E9" s="5">
        <v>0.392812469250159</v>
      </c>
      <c r="F9" s="5">
        <v>1.192333407808892E-2</v>
      </c>
      <c r="G9" s="5">
        <v>2.6146726878434538E-3</v>
      </c>
      <c r="H9" s="4">
        <f t="shared" si="3"/>
        <v>0.90927118236807991</v>
      </c>
      <c r="I9" s="5">
        <v>0.47252893886567199</v>
      </c>
      <c r="J9" s="5">
        <f t="shared" si="4"/>
        <v>0.47252893886567199</v>
      </c>
      <c r="K9" s="1"/>
      <c r="L9" s="3">
        <f t="shared" si="11"/>
        <v>2</v>
      </c>
      <c r="M9" s="4">
        <f t="shared" si="5"/>
        <v>0.98073437136881236</v>
      </c>
      <c r="N9" s="4">
        <f t="shared" si="6"/>
        <v>0.97802788094966653</v>
      </c>
      <c r="O9" s="4">
        <f t="shared" si="7"/>
        <v>0.76245304484842413</v>
      </c>
      <c r="P9" s="5">
        <v>0.392812469250159</v>
      </c>
      <c r="Q9" s="5">
        <v>0.57267756702335637</v>
      </c>
      <c r="R9" s="5">
        <v>0.48617082691863323</v>
      </c>
      <c r="S9" s="4">
        <f t="shared" si="8"/>
        <v>0.76245304484842413</v>
      </c>
      <c r="T9" s="5">
        <v>0.48617082691863323</v>
      </c>
      <c r="U9" s="5">
        <f t="shared" si="9"/>
        <v>0.48617082691863323</v>
      </c>
      <c r="V9" s="1"/>
      <c r="W9" s="1"/>
      <c r="X9" s="1"/>
      <c r="Y9" s="1"/>
    </row>
    <row r="10" spans="1:25" ht="15.5" customHeight="1" x14ac:dyDescent="0.35">
      <c r="A10" s="3">
        <f t="shared" si="10"/>
        <v>3</v>
      </c>
      <c r="B10" s="4">
        <f t="shared" si="0"/>
        <v>0.99504870976196058</v>
      </c>
      <c r="C10" s="4">
        <f t="shared" si="1"/>
        <v>8.8886776309535107E-2</v>
      </c>
      <c r="D10" s="4">
        <f t="shared" si="2"/>
        <v>0.10031779424234243</v>
      </c>
      <c r="E10" s="5">
        <v>0.40052891049582579</v>
      </c>
      <c r="F10" s="5">
        <v>2.384666815617785E-2</v>
      </c>
      <c r="G10" s="5">
        <v>6.5985789783940029E-3</v>
      </c>
      <c r="H10" s="4">
        <f t="shared" si="3"/>
        <v>0.97617244996072694</v>
      </c>
      <c r="I10" s="5">
        <v>0.51967878013579083</v>
      </c>
      <c r="J10" s="5">
        <f t="shared" si="4"/>
        <v>0.51967878013579083</v>
      </c>
      <c r="K10" s="1"/>
      <c r="L10" s="3">
        <f t="shared" si="11"/>
        <v>3</v>
      </c>
      <c r="M10" s="4">
        <f t="shared" si="5"/>
        <v>0.99504870976196058</v>
      </c>
      <c r="N10" s="4">
        <f t="shared" si="6"/>
        <v>0.99751821085178904</v>
      </c>
      <c r="O10" s="4">
        <f t="shared" si="7"/>
        <v>0.92287657969883918</v>
      </c>
      <c r="P10" s="5">
        <v>0.40052891049582579</v>
      </c>
      <c r="Q10" s="5">
        <v>0.5855431917414109</v>
      </c>
      <c r="R10" s="5">
        <v>0.63764035071206793</v>
      </c>
      <c r="S10" s="4">
        <f t="shared" si="8"/>
        <v>0.92287657969883918</v>
      </c>
      <c r="T10" s="5">
        <v>0.63764035071206793</v>
      </c>
      <c r="U10" s="5">
        <f t="shared" si="9"/>
        <v>0.63764035071206793</v>
      </c>
      <c r="V10" s="1"/>
      <c r="W10" s="1"/>
      <c r="X10" s="1"/>
      <c r="Y10" s="1"/>
    </row>
    <row r="11" spans="1:25" ht="15.5" customHeight="1" x14ac:dyDescent="0.35">
      <c r="A11" s="3">
        <f t="shared" si="10"/>
        <v>4</v>
      </c>
      <c r="B11" s="4">
        <f t="shared" si="0"/>
        <v>0.64676761258487059</v>
      </c>
      <c r="C11" s="4">
        <f t="shared" si="1"/>
        <v>0.27737687173011005</v>
      </c>
      <c r="D11" s="4">
        <f t="shared" si="2"/>
        <v>0.17008524026313734</v>
      </c>
      <c r="E11" s="5">
        <v>0.40252191331582338</v>
      </c>
      <c r="F11" s="5">
        <v>0.26828139287148112</v>
      </c>
      <c r="G11" s="5">
        <v>6.5776755043611745E-2</v>
      </c>
      <c r="H11" s="4">
        <f t="shared" si="3"/>
        <v>0.74464573152684876</v>
      </c>
      <c r="I11" s="5">
        <v>0.5323637029058732</v>
      </c>
      <c r="J11" s="5">
        <f t="shared" si="4"/>
        <v>0.5323637029058732</v>
      </c>
      <c r="K11" s="1"/>
      <c r="L11" s="3">
        <f t="shared" si="11"/>
        <v>4</v>
      </c>
      <c r="M11" s="4">
        <f t="shared" si="5"/>
        <v>0.64676761258487059</v>
      </c>
      <c r="N11" s="4">
        <f t="shared" si="6"/>
        <v>0.77703477459110437</v>
      </c>
      <c r="O11" s="4">
        <f t="shared" si="7"/>
        <v>0.87452962170636206</v>
      </c>
      <c r="P11" s="5">
        <v>0.40252191331582338</v>
      </c>
      <c r="Q11" s="5">
        <v>0.58700000197631552</v>
      </c>
      <c r="R11" s="5">
        <v>0.6909270044756668</v>
      </c>
      <c r="S11" s="4">
        <f t="shared" si="8"/>
        <v>0.87452962170636206</v>
      </c>
      <c r="T11" s="5">
        <v>0.6909270044756668</v>
      </c>
      <c r="U11" s="5">
        <f t="shared" si="9"/>
        <v>0.6909270044756668</v>
      </c>
      <c r="V11" s="1"/>
      <c r="W11" s="1"/>
      <c r="X11" s="1"/>
      <c r="Y11" s="1"/>
    </row>
    <row r="12" spans="1:25" ht="15.5" customHeight="1" x14ac:dyDescent="0.35">
      <c r="A12" s="3">
        <f t="shared" si="10"/>
        <v>5</v>
      </c>
      <c r="B12" s="4">
        <f t="shared" si="0"/>
        <v>1</v>
      </c>
      <c r="C12" s="4">
        <f t="shared" si="1"/>
        <v>1</v>
      </c>
      <c r="D12" s="4">
        <f t="shared" si="2"/>
        <v>0.41500450250655802</v>
      </c>
      <c r="E12" s="5">
        <v>0.62235941547398277</v>
      </c>
      <c r="F12" s="5">
        <v>0.9672089500400779</v>
      </c>
      <c r="G12" s="5">
        <v>0.38672817783512031</v>
      </c>
      <c r="H12" s="4">
        <f t="shared" si="3"/>
        <v>0.97499234138736535</v>
      </c>
      <c r="I12" s="5">
        <v>0.71492211714461218</v>
      </c>
      <c r="J12" s="5">
        <f t="shared" si="4"/>
        <v>0.71492211714461218</v>
      </c>
      <c r="K12" s="1"/>
      <c r="L12" s="3">
        <f t="shared" si="11"/>
        <v>5</v>
      </c>
      <c r="M12" s="4">
        <f t="shared" si="5"/>
        <v>1</v>
      </c>
      <c r="N12" s="4">
        <f t="shared" si="6"/>
        <v>0.99819907895752391</v>
      </c>
      <c r="O12" s="4">
        <f t="shared" si="7"/>
        <v>0.91897607137371207</v>
      </c>
      <c r="P12" s="5">
        <v>0.62235941547398277</v>
      </c>
      <c r="Q12" s="5">
        <v>0.75543594852007745</v>
      </c>
      <c r="R12" s="5">
        <v>0.79005557653672831</v>
      </c>
      <c r="S12" s="4">
        <f t="shared" si="8"/>
        <v>0.91897607137371207</v>
      </c>
      <c r="T12" s="5">
        <v>0.79005557653672831</v>
      </c>
      <c r="U12" s="5">
        <f t="shared" si="9"/>
        <v>0.79005557653672831</v>
      </c>
      <c r="V12" s="1"/>
      <c r="W12" s="1"/>
      <c r="X12" s="1"/>
      <c r="Y12" s="1"/>
    </row>
    <row r="13" spans="1:25" ht="15.5" customHeight="1" x14ac:dyDescent="0.35">
      <c r="A13" s="3">
        <f t="shared" si="10"/>
        <v>6</v>
      </c>
      <c r="B13" s="4">
        <f t="shared" si="0"/>
        <v>0.62317035230500728</v>
      </c>
      <c r="C13" s="4">
        <f t="shared" si="1"/>
        <v>1</v>
      </c>
      <c r="D13" s="4">
        <f t="shared" si="2"/>
        <v>0.99685630083668586</v>
      </c>
      <c r="E13" s="5">
        <v>0.62235941547398277</v>
      </c>
      <c r="F13" s="5">
        <v>0.9672089500400779</v>
      </c>
      <c r="G13" s="5">
        <v>0.9318650171247459</v>
      </c>
      <c r="H13" s="4">
        <f t="shared" si="3"/>
        <v>0.73463941433303903</v>
      </c>
      <c r="I13" s="5">
        <v>0.73325921322347387</v>
      </c>
      <c r="J13" s="5">
        <f t="shared" si="4"/>
        <v>0.73325921322347387</v>
      </c>
      <c r="K13" s="1"/>
      <c r="L13" s="3">
        <f t="shared" si="11"/>
        <v>6</v>
      </c>
      <c r="M13" s="4">
        <f t="shared" si="5"/>
        <v>0.62317035230500728</v>
      </c>
      <c r="N13" s="4">
        <f t="shared" si="6"/>
        <v>0.75785381524729023</v>
      </c>
      <c r="O13" s="4">
        <f t="shared" si="7"/>
        <v>0.86224896367810577</v>
      </c>
      <c r="P13" s="5">
        <v>0.62235941547398277</v>
      </c>
      <c r="Q13" s="5">
        <v>0.75679888355439295</v>
      </c>
      <c r="R13" s="5">
        <v>0.85971289258460271</v>
      </c>
      <c r="S13" s="4">
        <f t="shared" si="8"/>
        <v>0.86224896367810577</v>
      </c>
      <c r="T13" s="5">
        <v>0.85971289258460271</v>
      </c>
      <c r="U13" s="5">
        <f t="shared" si="9"/>
        <v>0.85971289258460271</v>
      </c>
      <c r="V13" s="1"/>
      <c r="W13" s="1"/>
      <c r="X13" s="1"/>
      <c r="Y13" s="1"/>
    </row>
    <row r="14" spans="1:25" ht="15.5" customHeight="1" x14ac:dyDescent="0.35">
      <c r="A14" s="3">
        <f t="shared" si="10"/>
        <v>7</v>
      </c>
      <c r="B14" s="4">
        <f t="shared" si="0"/>
        <v>0.99869869157281788</v>
      </c>
      <c r="C14" s="4">
        <f t="shared" si="1"/>
        <v>1</v>
      </c>
      <c r="D14" s="4">
        <f t="shared" si="2"/>
        <v>0.98430141287284145</v>
      </c>
      <c r="E14" s="5">
        <v>0.99869869157281788</v>
      </c>
      <c r="F14" s="5">
        <v>0.9672089500400779</v>
      </c>
      <c r="G14" s="5">
        <v>0.93480375891952416</v>
      </c>
      <c r="H14" s="4">
        <f t="shared" si="3"/>
        <v>0.99855939730448762</v>
      </c>
      <c r="I14" s="5">
        <v>0.99812125366181415</v>
      </c>
      <c r="J14" s="5">
        <f t="shared" si="4"/>
        <v>0.99812125366181415</v>
      </c>
      <c r="K14" s="1"/>
      <c r="L14" s="3">
        <f t="shared" si="11"/>
        <v>7</v>
      </c>
      <c r="M14" s="4">
        <f t="shared" si="5"/>
        <v>0.99869869157281788</v>
      </c>
      <c r="N14" s="4">
        <f t="shared" si="6"/>
        <v>0.9986080010792675</v>
      </c>
      <c r="O14" s="4">
        <f t="shared" si="7"/>
        <v>0.99837180339382958</v>
      </c>
      <c r="P14" s="5">
        <v>0.99869869157281788</v>
      </c>
      <c r="Q14" s="5">
        <v>0.9986080010792675</v>
      </c>
      <c r="R14" s="5">
        <v>0.99705877165374035</v>
      </c>
      <c r="S14" s="4">
        <f t="shared" si="8"/>
        <v>0.99837180339382958</v>
      </c>
      <c r="T14" s="5">
        <v>0.99705877165374035</v>
      </c>
      <c r="U14" s="5">
        <f t="shared" si="9"/>
        <v>0.99705877165374035</v>
      </c>
      <c r="V14" s="1"/>
      <c r="W14" s="1"/>
      <c r="X14" s="1"/>
      <c r="Y14" s="1"/>
    </row>
    <row r="15" spans="1:25" ht="15.5" customHeight="1" x14ac:dyDescent="0.35">
      <c r="A15" s="3">
        <f t="shared" si="10"/>
        <v>8</v>
      </c>
      <c r="B15" s="4">
        <f t="shared" si="0"/>
        <v>1</v>
      </c>
      <c r="C15" s="4">
        <f t="shared" si="1"/>
        <v>1</v>
      </c>
      <c r="D15" s="4">
        <f t="shared" si="2"/>
        <v>0.99691914962551775</v>
      </c>
      <c r="E15" s="5">
        <v>1</v>
      </c>
      <c r="F15" s="5">
        <v>0.9672089500400779</v>
      </c>
      <c r="G15" s="5">
        <v>0.94971290977948464</v>
      </c>
      <c r="H15" s="4">
        <f t="shared" si="3"/>
        <v>0.99956122425580674</v>
      </c>
      <c r="I15" s="5">
        <v>0.99956122425580674</v>
      </c>
      <c r="J15" s="5">
        <f t="shared" si="4"/>
        <v>0.99956122425580674</v>
      </c>
      <c r="K15" s="1"/>
      <c r="L15" s="3">
        <f t="shared" si="11"/>
        <v>8</v>
      </c>
      <c r="M15" s="4">
        <f t="shared" si="5"/>
        <v>1</v>
      </c>
      <c r="N15" s="4">
        <f t="shared" si="6"/>
        <v>1</v>
      </c>
      <c r="O15" s="4">
        <f t="shared" si="7"/>
        <v>0.99868482689953209</v>
      </c>
      <c r="P15" s="5">
        <v>1</v>
      </c>
      <c r="Q15" s="5">
        <v>1</v>
      </c>
      <c r="R15" s="5">
        <v>0.99868482689953209</v>
      </c>
      <c r="S15" s="4">
        <f t="shared" si="8"/>
        <v>0.99868482689953209</v>
      </c>
      <c r="T15" s="5">
        <v>0.99868482689953209</v>
      </c>
      <c r="U15" s="5">
        <f t="shared" si="9"/>
        <v>0.99868482689953209</v>
      </c>
      <c r="V15" s="1"/>
      <c r="W15" s="1"/>
      <c r="X15" s="1"/>
      <c r="Y15" s="1"/>
    </row>
    <row r="16" spans="1:25" ht="15.5" customHeight="1" x14ac:dyDescent="0.35">
      <c r="A16" s="3">
        <f t="shared" si="10"/>
        <v>9</v>
      </c>
      <c r="B16" s="4">
        <f t="shared" si="0"/>
        <v>1</v>
      </c>
      <c r="C16" s="4">
        <f t="shared" si="1"/>
        <v>1</v>
      </c>
      <c r="D16" s="4">
        <f t="shared" si="2"/>
        <v>0.9970071122904165</v>
      </c>
      <c r="E16" s="5">
        <v>1</v>
      </c>
      <c r="F16" s="5">
        <v>0.9672089500400779</v>
      </c>
      <c r="G16" s="5">
        <v>0.95264787534298478</v>
      </c>
      <c r="H16" s="4">
        <f t="shared" si="3"/>
        <v>1</v>
      </c>
      <c r="I16" s="5">
        <v>1</v>
      </c>
      <c r="J16" s="5">
        <f t="shared" si="4"/>
        <v>1</v>
      </c>
      <c r="K16" s="1"/>
      <c r="L16" s="3">
        <f t="shared" si="11"/>
        <v>9</v>
      </c>
      <c r="M16" s="4">
        <f t="shared" si="5"/>
        <v>1</v>
      </c>
      <c r="N16" s="4">
        <f t="shared" si="6"/>
        <v>1</v>
      </c>
      <c r="O16" s="4">
        <f t="shared" si="7"/>
        <v>1</v>
      </c>
      <c r="P16" s="5">
        <v>1</v>
      </c>
      <c r="Q16" s="5">
        <v>1</v>
      </c>
      <c r="R16" s="5">
        <v>1</v>
      </c>
      <c r="S16" s="4">
        <f t="shared" si="8"/>
        <v>1</v>
      </c>
      <c r="T16" s="5">
        <v>1</v>
      </c>
      <c r="U16" s="5">
        <f t="shared" si="9"/>
        <v>1</v>
      </c>
      <c r="V16" s="1"/>
      <c r="W16" s="1"/>
      <c r="X16" s="1"/>
      <c r="Y16" s="1"/>
    </row>
    <row r="17" spans="1:25" ht="15.5" customHeight="1" x14ac:dyDescent="0.35">
      <c r="A17" s="3">
        <f t="shared" si="10"/>
        <v>10</v>
      </c>
      <c r="B17" s="4">
        <f t="shared" si="0"/>
        <v>1</v>
      </c>
      <c r="C17" s="4">
        <f t="shared" si="1"/>
        <v>0.99866413347724248</v>
      </c>
      <c r="D17" s="4">
        <f t="shared" si="2"/>
        <v>0.99908595566350489</v>
      </c>
      <c r="E17" s="5">
        <v>1</v>
      </c>
      <c r="F17" s="5">
        <v>0.9672089500400779</v>
      </c>
      <c r="G17" s="5">
        <v>0.95550760230232901</v>
      </c>
      <c r="H17" s="4">
        <f t="shared" si="3"/>
        <v>1</v>
      </c>
      <c r="I17" s="5">
        <v>1</v>
      </c>
      <c r="J17" s="5">
        <f t="shared" si="4"/>
        <v>1</v>
      </c>
      <c r="K17" s="1"/>
      <c r="L17" s="3">
        <f t="shared" si="11"/>
        <v>10</v>
      </c>
      <c r="M17" s="4">
        <f t="shared" si="5"/>
        <v>1</v>
      </c>
      <c r="N17" s="4">
        <f t="shared" si="6"/>
        <v>1</v>
      </c>
      <c r="O17" s="4">
        <f t="shared" si="7"/>
        <v>1</v>
      </c>
      <c r="P17" s="5">
        <v>1</v>
      </c>
      <c r="Q17" s="5">
        <v>1</v>
      </c>
      <c r="R17" s="5">
        <v>1</v>
      </c>
      <c r="S17" s="4">
        <f t="shared" si="8"/>
        <v>1</v>
      </c>
      <c r="T17" s="5">
        <v>1</v>
      </c>
      <c r="U17" s="5">
        <f t="shared" si="9"/>
        <v>1</v>
      </c>
      <c r="V17" s="1"/>
      <c r="W17" s="1"/>
      <c r="X17" s="1"/>
      <c r="Y17" s="1"/>
    </row>
    <row r="18" spans="1:25" ht="15.5" customHeight="1" x14ac:dyDescent="0.35">
      <c r="A18" s="3">
        <f t="shared" si="10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0.96850274042821483</v>
      </c>
      <c r="G18" s="5">
        <v>0.95638177764971688</v>
      </c>
      <c r="H18" s="4">
        <f t="shared" si="3"/>
        <v>1</v>
      </c>
      <c r="I18" s="5">
        <v>1</v>
      </c>
      <c r="J18" s="5">
        <f t="shared" si="4"/>
        <v>1</v>
      </c>
      <c r="K18" s="1"/>
      <c r="L18" s="3">
        <f t="shared" si="11"/>
        <v>11</v>
      </c>
      <c r="M18" s="4">
        <f t="shared" si="5"/>
        <v>1</v>
      </c>
      <c r="N18" s="4">
        <f t="shared" si="6"/>
        <v>1</v>
      </c>
      <c r="O18" s="4">
        <f t="shared" si="7"/>
        <v>1</v>
      </c>
      <c r="P18" s="5">
        <v>1</v>
      </c>
      <c r="Q18" s="5">
        <v>1</v>
      </c>
      <c r="R18" s="5">
        <v>1</v>
      </c>
      <c r="S18" s="4">
        <f t="shared" si="8"/>
        <v>1</v>
      </c>
      <c r="T18" s="5">
        <v>1</v>
      </c>
      <c r="U18" s="5">
        <f t="shared" si="9"/>
        <v>1</v>
      </c>
      <c r="V18" s="1"/>
      <c r="W18" s="1"/>
      <c r="X18" s="1"/>
      <c r="Y18" s="1"/>
    </row>
    <row r="19" spans="1:25" ht="15.5" customHeight="1" x14ac:dyDescent="0.35">
      <c r="A19" s="3">
        <f t="shared" si="10"/>
        <v>12</v>
      </c>
      <c r="B19" s="4">
        <f t="shared" si="0"/>
        <v>1</v>
      </c>
      <c r="C19" s="4">
        <f t="shared" si="1"/>
        <v>0.98287697255679074</v>
      </c>
      <c r="D19" s="4">
        <f t="shared" si="2"/>
        <v>0.99058690288542306</v>
      </c>
      <c r="E19" s="5">
        <v>1</v>
      </c>
      <c r="F19" s="5">
        <v>0.96850274042821483</v>
      </c>
      <c r="G19" s="5">
        <v>0.95638177764971688</v>
      </c>
      <c r="H19" s="4">
        <f t="shared" si="3"/>
        <v>1</v>
      </c>
      <c r="I19" s="5">
        <v>1</v>
      </c>
      <c r="J19" s="5">
        <f t="shared" si="4"/>
        <v>1</v>
      </c>
      <c r="K19" s="1"/>
      <c r="L19" s="3">
        <f t="shared" si="11"/>
        <v>12</v>
      </c>
      <c r="M19" s="4">
        <f t="shared" si="5"/>
        <v>1</v>
      </c>
      <c r="N19" s="4">
        <f t="shared" si="6"/>
        <v>1</v>
      </c>
      <c r="O19" s="4">
        <f t="shared" si="7"/>
        <v>1</v>
      </c>
      <c r="P19" s="5">
        <v>1</v>
      </c>
      <c r="Q19" s="5">
        <v>1</v>
      </c>
      <c r="R19" s="5">
        <v>1</v>
      </c>
      <c r="S19" s="4">
        <f t="shared" si="8"/>
        <v>1</v>
      </c>
      <c r="T19" s="5">
        <v>1</v>
      </c>
      <c r="U19" s="5">
        <f t="shared" si="9"/>
        <v>1</v>
      </c>
      <c r="V19" s="1"/>
      <c r="W19" s="1"/>
      <c r="X19" s="1"/>
      <c r="Y19" s="1"/>
    </row>
    <row r="20" spans="1:25" ht="15.5" customHeight="1" x14ac:dyDescent="0.35">
      <c r="A20" s="3">
        <f t="shared" si="10"/>
        <v>13</v>
      </c>
      <c r="B20" s="4">
        <f t="shared" si="0"/>
        <v>1</v>
      </c>
      <c r="C20" s="4">
        <f t="shared" si="1"/>
        <v>1</v>
      </c>
      <c r="D20" s="4">
        <f t="shared" si="2"/>
        <v>0.99970235083311998</v>
      </c>
      <c r="E20" s="5">
        <v>1</v>
      </c>
      <c r="F20" s="5">
        <v>0.98537534958095141</v>
      </c>
      <c r="G20" s="5">
        <v>0.96546983900547034</v>
      </c>
      <c r="H20" s="4">
        <f t="shared" si="3"/>
        <v>1</v>
      </c>
      <c r="I20" s="5">
        <v>1</v>
      </c>
      <c r="J20" s="5">
        <f t="shared" si="4"/>
        <v>1</v>
      </c>
      <c r="K20" s="1"/>
      <c r="L20" s="3">
        <f t="shared" si="11"/>
        <v>13</v>
      </c>
      <c r="M20" s="4">
        <f t="shared" si="5"/>
        <v>1</v>
      </c>
      <c r="N20" s="4">
        <f t="shared" si="6"/>
        <v>1</v>
      </c>
      <c r="O20" s="4">
        <f t="shared" si="7"/>
        <v>1</v>
      </c>
      <c r="P20" s="5">
        <v>1</v>
      </c>
      <c r="Q20" s="5">
        <v>1</v>
      </c>
      <c r="R20" s="5">
        <v>1</v>
      </c>
      <c r="S20" s="4">
        <f t="shared" si="8"/>
        <v>1</v>
      </c>
      <c r="T20" s="5">
        <v>1</v>
      </c>
      <c r="U20" s="5">
        <f t="shared" si="9"/>
        <v>1</v>
      </c>
      <c r="V20" s="1"/>
      <c r="W20" s="1"/>
      <c r="X20" s="1"/>
      <c r="Y20" s="1"/>
    </row>
    <row r="21" spans="1:25" ht="15.5" customHeight="1" x14ac:dyDescent="0.35">
      <c r="A21" s="3">
        <f t="shared" si="10"/>
        <v>14</v>
      </c>
      <c r="B21" s="4">
        <f t="shared" si="0"/>
        <v>1</v>
      </c>
      <c r="C21" s="4">
        <f t="shared" si="1"/>
        <v>0.98537534958095141</v>
      </c>
      <c r="D21" s="4">
        <f t="shared" si="2"/>
        <v>0.96575729585999137</v>
      </c>
      <c r="E21" s="5">
        <v>1</v>
      </c>
      <c r="F21" s="5">
        <v>0.98537534958095141</v>
      </c>
      <c r="G21" s="5">
        <v>0.96575729585999137</v>
      </c>
      <c r="H21" s="4">
        <f t="shared" si="3"/>
        <v>1</v>
      </c>
      <c r="I21" s="5">
        <v>1</v>
      </c>
      <c r="J21" s="5">
        <f t="shared" si="4"/>
        <v>1</v>
      </c>
      <c r="K21" s="1"/>
      <c r="L21" s="3">
        <f t="shared" si="11"/>
        <v>14</v>
      </c>
      <c r="M21" s="4">
        <f t="shared" si="5"/>
        <v>1</v>
      </c>
      <c r="N21" s="4">
        <f t="shared" si="6"/>
        <v>1</v>
      </c>
      <c r="O21" s="4">
        <f t="shared" si="7"/>
        <v>1</v>
      </c>
      <c r="P21" s="5">
        <v>1</v>
      </c>
      <c r="Q21" s="5">
        <v>1</v>
      </c>
      <c r="R21" s="5">
        <v>1</v>
      </c>
      <c r="S21" s="4">
        <f t="shared" si="8"/>
        <v>1</v>
      </c>
      <c r="T21" s="5">
        <v>1</v>
      </c>
      <c r="U21" s="5">
        <f t="shared" si="9"/>
        <v>1</v>
      </c>
      <c r="V21" s="1"/>
      <c r="W21" s="1"/>
      <c r="X21" s="1"/>
      <c r="Y21" s="1"/>
    </row>
    <row r="22" spans="1:25" ht="15.5" customHeight="1" x14ac:dyDescent="0.35">
      <c r="A22" s="3">
        <f t="shared" si="10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  <c r="K22" s="1"/>
      <c r="L22" s="3">
        <f t="shared" si="11"/>
        <v>15</v>
      </c>
      <c r="M22" s="4">
        <f t="shared" si="5"/>
        <v>1</v>
      </c>
      <c r="N22" s="4">
        <f t="shared" si="6"/>
        <v>1</v>
      </c>
      <c r="O22" s="4">
        <f t="shared" si="7"/>
        <v>1</v>
      </c>
      <c r="P22" s="5">
        <v>1</v>
      </c>
      <c r="Q22" s="5">
        <v>1</v>
      </c>
      <c r="R22" s="5">
        <v>1</v>
      </c>
      <c r="S22" s="4">
        <f t="shared" si="8"/>
        <v>1</v>
      </c>
      <c r="T22" s="5">
        <v>1</v>
      </c>
      <c r="U22" s="5">
        <f t="shared" si="9"/>
        <v>1</v>
      </c>
      <c r="V22" s="1"/>
      <c r="W22" s="1"/>
      <c r="X22" s="1"/>
      <c r="Y22" s="1"/>
    </row>
    <row r="23" spans="1:25" ht="15.5" customHeight="1" x14ac:dyDescent="0.35">
      <c r="A23" s="3">
        <f t="shared" si="10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  <c r="K23" s="1"/>
      <c r="L23" s="3">
        <f t="shared" si="11"/>
        <v>16</v>
      </c>
      <c r="M23" s="4">
        <f t="shared" si="5"/>
        <v>1</v>
      </c>
      <c r="N23" s="4">
        <f t="shared" si="6"/>
        <v>1</v>
      </c>
      <c r="O23" s="4">
        <f t="shared" si="7"/>
        <v>1</v>
      </c>
      <c r="P23" s="5">
        <v>1</v>
      </c>
      <c r="Q23" s="5">
        <v>1</v>
      </c>
      <c r="R23" s="5">
        <v>1</v>
      </c>
      <c r="S23" s="4">
        <f t="shared" si="8"/>
        <v>1</v>
      </c>
      <c r="T23" s="5">
        <v>1</v>
      </c>
      <c r="U23" s="5">
        <f t="shared" si="9"/>
        <v>1</v>
      </c>
      <c r="V23" s="1"/>
      <c r="W23" s="1"/>
      <c r="X23" s="1"/>
      <c r="Y23" s="1"/>
    </row>
    <row r="24" spans="1:25" ht="15.5" customHeight="1" x14ac:dyDescent="0.35">
      <c r="A24" s="3">
        <f t="shared" si="10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  <c r="K24" s="1"/>
      <c r="L24" s="3">
        <f t="shared" si="11"/>
        <v>17</v>
      </c>
      <c r="M24" s="4">
        <f t="shared" si="5"/>
        <v>1</v>
      </c>
      <c r="N24" s="4">
        <f t="shared" si="6"/>
        <v>1</v>
      </c>
      <c r="O24" s="4">
        <f t="shared" si="7"/>
        <v>1</v>
      </c>
      <c r="P24" s="5">
        <v>1</v>
      </c>
      <c r="Q24" s="5">
        <v>1</v>
      </c>
      <c r="R24" s="5">
        <v>1</v>
      </c>
      <c r="S24" s="4">
        <f t="shared" si="8"/>
        <v>1</v>
      </c>
      <c r="T24" s="5">
        <v>1</v>
      </c>
      <c r="U24" s="5">
        <f t="shared" si="9"/>
        <v>1</v>
      </c>
      <c r="V24" s="1"/>
      <c r="W24" s="1"/>
      <c r="X24" s="1"/>
      <c r="Y24" s="1"/>
    </row>
    <row r="25" spans="1:25" ht="15.5" customHeight="1" x14ac:dyDescent="0.35">
      <c r="A25" s="3">
        <f t="shared" si="10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  <c r="K25" s="1"/>
      <c r="L25" s="3">
        <f t="shared" si="11"/>
        <v>18</v>
      </c>
      <c r="M25" s="4">
        <f t="shared" si="5"/>
        <v>1</v>
      </c>
      <c r="N25" s="4">
        <f t="shared" si="6"/>
        <v>1</v>
      </c>
      <c r="O25" s="4">
        <f t="shared" si="7"/>
        <v>1</v>
      </c>
      <c r="P25" s="5">
        <v>1</v>
      </c>
      <c r="Q25" s="5">
        <v>1</v>
      </c>
      <c r="R25" s="5">
        <v>1</v>
      </c>
      <c r="S25" s="4">
        <f t="shared" si="8"/>
        <v>1</v>
      </c>
      <c r="T25" s="5">
        <v>1</v>
      </c>
      <c r="U25" s="5">
        <f t="shared" si="9"/>
        <v>1</v>
      </c>
      <c r="V25" s="1"/>
      <c r="W25" s="1"/>
      <c r="X25" s="1"/>
      <c r="Y25" s="1"/>
    </row>
    <row r="26" spans="1:25" ht="15.5" customHeight="1" x14ac:dyDescent="0.35">
      <c r="A26" s="3">
        <f t="shared" si="10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  <c r="K26" s="1"/>
      <c r="L26" s="3">
        <f t="shared" si="11"/>
        <v>19</v>
      </c>
      <c r="M26" s="4">
        <f t="shared" si="5"/>
        <v>1</v>
      </c>
      <c r="N26" s="4">
        <f t="shared" si="6"/>
        <v>1</v>
      </c>
      <c r="O26" s="4">
        <f t="shared" si="7"/>
        <v>1</v>
      </c>
      <c r="P26" s="5">
        <v>1</v>
      </c>
      <c r="Q26" s="5">
        <v>1</v>
      </c>
      <c r="R26" s="5">
        <v>1</v>
      </c>
      <c r="S26" s="4">
        <f t="shared" si="8"/>
        <v>1</v>
      </c>
      <c r="T26" s="5">
        <v>1</v>
      </c>
      <c r="U26" s="5">
        <f t="shared" si="9"/>
        <v>1</v>
      </c>
      <c r="V26" s="1"/>
      <c r="W26" s="1"/>
      <c r="X26" s="1"/>
      <c r="Y26" s="1"/>
    </row>
    <row r="27" spans="1:25" ht="15.5" customHeight="1" x14ac:dyDescent="0.35">
      <c r="A27" s="3">
        <f t="shared" si="10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  <c r="K27" s="1"/>
      <c r="L27" s="3">
        <f t="shared" si="11"/>
        <v>20</v>
      </c>
      <c r="M27" s="4">
        <f t="shared" si="5"/>
        <v>1</v>
      </c>
      <c r="N27" s="4">
        <f t="shared" si="6"/>
        <v>1</v>
      </c>
      <c r="O27" s="4">
        <f t="shared" si="7"/>
        <v>1</v>
      </c>
      <c r="P27" s="5">
        <v>1</v>
      </c>
      <c r="Q27" s="5">
        <v>1</v>
      </c>
      <c r="R27" s="5">
        <v>1</v>
      </c>
      <c r="S27" s="4">
        <f t="shared" si="8"/>
        <v>1</v>
      </c>
      <c r="T27" s="5">
        <v>1</v>
      </c>
      <c r="U27" s="5">
        <f t="shared" si="9"/>
        <v>1</v>
      </c>
      <c r="V27" s="1"/>
      <c r="W27" s="1"/>
      <c r="X27" s="1"/>
      <c r="Y27" s="1"/>
    </row>
    <row r="28" spans="1:25" ht="15.5" customHeight="1" x14ac:dyDescent="0.35">
      <c r="A28" s="3">
        <f t="shared" si="10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  <c r="K28" s="1"/>
      <c r="L28" s="3">
        <f t="shared" si="11"/>
        <v>21</v>
      </c>
      <c r="M28" s="4">
        <f t="shared" si="5"/>
        <v>1</v>
      </c>
      <c r="N28" s="4">
        <f t="shared" si="6"/>
        <v>1</v>
      </c>
      <c r="O28" s="4">
        <f t="shared" si="7"/>
        <v>1</v>
      </c>
      <c r="P28" s="5">
        <v>1</v>
      </c>
      <c r="Q28" s="5">
        <v>1</v>
      </c>
      <c r="R28" s="5">
        <v>1</v>
      </c>
      <c r="S28" s="4">
        <f t="shared" si="8"/>
        <v>1</v>
      </c>
      <c r="T28" s="5">
        <v>1</v>
      </c>
      <c r="U28" s="5">
        <f t="shared" si="9"/>
        <v>1</v>
      </c>
      <c r="V28" s="1"/>
      <c r="W28" s="1"/>
      <c r="X28" s="1"/>
      <c r="Y28" s="1"/>
    </row>
    <row r="29" spans="1:25" ht="15.5" customHeight="1" x14ac:dyDescent="0.35">
      <c r="A29" s="3">
        <f t="shared" si="10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  <c r="K29" s="1"/>
      <c r="L29" s="3">
        <f t="shared" si="11"/>
        <v>22</v>
      </c>
      <c r="M29" s="4">
        <f t="shared" si="5"/>
        <v>1</v>
      </c>
      <c r="N29" s="4">
        <f t="shared" si="6"/>
        <v>1</v>
      </c>
      <c r="O29" s="4">
        <f t="shared" si="7"/>
        <v>1</v>
      </c>
      <c r="P29" s="5">
        <v>1</v>
      </c>
      <c r="Q29" s="5">
        <v>1</v>
      </c>
      <c r="R29" s="5">
        <v>1</v>
      </c>
      <c r="S29" s="4">
        <f t="shared" si="8"/>
        <v>1</v>
      </c>
      <c r="T29" s="5">
        <v>1</v>
      </c>
      <c r="U29" s="5">
        <f t="shared" si="9"/>
        <v>1</v>
      </c>
      <c r="V29" s="1"/>
      <c r="W29" s="1"/>
      <c r="X29" s="1"/>
      <c r="Y29" s="1"/>
    </row>
    <row r="30" spans="1:25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  <c r="K30" s="1"/>
      <c r="L30" s="3">
        <v>23</v>
      </c>
      <c r="M30" s="4">
        <v>1</v>
      </c>
      <c r="N30" s="4">
        <v>1</v>
      </c>
      <c r="O30" s="4">
        <v>1</v>
      </c>
      <c r="P30" s="5">
        <v>1</v>
      </c>
      <c r="Q30" s="5">
        <v>1</v>
      </c>
      <c r="R30" s="5">
        <v>1</v>
      </c>
      <c r="S30" s="4">
        <v>1</v>
      </c>
      <c r="T30" s="5">
        <v>1</v>
      </c>
      <c r="U30" s="5">
        <f t="shared" si="9"/>
        <v>1</v>
      </c>
      <c r="V30" s="1"/>
      <c r="W30" s="1"/>
      <c r="X30" s="1"/>
      <c r="Y30" s="1"/>
    </row>
    <row r="31" spans="1:25" ht="15.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ht="15.5" customHeight="1" x14ac:dyDescent="0.35">
      <c r="A32" s="1" t="s">
        <v>20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4" ht="15.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4" ht="15.5" customHeight="1" x14ac:dyDescent="0.35">
      <c r="A34" s="1"/>
      <c r="B34" s="1"/>
      <c r="C34" s="1"/>
      <c r="D34" s="1"/>
      <c r="E34" s="2" t="s">
        <v>21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23</v>
      </c>
      <c r="B36" s="6" t="s">
        <v>24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25</v>
      </c>
      <c r="B37" s="3" t="s">
        <v>26</v>
      </c>
      <c r="C37" s="3" t="s">
        <v>26</v>
      </c>
      <c r="D37" s="3" t="s">
        <v>26</v>
      </c>
      <c r="E37" s="3" t="s">
        <v>26</v>
      </c>
      <c r="F37" s="3" t="s">
        <v>26</v>
      </c>
      <c r="G37" s="3" t="s">
        <v>26</v>
      </c>
      <c r="H37" s="3" t="s">
        <v>26</v>
      </c>
      <c r="I37" s="3" t="s">
        <v>26</v>
      </c>
      <c r="J37" s="3" t="s">
        <v>26</v>
      </c>
      <c r="K37" s="3" t="s">
        <v>26</v>
      </c>
      <c r="L37" s="3" t="s">
        <v>26</v>
      </c>
      <c r="M37" s="3" t="s">
        <v>26</v>
      </c>
      <c r="N37" s="3" t="s">
        <v>26</v>
      </c>
      <c r="O37" s="3" t="s">
        <v>26</v>
      </c>
      <c r="P37" s="3" t="s">
        <v>26</v>
      </c>
      <c r="Q37" s="3" t="s">
        <v>26</v>
      </c>
      <c r="R37" s="3" t="s">
        <v>26</v>
      </c>
      <c r="S37" s="3" t="s">
        <v>26</v>
      </c>
      <c r="T37" s="3" t="s">
        <v>26</v>
      </c>
      <c r="U37" s="3" t="s">
        <v>26</v>
      </c>
      <c r="V37" s="3" t="s">
        <v>26</v>
      </c>
      <c r="W37" s="3" t="s">
        <v>26</v>
      </c>
      <c r="X37" s="3" t="s">
        <v>26</v>
      </c>
    </row>
    <row r="38" spans="1:24" ht="15.5" customHeight="1" x14ac:dyDescent="0.35">
      <c r="A38" s="1">
        <v>0</v>
      </c>
      <c r="B38" s="4"/>
      <c r="C38" s="4"/>
      <c r="D38" s="4">
        <v>1</v>
      </c>
      <c r="E38" s="4">
        <v>12.61739130434783</v>
      </c>
      <c r="F38" s="4">
        <v>1.348035837353549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1.230061349693252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12">1+A38</f>
        <v>1</v>
      </c>
      <c r="B39" s="4"/>
      <c r="C39" s="4"/>
      <c r="D39" s="4">
        <v>2.9999999999999969</v>
      </c>
      <c r="E39" s="4">
        <v>4.5166666666666648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12"/>
        <v>2</v>
      </c>
      <c r="B40" s="4"/>
      <c r="C40" s="4"/>
      <c r="D40" s="4">
        <v>14.91818181818182</v>
      </c>
      <c r="E40" s="4">
        <v>1</v>
      </c>
      <c r="F40" s="4">
        <v>1.015234613040829</v>
      </c>
      <c r="G40" s="4">
        <v>0.99999999999999989</v>
      </c>
      <c r="H40" s="4">
        <v>0.99999999999999989</v>
      </c>
      <c r="I40" s="4">
        <v>0.99999999999999989</v>
      </c>
      <c r="J40" s="4">
        <v>0.99999999999999989</v>
      </c>
      <c r="K40" s="4">
        <v>0.99999999999999989</v>
      </c>
      <c r="L40" s="4">
        <v>0.99999999999999989</v>
      </c>
      <c r="M40" s="4">
        <v>0.99999999999999989</v>
      </c>
      <c r="N40" s="4">
        <v>0.99999999999999989</v>
      </c>
      <c r="O40" s="4">
        <v>0.99999999999999989</v>
      </c>
      <c r="P40" s="4">
        <v>0.99999999999999989</v>
      </c>
      <c r="Q40" s="4">
        <v>0.99999999999999989</v>
      </c>
      <c r="R40" s="4">
        <v>0.99999999999999989</v>
      </c>
      <c r="S40" s="4">
        <v>0.99999999999999989</v>
      </c>
      <c r="T40" s="4">
        <v>0.99999999999999989</v>
      </c>
      <c r="U40" s="4">
        <v>0.99999999999999989</v>
      </c>
      <c r="V40" s="4">
        <v>0.99999999999999989</v>
      </c>
    </row>
    <row r="41" spans="1:24" ht="15.5" customHeight="1" x14ac:dyDescent="0.35">
      <c r="A41" s="1">
        <f t="shared" si="12"/>
        <v>3</v>
      </c>
      <c r="B41" s="4"/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2.280675783955564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1.0029773778828459</v>
      </c>
      <c r="P41" s="4">
        <v>0.99999999999999989</v>
      </c>
      <c r="Q41" s="4">
        <v>0.99999999999999989</v>
      </c>
      <c r="R41" s="4">
        <v>0.99999999999999989</v>
      </c>
      <c r="S41" s="4">
        <v>0.99999999999999989</v>
      </c>
      <c r="T41" s="4">
        <v>0.99999999999999989</v>
      </c>
      <c r="U41" s="4">
        <v>0.99999999999999989</v>
      </c>
      <c r="V41" s="4"/>
    </row>
    <row r="42" spans="1:24" ht="15.5" customHeight="1" x14ac:dyDescent="0.35">
      <c r="A42" s="1">
        <f t="shared" si="12"/>
        <v>4</v>
      </c>
      <c r="B42" s="4"/>
      <c r="C42" s="4">
        <v>1.2666666666666671</v>
      </c>
      <c r="D42" s="4">
        <v>1</v>
      </c>
      <c r="E42" s="4">
        <v>1</v>
      </c>
      <c r="F42" s="4">
        <v>2.5789473684210531</v>
      </c>
      <c r="G42" s="4">
        <v>3.489795918367347</v>
      </c>
      <c r="H42" s="4">
        <v>1</v>
      </c>
      <c r="I42" s="4">
        <v>1</v>
      </c>
      <c r="J42" s="4">
        <v>1</v>
      </c>
      <c r="K42" s="4">
        <v>1.028409356725146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12"/>
        <v>5</v>
      </c>
      <c r="B43" s="4"/>
      <c r="C43" s="4">
        <v>1</v>
      </c>
      <c r="D43" s="4">
        <v>1</v>
      </c>
      <c r="E43" s="4">
        <v>21</v>
      </c>
      <c r="F43" s="4">
        <v>4.5523809523809531</v>
      </c>
      <c r="G43" s="4">
        <v>1.1613598326359831</v>
      </c>
      <c r="H43" s="4">
        <v>1</v>
      </c>
      <c r="I43" s="4">
        <v>1</v>
      </c>
      <c r="J43" s="4">
        <v>1.0360275971394091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12"/>
        <v>6</v>
      </c>
      <c r="B44" s="4"/>
      <c r="C44" s="4"/>
      <c r="D44" s="4">
        <v>1</v>
      </c>
      <c r="E44" s="4">
        <v>6.6000000000000014</v>
      </c>
      <c r="F44" s="4">
        <v>1</v>
      </c>
      <c r="G44" s="4">
        <v>10.84848484848485</v>
      </c>
      <c r="H44" s="4">
        <v>1.0027932960893851</v>
      </c>
      <c r="I44" s="4">
        <v>1</v>
      </c>
      <c r="J44" s="4">
        <v>1</v>
      </c>
      <c r="K44" s="4">
        <v>1</v>
      </c>
      <c r="L44" s="4">
        <v>1.0029526462395539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12"/>
        <v>7</v>
      </c>
      <c r="B45" s="4"/>
      <c r="C45" s="4"/>
      <c r="D45" s="4">
        <v>1.0819148936170211</v>
      </c>
      <c r="E45" s="4">
        <v>1.123028515240905</v>
      </c>
      <c r="F45" s="4">
        <v>3.7834203060974341</v>
      </c>
      <c r="G45" s="4">
        <v>3.6477325323064389</v>
      </c>
      <c r="H45" s="4">
        <v>0.99999999999999989</v>
      </c>
      <c r="I45" s="4">
        <v>0.99999999999999989</v>
      </c>
      <c r="J45" s="4">
        <v>0.99999999999999989</v>
      </c>
      <c r="K45" s="4">
        <v>1.0076131069787451</v>
      </c>
      <c r="L45" s="4">
        <v>1.008025920695315</v>
      </c>
      <c r="M45" s="4">
        <v>1</v>
      </c>
      <c r="N45" s="4">
        <v>1.097755369224773</v>
      </c>
      <c r="O45" s="4">
        <v>1</v>
      </c>
      <c r="P45" s="4">
        <v>1.089050231012586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12"/>
        <v>8</v>
      </c>
      <c r="B46" s="4"/>
      <c r="C46" s="4"/>
      <c r="D46" s="4">
        <v>43.857142857142861</v>
      </c>
      <c r="E46" s="4">
        <v>1.175895765472313</v>
      </c>
      <c r="F46" s="4">
        <v>0.99999999999999989</v>
      </c>
      <c r="G46" s="4">
        <v>0.99999999999999989</v>
      </c>
      <c r="H46" s="4">
        <v>0.99999999999999989</v>
      </c>
      <c r="I46" s="4">
        <v>1.1913875598086121</v>
      </c>
      <c r="J46" s="4">
        <v>1.001056859015008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12"/>
        <v>9</v>
      </c>
      <c r="B47" s="4"/>
      <c r="C47" s="4"/>
      <c r="D47" s="4">
        <v>1</v>
      </c>
      <c r="E47" s="4">
        <v>1</v>
      </c>
      <c r="F47" s="4">
        <v>37.441758530183733</v>
      </c>
      <c r="G47" s="4">
        <v>0.99999999999999989</v>
      </c>
      <c r="H47" s="4">
        <v>1.0350500620035601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1.0067726312552869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12"/>
        <v>10</v>
      </c>
      <c r="B48" s="4"/>
      <c r="C48" s="4">
        <v>96</v>
      </c>
      <c r="D48" s="4">
        <v>1.017743055555554</v>
      </c>
      <c r="E48" s="4">
        <v>1</v>
      </c>
      <c r="F48" s="4">
        <v>1.0341168844461119</v>
      </c>
      <c r="G48" s="4">
        <v>4.0078189436178313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55" ht="15.5" customHeight="1" x14ac:dyDescent="0.35">
      <c r="A49" s="1">
        <f t="shared" si="12"/>
        <v>11</v>
      </c>
      <c r="B49" s="4"/>
      <c r="C49" s="4"/>
      <c r="D49" s="4">
        <v>10.26191666666667</v>
      </c>
      <c r="E49" s="4">
        <v>0.99999999999999933</v>
      </c>
      <c r="F49" s="4">
        <v>2.388142241134291</v>
      </c>
      <c r="G49" s="4">
        <v>1.0017002002835931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55" ht="15.5" customHeight="1" x14ac:dyDescent="0.35">
      <c r="A50" s="1">
        <f t="shared" si="12"/>
        <v>12</v>
      </c>
      <c r="B50" s="4"/>
      <c r="C50" s="4"/>
      <c r="D50" s="4">
        <v>2.8181818181818179</v>
      </c>
      <c r="E50" s="4">
        <v>47.87096774193548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55" ht="15.5" customHeight="1" x14ac:dyDescent="0.35">
      <c r="A51" s="1">
        <f t="shared" si="12"/>
        <v>13</v>
      </c>
      <c r="B51" s="4"/>
      <c r="C51" s="4">
        <v>1</v>
      </c>
      <c r="D51" s="4">
        <v>1</v>
      </c>
      <c r="E51" s="4">
        <v>1.3533333333333331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55" ht="15.5" customHeight="1" x14ac:dyDescent="0.35">
      <c r="A52" s="1">
        <f t="shared" si="12"/>
        <v>14</v>
      </c>
      <c r="B52" s="4"/>
      <c r="C52" s="4"/>
      <c r="D52" s="4">
        <v>1.1388888888888891</v>
      </c>
      <c r="E52" s="4">
        <v>1</v>
      </c>
      <c r="F52" s="4">
        <v>11.79268292682927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55" ht="15.5" customHeight="1" x14ac:dyDescent="0.35">
      <c r="A53" s="1">
        <f t="shared" si="12"/>
        <v>15</v>
      </c>
      <c r="B53" s="4"/>
      <c r="C53" s="4">
        <v>1.0685714285714289</v>
      </c>
      <c r="D53" s="4">
        <v>1</v>
      </c>
      <c r="E53" s="4">
        <v>4.7967914438502683</v>
      </c>
      <c r="F53" s="4">
        <v>1</v>
      </c>
      <c r="G53" s="4">
        <v>1</v>
      </c>
      <c r="H53" s="4">
        <v>1</v>
      </c>
      <c r="I53" s="4">
        <v>1</v>
      </c>
    </row>
    <row r="54" spans="1:55" ht="15.5" customHeight="1" x14ac:dyDescent="0.35">
      <c r="A54" s="1">
        <f t="shared" si="12"/>
        <v>16</v>
      </c>
      <c r="B54" s="4"/>
      <c r="C54" s="4"/>
      <c r="D54" s="4">
        <v>5</v>
      </c>
      <c r="E54" s="4">
        <v>2.9999999999999991</v>
      </c>
      <c r="F54" s="4">
        <v>3.2333333333333338</v>
      </c>
      <c r="G54" s="4">
        <v>1</v>
      </c>
      <c r="H54" s="4">
        <v>1</v>
      </c>
    </row>
    <row r="55" spans="1:55" ht="15.5" customHeight="1" x14ac:dyDescent="0.35">
      <c r="A55" s="1">
        <f t="shared" si="12"/>
        <v>17</v>
      </c>
      <c r="B55" s="4"/>
      <c r="C55" s="4"/>
      <c r="D55" s="4"/>
      <c r="E55" s="4"/>
      <c r="F55" s="4"/>
      <c r="G55" s="4"/>
    </row>
    <row r="56" spans="1:55" ht="15.5" customHeight="1" x14ac:dyDescent="0.35">
      <c r="A56" s="1">
        <f t="shared" si="12"/>
        <v>18</v>
      </c>
      <c r="B56" s="4"/>
      <c r="C56" s="4"/>
      <c r="D56" s="4"/>
      <c r="E56" s="4">
        <v>46.454545454545453</v>
      </c>
      <c r="F56" s="4">
        <v>1</v>
      </c>
    </row>
    <row r="57" spans="1:55" ht="15.5" customHeight="1" x14ac:dyDescent="0.35">
      <c r="A57" s="1">
        <f t="shared" si="12"/>
        <v>19</v>
      </c>
      <c r="B57" s="4"/>
      <c r="C57" s="4"/>
      <c r="D57" s="4">
        <v>1</v>
      </c>
      <c r="E57" s="4">
        <v>1</v>
      </c>
    </row>
    <row r="58" spans="1:55" ht="15.5" customHeight="1" x14ac:dyDescent="0.35">
      <c r="A58" s="1">
        <f t="shared" si="12"/>
        <v>20</v>
      </c>
      <c r="B58" s="4"/>
      <c r="C58" s="4">
        <v>492.23818181818177</v>
      </c>
      <c r="D58" s="4">
        <v>1</v>
      </c>
    </row>
    <row r="59" spans="1:55" ht="15.5" customHeight="1" x14ac:dyDescent="0.35">
      <c r="A59" s="1">
        <f t="shared" si="12"/>
        <v>21</v>
      </c>
      <c r="B59" s="4"/>
      <c r="C59" s="4">
        <v>21</v>
      </c>
    </row>
    <row r="60" spans="1:55" ht="15.5" customHeight="1" x14ac:dyDescent="0.35">
      <c r="A60" s="1">
        <f t="shared" si="12"/>
        <v>22</v>
      </c>
      <c r="B60" s="4"/>
    </row>
    <row r="62" spans="1:55" x14ac:dyDescent="0.35">
      <c r="A62" t="s">
        <v>27</v>
      </c>
    </row>
    <row r="64" spans="1:55" x14ac:dyDescent="0.35">
      <c r="A64" s="7"/>
      <c r="B64" s="8" t="s">
        <v>28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 t="s">
        <v>29</v>
      </c>
      <c r="AB64" s="7"/>
      <c r="AC64" s="7" t="s">
        <v>30</v>
      </c>
      <c r="AD64" s="8" t="s">
        <v>31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 t="s">
        <v>29</v>
      </c>
    </row>
    <row r="65" spans="1:55" x14ac:dyDescent="0.35">
      <c r="A65" s="24" t="s">
        <v>32</v>
      </c>
      <c r="B65" s="9">
        <f>A66</f>
        <v>44652</v>
      </c>
      <c r="C65" s="9">
        <f>A67</f>
        <v>44682</v>
      </c>
      <c r="D65" s="9">
        <f>A68</f>
        <v>44713</v>
      </c>
      <c r="E65" s="9">
        <f>A69</f>
        <v>44743</v>
      </c>
      <c r="F65" s="9">
        <f>A70</f>
        <v>44774</v>
      </c>
      <c r="G65" s="9">
        <f>A71</f>
        <v>44805</v>
      </c>
      <c r="H65" s="9">
        <f>A72</f>
        <v>44835</v>
      </c>
      <c r="I65" s="9">
        <f>A73</f>
        <v>44866</v>
      </c>
      <c r="J65" s="9">
        <f>A74</f>
        <v>44896</v>
      </c>
      <c r="K65" s="9">
        <f>A75</f>
        <v>44927</v>
      </c>
      <c r="L65" s="9">
        <f>A76</f>
        <v>44958</v>
      </c>
      <c r="M65" s="9">
        <f>A77</f>
        <v>44986</v>
      </c>
      <c r="N65" s="9">
        <f>A78</f>
        <v>45017</v>
      </c>
      <c r="O65" s="9">
        <f>A79</f>
        <v>45047</v>
      </c>
      <c r="P65" s="9">
        <f>A80</f>
        <v>45078</v>
      </c>
      <c r="Q65" s="9">
        <f>A81</f>
        <v>45108</v>
      </c>
      <c r="R65" s="9">
        <f>A82</f>
        <v>45139</v>
      </c>
      <c r="S65" s="9">
        <f>A83</f>
        <v>45170</v>
      </c>
      <c r="T65" s="9">
        <f>A84</f>
        <v>45200</v>
      </c>
      <c r="U65" s="9">
        <f>A85</f>
        <v>45231</v>
      </c>
      <c r="V65" s="9">
        <f>A86</f>
        <v>45261</v>
      </c>
      <c r="W65" s="9">
        <f>A87</f>
        <v>45292</v>
      </c>
      <c r="X65" s="9">
        <f>A88</f>
        <v>45323</v>
      </c>
      <c r="Y65" s="9">
        <f>A89</f>
        <v>45352</v>
      </c>
      <c r="Z65" s="9" t="s">
        <v>33</v>
      </c>
      <c r="AA65" s="7" t="s">
        <v>33</v>
      </c>
      <c r="AB65" s="7"/>
      <c r="AC65" s="7" t="s">
        <v>23</v>
      </c>
      <c r="AD65" s="9">
        <f>AC66</f>
        <v>44652</v>
      </c>
      <c r="AE65" s="9">
        <f>AC67</f>
        <v>44682</v>
      </c>
      <c r="AF65" s="9">
        <f>AC68</f>
        <v>44713</v>
      </c>
      <c r="AG65" s="9">
        <f>AC69</f>
        <v>44743</v>
      </c>
      <c r="AH65" s="9">
        <f>AC70</f>
        <v>44774</v>
      </c>
      <c r="AI65" s="9">
        <f>AC71</f>
        <v>44805</v>
      </c>
      <c r="AJ65" s="9">
        <f>AC72</f>
        <v>44835</v>
      </c>
      <c r="AK65" s="9">
        <f>AC73</f>
        <v>44866</v>
      </c>
      <c r="AL65" s="9">
        <f>AC74</f>
        <v>44896</v>
      </c>
      <c r="AM65" s="9">
        <f>AC75</f>
        <v>44927</v>
      </c>
      <c r="AN65" s="9">
        <f>AC76</f>
        <v>44958</v>
      </c>
      <c r="AO65" s="9">
        <f>AC77</f>
        <v>44986</v>
      </c>
      <c r="AP65" s="9">
        <f>AC78</f>
        <v>45017</v>
      </c>
      <c r="AQ65" s="9">
        <f>AC79</f>
        <v>45047</v>
      </c>
      <c r="AR65" s="9">
        <f>AC80</f>
        <v>45078</v>
      </c>
      <c r="AS65" s="9">
        <f>AC81</f>
        <v>45108</v>
      </c>
      <c r="AT65" s="9">
        <f>AC82</f>
        <v>45139</v>
      </c>
      <c r="AU65" s="9">
        <f>AC83</f>
        <v>45170</v>
      </c>
      <c r="AV65" s="9">
        <f>AC84</f>
        <v>45200</v>
      </c>
      <c r="AW65" s="9">
        <f>AC85</f>
        <v>45231</v>
      </c>
      <c r="AX65" s="9">
        <f>AC86</f>
        <v>45261</v>
      </c>
      <c r="AY65" s="9">
        <f>AC87</f>
        <v>45292</v>
      </c>
      <c r="AZ65" s="9">
        <f>AC88</f>
        <v>45323</v>
      </c>
      <c r="BA65" s="9">
        <f>AC89</f>
        <v>45352</v>
      </c>
      <c r="BB65" s="9" t="s">
        <v>33</v>
      </c>
      <c r="BC65" s="7" t="s">
        <v>33</v>
      </c>
    </row>
    <row r="66" spans="1:55" x14ac:dyDescent="0.35">
      <c r="A66" s="10">
        <f>Summary!A8</f>
        <v>44652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2"/>
      <c r="AC66" s="10">
        <f t="shared" ref="AC66:AC90" si="13">A66</f>
        <v>44652</v>
      </c>
      <c r="AD66" s="11" t="e">
        <f>GETPIVOTDATA("check_amount_total",[1]PT!$A$4,"Inc Date",AD$65,"Paid Date",$A66,"LOB2","MS")</f>
        <v>#REF!</v>
      </c>
      <c r="AE66" s="11" t="e">
        <f>GETPIVOTDATA("check_amount_total",[1]PT!$A$4,"Inc Date",AE$65,"Paid Date",$A66,"LOB2","MS")</f>
        <v>#REF!</v>
      </c>
      <c r="AF66" s="11" t="e">
        <f>GETPIVOTDATA("check_amount_total",[1]PT!$A$4,"Inc Date",AF$65,"Paid Date",$A66,"LOB2","MS")</f>
        <v>#REF!</v>
      </c>
      <c r="AG66" s="11" t="e">
        <f>GETPIVOTDATA("check_amount_total",[1]PT!$A$4,"Inc Date",AG$65,"Paid Date",$A66,"LOB2","MS")</f>
        <v>#REF!</v>
      </c>
      <c r="AH66" s="11" t="e">
        <f>GETPIVOTDATA("check_amount_total",[1]PT!$A$4,"Inc Date",AH$65,"Paid Date",$A66,"LOB2","MS")</f>
        <v>#REF!</v>
      </c>
      <c r="AI66" s="11" t="e">
        <f>GETPIVOTDATA("check_amount_total",[1]PT!$A$4,"Inc Date",AI$65,"Paid Date",$A66,"LOB2","MS")</f>
        <v>#REF!</v>
      </c>
      <c r="AJ66" s="11" t="e">
        <f>GETPIVOTDATA("check_amount_total",[1]PT!$A$4,"Inc Date",AJ$65,"Paid Date",$A66,"LOB2","MS")</f>
        <v>#REF!</v>
      </c>
      <c r="AK66" s="11" t="e">
        <f>GETPIVOTDATA("check_amount_total",[1]PT!$A$4,"Inc Date",AK$65,"Paid Date",$A66,"LOB2","MS")</f>
        <v>#REF!</v>
      </c>
      <c r="AL66" s="11" t="e">
        <f>GETPIVOTDATA("check_amount_total",[1]PT!$A$4,"Inc Date",AL$65,"Paid Date",$A66,"LOB2","MS")</f>
        <v>#REF!</v>
      </c>
      <c r="AM66" s="11" t="e">
        <f>GETPIVOTDATA("check_amount_total",[1]PT!$A$4,"Inc Date",AM$65,"Paid Date",$A66,"LOB2","MS")</f>
        <v>#REF!</v>
      </c>
      <c r="AN66" s="11" t="e">
        <f>GETPIVOTDATA("check_amount_total",[1]PT!$A$4,"Inc Date",AN$65,"Paid Date",$A66,"LOB2","MS")</f>
        <v>#REF!</v>
      </c>
      <c r="AO66" s="11" t="e">
        <f>GETPIVOTDATA("check_amount_total",[1]PT!$A$4,"Inc Date",AO$65,"Paid Date",$A66,"LOB2","MS")</f>
        <v>#REF!</v>
      </c>
      <c r="AP66" s="11" t="e">
        <f>GETPIVOTDATA("check_amount_total",[1]PT!$A$4,"Inc Date",AP$65,"Paid Date",$A66,"LOB2","MS")</f>
        <v>#REF!</v>
      </c>
      <c r="AQ66" s="11" t="e">
        <f>GETPIVOTDATA("check_amount_total",[1]PT!$A$4,"Inc Date",AQ$65,"Paid Date",$A66,"LOB2","MS")</f>
        <v>#REF!</v>
      </c>
      <c r="AR66" s="11" t="e">
        <f>GETPIVOTDATA("check_amount_total",[1]PT!$A$4,"Inc Date",AR$65,"Paid Date",$A66,"LOB2","MS")</f>
        <v>#REF!</v>
      </c>
      <c r="AS66" s="11" t="e">
        <f>GETPIVOTDATA("check_amount_total",[1]PT!$A$4,"Inc Date",AS$65,"Paid Date",$A66,"LOB2","MS")</f>
        <v>#REF!</v>
      </c>
      <c r="AT66" s="11" t="e">
        <f>GETPIVOTDATA("check_amount_total",[1]PT!$A$4,"Inc Date",AT$65,"Paid Date",$A66,"LOB2","MS")</f>
        <v>#REF!</v>
      </c>
      <c r="AU66" s="11" t="e">
        <f>GETPIVOTDATA("check_amount_total",[1]PT!$A$4,"Inc Date",AU$65,"Paid Date",$A66,"LOB2","MS")</f>
        <v>#REF!</v>
      </c>
      <c r="AV66" s="11" t="e">
        <f>GETPIVOTDATA("check_amount_total",[1]PT!$A$4,"Inc Date",AV$65,"Paid Date",$A66,"LOB2","MS")</f>
        <v>#REF!</v>
      </c>
      <c r="AW66" s="11" t="e">
        <f>GETPIVOTDATA("check_amount_total",[1]PT!$A$4,"Inc Date",AW$65,"Paid Date",$A66,"LOB2","MS")</f>
        <v>#REF!</v>
      </c>
      <c r="AX66" s="11" t="e">
        <f>GETPIVOTDATA("check_amount_total",[1]PT!$A$4,"Inc Date",AX$65,"Paid Date",$A66,"LOB2","MS")</f>
        <v>#REF!</v>
      </c>
      <c r="AY66" s="11" t="e">
        <f>GETPIVOTDATA("check_amount_total",[1]PT!$A$4,"Inc Date",AY$65,"Paid Date",$A66,"LOB2","MS")</f>
        <v>#REF!</v>
      </c>
      <c r="AZ66" s="11" t="e">
        <f>GETPIVOTDATA("check_amount_total",[1]PT!$A$4,"Inc Date",AZ$65,"Paid Date",$A66,"LOB2","MS")</f>
        <v>#REF!</v>
      </c>
      <c r="BA66" s="11" t="e">
        <f>GETPIVOTDATA("check_amount_total",[1]PT!$A$4,"Inc Date",BA$65,"Paid Date",$A66,"LOB2","MS")</f>
        <v>#REF!</v>
      </c>
      <c r="BB66" s="12" t="e">
        <f t="shared" ref="BB66:BB89" si="14">SUM(AD66:BA66)</f>
        <v>#REF!</v>
      </c>
      <c r="BC66" s="12"/>
    </row>
    <row r="67" spans="1:55" x14ac:dyDescent="0.35">
      <c r="A67" s="10">
        <f>Summary!A9</f>
        <v>44682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2"/>
      <c r="AC67" s="10">
        <f t="shared" si="13"/>
        <v>44682</v>
      </c>
      <c r="AD67" s="11" t="e">
        <f>GETPIVOTDATA("check_amount_total",[1]PT!$A$4,"Inc Date",AD$65,"Paid Date",$A67,"LOB2","MS")</f>
        <v>#REF!</v>
      </c>
      <c r="AE67" s="11" t="e">
        <f>GETPIVOTDATA("check_amount_total",[1]PT!$A$4,"Inc Date",AE$65,"Paid Date",$A67,"LOB2","MS")</f>
        <v>#REF!</v>
      </c>
      <c r="AF67" s="11" t="e">
        <f>GETPIVOTDATA("check_amount_total",[1]PT!$A$4,"Inc Date",AF$65,"Paid Date",$A67,"LOB2","MS")</f>
        <v>#REF!</v>
      </c>
      <c r="AG67" s="11" t="e">
        <f>GETPIVOTDATA("check_amount_total",[1]PT!$A$4,"Inc Date",AG$65,"Paid Date",$A67,"LOB2","MS")</f>
        <v>#REF!</v>
      </c>
      <c r="AH67" s="11" t="e">
        <f>GETPIVOTDATA("check_amount_total",[1]PT!$A$4,"Inc Date",AH$65,"Paid Date",$A67,"LOB2","MS")</f>
        <v>#REF!</v>
      </c>
      <c r="AI67" s="11" t="e">
        <f>GETPIVOTDATA("check_amount_total",[1]PT!$A$4,"Inc Date",AI$65,"Paid Date",$A67,"LOB2","MS")</f>
        <v>#REF!</v>
      </c>
      <c r="AJ67" s="11" t="e">
        <f>GETPIVOTDATA("check_amount_total",[1]PT!$A$4,"Inc Date",AJ$65,"Paid Date",$A67,"LOB2","MS")</f>
        <v>#REF!</v>
      </c>
      <c r="AK67" s="11" t="e">
        <f>GETPIVOTDATA("check_amount_total",[1]PT!$A$4,"Inc Date",AK$65,"Paid Date",$A67,"LOB2","MS")</f>
        <v>#REF!</v>
      </c>
      <c r="AL67" s="11" t="e">
        <f>GETPIVOTDATA("check_amount_total",[1]PT!$A$4,"Inc Date",AL$65,"Paid Date",$A67,"LOB2","MS")</f>
        <v>#REF!</v>
      </c>
      <c r="AM67" s="11" t="e">
        <f>GETPIVOTDATA("check_amount_total",[1]PT!$A$4,"Inc Date",AM$65,"Paid Date",$A67,"LOB2","MS")</f>
        <v>#REF!</v>
      </c>
      <c r="AN67" s="11" t="e">
        <f>GETPIVOTDATA("check_amount_total",[1]PT!$A$4,"Inc Date",AN$65,"Paid Date",$A67,"LOB2","MS")</f>
        <v>#REF!</v>
      </c>
      <c r="AO67" s="11" t="e">
        <f>GETPIVOTDATA("check_amount_total",[1]PT!$A$4,"Inc Date",AO$65,"Paid Date",$A67,"LOB2","MS")</f>
        <v>#REF!</v>
      </c>
      <c r="AP67" s="11" t="e">
        <f>GETPIVOTDATA("check_amount_total",[1]PT!$A$4,"Inc Date",AP$65,"Paid Date",$A67,"LOB2","MS")</f>
        <v>#REF!</v>
      </c>
      <c r="AQ67" s="11" t="e">
        <f>GETPIVOTDATA("check_amount_total",[1]PT!$A$4,"Inc Date",AQ$65,"Paid Date",$A67,"LOB2","MS")</f>
        <v>#REF!</v>
      </c>
      <c r="AR67" s="11" t="e">
        <f>GETPIVOTDATA("check_amount_total",[1]PT!$A$4,"Inc Date",AR$65,"Paid Date",$A67,"LOB2","MS")</f>
        <v>#REF!</v>
      </c>
      <c r="AS67" s="11" t="e">
        <f>GETPIVOTDATA("check_amount_total",[1]PT!$A$4,"Inc Date",AS$65,"Paid Date",$A67,"LOB2","MS")</f>
        <v>#REF!</v>
      </c>
      <c r="AT67" s="11" t="e">
        <f>GETPIVOTDATA("check_amount_total",[1]PT!$A$4,"Inc Date",AT$65,"Paid Date",$A67,"LOB2","MS")</f>
        <v>#REF!</v>
      </c>
      <c r="AU67" s="11" t="e">
        <f>GETPIVOTDATA("check_amount_total",[1]PT!$A$4,"Inc Date",AU$65,"Paid Date",$A67,"LOB2","MS")</f>
        <v>#REF!</v>
      </c>
      <c r="AV67" s="11" t="e">
        <f>GETPIVOTDATA("check_amount_total",[1]PT!$A$4,"Inc Date",AV$65,"Paid Date",$A67,"LOB2","MS")</f>
        <v>#REF!</v>
      </c>
      <c r="AW67" s="11" t="e">
        <f>GETPIVOTDATA("check_amount_total",[1]PT!$A$4,"Inc Date",AW$65,"Paid Date",$A67,"LOB2","MS")</f>
        <v>#REF!</v>
      </c>
      <c r="AX67" s="11" t="e">
        <f>GETPIVOTDATA("check_amount_total",[1]PT!$A$4,"Inc Date",AX$65,"Paid Date",$A67,"LOB2","MS")</f>
        <v>#REF!</v>
      </c>
      <c r="AY67" s="11" t="e">
        <f>GETPIVOTDATA("check_amount_total",[1]PT!$A$4,"Inc Date",AY$65,"Paid Date",$A67,"LOB2","MS")</f>
        <v>#REF!</v>
      </c>
      <c r="AZ67" s="11" t="e">
        <f>GETPIVOTDATA("check_amount_total",[1]PT!$A$4,"Inc Date",AZ$65,"Paid Date",$A67,"LOB2","MS")</f>
        <v>#REF!</v>
      </c>
      <c r="BA67" s="11" t="e">
        <f>GETPIVOTDATA("check_amount_total",[1]PT!$A$4,"Inc Date",BA$65,"Paid Date",$A67,"LOB2","MS")</f>
        <v>#REF!</v>
      </c>
      <c r="BB67" s="12" t="e">
        <f t="shared" si="14"/>
        <v>#REF!</v>
      </c>
      <c r="BC67" s="12"/>
    </row>
    <row r="68" spans="1:55" x14ac:dyDescent="0.35">
      <c r="A68" s="10">
        <f>Summary!A10</f>
        <v>44713</v>
      </c>
      <c r="B68" s="11"/>
      <c r="C68" s="11"/>
      <c r="D68" s="11">
        <v>115</v>
      </c>
      <c r="E68" s="11">
        <v>115</v>
      </c>
      <c r="F68" s="11">
        <v>1451</v>
      </c>
      <c r="G68" s="11">
        <v>1956</v>
      </c>
      <c r="H68" s="11">
        <v>1956</v>
      </c>
      <c r="I68" s="11">
        <v>1956</v>
      </c>
      <c r="J68" s="11">
        <v>1956</v>
      </c>
      <c r="K68" s="11">
        <v>1956</v>
      </c>
      <c r="L68" s="11">
        <v>1956</v>
      </c>
      <c r="M68" s="11">
        <v>1956</v>
      </c>
      <c r="N68" s="11">
        <v>1956</v>
      </c>
      <c r="O68" s="11">
        <v>1956</v>
      </c>
      <c r="P68" s="11">
        <v>1956</v>
      </c>
      <c r="Q68" s="11">
        <v>2406</v>
      </c>
      <c r="R68" s="11">
        <v>2406</v>
      </c>
      <c r="S68" s="11">
        <v>2406</v>
      </c>
      <c r="T68" s="11">
        <v>2406</v>
      </c>
      <c r="U68" s="11">
        <v>2406</v>
      </c>
      <c r="V68" s="11">
        <v>2406</v>
      </c>
      <c r="W68" s="11">
        <v>2406</v>
      </c>
      <c r="X68" s="11">
        <v>2406</v>
      </c>
      <c r="Y68" s="11">
        <v>2406</v>
      </c>
      <c r="Z68" s="12"/>
      <c r="AA68" s="12"/>
      <c r="AC68" s="10">
        <f t="shared" si="13"/>
        <v>44713</v>
      </c>
      <c r="AD68" s="11" t="e">
        <f>GETPIVOTDATA("check_amount_total",[1]PT!$A$4,"Inc Date",AD$65,"Paid Date",$A68,"LOB2","MS")</f>
        <v>#REF!</v>
      </c>
      <c r="AE68" s="11" t="e">
        <f>GETPIVOTDATA("check_amount_total",[1]PT!$A$4,"Inc Date",AE$65,"Paid Date",$A68,"LOB2","MS")</f>
        <v>#REF!</v>
      </c>
      <c r="AF68" s="11" t="e">
        <f>GETPIVOTDATA("check_amount_total",[1]PT!$A$4,"Inc Date",AF$65,"Paid Date",$A68,"LOB2","MS")</f>
        <v>#REF!</v>
      </c>
      <c r="AG68" s="11" t="e">
        <f>GETPIVOTDATA("check_amount_total",[1]PT!$A$4,"Inc Date",AG$65,"Paid Date",$A68,"LOB2","MS")</f>
        <v>#REF!</v>
      </c>
      <c r="AH68" s="11" t="e">
        <f>GETPIVOTDATA("check_amount_total",[1]PT!$A$4,"Inc Date",AH$65,"Paid Date",$A68,"LOB2","MS")</f>
        <v>#REF!</v>
      </c>
      <c r="AI68" s="11" t="e">
        <f>GETPIVOTDATA("check_amount_total",[1]PT!$A$4,"Inc Date",AI$65,"Paid Date",$A68,"LOB2","MS")</f>
        <v>#REF!</v>
      </c>
      <c r="AJ68" s="11" t="e">
        <f>GETPIVOTDATA("check_amount_total",[1]PT!$A$4,"Inc Date",AJ$65,"Paid Date",$A68,"LOB2","MS")</f>
        <v>#REF!</v>
      </c>
      <c r="AK68" s="11" t="e">
        <f>GETPIVOTDATA("check_amount_total",[1]PT!$A$4,"Inc Date",AK$65,"Paid Date",$A68,"LOB2","MS")</f>
        <v>#REF!</v>
      </c>
      <c r="AL68" s="11" t="e">
        <f>GETPIVOTDATA("check_amount_total",[1]PT!$A$4,"Inc Date",AL$65,"Paid Date",$A68,"LOB2","MS")</f>
        <v>#REF!</v>
      </c>
      <c r="AM68" s="11" t="e">
        <f>GETPIVOTDATA("check_amount_total",[1]PT!$A$4,"Inc Date",AM$65,"Paid Date",$A68,"LOB2","MS")</f>
        <v>#REF!</v>
      </c>
      <c r="AN68" s="11" t="e">
        <f>GETPIVOTDATA("check_amount_total",[1]PT!$A$4,"Inc Date",AN$65,"Paid Date",$A68,"LOB2","MS")</f>
        <v>#REF!</v>
      </c>
      <c r="AO68" s="11" t="e">
        <f>GETPIVOTDATA("check_amount_total",[1]PT!$A$4,"Inc Date",AO$65,"Paid Date",$A68,"LOB2","MS")</f>
        <v>#REF!</v>
      </c>
      <c r="AP68" s="11" t="e">
        <f>GETPIVOTDATA("check_amount_total",[1]PT!$A$4,"Inc Date",AP$65,"Paid Date",$A68,"LOB2","MS")</f>
        <v>#REF!</v>
      </c>
      <c r="AQ68" s="11" t="e">
        <f>GETPIVOTDATA("check_amount_total",[1]PT!$A$4,"Inc Date",AQ$65,"Paid Date",$A68,"LOB2","MS")</f>
        <v>#REF!</v>
      </c>
      <c r="AR68" s="11" t="e">
        <f>GETPIVOTDATA("check_amount_total",[1]PT!$A$4,"Inc Date",AR$65,"Paid Date",$A68,"LOB2","MS")</f>
        <v>#REF!</v>
      </c>
      <c r="AS68" s="11" t="e">
        <f>GETPIVOTDATA("check_amount_total",[1]PT!$A$4,"Inc Date",AS$65,"Paid Date",$A68,"LOB2","MS")</f>
        <v>#REF!</v>
      </c>
      <c r="AT68" s="11" t="e">
        <f>GETPIVOTDATA("check_amount_total",[1]PT!$A$4,"Inc Date",AT$65,"Paid Date",$A68,"LOB2","MS")</f>
        <v>#REF!</v>
      </c>
      <c r="AU68" s="11" t="e">
        <f>GETPIVOTDATA("check_amount_total",[1]PT!$A$4,"Inc Date",AU$65,"Paid Date",$A68,"LOB2","MS")</f>
        <v>#REF!</v>
      </c>
      <c r="AV68" s="11" t="e">
        <f>GETPIVOTDATA("check_amount_total",[1]PT!$A$4,"Inc Date",AV$65,"Paid Date",$A68,"LOB2","MS")</f>
        <v>#REF!</v>
      </c>
      <c r="AW68" s="11" t="e">
        <f>GETPIVOTDATA("check_amount_total",[1]PT!$A$4,"Inc Date",AW$65,"Paid Date",$A68,"LOB2","MS")</f>
        <v>#REF!</v>
      </c>
      <c r="AX68" s="11" t="e">
        <f>GETPIVOTDATA("check_amount_total",[1]PT!$A$4,"Inc Date",AX$65,"Paid Date",$A68,"LOB2","MS")</f>
        <v>#REF!</v>
      </c>
      <c r="AY68" s="11" t="e">
        <f>GETPIVOTDATA("check_amount_total",[1]PT!$A$4,"Inc Date",AY$65,"Paid Date",$A68,"LOB2","MS")</f>
        <v>#REF!</v>
      </c>
      <c r="AZ68" s="11" t="e">
        <f>GETPIVOTDATA("check_amount_total",[1]PT!$A$4,"Inc Date",AZ$65,"Paid Date",$A68,"LOB2","MS")</f>
        <v>#REF!</v>
      </c>
      <c r="BA68" s="11" t="e">
        <f>GETPIVOTDATA("check_amount_total",[1]PT!$A$4,"Inc Date",BA$65,"Paid Date",$A68,"LOB2","MS")</f>
        <v>#REF!</v>
      </c>
      <c r="BB68" s="12" t="e">
        <f t="shared" si="14"/>
        <v>#REF!</v>
      </c>
      <c r="BC68" s="12"/>
    </row>
    <row r="69" spans="1:55" x14ac:dyDescent="0.35">
      <c r="A69" s="10">
        <f>Summary!A11</f>
        <v>44743</v>
      </c>
      <c r="B69" s="11"/>
      <c r="C69" s="11"/>
      <c r="D69" s="11">
        <v>100.0000000000001</v>
      </c>
      <c r="E69" s="11">
        <v>300.00000000000011</v>
      </c>
      <c r="F69" s="11">
        <v>1355</v>
      </c>
      <c r="G69" s="11">
        <v>1355</v>
      </c>
      <c r="H69" s="11">
        <v>1355</v>
      </c>
      <c r="I69" s="11">
        <v>1355</v>
      </c>
      <c r="J69" s="11">
        <v>1355</v>
      </c>
      <c r="K69" s="11">
        <v>1355</v>
      </c>
      <c r="L69" s="11">
        <v>1355</v>
      </c>
      <c r="M69" s="11">
        <v>1355</v>
      </c>
      <c r="N69" s="11">
        <v>1355</v>
      </c>
      <c r="O69" s="11">
        <v>1355</v>
      </c>
      <c r="P69" s="11">
        <v>1355</v>
      </c>
      <c r="Q69" s="11">
        <v>1355</v>
      </c>
      <c r="R69" s="11">
        <v>1355</v>
      </c>
      <c r="S69" s="11">
        <v>1355</v>
      </c>
      <c r="T69" s="11">
        <v>1355</v>
      </c>
      <c r="U69" s="11">
        <v>1355</v>
      </c>
      <c r="V69" s="11">
        <v>1355</v>
      </c>
      <c r="W69" s="11">
        <v>1355</v>
      </c>
      <c r="X69" s="11">
        <v>1355</v>
      </c>
      <c r="Y69" s="11"/>
      <c r="Z69" s="12"/>
      <c r="AA69" s="12"/>
      <c r="AC69" s="10">
        <f t="shared" si="13"/>
        <v>44743</v>
      </c>
      <c r="AD69" s="11" t="e">
        <f>GETPIVOTDATA("check_amount_total",[1]PT!$A$4,"Inc Date",AD$65,"Paid Date",$A69,"LOB2","MS")</f>
        <v>#REF!</v>
      </c>
      <c r="AE69" s="11" t="e">
        <f>GETPIVOTDATA("check_amount_total",[1]PT!$A$4,"Inc Date",AE$65,"Paid Date",$A69,"LOB2","MS")</f>
        <v>#REF!</v>
      </c>
      <c r="AF69" s="11" t="e">
        <f>GETPIVOTDATA("check_amount_total",[1]PT!$A$4,"Inc Date",AF$65,"Paid Date",$A69,"LOB2","MS")</f>
        <v>#REF!</v>
      </c>
      <c r="AG69" s="11" t="e">
        <f>GETPIVOTDATA("check_amount_total",[1]PT!$A$4,"Inc Date",AG$65,"Paid Date",$A69,"LOB2","MS")</f>
        <v>#REF!</v>
      </c>
      <c r="AH69" s="11" t="e">
        <f>GETPIVOTDATA("check_amount_total",[1]PT!$A$4,"Inc Date",AH$65,"Paid Date",$A69,"LOB2","MS")</f>
        <v>#REF!</v>
      </c>
      <c r="AI69" s="11" t="e">
        <f>GETPIVOTDATA("check_amount_total",[1]PT!$A$4,"Inc Date",AI$65,"Paid Date",$A69,"LOB2","MS")</f>
        <v>#REF!</v>
      </c>
      <c r="AJ69" s="11" t="e">
        <f>GETPIVOTDATA("check_amount_total",[1]PT!$A$4,"Inc Date",AJ$65,"Paid Date",$A69,"LOB2","MS")</f>
        <v>#REF!</v>
      </c>
      <c r="AK69" s="11" t="e">
        <f>GETPIVOTDATA("check_amount_total",[1]PT!$A$4,"Inc Date",AK$65,"Paid Date",$A69,"LOB2","MS")</f>
        <v>#REF!</v>
      </c>
      <c r="AL69" s="11" t="e">
        <f>GETPIVOTDATA("check_amount_total",[1]PT!$A$4,"Inc Date",AL$65,"Paid Date",$A69,"LOB2","MS")</f>
        <v>#REF!</v>
      </c>
      <c r="AM69" s="11" t="e">
        <f>GETPIVOTDATA("check_amount_total",[1]PT!$A$4,"Inc Date",AM$65,"Paid Date",$A69,"LOB2","MS")</f>
        <v>#REF!</v>
      </c>
      <c r="AN69" s="11" t="e">
        <f>GETPIVOTDATA("check_amount_total",[1]PT!$A$4,"Inc Date",AN$65,"Paid Date",$A69,"LOB2","MS")</f>
        <v>#REF!</v>
      </c>
      <c r="AO69" s="11" t="e">
        <f>GETPIVOTDATA("check_amount_total",[1]PT!$A$4,"Inc Date",AO$65,"Paid Date",$A69,"LOB2","MS")</f>
        <v>#REF!</v>
      </c>
      <c r="AP69" s="11" t="e">
        <f>GETPIVOTDATA("check_amount_total",[1]PT!$A$4,"Inc Date",AP$65,"Paid Date",$A69,"LOB2","MS")</f>
        <v>#REF!</v>
      </c>
      <c r="AQ69" s="11" t="e">
        <f>GETPIVOTDATA("check_amount_total",[1]PT!$A$4,"Inc Date",AQ$65,"Paid Date",$A69,"LOB2","MS")</f>
        <v>#REF!</v>
      </c>
      <c r="AR69" s="11" t="e">
        <f>GETPIVOTDATA("check_amount_total",[1]PT!$A$4,"Inc Date",AR$65,"Paid Date",$A69,"LOB2","MS")</f>
        <v>#REF!</v>
      </c>
      <c r="AS69" s="11" t="e">
        <f>GETPIVOTDATA("check_amount_total",[1]PT!$A$4,"Inc Date",AS$65,"Paid Date",$A69,"LOB2","MS")</f>
        <v>#REF!</v>
      </c>
      <c r="AT69" s="11" t="e">
        <f>GETPIVOTDATA("check_amount_total",[1]PT!$A$4,"Inc Date",AT$65,"Paid Date",$A69,"LOB2","MS")</f>
        <v>#REF!</v>
      </c>
      <c r="AU69" s="11" t="e">
        <f>GETPIVOTDATA("check_amount_total",[1]PT!$A$4,"Inc Date",AU$65,"Paid Date",$A69,"LOB2","MS")</f>
        <v>#REF!</v>
      </c>
      <c r="AV69" s="11" t="e">
        <f>GETPIVOTDATA("check_amount_total",[1]PT!$A$4,"Inc Date",AV$65,"Paid Date",$A69,"LOB2","MS")</f>
        <v>#REF!</v>
      </c>
      <c r="AW69" s="11" t="e">
        <f>GETPIVOTDATA("check_amount_total",[1]PT!$A$4,"Inc Date",AW$65,"Paid Date",$A69,"LOB2","MS")</f>
        <v>#REF!</v>
      </c>
      <c r="AX69" s="11" t="e">
        <f>GETPIVOTDATA("check_amount_total",[1]PT!$A$4,"Inc Date",AX$65,"Paid Date",$A69,"LOB2","MS")</f>
        <v>#REF!</v>
      </c>
      <c r="AY69" s="11" t="e">
        <f>GETPIVOTDATA("check_amount_total",[1]PT!$A$4,"Inc Date",AY$65,"Paid Date",$A69,"LOB2","MS")</f>
        <v>#REF!</v>
      </c>
      <c r="AZ69" s="11" t="e">
        <f>GETPIVOTDATA("check_amount_total",[1]PT!$A$4,"Inc Date",AZ$65,"Paid Date",$A69,"LOB2","MS")</f>
        <v>#REF!</v>
      </c>
      <c r="BA69" s="11" t="e">
        <f>GETPIVOTDATA("check_amount_total",[1]PT!$A$4,"Inc Date",BA$65,"Paid Date",$A69,"LOB2","MS")</f>
        <v>#REF!</v>
      </c>
      <c r="BB69" s="12" t="e">
        <f t="shared" si="14"/>
        <v>#REF!</v>
      </c>
      <c r="BC69" s="12"/>
    </row>
    <row r="70" spans="1:55" x14ac:dyDescent="0.35">
      <c r="A70" s="10">
        <f>Summary!A12</f>
        <v>44774</v>
      </c>
      <c r="B70" s="11"/>
      <c r="C70" s="11"/>
      <c r="D70" s="11">
        <v>110</v>
      </c>
      <c r="E70" s="11">
        <v>1641</v>
      </c>
      <c r="F70" s="11">
        <v>1641</v>
      </c>
      <c r="G70" s="11">
        <v>1666</v>
      </c>
      <c r="H70" s="11">
        <v>1666</v>
      </c>
      <c r="I70" s="11">
        <v>1666</v>
      </c>
      <c r="J70" s="11">
        <v>1666</v>
      </c>
      <c r="K70" s="11">
        <v>1666</v>
      </c>
      <c r="L70" s="11">
        <v>1666</v>
      </c>
      <c r="M70" s="11">
        <v>1666</v>
      </c>
      <c r="N70" s="11">
        <v>1666</v>
      </c>
      <c r="O70" s="11">
        <v>1666</v>
      </c>
      <c r="P70" s="11">
        <v>1666</v>
      </c>
      <c r="Q70" s="11">
        <v>1666</v>
      </c>
      <c r="R70" s="11">
        <v>1666</v>
      </c>
      <c r="S70" s="11">
        <v>1666</v>
      </c>
      <c r="T70" s="11">
        <v>1666</v>
      </c>
      <c r="U70" s="11">
        <v>1666</v>
      </c>
      <c r="V70" s="11">
        <v>1666</v>
      </c>
      <c r="W70" s="11">
        <v>1666</v>
      </c>
      <c r="X70" s="11"/>
      <c r="Y70" s="11"/>
      <c r="Z70" s="12"/>
      <c r="AA70" s="12"/>
      <c r="AC70" s="10">
        <f t="shared" si="13"/>
        <v>44774</v>
      </c>
      <c r="AD70" s="11" t="e">
        <f>GETPIVOTDATA("check_amount_total",[1]PT!$A$4,"Inc Date",AD$65,"Paid Date",$A70,"LOB2","MS")</f>
        <v>#REF!</v>
      </c>
      <c r="AE70" s="11" t="e">
        <f>GETPIVOTDATA("check_amount_total",[1]PT!$A$4,"Inc Date",AE$65,"Paid Date",$A70,"LOB2","MS")</f>
        <v>#REF!</v>
      </c>
      <c r="AF70" s="11" t="e">
        <f>GETPIVOTDATA("check_amount_total",[1]PT!$A$4,"Inc Date",AF$65,"Paid Date",$A70,"LOB2","MS")</f>
        <v>#REF!</v>
      </c>
      <c r="AG70" s="11" t="e">
        <f>GETPIVOTDATA("check_amount_total",[1]PT!$A$4,"Inc Date",AG$65,"Paid Date",$A70,"LOB2","MS")</f>
        <v>#REF!</v>
      </c>
      <c r="AH70" s="11" t="e">
        <f>GETPIVOTDATA("check_amount_total",[1]PT!$A$4,"Inc Date",AH$65,"Paid Date",$A70,"LOB2","MS")</f>
        <v>#REF!</v>
      </c>
      <c r="AI70" s="11" t="e">
        <f>GETPIVOTDATA("check_amount_total",[1]PT!$A$4,"Inc Date",AI$65,"Paid Date",$A70,"LOB2","MS")</f>
        <v>#REF!</v>
      </c>
      <c r="AJ70" s="11" t="e">
        <f>GETPIVOTDATA("check_amount_total",[1]PT!$A$4,"Inc Date",AJ$65,"Paid Date",$A70,"LOB2","MS")</f>
        <v>#REF!</v>
      </c>
      <c r="AK70" s="11" t="e">
        <f>GETPIVOTDATA("check_amount_total",[1]PT!$A$4,"Inc Date",AK$65,"Paid Date",$A70,"LOB2","MS")</f>
        <v>#REF!</v>
      </c>
      <c r="AL70" s="11" t="e">
        <f>GETPIVOTDATA("check_amount_total",[1]PT!$A$4,"Inc Date",AL$65,"Paid Date",$A70,"LOB2","MS")</f>
        <v>#REF!</v>
      </c>
      <c r="AM70" s="11" t="e">
        <f>GETPIVOTDATA("check_amount_total",[1]PT!$A$4,"Inc Date",AM$65,"Paid Date",$A70,"LOB2","MS")</f>
        <v>#REF!</v>
      </c>
      <c r="AN70" s="11" t="e">
        <f>GETPIVOTDATA("check_amount_total",[1]PT!$A$4,"Inc Date",AN$65,"Paid Date",$A70,"LOB2","MS")</f>
        <v>#REF!</v>
      </c>
      <c r="AO70" s="11" t="e">
        <f>GETPIVOTDATA("check_amount_total",[1]PT!$A$4,"Inc Date",AO$65,"Paid Date",$A70,"LOB2","MS")</f>
        <v>#REF!</v>
      </c>
      <c r="AP70" s="11" t="e">
        <f>GETPIVOTDATA("check_amount_total",[1]PT!$A$4,"Inc Date",AP$65,"Paid Date",$A70,"LOB2","MS")</f>
        <v>#REF!</v>
      </c>
      <c r="AQ70" s="11" t="e">
        <f>GETPIVOTDATA("check_amount_total",[1]PT!$A$4,"Inc Date",AQ$65,"Paid Date",$A70,"LOB2","MS")</f>
        <v>#REF!</v>
      </c>
      <c r="AR70" s="11" t="e">
        <f>GETPIVOTDATA("check_amount_total",[1]PT!$A$4,"Inc Date",AR$65,"Paid Date",$A70,"LOB2","MS")</f>
        <v>#REF!</v>
      </c>
      <c r="AS70" s="11" t="e">
        <f>GETPIVOTDATA("check_amount_total",[1]PT!$A$4,"Inc Date",AS$65,"Paid Date",$A70,"LOB2","MS")</f>
        <v>#REF!</v>
      </c>
      <c r="AT70" s="11" t="e">
        <f>GETPIVOTDATA("check_amount_total",[1]PT!$A$4,"Inc Date",AT$65,"Paid Date",$A70,"LOB2","MS")</f>
        <v>#REF!</v>
      </c>
      <c r="AU70" s="11" t="e">
        <f>GETPIVOTDATA("check_amount_total",[1]PT!$A$4,"Inc Date",AU$65,"Paid Date",$A70,"LOB2","MS")</f>
        <v>#REF!</v>
      </c>
      <c r="AV70" s="11" t="e">
        <f>GETPIVOTDATA("check_amount_total",[1]PT!$A$4,"Inc Date",AV$65,"Paid Date",$A70,"LOB2","MS")</f>
        <v>#REF!</v>
      </c>
      <c r="AW70" s="11" t="e">
        <f>GETPIVOTDATA("check_amount_total",[1]PT!$A$4,"Inc Date",AW$65,"Paid Date",$A70,"LOB2","MS")</f>
        <v>#REF!</v>
      </c>
      <c r="AX70" s="11" t="e">
        <f>GETPIVOTDATA("check_amount_total",[1]PT!$A$4,"Inc Date",AX$65,"Paid Date",$A70,"LOB2","MS")</f>
        <v>#REF!</v>
      </c>
      <c r="AY70" s="11" t="e">
        <f>GETPIVOTDATA("check_amount_total",[1]PT!$A$4,"Inc Date",AY$65,"Paid Date",$A70,"LOB2","MS")</f>
        <v>#REF!</v>
      </c>
      <c r="AZ70" s="11" t="e">
        <f>GETPIVOTDATA("check_amount_total",[1]PT!$A$4,"Inc Date",AZ$65,"Paid Date",$A70,"LOB2","MS")</f>
        <v>#REF!</v>
      </c>
      <c r="BA70" s="11" t="e">
        <f>GETPIVOTDATA("check_amount_total",[1]PT!$A$4,"Inc Date",BA$65,"Paid Date",$A70,"LOB2","MS")</f>
        <v>#REF!</v>
      </c>
      <c r="BB70" s="12" t="e">
        <f t="shared" si="14"/>
        <v>#REF!</v>
      </c>
      <c r="BC70" s="12"/>
    </row>
    <row r="71" spans="1:55" x14ac:dyDescent="0.35">
      <c r="A71" s="10">
        <f>Summary!A13</f>
        <v>44805</v>
      </c>
      <c r="B71" s="11"/>
      <c r="C71" s="11">
        <v>736.32999999999993</v>
      </c>
      <c r="D71" s="11">
        <v>736.32999999999993</v>
      </c>
      <c r="E71" s="11">
        <v>736.32999999999993</v>
      </c>
      <c r="F71" s="11">
        <v>736.32999999999993</v>
      </c>
      <c r="G71" s="11">
        <v>736.32999999999993</v>
      </c>
      <c r="H71" s="11">
        <v>736.32999999999993</v>
      </c>
      <c r="I71" s="11">
        <v>1679.33</v>
      </c>
      <c r="J71" s="11">
        <v>1679.33</v>
      </c>
      <c r="K71" s="11">
        <v>1679.33</v>
      </c>
      <c r="L71" s="11">
        <v>1679.33</v>
      </c>
      <c r="M71" s="11">
        <v>1679.33</v>
      </c>
      <c r="N71" s="11">
        <v>1679.33</v>
      </c>
      <c r="O71" s="11">
        <v>1679.33</v>
      </c>
      <c r="P71" s="11">
        <v>1684.33</v>
      </c>
      <c r="Q71" s="11">
        <v>1684.33</v>
      </c>
      <c r="R71" s="11">
        <v>1684.33</v>
      </c>
      <c r="S71" s="11">
        <v>1684.33</v>
      </c>
      <c r="T71" s="11">
        <v>1684.33</v>
      </c>
      <c r="U71" s="11">
        <v>1684.33</v>
      </c>
      <c r="V71" s="11">
        <v>1684.33</v>
      </c>
      <c r="W71" s="11"/>
      <c r="X71" s="11"/>
      <c r="Y71" s="11"/>
      <c r="Z71" s="12"/>
      <c r="AA71" s="12"/>
      <c r="AC71" s="10">
        <f t="shared" si="13"/>
        <v>44805</v>
      </c>
      <c r="AD71" s="11" t="e">
        <f>GETPIVOTDATA("check_amount_total",[1]PT!$A$4,"Inc Date",AD$65,"Paid Date",$A71,"LOB2","MS")</f>
        <v>#REF!</v>
      </c>
      <c r="AE71" s="11" t="e">
        <f>GETPIVOTDATA("check_amount_total",[1]PT!$A$4,"Inc Date",AE$65,"Paid Date",$A71,"LOB2","MS")</f>
        <v>#REF!</v>
      </c>
      <c r="AF71" s="11" t="e">
        <f>GETPIVOTDATA("check_amount_total",[1]PT!$A$4,"Inc Date",AF$65,"Paid Date",$A71,"LOB2","MS")</f>
        <v>#REF!</v>
      </c>
      <c r="AG71" s="11" t="e">
        <f>GETPIVOTDATA("check_amount_total",[1]PT!$A$4,"Inc Date",AG$65,"Paid Date",$A71,"LOB2","MS")</f>
        <v>#REF!</v>
      </c>
      <c r="AH71" s="11" t="e">
        <f>GETPIVOTDATA("check_amount_total",[1]PT!$A$4,"Inc Date",AH$65,"Paid Date",$A71,"LOB2","MS")</f>
        <v>#REF!</v>
      </c>
      <c r="AI71" s="11" t="e">
        <f>GETPIVOTDATA("check_amount_total",[1]PT!$A$4,"Inc Date",AI$65,"Paid Date",$A71,"LOB2","MS")</f>
        <v>#REF!</v>
      </c>
      <c r="AJ71" s="11" t="e">
        <f>GETPIVOTDATA("check_amount_total",[1]PT!$A$4,"Inc Date",AJ$65,"Paid Date",$A71,"LOB2","MS")</f>
        <v>#REF!</v>
      </c>
      <c r="AK71" s="11" t="e">
        <f>GETPIVOTDATA("check_amount_total",[1]PT!$A$4,"Inc Date",AK$65,"Paid Date",$A71,"LOB2","MS")</f>
        <v>#REF!</v>
      </c>
      <c r="AL71" s="11" t="e">
        <f>GETPIVOTDATA("check_amount_total",[1]PT!$A$4,"Inc Date",AL$65,"Paid Date",$A71,"LOB2","MS")</f>
        <v>#REF!</v>
      </c>
      <c r="AM71" s="11" t="e">
        <f>GETPIVOTDATA("check_amount_total",[1]PT!$A$4,"Inc Date",AM$65,"Paid Date",$A71,"LOB2","MS")</f>
        <v>#REF!</v>
      </c>
      <c r="AN71" s="11" t="e">
        <f>GETPIVOTDATA("check_amount_total",[1]PT!$A$4,"Inc Date",AN$65,"Paid Date",$A71,"LOB2","MS")</f>
        <v>#REF!</v>
      </c>
      <c r="AO71" s="11" t="e">
        <f>GETPIVOTDATA("check_amount_total",[1]PT!$A$4,"Inc Date",AO$65,"Paid Date",$A71,"LOB2","MS")</f>
        <v>#REF!</v>
      </c>
      <c r="AP71" s="11" t="e">
        <f>GETPIVOTDATA("check_amount_total",[1]PT!$A$4,"Inc Date",AP$65,"Paid Date",$A71,"LOB2","MS")</f>
        <v>#REF!</v>
      </c>
      <c r="AQ71" s="11" t="e">
        <f>GETPIVOTDATA("check_amount_total",[1]PT!$A$4,"Inc Date",AQ$65,"Paid Date",$A71,"LOB2","MS")</f>
        <v>#REF!</v>
      </c>
      <c r="AR71" s="11" t="e">
        <f>GETPIVOTDATA("check_amount_total",[1]PT!$A$4,"Inc Date",AR$65,"Paid Date",$A71,"LOB2","MS")</f>
        <v>#REF!</v>
      </c>
      <c r="AS71" s="11" t="e">
        <f>GETPIVOTDATA("check_amount_total",[1]PT!$A$4,"Inc Date",AS$65,"Paid Date",$A71,"LOB2","MS")</f>
        <v>#REF!</v>
      </c>
      <c r="AT71" s="11" t="e">
        <f>GETPIVOTDATA("check_amount_total",[1]PT!$A$4,"Inc Date",AT$65,"Paid Date",$A71,"LOB2","MS")</f>
        <v>#REF!</v>
      </c>
      <c r="AU71" s="11" t="e">
        <f>GETPIVOTDATA("check_amount_total",[1]PT!$A$4,"Inc Date",AU$65,"Paid Date",$A71,"LOB2","MS")</f>
        <v>#REF!</v>
      </c>
      <c r="AV71" s="11" t="e">
        <f>GETPIVOTDATA("check_amount_total",[1]PT!$A$4,"Inc Date",AV$65,"Paid Date",$A71,"LOB2","MS")</f>
        <v>#REF!</v>
      </c>
      <c r="AW71" s="11" t="e">
        <f>GETPIVOTDATA("check_amount_total",[1]PT!$A$4,"Inc Date",AW$65,"Paid Date",$A71,"LOB2","MS")</f>
        <v>#REF!</v>
      </c>
      <c r="AX71" s="11" t="e">
        <f>GETPIVOTDATA("check_amount_total",[1]PT!$A$4,"Inc Date",AX$65,"Paid Date",$A71,"LOB2","MS")</f>
        <v>#REF!</v>
      </c>
      <c r="AY71" s="11" t="e">
        <f>GETPIVOTDATA("check_amount_total",[1]PT!$A$4,"Inc Date",AY$65,"Paid Date",$A71,"LOB2","MS")</f>
        <v>#REF!</v>
      </c>
      <c r="AZ71" s="11" t="e">
        <f>GETPIVOTDATA("check_amount_total",[1]PT!$A$4,"Inc Date",AZ$65,"Paid Date",$A71,"LOB2","MS")</f>
        <v>#REF!</v>
      </c>
      <c r="BA71" s="11" t="e">
        <f>GETPIVOTDATA("check_amount_total",[1]PT!$A$4,"Inc Date",BA$65,"Paid Date",$A71,"LOB2","MS")</f>
        <v>#REF!</v>
      </c>
      <c r="BB71" s="12" t="e">
        <f t="shared" si="14"/>
        <v>#REF!</v>
      </c>
      <c r="BC71" s="12"/>
    </row>
    <row r="72" spans="1:55" x14ac:dyDescent="0.35">
      <c r="A72" s="10">
        <f>Summary!A14</f>
        <v>44835</v>
      </c>
      <c r="B72" s="11"/>
      <c r="C72" s="11">
        <v>75</v>
      </c>
      <c r="D72" s="11">
        <v>95</v>
      </c>
      <c r="E72" s="11">
        <v>95</v>
      </c>
      <c r="F72" s="11">
        <v>95</v>
      </c>
      <c r="G72" s="11">
        <v>245</v>
      </c>
      <c r="H72" s="11">
        <v>855</v>
      </c>
      <c r="I72" s="11">
        <v>855</v>
      </c>
      <c r="J72" s="11">
        <v>855</v>
      </c>
      <c r="K72" s="11">
        <v>855</v>
      </c>
      <c r="L72" s="11">
        <v>879.29</v>
      </c>
      <c r="M72" s="11">
        <v>879.29</v>
      </c>
      <c r="N72" s="11">
        <v>879.29</v>
      </c>
      <c r="O72" s="11">
        <v>879.29</v>
      </c>
      <c r="P72" s="11">
        <v>879.29</v>
      </c>
      <c r="Q72" s="11">
        <v>879.29</v>
      </c>
      <c r="R72" s="11">
        <v>879.29</v>
      </c>
      <c r="S72" s="11">
        <v>879.29</v>
      </c>
      <c r="T72" s="11">
        <v>879.29</v>
      </c>
      <c r="U72" s="11">
        <v>879.29</v>
      </c>
      <c r="V72" s="11"/>
      <c r="W72" s="11"/>
      <c r="X72" s="11"/>
      <c r="Y72" s="11"/>
      <c r="Z72" s="12"/>
      <c r="AA72" s="12"/>
      <c r="AC72" s="10">
        <f t="shared" si="13"/>
        <v>44835</v>
      </c>
      <c r="AD72" s="11" t="e">
        <f>GETPIVOTDATA("check_amount_total",[1]PT!$A$4,"Inc Date",AD$65,"Paid Date",$A72,"LOB2","MS")</f>
        <v>#REF!</v>
      </c>
      <c r="AE72" s="11" t="e">
        <f>GETPIVOTDATA("check_amount_total",[1]PT!$A$4,"Inc Date",AE$65,"Paid Date",$A72,"LOB2","MS")</f>
        <v>#REF!</v>
      </c>
      <c r="AF72" s="11" t="e">
        <f>GETPIVOTDATA("check_amount_total",[1]PT!$A$4,"Inc Date",AF$65,"Paid Date",$A72,"LOB2","MS")</f>
        <v>#REF!</v>
      </c>
      <c r="AG72" s="11" t="e">
        <f>GETPIVOTDATA("check_amount_total",[1]PT!$A$4,"Inc Date",AG$65,"Paid Date",$A72,"LOB2","MS")</f>
        <v>#REF!</v>
      </c>
      <c r="AH72" s="11" t="e">
        <f>GETPIVOTDATA("check_amount_total",[1]PT!$A$4,"Inc Date",AH$65,"Paid Date",$A72,"LOB2","MS")</f>
        <v>#REF!</v>
      </c>
      <c r="AI72" s="11" t="e">
        <f>GETPIVOTDATA("check_amount_total",[1]PT!$A$4,"Inc Date",AI$65,"Paid Date",$A72,"LOB2","MS")</f>
        <v>#REF!</v>
      </c>
      <c r="AJ72" s="11" t="e">
        <f>GETPIVOTDATA("check_amount_total",[1]PT!$A$4,"Inc Date",AJ$65,"Paid Date",$A72,"LOB2","MS")</f>
        <v>#REF!</v>
      </c>
      <c r="AK72" s="11" t="e">
        <f>GETPIVOTDATA("check_amount_total",[1]PT!$A$4,"Inc Date",AK$65,"Paid Date",$A72,"LOB2","MS")</f>
        <v>#REF!</v>
      </c>
      <c r="AL72" s="11" t="e">
        <f>GETPIVOTDATA("check_amount_total",[1]PT!$A$4,"Inc Date",AL$65,"Paid Date",$A72,"LOB2","MS")</f>
        <v>#REF!</v>
      </c>
      <c r="AM72" s="11" t="e">
        <f>GETPIVOTDATA("check_amount_total",[1]PT!$A$4,"Inc Date",AM$65,"Paid Date",$A72,"LOB2","MS")</f>
        <v>#REF!</v>
      </c>
      <c r="AN72" s="11" t="e">
        <f>GETPIVOTDATA("check_amount_total",[1]PT!$A$4,"Inc Date",AN$65,"Paid Date",$A72,"LOB2","MS")</f>
        <v>#REF!</v>
      </c>
      <c r="AO72" s="11" t="e">
        <f>GETPIVOTDATA("check_amount_total",[1]PT!$A$4,"Inc Date",AO$65,"Paid Date",$A72,"LOB2","MS")</f>
        <v>#REF!</v>
      </c>
      <c r="AP72" s="11" t="e">
        <f>GETPIVOTDATA("check_amount_total",[1]PT!$A$4,"Inc Date",AP$65,"Paid Date",$A72,"LOB2","MS")</f>
        <v>#REF!</v>
      </c>
      <c r="AQ72" s="11" t="e">
        <f>GETPIVOTDATA("check_amount_total",[1]PT!$A$4,"Inc Date",AQ$65,"Paid Date",$A72,"LOB2","MS")</f>
        <v>#REF!</v>
      </c>
      <c r="AR72" s="11" t="e">
        <f>GETPIVOTDATA("check_amount_total",[1]PT!$A$4,"Inc Date",AR$65,"Paid Date",$A72,"LOB2","MS")</f>
        <v>#REF!</v>
      </c>
      <c r="AS72" s="11" t="e">
        <f>GETPIVOTDATA("check_amount_total",[1]PT!$A$4,"Inc Date",AS$65,"Paid Date",$A72,"LOB2","MS")</f>
        <v>#REF!</v>
      </c>
      <c r="AT72" s="11" t="e">
        <f>GETPIVOTDATA("check_amount_total",[1]PT!$A$4,"Inc Date",AT$65,"Paid Date",$A72,"LOB2","MS")</f>
        <v>#REF!</v>
      </c>
      <c r="AU72" s="11" t="e">
        <f>GETPIVOTDATA("check_amount_total",[1]PT!$A$4,"Inc Date",AU$65,"Paid Date",$A72,"LOB2","MS")</f>
        <v>#REF!</v>
      </c>
      <c r="AV72" s="11" t="e">
        <f>GETPIVOTDATA("check_amount_total",[1]PT!$A$4,"Inc Date",AV$65,"Paid Date",$A72,"LOB2","MS")</f>
        <v>#REF!</v>
      </c>
      <c r="AW72" s="11" t="e">
        <f>GETPIVOTDATA("check_amount_total",[1]PT!$A$4,"Inc Date",AW$65,"Paid Date",$A72,"LOB2","MS")</f>
        <v>#REF!</v>
      </c>
      <c r="AX72" s="11" t="e">
        <f>GETPIVOTDATA("check_amount_total",[1]PT!$A$4,"Inc Date",AX$65,"Paid Date",$A72,"LOB2","MS")</f>
        <v>#REF!</v>
      </c>
      <c r="AY72" s="11" t="e">
        <f>GETPIVOTDATA("check_amount_total",[1]PT!$A$4,"Inc Date",AY$65,"Paid Date",$A72,"LOB2","MS")</f>
        <v>#REF!</v>
      </c>
      <c r="AZ72" s="11" t="e">
        <f>GETPIVOTDATA("check_amount_total",[1]PT!$A$4,"Inc Date",AZ$65,"Paid Date",$A72,"LOB2","MS")</f>
        <v>#REF!</v>
      </c>
      <c r="BA72" s="11" t="e">
        <f>GETPIVOTDATA("check_amount_total",[1]PT!$A$4,"Inc Date",BA$65,"Paid Date",$A72,"LOB2","MS")</f>
        <v>#REF!</v>
      </c>
      <c r="BB72" s="12" t="e">
        <f t="shared" si="14"/>
        <v>#REF!</v>
      </c>
      <c r="BC72" s="12"/>
    </row>
    <row r="73" spans="1:55" x14ac:dyDescent="0.35">
      <c r="A73" s="10">
        <f>Summary!A15</f>
        <v>44866</v>
      </c>
      <c r="B73" s="11"/>
      <c r="C73" s="11">
        <v>5</v>
      </c>
      <c r="D73" s="11">
        <v>5</v>
      </c>
      <c r="E73" s="11">
        <v>5</v>
      </c>
      <c r="F73" s="11">
        <v>105</v>
      </c>
      <c r="G73" s="11">
        <v>478</v>
      </c>
      <c r="H73" s="11">
        <v>555.13000000000011</v>
      </c>
      <c r="I73" s="11">
        <v>555.13000000000011</v>
      </c>
      <c r="J73" s="11">
        <v>555.13000000000011</v>
      </c>
      <c r="K73" s="11">
        <v>575.13000000000011</v>
      </c>
      <c r="L73" s="11">
        <v>575.13000000000011</v>
      </c>
      <c r="M73" s="11">
        <v>575.13000000000011</v>
      </c>
      <c r="N73" s="11">
        <v>575.13000000000011</v>
      </c>
      <c r="O73" s="11">
        <v>575.13000000000011</v>
      </c>
      <c r="P73" s="11">
        <v>575.13000000000011</v>
      </c>
      <c r="Q73" s="11">
        <v>575.13000000000011</v>
      </c>
      <c r="R73" s="11">
        <v>575.13000000000011</v>
      </c>
      <c r="S73" s="11">
        <v>575.13000000000011</v>
      </c>
      <c r="T73" s="11">
        <v>575.13000000000011</v>
      </c>
      <c r="U73" s="11"/>
      <c r="V73" s="11"/>
      <c r="W73" s="11"/>
      <c r="X73" s="11"/>
      <c r="Y73" s="11"/>
      <c r="Z73" s="12"/>
      <c r="AA73" s="12"/>
      <c r="AC73" s="10">
        <f t="shared" si="13"/>
        <v>44866</v>
      </c>
      <c r="AD73" s="11" t="e">
        <f>GETPIVOTDATA("check_amount_total",[1]PT!$A$4,"Inc Date",AD$65,"Paid Date",$A73,"LOB2","MS")</f>
        <v>#REF!</v>
      </c>
      <c r="AE73" s="11" t="e">
        <f>GETPIVOTDATA("check_amount_total",[1]PT!$A$4,"Inc Date",AE$65,"Paid Date",$A73,"LOB2","MS")</f>
        <v>#REF!</v>
      </c>
      <c r="AF73" s="11" t="e">
        <f>GETPIVOTDATA("check_amount_total",[1]PT!$A$4,"Inc Date",AF$65,"Paid Date",$A73,"LOB2","MS")</f>
        <v>#REF!</v>
      </c>
      <c r="AG73" s="11" t="e">
        <f>GETPIVOTDATA("check_amount_total",[1]PT!$A$4,"Inc Date",AG$65,"Paid Date",$A73,"LOB2","MS")</f>
        <v>#REF!</v>
      </c>
      <c r="AH73" s="11" t="e">
        <f>GETPIVOTDATA("check_amount_total",[1]PT!$A$4,"Inc Date",AH$65,"Paid Date",$A73,"LOB2","MS")</f>
        <v>#REF!</v>
      </c>
      <c r="AI73" s="11" t="e">
        <f>GETPIVOTDATA("check_amount_total",[1]PT!$A$4,"Inc Date",AI$65,"Paid Date",$A73,"LOB2","MS")</f>
        <v>#REF!</v>
      </c>
      <c r="AJ73" s="11" t="e">
        <f>GETPIVOTDATA("check_amount_total",[1]PT!$A$4,"Inc Date",AJ$65,"Paid Date",$A73,"LOB2","MS")</f>
        <v>#REF!</v>
      </c>
      <c r="AK73" s="11" t="e">
        <f>GETPIVOTDATA("check_amount_total",[1]PT!$A$4,"Inc Date",AK$65,"Paid Date",$A73,"LOB2","MS")</f>
        <v>#REF!</v>
      </c>
      <c r="AL73" s="11" t="e">
        <f>GETPIVOTDATA("check_amount_total",[1]PT!$A$4,"Inc Date",AL$65,"Paid Date",$A73,"LOB2","MS")</f>
        <v>#REF!</v>
      </c>
      <c r="AM73" s="11" t="e">
        <f>GETPIVOTDATA("check_amount_total",[1]PT!$A$4,"Inc Date",AM$65,"Paid Date",$A73,"LOB2","MS")</f>
        <v>#REF!</v>
      </c>
      <c r="AN73" s="11" t="e">
        <f>GETPIVOTDATA("check_amount_total",[1]PT!$A$4,"Inc Date",AN$65,"Paid Date",$A73,"LOB2","MS")</f>
        <v>#REF!</v>
      </c>
      <c r="AO73" s="11" t="e">
        <f>GETPIVOTDATA("check_amount_total",[1]PT!$A$4,"Inc Date",AO$65,"Paid Date",$A73,"LOB2","MS")</f>
        <v>#REF!</v>
      </c>
      <c r="AP73" s="11" t="e">
        <f>GETPIVOTDATA("check_amount_total",[1]PT!$A$4,"Inc Date",AP$65,"Paid Date",$A73,"LOB2","MS")</f>
        <v>#REF!</v>
      </c>
      <c r="AQ73" s="11" t="e">
        <f>GETPIVOTDATA("check_amount_total",[1]PT!$A$4,"Inc Date",AQ$65,"Paid Date",$A73,"LOB2","MS")</f>
        <v>#REF!</v>
      </c>
      <c r="AR73" s="11" t="e">
        <f>GETPIVOTDATA("check_amount_total",[1]PT!$A$4,"Inc Date",AR$65,"Paid Date",$A73,"LOB2","MS")</f>
        <v>#REF!</v>
      </c>
      <c r="AS73" s="11" t="e">
        <f>GETPIVOTDATA("check_amount_total",[1]PT!$A$4,"Inc Date",AS$65,"Paid Date",$A73,"LOB2","MS")</f>
        <v>#REF!</v>
      </c>
      <c r="AT73" s="11" t="e">
        <f>GETPIVOTDATA("check_amount_total",[1]PT!$A$4,"Inc Date",AT$65,"Paid Date",$A73,"LOB2","MS")</f>
        <v>#REF!</v>
      </c>
      <c r="AU73" s="11" t="e">
        <f>GETPIVOTDATA("check_amount_total",[1]PT!$A$4,"Inc Date",AU$65,"Paid Date",$A73,"LOB2","MS")</f>
        <v>#REF!</v>
      </c>
      <c r="AV73" s="11" t="e">
        <f>GETPIVOTDATA("check_amount_total",[1]PT!$A$4,"Inc Date",AV$65,"Paid Date",$A73,"LOB2","MS")</f>
        <v>#REF!</v>
      </c>
      <c r="AW73" s="11" t="e">
        <f>GETPIVOTDATA("check_amount_total",[1]PT!$A$4,"Inc Date",AW$65,"Paid Date",$A73,"LOB2","MS")</f>
        <v>#REF!</v>
      </c>
      <c r="AX73" s="11" t="e">
        <f>GETPIVOTDATA("check_amount_total",[1]PT!$A$4,"Inc Date",AX$65,"Paid Date",$A73,"LOB2","MS")</f>
        <v>#REF!</v>
      </c>
      <c r="AY73" s="11" t="e">
        <f>GETPIVOTDATA("check_amount_total",[1]PT!$A$4,"Inc Date",AY$65,"Paid Date",$A73,"LOB2","MS")</f>
        <v>#REF!</v>
      </c>
      <c r="AZ73" s="11" t="e">
        <f>GETPIVOTDATA("check_amount_total",[1]PT!$A$4,"Inc Date",AZ$65,"Paid Date",$A73,"LOB2","MS")</f>
        <v>#REF!</v>
      </c>
      <c r="BA73" s="11" t="e">
        <f>GETPIVOTDATA("check_amount_total",[1]PT!$A$4,"Inc Date",BA$65,"Paid Date",$A73,"LOB2","MS")</f>
        <v>#REF!</v>
      </c>
      <c r="BB73" s="12" t="e">
        <f t="shared" si="14"/>
        <v>#REF!</v>
      </c>
      <c r="BC73" s="12"/>
    </row>
    <row r="74" spans="1:55" x14ac:dyDescent="0.35">
      <c r="A74" s="10">
        <f>Summary!A16</f>
        <v>44896</v>
      </c>
      <c r="B74" s="11"/>
      <c r="C74" s="11"/>
      <c r="D74" s="11">
        <v>250</v>
      </c>
      <c r="E74" s="11">
        <v>250</v>
      </c>
      <c r="F74" s="11">
        <v>1650</v>
      </c>
      <c r="G74" s="11">
        <v>1650</v>
      </c>
      <c r="H74" s="11">
        <v>17900</v>
      </c>
      <c r="I74" s="11">
        <v>17950</v>
      </c>
      <c r="J74" s="11">
        <v>17950</v>
      </c>
      <c r="K74" s="11">
        <v>17950</v>
      </c>
      <c r="L74" s="11">
        <v>17950</v>
      </c>
      <c r="M74" s="11">
        <v>18003</v>
      </c>
      <c r="N74" s="11">
        <v>18003</v>
      </c>
      <c r="O74" s="11">
        <v>18003</v>
      </c>
      <c r="P74" s="11">
        <v>18003</v>
      </c>
      <c r="Q74" s="11">
        <v>18003</v>
      </c>
      <c r="R74" s="11">
        <v>18003</v>
      </c>
      <c r="S74" s="11">
        <v>18003</v>
      </c>
      <c r="T74" s="11"/>
      <c r="U74" s="11"/>
      <c r="V74" s="11"/>
      <c r="W74" s="11"/>
      <c r="X74" s="11"/>
      <c r="Y74" s="11"/>
      <c r="Z74" s="12"/>
      <c r="AA74" s="12"/>
      <c r="AC74" s="10">
        <f t="shared" si="13"/>
        <v>44896</v>
      </c>
      <c r="AD74" s="11" t="e">
        <f>GETPIVOTDATA("check_amount_total",[1]PT!$A$4,"Inc Date",AD$65,"Paid Date",$A74,"LOB2","MS")</f>
        <v>#REF!</v>
      </c>
      <c r="AE74" s="11" t="e">
        <f>GETPIVOTDATA("check_amount_total",[1]PT!$A$4,"Inc Date",AE$65,"Paid Date",$A74,"LOB2","MS")</f>
        <v>#REF!</v>
      </c>
      <c r="AF74" s="11" t="e">
        <f>GETPIVOTDATA("check_amount_total",[1]PT!$A$4,"Inc Date",AF$65,"Paid Date",$A74,"LOB2","MS")</f>
        <v>#REF!</v>
      </c>
      <c r="AG74" s="11" t="e">
        <f>GETPIVOTDATA("check_amount_total",[1]PT!$A$4,"Inc Date",AG$65,"Paid Date",$A74,"LOB2","MS")</f>
        <v>#REF!</v>
      </c>
      <c r="AH74" s="11" t="e">
        <f>GETPIVOTDATA("check_amount_total",[1]PT!$A$4,"Inc Date",AH$65,"Paid Date",$A74,"LOB2","MS")</f>
        <v>#REF!</v>
      </c>
      <c r="AI74" s="11" t="e">
        <f>GETPIVOTDATA("check_amount_total",[1]PT!$A$4,"Inc Date",AI$65,"Paid Date",$A74,"LOB2","MS")</f>
        <v>#REF!</v>
      </c>
      <c r="AJ74" s="11" t="e">
        <f>GETPIVOTDATA("check_amount_total",[1]PT!$A$4,"Inc Date",AJ$65,"Paid Date",$A74,"LOB2","MS")</f>
        <v>#REF!</v>
      </c>
      <c r="AK74" s="11" t="e">
        <f>GETPIVOTDATA("check_amount_total",[1]PT!$A$4,"Inc Date",AK$65,"Paid Date",$A74,"LOB2","MS")</f>
        <v>#REF!</v>
      </c>
      <c r="AL74" s="11" t="e">
        <f>GETPIVOTDATA("check_amount_total",[1]PT!$A$4,"Inc Date",AL$65,"Paid Date",$A74,"LOB2","MS")</f>
        <v>#REF!</v>
      </c>
      <c r="AM74" s="11" t="e">
        <f>GETPIVOTDATA("check_amount_total",[1]PT!$A$4,"Inc Date",AM$65,"Paid Date",$A74,"LOB2","MS")</f>
        <v>#REF!</v>
      </c>
      <c r="AN74" s="11" t="e">
        <f>GETPIVOTDATA("check_amount_total",[1]PT!$A$4,"Inc Date",AN$65,"Paid Date",$A74,"LOB2","MS")</f>
        <v>#REF!</v>
      </c>
      <c r="AO74" s="11" t="e">
        <f>GETPIVOTDATA("check_amount_total",[1]PT!$A$4,"Inc Date",AO$65,"Paid Date",$A74,"LOB2","MS")</f>
        <v>#REF!</v>
      </c>
      <c r="AP74" s="11" t="e">
        <f>GETPIVOTDATA("check_amount_total",[1]PT!$A$4,"Inc Date",AP$65,"Paid Date",$A74,"LOB2","MS")</f>
        <v>#REF!</v>
      </c>
      <c r="AQ74" s="11" t="e">
        <f>GETPIVOTDATA("check_amount_total",[1]PT!$A$4,"Inc Date",AQ$65,"Paid Date",$A74,"LOB2","MS")</f>
        <v>#REF!</v>
      </c>
      <c r="AR74" s="11" t="e">
        <f>GETPIVOTDATA("check_amount_total",[1]PT!$A$4,"Inc Date",AR$65,"Paid Date",$A74,"LOB2","MS")</f>
        <v>#REF!</v>
      </c>
      <c r="AS74" s="11" t="e">
        <f>GETPIVOTDATA("check_amount_total",[1]PT!$A$4,"Inc Date",AS$65,"Paid Date",$A74,"LOB2","MS")</f>
        <v>#REF!</v>
      </c>
      <c r="AT74" s="11" t="e">
        <f>GETPIVOTDATA("check_amount_total",[1]PT!$A$4,"Inc Date",AT$65,"Paid Date",$A74,"LOB2","MS")</f>
        <v>#REF!</v>
      </c>
      <c r="AU74" s="11" t="e">
        <f>GETPIVOTDATA("check_amount_total",[1]PT!$A$4,"Inc Date",AU$65,"Paid Date",$A74,"LOB2","MS")</f>
        <v>#REF!</v>
      </c>
      <c r="AV74" s="11" t="e">
        <f>GETPIVOTDATA("check_amount_total",[1]PT!$A$4,"Inc Date",AV$65,"Paid Date",$A74,"LOB2","MS")</f>
        <v>#REF!</v>
      </c>
      <c r="AW74" s="11" t="e">
        <f>GETPIVOTDATA("check_amount_total",[1]PT!$A$4,"Inc Date",AW$65,"Paid Date",$A74,"LOB2","MS")</f>
        <v>#REF!</v>
      </c>
      <c r="AX74" s="11" t="e">
        <f>GETPIVOTDATA("check_amount_total",[1]PT!$A$4,"Inc Date",AX$65,"Paid Date",$A74,"LOB2","MS")</f>
        <v>#REF!</v>
      </c>
      <c r="AY74" s="11" t="e">
        <f>GETPIVOTDATA("check_amount_total",[1]PT!$A$4,"Inc Date",AY$65,"Paid Date",$A74,"LOB2","MS")</f>
        <v>#REF!</v>
      </c>
      <c r="AZ74" s="11" t="e">
        <f>GETPIVOTDATA("check_amount_total",[1]PT!$A$4,"Inc Date",AZ$65,"Paid Date",$A74,"LOB2","MS")</f>
        <v>#REF!</v>
      </c>
      <c r="BA74" s="11" t="e">
        <f>GETPIVOTDATA("check_amount_total",[1]PT!$A$4,"Inc Date",BA$65,"Paid Date",$A74,"LOB2","MS")</f>
        <v>#REF!</v>
      </c>
      <c r="BB74" s="12" t="e">
        <f t="shared" si="14"/>
        <v>#REF!</v>
      </c>
      <c r="BC74" s="12"/>
    </row>
    <row r="75" spans="1:55" x14ac:dyDescent="0.35">
      <c r="A75" s="10">
        <f>Summary!A17</f>
        <v>44927</v>
      </c>
      <c r="B75" s="11"/>
      <c r="C75" s="11"/>
      <c r="D75" s="11">
        <v>940</v>
      </c>
      <c r="E75" s="11">
        <v>1017</v>
      </c>
      <c r="F75" s="11">
        <v>1142.1199999999999</v>
      </c>
      <c r="G75" s="11">
        <v>4321.1200000000008</v>
      </c>
      <c r="H75" s="11">
        <v>15762.29</v>
      </c>
      <c r="I75" s="11">
        <v>15762.29</v>
      </c>
      <c r="J75" s="11">
        <v>15762.29</v>
      </c>
      <c r="K75" s="11">
        <v>15762.29</v>
      </c>
      <c r="L75" s="11">
        <v>15882.29</v>
      </c>
      <c r="M75" s="11">
        <v>16009.76</v>
      </c>
      <c r="N75" s="11">
        <v>16009.76</v>
      </c>
      <c r="O75" s="11">
        <v>17574.8</v>
      </c>
      <c r="P75" s="11">
        <v>17574.8</v>
      </c>
      <c r="Q75" s="11">
        <v>19139.84</v>
      </c>
      <c r="R75" s="11">
        <v>19139.84</v>
      </c>
      <c r="S75" s="11"/>
      <c r="T75" s="11"/>
      <c r="U75" s="11"/>
      <c r="V75" s="11"/>
      <c r="W75" s="11"/>
      <c r="X75" s="11"/>
      <c r="Y75" s="11"/>
      <c r="Z75" s="12"/>
      <c r="AA75" s="12"/>
      <c r="AC75" s="10">
        <f t="shared" si="13"/>
        <v>44927</v>
      </c>
      <c r="AD75" s="11" t="e">
        <f>GETPIVOTDATA("check_amount_total",[1]PT!$A$4,"Inc Date",AD$65,"Paid Date",$A75,"LOB2","MS")</f>
        <v>#REF!</v>
      </c>
      <c r="AE75" s="11" t="e">
        <f>GETPIVOTDATA("check_amount_total",[1]PT!$A$4,"Inc Date",AE$65,"Paid Date",$A75,"LOB2","MS")</f>
        <v>#REF!</v>
      </c>
      <c r="AF75" s="11" t="e">
        <f>GETPIVOTDATA("check_amount_total",[1]PT!$A$4,"Inc Date",AF$65,"Paid Date",$A75,"LOB2","MS")</f>
        <v>#REF!</v>
      </c>
      <c r="AG75" s="11" t="e">
        <f>GETPIVOTDATA("check_amount_total",[1]PT!$A$4,"Inc Date",AG$65,"Paid Date",$A75,"LOB2","MS")</f>
        <v>#REF!</v>
      </c>
      <c r="AH75" s="11" t="e">
        <f>GETPIVOTDATA("check_amount_total",[1]PT!$A$4,"Inc Date",AH$65,"Paid Date",$A75,"LOB2","MS")</f>
        <v>#REF!</v>
      </c>
      <c r="AI75" s="11" t="e">
        <f>GETPIVOTDATA("check_amount_total",[1]PT!$A$4,"Inc Date",AI$65,"Paid Date",$A75,"LOB2","MS")</f>
        <v>#REF!</v>
      </c>
      <c r="AJ75" s="11" t="e">
        <f>GETPIVOTDATA("check_amount_total",[1]PT!$A$4,"Inc Date",AJ$65,"Paid Date",$A75,"LOB2","MS")</f>
        <v>#REF!</v>
      </c>
      <c r="AK75" s="11" t="e">
        <f>GETPIVOTDATA("check_amount_total",[1]PT!$A$4,"Inc Date",AK$65,"Paid Date",$A75,"LOB2","MS")</f>
        <v>#REF!</v>
      </c>
      <c r="AL75" s="11" t="e">
        <f>GETPIVOTDATA("check_amount_total",[1]PT!$A$4,"Inc Date",AL$65,"Paid Date",$A75,"LOB2","MS")</f>
        <v>#REF!</v>
      </c>
      <c r="AM75" s="11" t="e">
        <f>GETPIVOTDATA("check_amount_total",[1]PT!$A$4,"Inc Date",AM$65,"Paid Date",$A75,"LOB2","MS")</f>
        <v>#REF!</v>
      </c>
      <c r="AN75" s="11" t="e">
        <f>GETPIVOTDATA("check_amount_total",[1]PT!$A$4,"Inc Date",AN$65,"Paid Date",$A75,"LOB2","MS")</f>
        <v>#REF!</v>
      </c>
      <c r="AO75" s="11" t="e">
        <f>GETPIVOTDATA("check_amount_total",[1]PT!$A$4,"Inc Date",AO$65,"Paid Date",$A75,"LOB2","MS")</f>
        <v>#REF!</v>
      </c>
      <c r="AP75" s="11" t="e">
        <f>GETPIVOTDATA("check_amount_total",[1]PT!$A$4,"Inc Date",AP$65,"Paid Date",$A75,"LOB2","MS")</f>
        <v>#REF!</v>
      </c>
      <c r="AQ75" s="11" t="e">
        <f>GETPIVOTDATA("check_amount_total",[1]PT!$A$4,"Inc Date",AQ$65,"Paid Date",$A75,"LOB2","MS")</f>
        <v>#REF!</v>
      </c>
      <c r="AR75" s="11" t="e">
        <f>GETPIVOTDATA("check_amount_total",[1]PT!$A$4,"Inc Date",AR$65,"Paid Date",$A75,"LOB2","MS")</f>
        <v>#REF!</v>
      </c>
      <c r="AS75" s="11" t="e">
        <f>GETPIVOTDATA("check_amount_total",[1]PT!$A$4,"Inc Date",AS$65,"Paid Date",$A75,"LOB2","MS")</f>
        <v>#REF!</v>
      </c>
      <c r="AT75" s="11" t="e">
        <f>GETPIVOTDATA("check_amount_total",[1]PT!$A$4,"Inc Date",AT$65,"Paid Date",$A75,"LOB2","MS")</f>
        <v>#REF!</v>
      </c>
      <c r="AU75" s="11" t="e">
        <f>GETPIVOTDATA("check_amount_total",[1]PT!$A$4,"Inc Date",AU$65,"Paid Date",$A75,"LOB2","MS")</f>
        <v>#REF!</v>
      </c>
      <c r="AV75" s="11" t="e">
        <f>GETPIVOTDATA("check_amount_total",[1]PT!$A$4,"Inc Date",AV$65,"Paid Date",$A75,"LOB2","MS")</f>
        <v>#REF!</v>
      </c>
      <c r="AW75" s="11" t="e">
        <f>GETPIVOTDATA("check_amount_total",[1]PT!$A$4,"Inc Date",AW$65,"Paid Date",$A75,"LOB2","MS")</f>
        <v>#REF!</v>
      </c>
      <c r="AX75" s="11" t="e">
        <f>GETPIVOTDATA("check_amount_total",[1]PT!$A$4,"Inc Date",AX$65,"Paid Date",$A75,"LOB2","MS")</f>
        <v>#REF!</v>
      </c>
      <c r="AY75" s="11" t="e">
        <f>GETPIVOTDATA("check_amount_total",[1]PT!$A$4,"Inc Date",AY$65,"Paid Date",$A75,"LOB2","MS")</f>
        <v>#REF!</v>
      </c>
      <c r="AZ75" s="11" t="e">
        <f>GETPIVOTDATA("check_amount_total",[1]PT!$A$4,"Inc Date",AZ$65,"Paid Date",$A75,"LOB2","MS")</f>
        <v>#REF!</v>
      </c>
      <c r="BA75" s="11" t="e">
        <f>GETPIVOTDATA("check_amount_total",[1]PT!$A$4,"Inc Date",BA$65,"Paid Date",$A75,"LOB2","MS")</f>
        <v>#REF!</v>
      </c>
      <c r="BB75" s="12" t="e">
        <f t="shared" si="14"/>
        <v>#REF!</v>
      </c>
      <c r="BC75" s="12"/>
    </row>
    <row r="76" spans="1:55" x14ac:dyDescent="0.35">
      <c r="A76" s="10">
        <f>Summary!A18</f>
        <v>44958</v>
      </c>
      <c r="B76" s="11"/>
      <c r="C76" s="11"/>
      <c r="D76" s="11">
        <v>77</v>
      </c>
      <c r="E76" s="11">
        <v>3377</v>
      </c>
      <c r="F76" s="11">
        <v>3971.0000000000009</v>
      </c>
      <c r="G76" s="11">
        <v>3971.0000000000009</v>
      </c>
      <c r="H76" s="11">
        <v>3971.0000000000009</v>
      </c>
      <c r="I76" s="11">
        <v>3971.0000000000009</v>
      </c>
      <c r="J76" s="11">
        <v>4731.0000000000009</v>
      </c>
      <c r="K76" s="11">
        <v>4736.0000000000009</v>
      </c>
      <c r="L76" s="11">
        <v>4736.0000000000009</v>
      </c>
      <c r="M76" s="11">
        <v>4736.0000000000009</v>
      </c>
      <c r="N76" s="11">
        <v>4736.0000000000009</v>
      </c>
      <c r="O76" s="11">
        <v>4736.0000000000009</v>
      </c>
      <c r="P76" s="11">
        <v>4736.0000000000009</v>
      </c>
      <c r="Q76" s="11">
        <v>4736.0000000000009</v>
      </c>
      <c r="R76" s="11"/>
      <c r="S76" s="11"/>
      <c r="T76" s="11"/>
      <c r="U76" s="11"/>
      <c r="V76" s="11"/>
      <c r="W76" s="11"/>
      <c r="X76" s="11"/>
      <c r="Y76" s="11"/>
      <c r="Z76" s="12"/>
      <c r="AA76" s="12"/>
      <c r="AC76" s="10">
        <f t="shared" si="13"/>
        <v>44958</v>
      </c>
      <c r="AD76" s="11" t="e">
        <f>GETPIVOTDATA("check_amount_total",[1]PT!$A$4,"Inc Date",AD$65,"Paid Date",$A76,"LOB2","MS")</f>
        <v>#REF!</v>
      </c>
      <c r="AE76" s="11" t="e">
        <f>GETPIVOTDATA("check_amount_total",[1]PT!$A$4,"Inc Date",AE$65,"Paid Date",$A76,"LOB2","MS")</f>
        <v>#REF!</v>
      </c>
      <c r="AF76" s="11" t="e">
        <f>GETPIVOTDATA("check_amount_total",[1]PT!$A$4,"Inc Date",AF$65,"Paid Date",$A76,"LOB2","MS")</f>
        <v>#REF!</v>
      </c>
      <c r="AG76" s="11" t="e">
        <f>GETPIVOTDATA("check_amount_total",[1]PT!$A$4,"Inc Date",AG$65,"Paid Date",$A76,"LOB2","MS")</f>
        <v>#REF!</v>
      </c>
      <c r="AH76" s="11" t="e">
        <f>GETPIVOTDATA("check_amount_total",[1]PT!$A$4,"Inc Date",AH$65,"Paid Date",$A76,"LOB2","MS")</f>
        <v>#REF!</v>
      </c>
      <c r="AI76" s="11" t="e">
        <f>GETPIVOTDATA("check_amount_total",[1]PT!$A$4,"Inc Date",AI$65,"Paid Date",$A76,"LOB2","MS")</f>
        <v>#REF!</v>
      </c>
      <c r="AJ76" s="11" t="e">
        <f>GETPIVOTDATA("check_amount_total",[1]PT!$A$4,"Inc Date",AJ$65,"Paid Date",$A76,"LOB2","MS")</f>
        <v>#REF!</v>
      </c>
      <c r="AK76" s="11" t="e">
        <f>GETPIVOTDATA("check_amount_total",[1]PT!$A$4,"Inc Date",AK$65,"Paid Date",$A76,"LOB2","MS")</f>
        <v>#REF!</v>
      </c>
      <c r="AL76" s="11" t="e">
        <f>GETPIVOTDATA("check_amount_total",[1]PT!$A$4,"Inc Date",AL$65,"Paid Date",$A76,"LOB2","MS")</f>
        <v>#REF!</v>
      </c>
      <c r="AM76" s="11" t="e">
        <f>GETPIVOTDATA("check_amount_total",[1]PT!$A$4,"Inc Date",AM$65,"Paid Date",$A76,"LOB2","MS")</f>
        <v>#REF!</v>
      </c>
      <c r="AN76" s="11" t="e">
        <f>GETPIVOTDATA("check_amount_total",[1]PT!$A$4,"Inc Date",AN$65,"Paid Date",$A76,"LOB2","MS")</f>
        <v>#REF!</v>
      </c>
      <c r="AO76" s="11" t="e">
        <f>GETPIVOTDATA("check_amount_total",[1]PT!$A$4,"Inc Date",AO$65,"Paid Date",$A76,"LOB2","MS")</f>
        <v>#REF!</v>
      </c>
      <c r="AP76" s="11" t="e">
        <f>GETPIVOTDATA("check_amount_total",[1]PT!$A$4,"Inc Date",AP$65,"Paid Date",$A76,"LOB2","MS")</f>
        <v>#REF!</v>
      </c>
      <c r="AQ76" s="11" t="e">
        <f>GETPIVOTDATA("check_amount_total",[1]PT!$A$4,"Inc Date",AQ$65,"Paid Date",$A76,"LOB2","MS")</f>
        <v>#REF!</v>
      </c>
      <c r="AR76" s="11" t="e">
        <f>GETPIVOTDATA("check_amount_total",[1]PT!$A$4,"Inc Date",AR$65,"Paid Date",$A76,"LOB2","MS")</f>
        <v>#REF!</v>
      </c>
      <c r="AS76" s="11" t="e">
        <f>GETPIVOTDATA("check_amount_total",[1]PT!$A$4,"Inc Date",AS$65,"Paid Date",$A76,"LOB2","MS")</f>
        <v>#REF!</v>
      </c>
      <c r="AT76" s="11" t="e">
        <f>GETPIVOTDATA("check_amount_total",[1]PT!$A$4,"Inc Date",AT$65,"Paid Date",$A76,"LOB2","MS")</f>
        <v>#REF!</v>
      </c>
      <c r="AU76" s="11" t="e">
        <f>GETPIVOTDATA("check_amount_total",[1]PT!$A$4,"Inc Date",AU$65,"Paid Date",$A76,"LOB2","MS")</f>
        <v>#REF!</v>
      </c>
      <c r="AV76" s="11" t="e">
        <f>GETPIVOTDATA("check_amount_total",[1]PT!$A$4,"Inc Date",AV$65,"Paid Date",$A76,"LOB2","MS")</f>
        <v>#REF!</v>
      </c>
      <c r="AW76" s="11" t="e">
        <f>GETPIVOTDATA("check_amount_total",[1]PT!$A$4,"Inc Date",AW$65,"Paid Date",$A76,"LOB2","MS")</f>
        <v>#REF!</v>
      </c>
      <c r="AX76" s="11" t="e">
        <f>GETPIVOTDATA("check_amount_total",[1]PT!$A$4,"Inc Date",AX$65,"Paid Date",$A76,"LOB2","MS")</f>
        <v>#REF!</v>
      </c>
      <c r="AY76" s="11" t="e">
        <f>GETPIVOTDATA("check_amount_total",[1]PT!$A$4,"Inc Date",AY$65,"Paid Date",$A76,"LOB2","MS")</f>
        <v>#REF!</v>
      </c>
      <c r="AZ76" s="11" t="e">
        <f>GETPIVOTDATA("check_amount_total",[1]PT!$A$4,"Inc Date",AZ$65,"Paid Date",$A76,"LOB2","MS")</f>
        <v>#REF!</v>
      </c>
      <c r="BA76" s="11" t="e">
        <f>GETPIVOTDATA("check_amount_total",[1]PT!$A$4,"Inc Date",BA$65,"Paid Date",$A76,"LOB2","MS")</f>
        <v>#REF!</v>
      </c>
      <c r="BB76" s="12" t="e">
        <f t="shared" si="14"/>
        <v>#REF!</v>
      </c>
      <c r="BC76" s="12"/>
    </row>
    <row r="77" spans="1:55" x14ac:dyDescent="0.35">
      <c r="A77" s="10">
        <f>Summary!A19</f>
        <v>44986</v>
      </c>
      <c r="B77" s="11"/>
      <c r="C77" s="11"/>
      <c r="D77" s="11">
        <v>381</v>
      </c>
      <c r="E77" s="11">
        <v>381</v>
      </c>
      <c r="F77" s="11">
        <v>381</v>
      </c>
      <c r="G77" s="11">
        <v>14265.31</v>
      </c>
      <c r="H77" s="11">
        <v>14265.31</v>
      </c>
      <c r="I77" s="11">
        <v>14765.31</v>
      </c>
      <c r="J77" s="11">
        <v>14765.31</v>
      </c>
      <c r="K77" s="11">
        <v>14765.31</v>
      </c>
      <c r="L77" s="11">
        <v>14765.31</v>
      </c>
      <c r="M77" s="11">
        <v>14765.31</v>
      </c>
      <c r="N77" s="11">
        <v>14765.31</v>
      </c>
      <c r="O77" s="11">
        <v>14865.31</v>
      </c>
      <c r="P77" s="11">
        <v>14865.31</v>
      </c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2"/>
      <c r="AC77" s="10">
        <f t="shared" si="13"/>
        <v>44986</v>
      </c>
      <c r="AD77" s="11" t="e">
        <f>GETPIVOTDATA("check_amount_total",[1]PT!$A$4,"Inc Date",AD$65,"Paid Date",$A77,"LOB2","MS")</f>
        <v>#REF!</v>
      </c>
      <c r="AE77" s="11" t="e">
        <f>GETPIVOTDATA("check_amount_total",[1]PT!$A$4,"Inc Date",AE$65,"Paid Date",$A77,"LOB2","MS")</f>
        <v>#REF!</v>
      </c>
      <c r="AF77" s="11" t="e">
        <f>GETPIVOTDATA("check_amount_total",[1]PT!$A$4,"Inc Date",AF$65,"Paid Date",$A77,"LOB2","MS")</f>
        <v>#REF!</v>
      </c>
      <c r="AG77" s="11" t="e">
        <f>GETPIVOTDATA("check_amount_total",[1]PT!$A$4,"Inc Date",AG$65,"Paid Date",$A77,"LOB2","MS")</f>
        <v>#REF!</v>
      </c>
      <c r="AH77" s="11" t="e">
        <f>GETPIVOTDATA("check_amount_total",[1]PT!$A$4,"Inc Date",AH$65,"Paid Date",$A77,"LOB2","MS")</f>
        <v>#REF!</v>
      </c>
      <c r="AI77" s="11" t="e">
        <f>GETPIVOTDATA("check_amount_total",[1]PT!$A$4,"Inc Date",AI$65,"Paid Date",$A77,"LOB2","MS")</f>
        <v>#REF!</v>
      </c>
      <c r="AJ77" s="11" t="e">
        <f>GETPIVOTDATA("check_amount_total",[1]PT!$A$4,"Inc Date",AJ$65,"Paid Date",$A77,"LOB2","MS")</f>
        <v>#REF!</v>
      </c>
      <c r="AK77" s="11" t="e">
        <f>GETPIVOTDATA("check_amount_total",[1]PT!$A$4,"Inc Date",AK$65,"Paid Date",$A77,"LOB2","MS")</f>
        <v>#REF!</v>
      </c>
      <c r="AL77" s="11" t="e">
        <f>GETPIVOTDATA("check_amount_total",[1]PT!$A$4,"Inc Date",AL$65,"Paid Date",$A77,"LOB2","MS")</f>
        <v>#REF!</v>
      </c>
      <c r="AM77" s="11" t="e">
        <f>GETPIVOTDATA("check_amount_total",[1]PT!$A$4,"Inc Date",AM$65,"Paid Date",$A77,"LOB2","MS")</f>
        <v>#REF!</v>
      </c>
      <c r="AN77" s="11" t="e">
        <f>GETPIVOTDATA("check_amount_total",[1]PT!$A$4,"Inc Date",AN$65,"Paid Date",$A77,"LOB2","MS")</f>
        <v>#REF!</v>
      </c>
      <c r="AO77" s="11" t="e">
        <f>GETPIVOTDATA("check_amount_total",[1]PT!$A$4,"Inc Date",AO$65,"Paid Date",$A77,"LOB2","MS")</f>
        <v>#REF!</v>
      </c>
      <c r="AP77" s="11" t="e">
        <f>GETPIVOTDATA("check_amount_total",[1]PT!$A$4,"Inc Date",AP$65,"Paid Date",$A77,"LOB2","MS")</f>
        <v>#REF!</v>
      </c>
      <c r="AQ77" s="11" t="e">
        <f>GETPIVOTDATA("check_amount_total",[1]PT!$A$4,"Inc Date",AQ$65,"Paid Date",$A77,"LOB2","MS")</f>
        <v>#REF!</v>
      </c>
      <c r="AR77" s="11" t="e">
        <f>GETPIVOTDATA("check_amount_total",[1]PT!$A$4,"Inc Date",AR$65,"Paid Date",$A77,"LOB2","MS")</f>
        <v>#REF!</v>
      </c>
      <c r="AS77" s="11" t="e">
        <f>GETPIVOTDATA("check_amount_total",[1]PT!$A$4,"Inc Date",AS$65,"Paid Date",$A77,"LOB2","MS")</f>
        <v>#REF!</v>
      </c>
      <c r="AT77" s="11" t="e">
        <f>GETPIVOTDATA("check_amount_total",[1]PT!$A$4,"Inc Date",AT$65,"Paid Date",$A77,"LOB2","MS")</f>
        <v>#REF!</v>
      </c>
      <c r="AU77" s="11" t="e">
        <f>GETPIVOTDATA("check_amount_total",[1]PT!$A$4,"Inc Date",AU$65,"Paid Date",$A77,"LOB2","MS")</f>
        <v>#REF!</v>
      </c>
      <c r="AV77" s="11" t="e">
        <f>GETPIVOTDATA("check_amount_total",[1]PT!$A$4,"Inc Date",AV$65,"Paid Date",$A77,"LOB2","MS")</f>
        <v>#REF!</v>
      </c>
      <c r="AW77" s="11" t="e">
        <f>GETPIVOTDATA("check_amount_total",[1]PT!$A$4,"Inc Date",AW$65,"Paid Date",$A77,"LOB2","MS")</f>
        <v>#REF!</v>
      </c>
      <c r="AX77" s="11" t="e">
        <f>GETPIVOTDATA("check_amount_total",[1]PT!$A$4,"Inc Date",AX$65,"Paid Date",$A77,"LOB2","MS")</f>
        <v>#REF!</v>
      </c>
      <c r="AY77" s="11" t="e">
        <f>GETPIVOTDATA("check_amount_total",[1]PT!$A$4,"Inc Date",AY$65,"Paid Date",$A77,"LOB2","MS")</f>
        <v>#REF!</v>
      </c>
      <c r="AZ77" s="11" t="e">
        <f>GETPIVOTDATA("check_amount_total",[1]PT!$A$4,"Inc Date",AZ$65,"Paid Date",$A77,"LOB2","MS")</f>
        <v>#REF!</v>
      </c>
      <c r="BA77" s="11" t="e">
        <f>GETPIVOTDATA("check_amount_total",[1]PT!$A$4,"Inc Date",BA$65,"Paid Date",$A77,"LOB2","MS")</f>
        <v>#REF!</v>
      </c>
      <c r="BB77" s="12" t="e">
        <f t="shared" si="14"/>
        <v>#REF!</v>
      </c>
      <c r="BC77" s="12"/>
    </row>
    <row r="78" spans="1:55" x14ac:dyDescent="0.35">
      <c r="A78" s="10">
        <f>Summary!A20</f>
        <v>45017</v>
      </c>
      <c r="B78" s="11"/>
      <c r="C78" s="11">
        <v>3</v>
      </c>
      <c r="D78" s="11">
        <v>288</v>
      </c>
      <c r="E78" s="11">
        <v>293.10999999999967</v>
      </c>
      <c r="F78" s="11">
        <v>293.10999999999967</v>
      </c>
      <c r="G78" s="11">
        <v>303.10999999999967</v>
      </c>
      <c r="H78" s="11">
        <v>1214.809999999999</v>
      </c>
      <c r="I78" s="11">
        <v>1214.809999999999</v>
      </c>
      <c r="J78" s="11">
        <v>1214.809999999999</v>
      </c>
      <c r="K78" s="11">
        <v>1214.809999999999</v>
      </c>
      <c r="L78" s="11">
        <v>1214.809999999999</v>
      </c>
      <c r="M78" s="11">
        <v>1214.809999999999</v>
      </c>
      <c r="N78" s="11">
        <v>1214.809999999999</v>
      </c>
      <c r="O78" s="11">
        <v>1214.809999999999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2"/>
      <c r="AC78" s="10">
        <f t="shared" si="13"/>
        <v>45017</v>
      </c>
      <c r="AD78" s="11" t="e">
        <f>GETPIVOTDATA("check_amount_total",[1]PT!$A$4,"Inc Date",AD$65,"Paid Date",$A78,"LOB2","MS")</f>
        <v>#REF!</v>
      </c>
      <c r="AE78" s="11" t="e">
        <f>GETPIVOTDATA("check_amount_total",[1]PT!$A$4,"Inc Date",AE$65,"Paid Date",$A78,"LOB2","MS")</f>
        <v>#REF!</v>
      </c>
      <c r="AF78" s="11" t="e">
        <f>GETPIVOTDATA("check_amount_total",[1]PT!$A$4,"Inc Date",AF$65,"Paid Date",$A78,"LOB2","MS")</f>
        <v>#REF!</v>
      </c>
      <c r="AG78" s="11" t="e">
        <f>GETPIVOTDATA("check_amount_total",[1]PT!$A$4,"Inc Date",AG$65,"Paid Date",$A78,"LOB2","MS")</f>
        <v>#REF!</v>
      </c>
      <c r="AH78" s="11" t="e">
        <f>GETPIVOTDATA("check_amount_total",[1]PT!$A$4,"Inc Date",AH$65,"Paid Date",$A78,"LOB2","MS")</f>
        <v>#REF!</v>
      </c>
      <c r="AI78" s="11" t="e">
        <f>GETPIVOTDATA("check_amount_total",[1]PT!$A$4,"Inc Date",AI$65,"Paid Date",$A78,"LOB2","MS")</f>
        <v>#REF!</v>
      </c>
      <c r="AJ78" s="11" t="e">
        <f>GETPIVOTDATA("check_amount_total",[1]PT!$A$4,"Inc Date",AJ$65,"Paid Date",$A78,"LOB2","MS")</f>
        <v>#REF!</v>
      </c>
      <c r="AK78" s="11" t="e">
        <f>GETPIVOTDATA("check_amount_total",[1]PT!$A$4,"Inc Date",AK$65,"Paid Date",$A78,"LOB2","MS")</f>
        <v>#REF!</v>
      </c>
      <c r="AL78" s="11" t="e">
        <f>GETPIVOTDATA("check_amount_total",[1]PT!$A$4,"Inc Date",AL$65,"Paid Date",$A78,"LOB2","MS")</f>
        <v>#REF!</v>
      </c>
      <c r="AM78" s="11" t="e">
        <f>GETPIVOTDATA("check_amount_total",[1]PT!$A$4,"Inc Date",AM$65,"Paid Date",$A78,"LOB2","MS")</f>
        <v>#REF!</v>
      </c>
      <c r="AN78" s="11" t="e">
        <f>GETPIVOTDATA("check_amount_total",[1]PT!$A$4,"Inc Date",AN$65,"Paid Date",$A78,"LOB2","MS")</f>
        <v>#REF!</v>
      </c>
      <c r="AO78" s="11" t="e">
        <f>GETPIVOTDATA("check_amount_total",[1]PT!$A$4,"Inc Date",AO$65,"Paid Date",$A78,"LOB2","MS")</f>
        <v>#REF!</v>
      </c>
      <c r="AP78" s="11" t="e">
        <f>GETPIVOTDATA("check_amount_total",[1]PT!$A$4,"Inc Date",AP$65,"Paid Date",$A78,"LOB2","MS")</f>
        <v>#REF!</v>
      </c>
      <c r="AQ78" s="11" t="e">
        <f>GETPIVOTDATA("check_amount_total",[1]PT!$A$4,"Inc Date",AQ$65,"Paid Date",$A78,"LOB2","MS")</f>
        <v>#REF!</v>
      </c>
      <c r="AR78" s="11" t="e">
        <f>GETPIVOTDATA("check_amount_total",[1]PT!$A$4,"Inc Date",AR$65,"Paid Date",$A78,"LOB2","MS")</f>
        <v>#REF!</v>
      </c>
      <c r="AS78" s="11" t="e">
        <f>GETPIVOTDATA("check_amount_total",[1]PT!$A$4,"Inc Date",AS$65,"Paid Date",$A78,"LOB2","MS")</f>
        <v>#REF!</v>
      </c>
      <c r="AT78" s="11" t="e">
        <f>GETPIVOTDATA("check_amount_total",[1]PT!$A$4,"Inc Date",AT$65,"Paid Date",$A78,"LOB2","MS")</f>
        <v>#REF!</v>
      </c>
      <c r="AU78" s="11" t="e">
        <f>GETPIVOTDATA("check_amount_total",[1]PT!$A$4,"Inc Date",AU$65,"Paid Date",$A78,"LOB2","MS")</f>
        <v>#REF!</v>
      </c>
      <c r="AV78" s="11" t="e">
        <f>GETPIVOTDATA("check_amount_total",[1]PT!$A$4,"Inc Date",AV$65,"Paid Date",$A78,"LOB2","MS")</f>
        <v>#REF!</v>
      </c>
      <c r="AW78" s="11" t="e">
        <f>GETPIVOTDATA("check_amount_total",[1]PT!$A$4,"Inc Date",AW$65,"Paid Date",$A78,"LOB2","MS")</f>
        <v>#REF!</v>
      </c>
      <c r="AX78" s="11" t="e">
        <f>GETPIVOTDATA("check_amount_total",[1]PT!$A$4,"Inc Date",AX$65,"Paid Date",$A78,"LOB2","MS")</f>
        <v>#REF!</v>
      </c>
      <c r="AY78" s="11" t="e">
        <f>GETPIVOTDATA("check_amount_total",[1]PT!$A$4,"Inc Date",AY$65,"Paid Date",$A78,"LOB2","MS")</f>
        <v>#REF!</v>
      </c>
      <c r="AZ78" s="11" t="e">
        <f>GETPIVOTDATA("check_amount_total",[1]PT!$A$4,"Inc Date",AZ$65,"Paid Date",$A78,"LOB2","MS")</f>
        <v>#REF!</v>
      </c>
      <c r="BA78" s="11" t="e">
        <f>GETPIVOTDATA("check_amount_total",[1]PT!$A$4,"Inc Date",BA$65,"Paid Date",$A78,"LOB2","MS")</f>
        <v>#REF!</v>
      </c>
      <c r="BB78" s="12" t="e">
        <f t="shared" si="14"/>
        <v>#REF!</v>
      </c>
      <c r="BC78" s="12"/>
    </row>
    <row r="79" spans="1:55" x14ac:dyDescent="0.35">
      <c r="A79" s="10">
        <f>Summary!A21</f>
        <v>45047</v>
      </c>
      <c r="B79" s="11"/>
      <c r="C79" s="11"/>
      <c r="D79" s="11">
        <v>120</v>
      </c>
      <c r="E79" s="11">
        <v>1231.43</v>
      </c>
      <c r="F79" s="11">
        <v>1231.4299999999989</v>
      </c>
      <c r="G79" s="11">
        <v>2940.829999999999</v>
      </c>
      <c r="H79" s="11">
        <v>2945.8299999999981</v>
      </c>
      <c r="I79" s="11">
        <v>2945.8299999999981</v>
      </c>
      <c r="J79" s="11">
        <v>2945.8299999999981</v>
      </c>
      <c r="K79" s="11">
        <v>2945.8299999999981</v>
      </c>
      <c r="L79" s="11">
        <v>2945.8299999999981</v>
      </c>
      <c r="M79" s="11">
        <v>2945.8299999999981</v>
      </c>
      <c r="N79" s="11">
        <v>2945.8299999999981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2"/>
      <c r="AC79" s="10">
        <f t="shared" si="13"/>
        <v>45047</v>
      </c>
      <c r="AD79" s="11" t="e">
        <f>GETPIVOTDATA("check_amount_total",[1]PT!$A$4,"Inc Date",AD$65,"Paid Date",$A79,"LOB2","MS")</f>
        <v>#REF!</v>
      </c>
      <c r="AE79" s="11" t="e">
        <f>GETPIVOTDATA("check_amount_total",[1]PT!$A$4,"Inc Date",AE$65,"Paid Date",$A79,"LOB2","MS")</f>
        <v>#REF!</v>
      </c>
      <c r="AF79" s="11" t="e">
        <f>GETPIVOTDATA("check_amount_total",[1]PT!$A$4,"Inc Date",AF$65,"Paid Date",$A79,"LOB2","MS")</f>
        <v>#REF!</v>
      </c>
      <c r="AG79" s="11" t="e">
        <f>GETPIVOTDATA("check_amount_total",[1]PT!$A$4,"Inc Date",AG$65,"Paid Date",$A79,"LOB2","MS")</f>
        <v>#REF!</v>
      </c>
      <c r="AH79" s="11" t="e">
        <f>GETPIVOTDATA("check_amount_total",[1]PT!$A$4,"Inc Date",AH$65,"Paid Date",$A79,"LOB2","MS")</f>
        <v>#REF!</v>
      </c>
      <c r="AI79" s="11" t="e">
        <f>GETPIVOTDATA("check_amount_total",[1]PT!$A$4,"Inc Date",AI$65,"Paid Date",$A79,"LOB2","MS")</f>
        <v>#REF!</v>
      </c>
      <c r="AJ79" s="11" t="e">
        <f>GETPIVOTDATA("check_amount_total",[1]PT!$A$4,"Inc Date",AJ$65,"Paid Date",$A79,"LOB2","MS")</f>
        <v>#REF!</v>
      </c>
      <c r="AK79" s="11" t="e">
        <f>GETPIVOTDATA("check_amount_total",[1]PT!$A$4,"Inc Date",AK$65,"Paid Date",$A79,"LOB2","MS")</f>
        <v>#REF!</v>
      </c>
      <c r="AL79" s="11" t="e">
        <f>GETPIVOTDATA("check_amount_total",[1]PT!$A$4,"Inc Date",AL$65,"Paid Date",$A79,"LOB2","MS")</f>
        <v>#REF!</v>
      </c>
      <c r="AM79" s="11" t="e">
        <f>GETPIVOTDATA("check_amount_total",[1]PT!$A$4,"Inc Date",AM$65,"Paid Date",$A79,"LOB2","MS")</f>
        <v>#REF!</v>
      </c>
      <c r="AN79" s="11" t="e">
        <f>GETPIVOTDATA("check_amount_total",[1]PT!$A$4,"Inc Date",AN$65,"Paid Date",$A79,"LOB2","MS")</f>
        <v>#REF!</v>
      </c>
      <c r="AO79" s="11" t="e">
        <f>GETPIVOTDATA("check_amount_total",[1]PT!$A$4,"Inc Date",AO$65,"Paid Date",$A79,"LOB2","MS")</f>
        <v>#REF!</v>
      </c>
      <c r="AP79" s="11" t="e">
        <f>GETPIVOTDATA("check_amount_total",[1]PT!$A$4,"Inc Date",AP$65,"Paid Date",$A79,"LOB2","MS")</f>
        <v>#REF!</v>
      </c>
      <c r="AQ79" s="11" t="e">
        <f>GETPIVOTDATA("check_amount_total",[1]PT!$A$4,"Inc Date",AQ$65,"Paid Date",$A79,"LOB2","MS")</f>
        <v>#REF!</v>
      </c>
      <c r="AR79" s="11" t="e">
        <f>GETPIVOTDATA("check_amount_total",[1]PT!$A$4,"Inc Date",AR$65,"Paid Date",$A79,"LOB2","MS")</f>
        <v>#REF!</v>
      </c>
      <c r="AS79" s="11" t="e">
        <f>GETPIVOTDATA("check_amount_total",[1]PT!$A$4,"Inc Date",AS$65,"Paid Date",$A79,"LOB2","MS")</f>
        <v>#REF!</v>
      </c>
      <c r="AT79" s="11" t="e">
        <f>GETPIVOTDATA("check_amount_total",[1]PT!$A$4,"Inc Date",AT$65,"Paid Date",$A79,"LOB2","MS")</f>
        <v>#REF!</v>
      </c>
      <c r="AU79" s="11" t="e">
        <f>GETPIVOTDATA("check_amount_total",[1]PT!$A$4,"Inc Date",AU$65,"Paid Date",$A79,"LOB2","MS")</f>
        <v>#REF!</v>
      </c>
      <c r="AV79" s="11" t="e">
        <f>GETPIVOTDATA("check_amount_total",[1]PT!$A$4,"Inc Date",AV$65,"Paid Date",$A79,"LOB2","MS")</f>
        <v>#REF!</v>
      </c>
      <c r="AW79" s="11" t="e">
        <f>GETPIVOTDATA("check_amount_total",[1]PT!$A$4,"Inc Date",AW$65,"Paid Date",$A79,"LOB2","MS")</f>
        <v>#REF!</v>
      </c>
      <c r="AX79" s="11" t="e">
        <f>GETPIVOTDATA("check_amount_total",[1]PT!$A$4,"Inc Date",AX$65,"Paid Date",$A79,"LOB2","MS")</f>
        <v>#REF!</v>
      </c>
      <c r="AY79" s="11" t="e">
        <f>GETPIVOTDATA("check_amount_total",[1]PT!$A$4,"Inc Date",AY$65,"Paid Date",$A79,"LOB2","MS")</f>
        <v>#REF!</v>
      </c>
      <c r="AZ79" s="11" t="e">
        <f>GETPIVOTDATA("check_amount_total",[1]PT!$A$4,"Inc Date",AZ$65,"Paid Date",$A79,"LOB2","MS")</f>
        <v>#REF!</v>
      </c>
      <c r="BA79" s="11" t="e">
        <f>GETPIVOTDATA("check_amount_total",[1]PT!$A$4,"Inc Date",BA$65,"Paid Date",$A79,"LOB2","MS")</f>
        <v>#REF!</v>
      </c>
      <c r="BB79" s="12" t="e">
        <f t="shared" si="14"/>
        <v>#REF!</v>
      </c>
      <c r="BC79" s="12"/>
    </row>
    <row r="80" spans="1:55" x14ac:dyDescent="0.35">
      <c r="A80" s="10">
        <f>Summary!A22</f>
        <v>45078</v>
      </c>
      <c r="B80" s="11"/>
      <c r="C80" s="11"/>
      <c r="D80" s="11">
        <v>11</v>
      </c>
      <c r="E80" s="11">
        <v>31</v>
      </c>
      <c r="F80" s="11">
        <v>1484</v>
      </c>
      <c r="G80" s="11">
        <v>1484</v>
      </c>
      <c r="H80" s="11">
        <v>1484</v>
      </c>
      <c r="I80" s="11">
        <v>1484</v>
      </c>
      <c r="J80" s="11">
        <v>1484</v>
      </c>
      <c r="K80" s="11">
        <v>1484</v>
      </c>
      <c r="L80" s="11">
        <v>1484</v>
      </c>
      <c r="M80" s="11">
        <v>1484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2"/>
      <c r="AC80" s="10">
        <f t="shared" si="13"/>
        <v>45078</v>
      </c>
      <c r="AD80" s="11" t="e">
        <f>GETPIVOTDATA("check_amount_total",[1]PT!$A$4,"Inc Date",AD$65,"Paid Date",$A80,"LOB2","MS")</f>
        <v>#REF!</v>
      </c>
      <c r="AE80" s="11" t="e">
        <f>GETPIVOTDATA("check_amount_total",[1]PT!$A$4,"Inc Date",AE$65,"Paid Date",$A80,"LOB2","MS")</f>
        <v>#REF!</v>
      </c>
      <c r="AF80" s="11" t="e">
        <f>GETPIVOTDATA("check_amount_total",[1]PT!$A$4,"Inc Date",AF$65,"Paid Date",$A80,"LOB2","MS")</f>
        <v>#REF!</v>
      </c>
      <c r="AG80" s="11" t="e">
        <f>GETPIVOTDATA("check_amount_total",[1]PT!$A$4,"Inc Date",AG$65,"Paid Date",$A80,"LOB2","MS")</f>
        <v>#REF!</v>
      </c>
      <c r="AH80" s="11" t="e">
        <f>GETPIVOTDATA("check_amount_total",[1]PT!$A$4,"Inc Date",AH$65,"Paid Date",$A80,"LOB2","MS")</f>
        <v>#REF!</v>
      </c>
      <c r="AI80" s="11" t="e">
        <f>GETPIVOTDATA("check_amount_total",[1]PT!$A$4,"Inc Date",AI$65,"Paid Date",$A80,"LOB2","MS")</f>
        <v>#REF!</v>
      </c>
      <c r="AJ80" s="11" t="e">
        <f>GETPIVOTDATA("check_amount_total",[1]PT!$A$4,"Inc Date",AJ$65,"Paid Date",$A80,"LOB2","MS")</f>
        <v>#REF!</v>
      </c>
      <c r="AK80" s="11" t="e">
        <f>GETPIVOTDATA("check_amount_total",[1]PT!$A$4,"Inc Date",AK$65,"Paid Date",$A80,"LOB2","MS")</f>
        <v>#REF!</v>
      </c>
      <c r="AL80" s="11" t="e">
        <f>GETPIVOTDATA("check_amount_total",[1]PT!$A$4,"Inc Date",AL$65,"Paid Date",$A80,"LOB2","MS")</f>
        <v>#REF!</v>
      </c>
      <c r="AM80" s="11" t="e">
        <f>GETPIVOTDATA("check_amount_total",[1]PT!$A$4,"Inc Date",AM$65,"Paid Date",$A80,"LOB2","MS")</f>
        <v>#REF!</v>
      </c>
      <c r="AN80" s="11" t="e">
        <f>GETPIVOTDATA("check_amount_total",[1]PT!$A$4,"Inc Date",AN$65,"Paid Date",$A80,"LOB2","MS")</f>
        <v>#REF!</v>
      </c>
      <c r="AO80" s="11" t="e">
        <f>GETPIVOTDATA("check_amount_total",[1]PT!$A$4,"Inc Date",AO$65,"Paid Date",$A80,"LOB2","MS")</f>
        <v>#REF!</v>
      </c>
      <c r="AP80" s="11" t="e">
        <f>GETPIVOTDATA("check_amount_total",[1]PT!$A$4,"Inc Date",AP$65,"Paid Date",$A80,"LOB2","MS")</f>
        <v>#REF!</v>
      </c>
      <c r="AQ80" s="11" t="e">
        <f>GETPIVOTDATA("check_amount_total",[1]PT!$A$4,"Inc Date",AQ$65,"Paid Date",$A80,"LOB2","MS")</f>
        <v>#REF!</v>
      </c>
      <c r="AR80" s="11" t="e">
        <f>GETPIVOTDATA("check_amount_total",[1]PT!$A$4,"Inc Date",AR$65,"Paid Date",$A80,"LOB2","MS")</f>
        <v>#REF!</v>
      </c>
      <c r="AS80" s="11" t="e">
        <f>GETPIVOTDATA("check_amount_total",[1]PT!$A$4,"Inc Date",AS$65,"Paid Date",$A80,"LOB2","MS")</f>
        <v>#REF!</v>
      </c>
      <c r="AT80" s="11" t="e">
        <f>GETPIVOTDATA("check_amount_total",[1]PT!$A$4,"Inc Date",AT$65,"Paid Date",$A80,"LOB2","MS")</f>
        <v>#REF!</v>
      </c>
      <c r="AU80" s="11" t="e">
        <f>GETPIVOTDATA("check_amount_total",[1]PT!$A$4,"Inc Date",AU$65,"Paid Date",$A80,"LOB2","MS")</f>
        <v>#REF!</v>
      </c>
      <c r="AV80" s="11" t="e">
        <f>GETPIVOTDATA("check_amount_total",[1]PT!$A$4,"Inc Date",AV$65,"Paid Date",$A80,"LOB2","MS")</f>
        <v>#REF!</v>
      </c>
      <c r="AW80" s="11" t="e">
        <f>GETPIVOTDATA("check_amount_total",[1]PT!$A$4,"Inc Date",AW$65,"Paid Date",$A80,"LOB2","MS")</f>
        <v>#REF!</v>
      </c>
      <c r="AX80" s="11" t="e">
        <f>GETPIVOTDATA("check_amount_total",[1]PT!$A$4,"Inc Date",AX$65,"Paid Date",$A80,"LOB2","MS")</f>
        <v>#REF!</v>
      </c>
      <c r="AY80" s="11" t="e">
        <f>GETPIVOTDATA("check_amount_total",[1]PT!$A$4,"Inc Date",AY$65,"Paid Date",$A80,"LOB2","MS")</f>
        <v>#REF!</v>
      </c>
      <c r="AZ80" s="11" t="e">
        <f>GETPIVOTDATA("check_amount_total",[1]PT!$A$4,"Inc Date",AZ$65,"Paid Date",$A80,"LOB2","MS")</f>
        <v>#REF!</v>
      </c>
      <c r="BA80" s="11" t="e">
        <f>GETPIVOTDATA("check_amount_total",[1]PT!$A$4,"Inc Date",BA$65,"Paid Date",$A80,"LOB2","MS")</f>
        <v>#REF!</v>
      </c>
      <c r="BB80" s="12" t="e">
        <f t="shared" si="14"/>
        <v>#REF!</v>
      </c>
      <c r="BC80" s="12"/>
    </row>
    <row r="81" spans="1:55" x14ac:dyDescent="0.35">
      <c r="A81" s="10">
        <f>Summary!A23</f>
        <v>45108</v>
      </c>
      <c r="B81" s="11"/>
      <c r="C81" s="11">
        <v>150</v>
      </c>
      <c r="D81" s="11">
        <v>150</v>
      </c>
      <c r="E81" s="11">
        <v>150</v>
      </c>
      <c r="F81" s="11">
        <v>203</v>
      </c>
      <c r="G81" s="11">
        <v>203</v>
      </c>
      <c r="H81" s="11">
        <v>203</v>
      </c>
      <c r="I81" s="11">
        <v>203</v>
      </c>
      <c r="J81" s="11">
        <v>203</v>
      </c>
      <c r="K81" s="11">
        <v>203</v>
      </c>
      <c r="L81" s="11">
        <v>203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2"/>
      <c r="AC81" s="10">
        <f t="shared" si="13"/>
        <v>45108</v>
      </c>
      <c r="AD81" s="11" t="e">
        <f>GETPIVOTDATA("check_amount_total",[1]PT!$A$4,"Inc Date",AD$65,"Paid Date",$A81,"LOB2","MS")</f>
        <v>#REF!</v>
      </c>
      <c r="AE81" s="11" t="e">
        <f>GETPIVOTDATA("check_amount_total",[1]PT!$A$4,"Inc Date",AE$65,"Paid Date",$A81,"LOB2","MS")</f>
        <v>#REF!</v>
      </c>
      <c r="AF81" s="11" t="e">
        <f>GETPIVOTDATA("check_amount_total",[1]PT!$A$4,"Inc Date",AF$65,"Paid Date",$A81,"LOB2","MS")</f>
        <v>#REF!</v>
      </c>
      <c r="AG81" s="11" t="e">
        <f>GETPIVOTDATA("check_amount_total",[1]PT!$A$4,"Inc Date",AG$65,"Paid Date",$A81,"LOB2","MS")</f>
        <v>#REF!</v>
      </c>
      <c r="AH81" s="11" t="e">
        <f>GETPIVOTDATA("check_amount_total",[1]PT!$A$4,"Inc Date",AH$65,"Paid Date",$A81,"LOB2","MS")</f>
        <v>#REF!</v>
      </c>
      <c r="AI81" s="11" t="e">
        <f>GETPIVOTDATA("check_amount_total",[1]PT!$A$4,"Inc Date",AI$65,"Paid Date",$A81,"LOB2","MS")</f>
        <v>#REF!</v>
      </c>
      <c r="AJ81" s="11" t="e">
        <f>GETPIVOTDATA("check_amount_total",[1]PT!$A$4,"Inc Date",AJ$65,"Paid Date",$A81,"LOB2","MS")</f>
        <v>#REF!</v>
      </c>
      <c r="AK81" s="11" t="e">
        <f>GETPIVOTDATA("check_amount_total",[1]PT!$A$4,"Inc Date",AK$65,"Paid Date",$A81,"LOB2","MS")</f>
        <v>#REF!</v>
      </c>
      <c r="AL81" s="11" t="e">
        <f>GETPIVOTDATA("check_amount_total",[1]PT!$A$4,"Inc Date",AL$65,"Paid Date",$A81,"LOB2","MS")</f>
        <v>#REF!</v>
      </c>
      <c r="AM81" s="11" t="e">
        <f>GETPIVOTDATA("check_amount_total",[1]PT!$A$4,"Inc Date",AM$65,"Paid Date",$A81,"LOB2","MS")</f>
        <v>#REF!</v>
      </c>
      <c r="AN81" s="11" t="e">
        <f>GETPIVOTDATA("check_amount_total",[1]PT!$A$4,"Inc Date",AN$65,"Paid Date",$A81,"LOB2","MS")</f>
        <v>#REF!</v>
      </c>
      <c r="AO81" s="11" t="e">
        <f>GETPIVOTDATA("check_amount_total",[1]PT!$A$4,"Inc Date",AO$65,"Paid Date",$A81,"LOB2","MS")</f>
        <v>#REF!</v>
      </c>
      <c r="AP81" s="11" t="e">
        <f>GETPIVOTDATA("check_amount_total",[1]PT!$A$4,"Inc Date",AP$65,"Paid Date",$A81,"LOB2","MS")</f>
        <v>#REF!</v>
      </c>
      <c r="AQ81" s="11" t="e">
        <f>GETPIVOTDATA("check_amount_total",[1]PT!$A$4,"Inc Date",AQ$65,"Paid Date",$A81,"LOB2","MS")</f>
        <v>#REF!</v>
      </c>
      <c r="AR81" s="11" t="e">
        <f>GETPIVOTDATA("check_amount_total",[1]PT!$A$4,"Inc Date",AR$65,"Paid Date",$A81,"LOB2","MS")</f>
        <v>#REF!</v>
      </c>
      <c r="AS81" s="11" t="e">
        <f>GETPIVOTDATA("check_amount_total",[1]PT!$A$4,"Inc Date",AS$65,"Paid Date",$A81,"LOB2","MS")</f>
        <v>#REF!</v>
      </c>
      <c r="AT81" s="11" t="e">
        <f>GETPIVOTDATA("check_amount_total",[1]PT!$A$4,"Inc Date",AT$65,"Paid Date",$A81,"LOB2","MS")</f>
        <v>#REF!</v>
      </c>
      <c r="AU81" s="11" t="e">
        <f>GETPIVOTDATA("check_amount_total",[1]PT!$A$4,"Inc Date",AU$65,"Paid Date",$A81,"LOB2","MS")</f>
        <v>#REF!</v>
      </c>
      <c r="AV81" s="11" t="e">
        <f>GETPIVOTDATA("check_amount_total",[1]PT!$A$4,"Inc Date",AV$65,"Paid Date",$A81,"LOB2","MS")</f>
        <v>#REF!</v>
      </c>
      <c r="AW81" s="11" t="e">
        <f>GETPIVOTDATA("check_amount_total",[1]PT!$A$4,"Inc Date",AW$65,"Paid Date",$A81,"LOB2","MS")</f>
        <v>#REF!</v>
      </c>
      <c r="AX81" s="11" t="e">
        <f>GETPIVOTDATA("check_amount_total",[1]PT!$A$4,"Inc Date",AX$65,"Paid Date",$A81,"LOB2","MS")</f>
        <v>#REF!</v>
      </c>
      <c r="AY81" s="11" t="e">
        <f>GETPIVOTDATA("check_amount_total",[1]PT!$A$4,"Inc Date",AY$65,"Paid Date",$A81,"LOB2","MS")</f>
        <v>#REF!</v>
      </c>
      <c r="AZ81" s="11" t="e">
        <f>GETPIVOTDATA("check_amount_total",[1]PT!$A$4,"Inc Date",AZ$65,"Paid Date",$A81,"LOB2","MS")</f>
        <v>#REF!</v>
      </c>
      <c r="BA81" s="11" t="e">
        <f>GETPIVOTDATA("check_amount_total",[1]PT!$A$4,"Inc Date",BA$65,"Paid Date",$A81,"LOB2","MS")</f>
        <v>#REF!</v>
      </c>
      <c r="BB81" s="12" t="e">
        <f t="shared" si="14"/>
        <v>#REF!</v>
      </c>
      <c r="BC81" s="12"/>
    </row>
    <row r="82" spans="1:55" x14ac:dyDescent="0.35">
      <c r="A82" s="10">
        <f>Summary!A24</f>
        <v>45139</v>
      </c>
      <c r="B82" s="11"/>
      <c r="C82" s="11"/>
      <c r="D82" s="11">
        <v>72</v>
      </c>
      <c r="E82" s="11">
        <v>82</v>
      </c>
      <c r="F82" s="11">
        <v>82</v>
      </c>
      <c r="G82" s="11">
        <v>967</v>
      </c>
      <c r="H82" s="11">
        <v>967</v>
      </c>
      <c r="I82" s="11">
        <v>967</v>
      </c>
      <c r="J82" s="11">
        <v>967</v>
      </c>
      <c r="K82" s="11">
        <v>967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12"/>
      <c r="AC82" s="10">
        <f t="shared" si="13"/>
        <v>45139</v>
      </c>
      <c r="AD82" s="11" t="e">
        <f>GETPIVOTDATA("check_amount_total",[1]PT!$A$4,"Inc Date",AD$65,"Paid Date",$A82,"LOB2","MS")</f>
        <v>#REF!</v>
      </c>
      <c r="AE82" s="11" t="e">
        <f>GETPIVOTDATA("check_amount_total",[1]PT!$A$4,"Inc Date",AE$65,"Paid Date",$A82,"LOB2","MS")</f>
        <v>#REF!</v>
      </c>
      <c r="AF82" s="11" t="e">
        <f>GETPIVOTDATA("check_amount_total",[1]PT!$A$4,"Inc Date",AF$65,"Paid Date",$A82,"LOB2","MS")</f>
        <v>#REF!</v>
      </c>
      <c r="AG82" s="11" t="e">
        <f>GETPIVOTDATA("check_amount_total",[1]PT!$A$4,"Inc Date",AG$65,"Paid Date",$A82,"LOB2","MS")</f>
        <v>#REF!</v>
      </c>
      <c r="AH82" s="11" t="e">
        <f>GETPIVOTDATA("check_amount_total",[1]PT!$A$4,"Inc Date",AH$65,"Paid Date",$A82,"LOB2","MS")</f>
        <v>#REF!</v>
      </c>
      <c r="AI82" s="11" t="e">
        <f>GETPIVOTDATA("check_amount_total",[1]PT!$A$4,"Inc Date",AI$65,"Paid Date",$A82,"LOB2","MS")</f>
        <v>#REF!</v>
      </c>
      <c r="AJ82" s="11" t="e">
        <f>GETPIVOTDATA("check_amount_total",[1]PT!$A$4,"Inc Date",AJ$65,"Paid Date",$A82,"LOB2","MS")</f>
        <v>#REF!</v>
      </c>
      <c r="AK82" s="11" t="e">
        <f>GETPIVOTDATA("check_amount_total",[1]PT!$A$4,"Inc Date",AK$65,"Paid Date",$A82,"LOB2","MS")</f>
        <v>#REF!</v>
      </c>
      <c r="AL82" s="11" t="e">
        <f>GETPIVOTDATA("check_amount_total",[1]PT!$A$4,"Inc Date",AL$65,"Paid Date",$A82,"LOB2","MS")</f>
        <v>#REF!</v>
      </c>
      <c r="AM82" s="11" t="e">
        <f>GETPIVOTDATA("check_amount_total",[1]PT!$A$4,"Inc Date",AM$65,"Paid Date",$A82,"LOB2","MS")</f>
        <v>#REF!</v>
      </c>
      <c r="AN82" s="11" t="e">
        <f>GETPIVOTDATA("check_amount_total",[1]PT!$A$4,"Inc Date",AN$65,"Paid Date",$A82,"LOB2","MS")</f>
        <v>#REF!</v>
      </c>
      <c r="AO82" s="11" t="e">
        <f>GETPIVOTDATA("check_amount_total",[1]PT!$A$4,"Inc Date",AO$65,"Paid Date",$A82,"LOB2","MS")</f>
        <v>#REF!</v>
      </c>
      <c r="AP82" s="11" t="e">
        <f>GETPIVOTDATA("check_amount_total",[1]PT!$A$4,"Inc Date",AP$65,"Paid Date",$A82,"LOB2","MS")</f>
        <v>#REF!</v>
      </c>
      <c r="AQ82" s="11" t="e">
        <f>GETPIVOTDATA("check_amount_total",[1]PT!$A$4,"Inc Date",AQ$65,"Paid Date",$A82,"LOB2","MS")</f>
        <v>#REF!</v>
      </c>
      <c r="AR82" s="11" t="e">
        <f>GETPIVOTDATA("check_amount_total",[1]PT!$A$4,"Inc Date",AR$65,"Paid Date",$A82,"LOB2","MS")</f>
        <v>#REF!</v>
      </c>
      <c r="AS82" s="11" t="e">
        <f>GETPIVOTDATA("check_amount_total",[1]PT!$A$4,"Inc Date",AS$65,"Paid Date",$A82,"LOB2","MS")</f>
        <v>#REF!</v>
      </c>
      <c r="AT82" s="11" t="e">
        <f>GETPIVOTDATA("check_amount_total",[1]PT!$A$4,"Inc Date",AT$65,"Paid Date",$A82,"LOB2","MS")</f>
        <v>#REF!</v>
      </c>
      <c r="AU82" s="11" t="e">
        <f>GETPIVOTDATA("check_amount_total",[1]PT!$A$4,"Inc Date",AU$65,"Paid Date",$A82,"LOB2","MS")</f>
        <v>#REF!</v>
      </c>
      <c r="AV82" s="11" t="e">
        <f>GETPIVOTDATA("check_amount_total",[1]PT!$A$4,"Inc Date",AV$65,"Paid Date",$A82,"LOB2","MS")</f>
        <v>#REF!</v>
      </c>
      <c r="AW82" s="11" t="e">
        <f>GETPIVOTDATA("check_amount_total",[1]PT!$A$4,"Inc Date",AW$65,"Paid Date",$A82,"LOB2","MS")</f>
        <v>#REF!</v>
      </c>
      <c r="AX82" s="11" t="e">
        <f>GETPIVOTDATA("check_amount_total",[1]PT!$A$4,"Inc Date",AX$65,"Paid Date",$A82,"LOB2","MS")</f>
        <v>#REF!</v>
      </c>
      <c r="AY82" s="11" t="e">
        <f>GETPIVOTDATA("check_amount_total",[1]PT!$A$4,"Inc Date",AY$65,"Paid Date",$A82,"LOB2","MS")</f>
        <v>#REF!</v>
      </c>
      <c r="AZ82" s="11" t="e">
        <f>GETPIVOTDATA("check_amount_total",[1]PT!$A$4,"Inc Date",AZ$65,"Paid Date",$A82,"LOB2","MS")</f>
        <v>#REF!</v>
      </c>
      <c r="BA82" s="11" t="e">
        <f>GETPIVOTDATA("check_amount_total",[1]PT!$A$4,"Inc Date",BA$65,"Paid Date",$A82,"LOB2","MS")</f>
        <v>#REF!</v>
      </c>
      <c r="BB82" s="12" t="e">
        <f t="shared" si="14"/>
        <v>#REF!</v>
      </c>
      <c r="BC82" s="12"/>
    </row>
    <row r="83" spans="1:55" x14ac:dyDescent="0.35">
      <c r="A83" s="10">
        <f>Summary!A25</f>
        <v>45170</v>
      </c>
      <c r="B83" s="11"/>
      <c r="C83" s="11">
        <v>349.99999999999989</v>
      </c>
      <c r="D83" s="11">
        <v>373.99999999999989</v>
      </c>
      <c r="E83" s="11">
        <v>373.99999999999989</v>
      </c>
      <c r="F83" s="11">
        <v>1794</v>
      </c>
      <c r="G83" s="11">
        <v>1794</v>
      </c>
      <c r="H83" s="11">
        <v>1794</v>
      </c>
      <c r="I83" s="11">
        <v>1794</v>
      </c>
      <c r="J83" s="11">
        <v>1794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2"/>
      <c r="AC83" s="10">
        <f t="shared" si="13"/>
        <v>45170</v>
      </c>
      <c r="AD83" s="11" t="e">
        <f>GETPIVOTDATA("check_amount_total",[1]PT!$A$4,"Inc Date",AD$65,"Paid Date",$A83,"LOB2","MS")</f>
        <v>#REF!</v>
      </c>
      <c r="AE83" s="11" t="e">
        <f>GETPIVOTDATA("check_amount_total",[1]PT!$A$4,"Inc Date",AE$65,"Paid Date",$A83,"LOB2","MS")</f>
        <v>#REF!</v>
      </c>
      <c r="AF83" s="11" t="e">
        <f>GETPIVOTDATA("check_amount_total",[1]PT!$A$4,"Inc Date",AF$65,"Paid Date",$A83,"LOB2","MS")</f>
        <v>#REF!</v>
      </c>
      <c r="AG83" s="11" t="e">
        <f>GETPIVOTDATA("check_amount_total",[1]PT!$A$4,"Inc Date",AG$65,"Paid Date",$A83,"LOB2","MS")</f>
        <v>#REF!</v>
      </c>
      <c r="AH83" s="11" t="e">
        <f>GETPIVOTDATA("check_amount_total",[1]PT!$A$4,"Inc Date",AH$65,"Paid Date",$A83,"LOB2","MS")</f>
        <v>#REF!</v>
      </c>
      <c r="AI83" s="11" t="e">
        <f>GETPIVOTDATA("check_amount_total",[1]PT!$A$4,"Inc Date",AI$65,"Paid Date",$A83,"LOB2","MS")</f>
        <v>#REF!</v>
      </c>
      <c r="AJ83" s="11" t="e">
        <f>GETPIVOTDATA("check_amount_total",[1]PT!$A$4,"Inc Date",AJ$65,"Paid Date",$A83,"LOB2","MS")</f>
        <v>#REF!</v>
      </c>
      <c r="AK83" s="11" t="e">
        <f>GETPIVOTDATA("check_amount_total",[1]PT!$A$4,"Inc Date",AK$65,"Paid Date",$A83,"LOB2","MS")</f>
        <v>#REF!</v>
      </c>
      <c r="AL83" s="11" t="e">
        <f>GETPIVOTDATA("check_amount_total",[1]PT!$A$4,"Inc Date",AL$65,"Paid Date",$A83,"LOB2","MS")</f>
        <v>#REF!</v>
      </c>
      <c r="AM83" s="11" t="e">
        <f>GETPIVOTDATA("check_amount_total",[1]PT!$A$4,"Inc Date",AM$65,"Paid Date",$A83,"LOB2","MS")</f>
        <v>#REF!</v>
      </c>
      <c r="AN83" s="11" t="e">
        <f>GETPIVOTDATA("check_amount_total",[1]PT!$A$4,"Inc Date",AN$65,"Paid Date",$A83,"LOB2","MS")</f>
        <v>#REF!</v>
      </c>
      <c r="AO83" s="11" t="e">
        <f>GETPIVOTDATA("check_amount_total",[1]PT!$A$4,"Inc Date",AO$65,"Paid Date",$A83,"LOB2","MS")</f>
        <v>#REF!</v>
      </c>
      <c r="AP83" s="11" t="e">
        <f>GETPIVOTDATA("check_amount_total",[1]PT!$A$4,"Inc Date",AP$65,"Paid Date",$A83,"LOB2","MS")</f>
        <v>#REF!</v>
      </c>
      <c r="AQ83" s="11" t="e">
        <f>GETPIVOTDATA("check_amount_total",[1]PT!$A$4,"Inc Date",AQ$65,"Paid Date",$A83,"LOB2","MS")</f>
        <v>#REF!</v>
      </c>
      <c r="AR83" s="11" t="e">
        <f>GETPIVOTDATA("check_amount_total",[1]PT!$A$4,"Inc Date",AR$65,"Paid Date",$A83,"LOB2","MS")</f>
        <v>#REF!</v>
      </c>
      <c r="AS83" s="11" t="e">
        <f>GETPIVOTDATA("check_amount_total",[1]PT!$A$4,"Inc Date",AS$65,"Paid Date",$A83,"LOB2","MS")</f>
        <v>#REF!</v>
      </c>
      <c r="AT83" s="11" t="e">
        <f>GETPIVOTDATA("check_amount_total",[1]PT!$A$4,"Inc Date",AT$65,"Paid Date",$A83,"LOB2","MS")</f>
        <v>#REF!</v>
      </c>
      <c r="AU83" s="11" t="e">
        <f>GETPIVOTDATA("check_amount_total",[1]PT!$A$4,"Inc Date",AU$65,"Paid Date",$A83,"LOB2","MS")</f>
        <v>#REF!</v>
      </c>
      <c r="AV83" s="11" t="e">
        <f>GETPIVOTDATA("check_amount_total",[1]PT!$A$4,"Inc Date",AV$65,"Paid Date",$A83,"LOB2","MS")</f>
        <v>#REF!</v>
      </c>
      <c r="AW83" s="11" t="e">
        <f>GETPIVOTDATA("check_amount_total",[1]PT!$A$4,"Inc Date",AW$65,"Paid Date",$A83,"LOB2","MS")</f>
        <v>#REF!</v>
      </c>
      <c r="AX83" s="11" t="e">
        <f>GETPIVOTDATA("check_amount_total",[1]PT!$A$4,"Inc Date",AX$65,"Paid Date",$A83,"LOB2","MS")</f>
        <v>#REF!</v>
      </c>
      <c r="AY83" s="11" t="e">
        <f>GETPIVOTDATA("check_amount_total",[1]PT!$A$4,"Inc Date",AY$65,"Paid Date",$A83,"LOB2","MS")</f>
        <v>#REF!</v>
      </c>
      <c r="AZ83" s="11" t="e">
        <f>GETPIVOTDATA("check_amount_total",[1]PT!$A$4,"Inc Date",AZ$65,"Paid Date",$A83,"LOB2","MS")</f>
        <v>#REF!</v>
      </c>
      <c r="BA83" s="11" t="e">
        <f>GETPIVOTDATA("check_amount_total",[1]PT!$A$4,"Inc Date",BA$65,"Paid Date",$A83,"LOB2","MS")</f>
        <v>#REF!</v>
      </c>
      <c r="BB83" s="12" t="e">
        <f t="shared" si="14"/>
        <v>#REF!</v>
      </c>
      <c r="BC83" s="12"/>
    </row>
    <row r="84" spans="1:55" x14ac:dyDescent="0.35">
      <c r="A84" s="10">
        <f>Summary!A26</f>
        <v>45200</v>
      </c>
      <c r="B84" s="11"/>
      <c r="C84" s="11"/>
      <c r="D84" s="11">
        <v>20</v>
      </c>
      <c r="E84" s="11">
        <v>100</v>
      </c>
      <c r="F84" s="11">
        <v>299.99999999999989</v>
      </c>
      <c r="G84" s="11">
        <v>970</v>
      </c>
      <c r="H84" s="11">
        <v>970</v>
      </c>
      <c r="I84" s="11">
        <v>970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12"/>
      <c r="AC84" s="10">
        <f t="shared" si="13"/>
        <v>45200</v>
      </c>
      <c r="AD84" s="11" t="e">
        <f>GETPIVOTDATA("check_amount_total",[1]PT!$A$4,"Inc Date",AD$65,"Paid Date",$A84,"LOB2","MS")</f>
        <v>#REF!</v>
      </c>
      <c r="AE84" s="11" t="e">
        <f>GETPIVOTDATA("check_amount_total",[1]PT!$A$4,"Inc Date",AE$65,"Paid Date",$A84,"LOB2","MS")</f>
        <v>#REF!</v>
      </c>
      <c r="AF84" s="11" t="e">
        <f>GETPIVOTDATA("check_amount_total",[1]PT!$A$4,"Inc Date",AF$65,"Paid Date",$A84,"LOB2","MS")</f>
        <v>#REF!</v>
      </c>
      <c r="AG84" s="11" t="e">
        <f>GETPIVOTDATA("check_amount_total",[1]PT!$A$4,"Inc Date",AG$65,"Paid Date",$A84,"LOB2","MS")</f>
        <v>#REF!</v>
      </c>
      <c r="AH84" s="11" t="e">
        <f>GETPIVOTDATA("check_amount_total",[1]PT!$A$4,"Inc Date",AH$65,"Paid Date",$A84,"LOB2","MS")</f>
        <v>#REF!</v>
      </c>
      <c r="AI84" s="11" t="e">
        <f>GETPIVOTDATA("check_amount_total",[1]PT!$A$4,"Inc Date",AI$65,"Paid Date",$A84,"LOB2","MS")</f>
        <v>#REF!</v>
      </c>
      <c r="AJ84" s="11" t="e">
        <f>GETPIVOTDATA("check_amount_total",[1]PT!$A$4,"Inc Date",AJ$65,"Paid Date",$A84,"LOB2","MS")</f>
        <v>#REF!</v>
      </c>
      <c r="AK84" s="11" t="e">
        <f>GETPIVOTDATA("check_amount_total",[1]PT!$A$4,"Inc Date",AK$65,"Paid Date",$A84,"LOB2","MS")</f>
        <v>#REF!</v>
      </c>
      <c r="AL84" s="11" t="e">
        <f>GETPIVOTDATA("check_amount_total",[1]PT!$A$4,"Inc Date",AL$65,"Paid Date",$A84,"LOB2","MS")</f>
        <v>#REF!</v>
      </c>
      <c r="AM84" s="11" t="e">
        <f>GETPIVOTDATA("check_amount_total",[1]PT!$A$4,"Inc Date",AM$65,"Paid Date",$A84,"LOB2","MS")</f>
        <v>#REF!</v>
      </c>
      <c r="AN84" s="11" t="e">
        <f>GETPIVOTDATA("check_amount_total",[1]PT!$A$4,"Inc Date",AN$65,"Paid Date",$A84,"LOB2","MS")</f>
        <v>#REF!</v>
      </c>
      <c r="AO84" s="11" t="e">
        <f>GETPIVOTDATA("check_amount_total",[1]PT!$A$4,"Inc Date",AO$65,"Paid Date",$A84,"LOB2","MS")</f>
        <v>#REF!</v>
      </c>
      <c r="AP84" s="11" t="e">
        <f>GETPIVOTDATA("check_amount_total",[1]PT!$A$4,"Inc Date",AP$65,"Paid Date",$A84,"LOB2","MS")</f>
        <v>#REF!</v>
      </c>
      <c r="AQ84" s="11" t="e">
        <f>GETPIVOTDATA("check_amount_total",[1]PT!$A$4,"Inc Date",AQ$65,"Paid Date",$A84,"LOB2","MS")</f>
        <v>#REF!</v>
      </c>
      <c r="AR84" s="11" t="e">
        <f>GETPIVOTDATA("check_amount_total",[1]PT!$A$4,"Inc Date",AR$65,"Paid Date",$A84,"LOB2","MS")</f>
        <v>#REF!</v>
      </c>
      <c r="AS84" s="11" t="e">
        <f>GETPIVOTDATA("check_amount_total",[1]PT!$A$4,"Inc Date",AS$65,"Paid Date",$A84,"LOB2","MS")</f>
        <v>#REF!</v>
      </c>
      <c r="AT84" s="11" t="e">
        <f>GETPIVOTDATA("check_amount_total",[1]PT!$A$4,"Inc Date",AT$65,"Paid Date",$A84,"LOB2","MS")</f>
        <v>#REF!</v>
      </c>
      <c r="AU84" s="11" t="e">
        <f>GETPIVOTDATA("check_amount_total",[1]PT!$A$4,"Inc Date",AU$65,"Paid Date",$A84,"LOB2","MS")</f>
        <v>#REF!</v>
      </c>
      <c r="AV84" s="11" t="e">
        <f>GETPIVOTDATA("check_amount_total",[1]PT!$A$4,"Inc Date",AV$65,"Paid Date",$A84,"LOB2","MS")</f>
        <v>#REF!</v>
      </c>
      <c r="AW84" s="11" t="e">
        <f>GETPIVOTDATA("check_amount_total",[1]PT!$A$4,"Inc Date",AW$65,"Paid Date",$A84,"LOB2","MS")</f>
        <v>#REF!</v>
      </c>
      <c r="AX84" s="11" t="e">
        <f>GETPIVOTDATA("check_amount_total",[1]PT!$A$4,"Inc Date",AX$65,"Paid Date",$A84,"LOB2","MS")</f>
        <v>#REF!</v>
      </c>
      <c r="AY84" s="11" t="e">
        <f>GETPIVOTDATA("check_amount_total",[1]PT!$A$4,"Inc Date",AY$65,"Paid Date",$A84,"LOB2","MS")</f>
        <v>#REF!</v>
      </c>
      <c r="AZ84" s="11" t="e">
        <f>GETPIVOTDATA("check_amount_total",[1]PT!$A$4,"Inc Date",AZ$65,"Paid Date",$A84,"LOB2","MS")</f>
        <v>#REF!</v>
      </c>
      <c r="BA84" s="11" t="e">
        <f>GETPIVOTDATA("check_amount_total",[1]PT!$A$4,"Inc Date",BA$65,"Paid Date",$A84,"LOB2","MS")</f>
        <v>#REF!</v>
      </c>
      <c r="BB84" s="12" t="e">
        <f t="shared" si="14"/>
        <v>#REF!</v>
      </c>
      <c r="BC84" s="12"/>
    </row>
    <row r="85" spans="1:55" x14ac:dyDescent="0.35">
      <c r="A85" s="10">
        <f>Summary!A27</f>
        <v>45231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2"/>
      <c r="AC85" s="10">
        <f t="shared" si="13"/>
        <v>45231</v>
      </c>
      <c r="AD85" s="11" t="e">
        <f>GETPIVOTDATA("check_amount_total",[1]PT!$A$4,"Inc Date",AD$65,"Paid Date",$A85,"LOB2","MS")</f>
        <v>#REF!</v>
      </c>
      <c r="AE85" s="11" t="e">
        <f>GETPIVOTDATA("check_amount_total",[1]PT!$A$4,"Inc Date",AE$65,"Paid Date",$A85,"LOB2","MS")</f>
        <v>#REF!</v>
      </c>
      <c r="AF85" s="11" t="e">
        <f>GETPIVOTDATA("check_amount_total",[1]PT!$A$4,"Inc Date",AF$65,"Paid Date",$A85,"LOB2","MS")</f>
        <v>#REF!</v>
      </c>
      <c r="AG85" s="11" t="e">
        <f>GETPIVOTDATA("check_amount_total",[1]PT!$A$4,"Inc Date",AG$65,"Paid Date",$A85,"LOB2","MS")</f>
        <v>#REF!</v>
      </c>
      <c r="AH85" s="11" t="e">
        <f>GETPIVOTDATA("check_amount_total",[1]PT!$A$4,"Inc Date",AH$65,"Paid Date",$A85,"LOB2","MS")</f>
        <v>#REF!</v>
      </c>
      <c r="AI85" s="11" t="e">
        <f>GETPIVOTDATA("check_amount_total",[1]PT!$A$4,"Inc Date",AI$65,"Paid Date",$A85,"LOB2","MS")</f>
        <v>#REF!</v>
      </c>
      <c r="AJ85" s="11" t="e">
        <f>GETPIVOTDATA("check_amount_total",[1]PT!$A$4,"Inc Date",AJ$65,"Paid Date",$A85,"LOB2","MS")</f>
        <v>#REF!</v>
      </c>
      <c r="AK85" s="11" t="e">
        <f>GETPIVOTDATA("check_amount_total",[1]PT!$A$4,"Inc Date",AK$65,"Paid Date",$A85,"LOB2","MS")</f>
        <v>#REF!</v>
      </c>
      <c r="AL85" s="11" t="e">
        <f>GETPIVOTDATA("check_amount_total",[1]PT!$A$4,"Inc Date",AL$65,"Paid Date",$A85,"LOB2","MS")</f>
        <v>#REF!</v>
      </c>
      <c r="AM85" s="11" t="e">
        <f>GETPIVOTDATA("check_amount_total",[1]PT!$A$4,"Inc Date",AM$65,"Paid Date",$A85,"LOB2","MS")</f>
        <v>#REF!</v>
      </c>
      <c r="AN85" s="11" t="e">
        <f>GETPIVOTDATA("check_amount_total",[1]PT!$A$4,"Inc Date",AN$65,"Paid Date",$A85,"LOB2","MS")</f>
        <v>#REF!</v>
      </c>
      <c r="AO85" s="11" t="e">
        <f>GETPIVOTDATA("check_amount_total",[1]PT!$A$4,"Inc Date",AO$65,"Paid Date",$A85,"LOB2","MS")</f>
        <v>#REF!</v>
      </c>
      <c r="AP85" s="11" t="e">
        <f>GETPIVOTDATA("check_amount_total",[1]PT!$A$4,"Inc Date",AP$65,"Paid Date",$A85,"LOB2","MS")</f>
        <v>#REF!</v>
      </c>
      <c r="AQ85" s="11" t="e">
        <f>GETPIVOTDATA("check_amount_total",[1]PT!$A$4,"Inc Date",AQ$65,"Paid Date",$A85,"LOB2","MS")</f>
        <v>#REF!</v>
      </c>
      <c r="AR85" s="11" t="e">
        <f>GETPIVOTDATA("check_amount_total",[1]PT!$A$4,"Inc Date",AR$65,"Paid Date",$A85,"LOB2","MS")</f>
        <v>#REF!</v>
      </c>
      <c r="AS85" s="11" t="e">
        <f>GETPIVOTDATA("check_amount_total",[1]PT!$A$4,"Inc Date",AS$65,"Paid Date",$A85,"LOB2","MS")</f>
        <v>#REF!</v>
      </c>
      <c r="AT85" s="11" t="e">
        <f>GETPIVOTDATA("check_amount_total",[1]PT!$A$4,"Inc Date",AT$65,"Paid Date",$A85,"LOB2","MS")</f>
        <v>#REF!</v>
      </c>
      <c r="AU85" s="11" t="e">
        <f>GETPIVOTDATA("check_amount_total",[1]PT!$A$4,"Inc Date",AU$65,"Paid Date",$A85,"LOB2","MS")</f>
        <v>#REF!</v>
      </c>
      <c r="AV85" s="11" t="e">
        <f>GETPIVOTDATA("check_amount_total",[1]PT!$A$4,"Inc Date",AV$65,"Paid Date",$A85,"LOB2","MS")</f>
        <v>#REF!</v>
      </c>
      <c r="AW85" s="11" t="e">
        <f>GETPIVOTDATA("check_amount_total",[1]PT!$A$4,"Inc Date",AW$65,"Paid Date",$A85,"LOB2","MS")</f>
        <v>#REF!</v>
      </c>
      <c r="AX85" s="11" t="e">
        <f>GETPIVOTDATA("check_amount_total",[1]PT!$A$4,"Inc Date",AX$65,"Paid Date",$A85,"LOB2","MS")</f>
        <v>#REF!</v>
      </c>
      <c r="AY85" s="11" t="e">
        <f>GETPIVOTDATA("check_amount_total",[1]PT!$A$4,"Inc Date",AY$65,"Paid Date",$A85,"LOB2","MS")</f>
        <v>#REF!</v>
      </c>
      <c r="AZ85" s="11" t="e">
        <f>GETPIVOTDATA("check_amount_total",[1]PT!$A$4,"Inc Date",AZ$65,"Paid Date",$A85,"LOB2","MS")</f>
        <v>#REF!</v>
      </c>
      <c r="BA85" s="11" t="e">
        <f>GETPIVOTDATA("check_amount_total",[1]PT!$A$4,"Inc Date",BA$65,"Paid Date",$A85,"LOB2","MS")</f>
        <v>#REF!</v>
      </c>
      <c r="BB85" s="12" t="e">
        <f t="shared" si="14"/>
        <v>#REF!</v>
      </c>
      <c r="BC85" s="12"/>
    </row>
    <row r="86" spans="1:55" x14ac:dyDescent="0.35">
      <c r="A86" s="10">
        <f>Summary!A28</f>
        <v>45261</v>
      </c>
      <c r="B86" s="11"/>
      <c r="C86" s="11"/>
      <c r="D86" s="11"/>
      <c r="E86" s="11">
        <v>66</v>
      </c>
      <c r="F86" s="11">
        <v>3066</v>
      </c>
      <c r="G86" s="11">
        <v>3066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2"/>
      <c r="AC86" s="10">
        <f t="shared" si="13"/>
        <v>45261</v>
      </c>
      <c r="AD86" s="11" t="e">
        <f>GETPIVOTDATA("check_amount_total",[1]PT!$A$4,"Inc Date",AD$65,"Paid Date",$A86,"LOB2","MS")</f>
        <v>#REF!</v>
      </c>
      <c r="AE86" s="11" t="e">
        <f>GETPIVOTDATA("check_amount_total",[1]PT!$A$4,"Inc Date",AE$65,"Paid Date",$A86,"LOB2","MS")</f>
        <v>#REF!</v>
      </c>
      <c r="AF86" s="11" t="e">
        <f>GETPIVOTDATA("check_amount_total",[1]PT!$A$4,"Inc Date",AF$65,"Paid Date",$A86,"LOB2","MS")</f>
        <v>#REF!</v>
      </c>
      <c r="AG86" s="11" t="e">
        <f>GETPIVOTDATA("check_amount_total",[1]PT!$A$4,"Inc Date",AG$65,"Paid Date",$A86,"LOB2","MS")</f>
        <v>#REF!</v>
      </c>
      <c r="AH86" s="11" t="e">
        <f>GETPIVOTDATA("check_amount_total",[1]PT!$A$4,"Inc Date",AH$65,"Paid Date",$A86,"LOB2","MS")</f>
        <v>#REF!</v>
      </c>
      <c r="AI86" s="11" t="e">
        <f>GETPIVOTDATA("check_amount_total",[1]PT!$A$4,"Inc Date",AI$65,"Paid Date",$A86,"LOB2","MS")</f>
        <v>#REF!</v>
      </c>
      <c r="AJ86" s="11" t="e">
        <f>GETPIVOTDATA("check_amount_total",[1]PT!$A$4,"Inc Date",AJ$65,"Paid Date",$A86,"LOB2","MS")</f>
        <v>#REF!</v>
      </c>
      <c r="AK86" s="11" t="e">
        <f>GETPIVOTDATA("check_amount_total",[1]PT!$A$4,"Inc Date",AK$65,"Paid Date",$A86,"LOB2","MS")</f>
        <v>#REF!</v>
      </c>
      <c r="AL86" s="11" t="e">
        <f>GETPIVOTDATA("check_amount_total",[1]PT!$A$4,"Inc Date",AL$65,"Paid Date",$A86,"LOB2","MS")</f>
        <v>#REF!</v>
      </c>
      <c r="AM86" s="11" t="e">
        <f>GETPIVOTDATA("check_amount_total",[1]PT!$A$4,"Inc Date",AM$65,"Paid Date",$A86,"LOB2","MS")</f>
        <v>#REF!</v>
      </c>
      <c r="AN86" s="11" t="e">
        <f>GETPIVOTDATA("check_amount_total",[1]PT!$A$4,"Inc Date",AN$65,"Paid Date",$A86,"LOB2","MS")</f>
        <v>#REF!</v>
      </c>
      <c r="AO86" s="11" t="e">
        <f>GETPIVOTDATA("check_amount_total",[1]PT!$A$4,"Inc Date",AO$65,"Paid Date",$A86,"LOB2","MS")</f>
        <v>#REF!</v>
      </c>
      <c r="AP86" s="11" t="e">
        <f>GETPIVOTDATA("check_amount_total",[1]PT!$A$4,"Inc Date",AP$65,"Paid Date",$A86,"LOB2","MS")</f>
        <v>#REF!</v>
      </c>
      <c r="AQ86" s="11" t="e">
        <f>GETPIVOTDATA("check_amount_total",[1]PT!$A$4,"Inc Date",AQ$65,"Paid Date",$A86,"LOB2","MS")</f>
        <v>#REF!</v>
      </c>
      <c r="AR86" s="11" t="e">
        <f>GETPIVOTDATA("check_amount_total",[1]PT!$A$4,"Inc Date",AR$65,"Paid Date",$A86,"LOB2","MS")</f>
        <v>#REF!</v>
      </c>
      <c r="AS86" s="11" t="e">
        <f>GETPIVOTDATA("check_amount_total",[1]PT!$A$4,"Inc Date",AS$65,"Paid Date",$A86,"LOB2","MS")</f>
        <v>#REF!</v>
      </c>
      <c r="AT86" s="11" t="e">
        <f>GETPIVOTDATA("check_amount_total",[1]PT!$A$4,"Inc Date",AT$65,"Paid Date",$A86,"LOB2","MS")</f>
        <v>#REF!</v>
      </c>
      <c r="AU86" s="11" t="e">
        <f>GETPIVOTDATA("check_amount_total",[1]PT!$A$4,"Inc Date",AU$65,"Paid Date",$A86,"LOB2","MS")</f>
        <v>#REF!</v>
      </c>
      <c r="AV86" s="11" t="e">
        <f>GETPIVOTDATA("check_amount_total",[1]PT!$A$4,"Inc Date",AV$65,"Paid Date",$A86,"LOB2","MS")</f>
        <v>#REF!</v>
      </c>
      <c r="AW86" s="11" t="e">
        <f>GETPIVOTDATA("check_amount_total",[1]PT!$A$4,"Inc Date",AW$65,"Paid Date",$A86,"LOB2","MS")</f>
        <v>#REF!</v>
      </c>
      <c r="AX86" s="11" t="e">
        <f>GETPIVOTDATA("check_amount_total",[1]PT!$A$4,"Inc Date",AX$65,"Paid Date",$A86,"LOB2","MS")</f>
        <v>#REF!</v>
      </c>
      <c r="AY86" s="11" t="e">
        <f>GETPIVOTDATA("check_amount_total",[1]PT!$A$4,"Inc Date",AY$65,"Paid Date",$A86,"LOB2","MS")</f>
        <v>#REF!</v>
      </c>
      <c r="AZ86" s="11" t="e">
        <f>GETPIVOTDATA("check_amount_total",[1]PT!$A$4,"Inc Date",AZ$65,"Paid Date",$A86,"LOB2","MS")</f>
        <v>#REF!</v>
      </c>
      <c r="BA86" s="11" t="e">
        <f>GETPIVOTDATA("check_amount_total",[1]PT!$A$4,"Inc Date",BA$65,"Paid Date",$A86,"LOB2","MS")</f>
        <v>#REF!</v>
      </c>
      <c r="BB86" s="12" t="e">
        <f t="shared" si="14"/>
        <v>#REF!</v>
      </c>
      <c r="BC86" s="12"/>
    </row>
    <row r="87" spans="1:55" x14ac:dyDescent="0.35">
      <c r="A87" s="10">
        <f>Summary!A29</f>
        <v>45292</v>
      </c>
      <c r="B87" s="11"/>
      <c r="C87" s="11"/>
      <c r="D87" s="11">
        <v>1655</v>
      </c>
      <c r="E87" s="11">
        <v>1655</v>
      </c>
      <c r="F87" s="11">
        <v>1655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2"/>
      <c r="AC87" s="10">
        <f t="shared" si="13"/>
        <v>45292</v>
      </c>
      <c r="AD87" s="11" t="e">
        <f>GETPIVOTDATA("check_amount_total",[1]PT!$A$4,"Inc Date",AD$65,"Paid Date",$A87,"LOB2","MS")</f>
        <v>#REF!</v>
      </c>
      <c r="AE87" s="11" t="e">
        <f>GETPIVOTDATA("check_amount_total",[1]PT!$A$4,"Inc Date",AE$65,"Paid Date",$A87,"LOB2","MS")</f>
        <v>#REF!</v>
      </c>
      <c r="AF87" s="11" t="e">
        <f>GETPIVOTDATA("check_amount_total",[1]PT!$A$4,"Inc Date",AF$65,"Paid Date",$A87,"LOB2","MS")</f>
        <v>#REF!</v>
      </c>
      <c r="AG87" s="11" t="e">
        <f>GETPIVOTDATA("check_amount_total",[1]PT!$A$4,"Inc Date",AG$65,"Paid Date",$A87,"LOB2","MS")</f>
        <v>#REF!</v>
      </c>
      <c r="AH87" s="11" t="e">
        <f>GETPIVOTDATA("check_amount_total",[1]PT!$A$4,"Inc Date",AH$65,"Paid Date",$A87,"LOB2","MS")</f>
        <v>#REF!</v>
      </c>
      <c r="AI87" s="11" t="e">
        <f>GETPIVOTDATA("check_amount_total",[1]PT!$A$4,"Inc Date",AI$65,"Paid Date",$A87,"LOB2","MS")</f>
        <v>#REF!</v>
      </c>
      <c r="AJ87" s="11" t="e">
        <f>GETPIVOTDATA("check_amount_total",[1]PT!$A$4,"Inc Date",AJ$65,"Paid Date",$A87,"LOB2","MS")</f>
        <v>#REF!</v>
      </c>
      <c r="AK87" s="11" t="e">
        <f>GETPIVOTDATA("check_amount_total",[1]PT!$A$4,"Inc Date",AK$65,"Paid Date",$A87,"LOB2","MS")</f>
        <v>#REF!</v>
      </c>
      <c r="AL87" s="11" t="e">
        <f>GETPIVOTDATA("check_amount_total",[1]PT!$A$4,"Inc Date",AL$65,"Paid Date",$A87,"LOB2","MS")</f>
        <v>#REF!</v>
      </c>
      <c r="AM87" s="11" t="e">
        <f>GETPIVOTDATA("check_amount_total",[1]PT!$A$4,"Inc Date",AM$65,"Paid Date",$A87,"LOB2","MS")</f>
        <v>#REF!</v>
      </c>
      <c r="AN87" s="11" t="e">
        <f>GETPIVOTDATA("check_amount_total",[1]PT!$A$4,"Inc Date",AN$65,"Paid Date",$A87,"LOB2","MS")</f>
        <v>#REF!</v>
      </c>
      <c r="AO87" s="11" t="e">
        <f>GETPIVOTDATA("check_amount_total",[1]PT!$A$4,"Inc Date",AO$65,"Paid Date",$A87,"LOB2","MS")</f>
        <v>#REF!</v>
      </c>
      <c r="AP87" s="11" t="e">
        <f>GETPIVOTDATA("check_amount_total",[1]PT!$A$4,"Inc Date",AP$65,"Paid Date",$A87,"LOB2","MS")</f>
        <v>#REF!</v>
      </c>
      <c r="AQ87" s="11" t="e">
        <f>GETPIVOTDATA("check_amount_total",[1]PT!$A$4,"Inc Date",AQ$65,"Paid Date",$A87,"LOB2","MS")</f>
        <v>#REF!</v>
      </c>
      <c r="AR87" s="11" t="e">
        <f>GETPIVOTDATA("check_amount_total",[1]PT!$A$4,"Inc Date",AR$65,"Paid Date",$A87,"LOB2","MS")</f>
        <v>#REF!</v>
      </c>
      <c r="AS87" s="11" t="e">
        <f>GETPIVOTDATA("check_amount_total",[1]PT!$A$4,"Inc Date",AS$65,"Paid Date",$A87,"LOB2","MS")</f>
        <v>#REF!</v>
      </c>
      <c r="AT87" s="11" t="e">
        <f>GETPIVOTDATA("check_amount_total",[1]PT!$A$4,"Inc Date",AT$65,"Paid Date",$A87,"LOB2","MS")</f>
        <v>#REF!</v>
      </c>
      <c r="AU87" s="11" t="e">
        <f>GETPIVOTDATA("check_amount_total",[1]PT!$A$4,"Inc Date",AU$65,"Paid Date",$A87,"LOB2","MS")</f>
        <v>#REF!</v>
      </c>
      <c r="AV87" s="11" t="e">
        <f>GETPIVOTDATA("check_amount_total",[1]PT!$A$4,"Inc Date",AV$65,"Paid Date",$A87,"LOB2","MS")</f>
        <v>#REF!</v>
      </c>
      <c r="AW87" s="11" t="e">
        <f>GETPIVOTDATA("check_amount_total",[1]PT!$A$4,"Inc Date",AW$65,"Paid Date",$A87,"LOB2","MS")</f>
        <v>#REF!</v>
      </c>
      <c r="AX87" s="11" t="e">
        <f>GETPIVOTDATA("check_amount_total",[1]PT!$A$4,"Inc Date",AX$65,"Paid Date",$A87,"LOB2","MS")</f>
        <v>#REF!</v>
      </c>
      <c r="AY87" s="11" t="e">
        <f>GETPIVOTDATA("check_amount_total",[1]PT!$A$4,"Inc Date",AY$65,"Paid Date",$A87,"LOB2","MS")</f>
        <v>#REF!</v>
      </c>
      <c r="AZ87" s="11" t="e">
        <f>GETPIVOTDATA("check_amount_total",[1]PT!$A$4,"Inc Date",AZ$65,"Paid Date",$A87,"LOB2","MS")</f>
        <v>#REF!</v>
      </c>
      <c r="BA87" s="11" t="e">
        <f>GETPIVOTDATA("check_amount_total",[1]PT!$A$4,"Inc Date",BA$65,"Paid Date",$A87,"LOB2","MS")</f>
        <v>#REF!</v>
      </c>
      <c r="BB87" s="12" t="e">
        <f t="shared" si="14"/>
        <v>#REF!</v>
      </c>
      <c r="BC87" s="12"/>
    </row>
    <row r="88" spans="1:55" x14ac:dyDescent="0.35">
      <c r="A88" s="10">
        <f>Summary!A30</f>
        <v>45323</v>
      </c>
      <c r="B88" s="11"/>
      <c r="C88" s="11">
        <v>55</v>
      </c>
      <c r="D88" s="11">
        <v>27073.1</v>
      </c>
      <c r="E88" s="11">
        <v>27073.1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3"/>
      <c r="S88" s="11"/>
      <c r="T88" s="11"/>
      <c r="U88" s="11"/>
      <c r="V88" s="11"/>
      <c r="W88" s="11"/>
      <c r="X88" s="11"/>
      <c r="Y88" s="11"/>
      <c r="Z88" s="12"/>
      <c r="AA88" s="12"/>
      <c r="AC88" s="10">
        <f t="shared" si="13"/>
        <v>45323</v>
      </c>
      <c r="AD88" s="11" t="e">
        <f>GETPIVOTDATA("check_amount_total",[1]PT!$A$4,"Inc Date",AD$65,"Paid Date",$A88,"LOB2","MS")</f>
        <v>#REF!</v>
      </c>
      <c r="AE88" s="11" t="e">
        <f>GETPIVOTDATA("check_amount_total",[1]PT!$A$4,"Inc Date",AE$65,"Paid Date",$A88,"LOB2","MS")</f>
        <v>#REF!</v>
      </c>
      <c r="AF88" s="11" t="e">
        <f>GETPIVOTDATA("check_amount_total",[1]PT!$A$4,"Inc Date",AF$65,"Paid Date",$A88,"LOB2","MS")</f>
        <v>#REF!</v>
      </c>
      <c r="AG88" s="11" t="e">
        <f>GETPIVOTDATA("check_amount_total",[1]PT!$A$4,"Inc Date",AG$65,"Paid Date",$A88,"LOB2","MS")</f>
        <v>#REF!</v>
      </c>
      <c r="AH88" s="11" t="e">
        <f>GETPIVOTDATA("check_amount_total",[1]PT!$A$4,"Inc Date",AH$65,"Paid Date",$A88,"LOB2","MS")</f>
        <v>#REF!</v>
      </c>
      <c r="AI88" s="11" t="e">
        <f>GETPIVOTDATA("check_amount_total",[1]PT!$A$4,"Inc Date",AI$65,"Paid Date",$A88,"LOB2","MS")</f>
        <v>#REF!</v>
      </c>
      <c r="AJ88" s="11" t="e">
        <f>GETPIVOTDATA("check_amount_total",[1]PT!$A$4,"Inc Date",AJ$65,"Paid Date",$A88,"LOB2","MS")</f>
        <v>#REF!</v>
      </c>
      <c r="AK88" s="11" t="e">
        <f>GETPIVOTDATA("check_amount_total",[1]PT!$A$4,"Inc Date",AK$65,"Paid Date",$A88,"LOB2","MS")</f>
        <v>#REF!</v>
      </c>
      <c r="AL88" s="11" t="e">
        <f>GETPIVOTDATA("check_amount_total",[1]PT!$A$4,"Inc Date",AL$65,"Paid Date",$A88,"LOB2","MS")</f>
        <v>#REF!</v>
      </c>
      <c r="AM88" s="11" t="e">
        <f>GETPIVOTDATA("check_amount_total",[1]PT!$A$4,"Inc Date",AM$65,"Paid Date",$A88,"LOB2","MS")</f>
        <v>#REF!</v>
      </c>
      <c r="AN88" s="11" t="e">
        <f>GETPIVOTDATA("check_amount_total",[1]PT!$A$4,"Inc Date",AN$65,"Paid Date",$A88,"LOB2","MS")</f>
        <v>#REF!</v>
      </c>
      <c r="AO88" s="11" t="e">
        <f>GETPIVOTDATA("check_amount_total",[1]PT!$A$4,"Inc Date",AO$65,"Paid Date",$A88,"LOB2","MS")</f>
        <v>#REF!</v>
      </c>
      <c r="AP88" s="11" t="e">
        <f>GETPIVOTDATA("check_amount_total",[1]PT!$A$4,"Inc Date",AP$65,"Paid Date",$A88,"LOB2","MS")</f>
        <v>#REF!</v>
      </c>
      <c r="AQ88" s="11" t="e">
        <f>GETPIVOTDATA("check_amount_total",[1]PT!$A$4,"Inc Date",AQ$65,"Paid Date",$A88,"LOB2","MS")</f>
        <v>#REF!</v>
      </c>
      <c r="AR88" s="11" t="e">
        <f>GETPIVOTDATA("check_amount_total",[1]PT!$A$4,"Inc Date",AR$65,"Paid Date",$A88,"LOB2","MS")</f>
        <v>#REF!</v>
      </c>
      <c r="AS88" s="11" t="e">
        <f>GETPIVOTDATA("check_amount_total",[1]PT!$A$4,"Inc Date",AS$65,"Paid Date",$A88,"LOB2","MS")</f>
        <v>#REF!</v>
      </c>
      <c r="AT88" s="11" t="e">
        <f>GETPIVOTDATA("check_amount_total",[1]PT!$A$4,"Inc Date",AT$65,"Paid Date",$A88,"LOB2","MS")</f>
        <v>#REF!</v>
      </c>
      <c r="AU88" s="11" t="e">
        <f>GETPIVOTDATA("check_amount_total",[1]PT!$A$4,"Inc Date",AU$65,"Paid Date",$A88,"LOB2","MS")</f>
        <v>#REF!</v>
      </c>
      <c r="AV88" s="11" t="e">
        <f>GETPIVOTDATA("check_amount_total",[1]PT!$A$4,"Inc Date",AV$65,"Paid Date",$A88,"LOB2","MS")</f>
        <v>#REF!</v>
      </c>
      <c r="AW88" s="11" t="e">
        <f>GETPIVOTDATA("check_amount_total",[1]PT!$A$4,"Inc Date",AW$65,"Paid Date",$A88,"LOB2","MS")</f>
        <v>#REF!</v>
      </c>
      <c r="AX88" s="11" t="e">
        <f>GETPIVOTDATA("check_amount_total",[1]PT!$A$4,"Inc Date",AX$65,"Paid Date",$A88,"LOB2","MS")</f>
        <v>#REF!</v>
      </c>
      <c r="AY88" s="11" t="e">
        <f>GETPIVOTDATA("check_amount_total",[1]PT!$A$4,"Inc Date",AY$65,"Paid Date",$A88,"LOB2","MS")</f>
        <v>#REF!</v>
      </c>
      <c r="AZ88" s="11" t="e">
        <f>GETPIVOTDATA("check_amount_total",[1]PT!$A$4,"Inc Date",AZ$65,"Paid Date",$A88,"LOB2","MS")</f>
        <v>#REF!</v>
      </c>
      <c r="BA88" s="11" t="e">
        <f>GETPIVOTDATA("check_amount_total",[1]PT!$A$4,"Inc Date",BA$65,"Paid Date",$A88,"LOB2","MS")</f>
        <v>#REF!</v>
      </c>
      <c r="BB88" s="12" t="e">
        <f t="shared" si="14"/>
        <v>#REF!</v>
      </c>
      <c r="BC88" s="12"/>
    </row>
    <row r="89" spans="1:55" x14ac:dyDescent="0.35">
      <c r="A89" s="10">
        <f>Summary!A31</f>
        <v>45352</v>
      </c>
      <c r="B89" s="11"/>
      <c r="C89" s="11">
        <v>10</v>
      </c>
      <c r="D89" s="11">
        <v>210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2"/>
      <c r="AC89" s="10">
        <f t="shared" si="13"/>
        <v>45352</v>
      </c>
      <c r="AD89" s="11" t="e">
        <f>GETPIVOTDATA("check_amount_total",[1]PT!$A$4,"Inc Date",AD$65,"Paid Date",$A89,"LOB2","MS")</f>
        <v>#REF!</v>
      </c>
      <c r="AE89" s="11" t="e">
        <f>GETPIVOTDATA("check_amount_total",[1]PT!$A$4,"Inc Date",AE$65,"Paid Date",$A89,"LOB2","MS")</f>
        <v>#REF!</v>
      </c>
      <c r="AF89" s="11" t="e">
        <f>GETPIVOTDATA("check_amount_total",[1]PT!$A$4,"Inc Date",AF$65,"Paid Date",$A89,"LOB2","MS")</f>
        <v>#REF!</v>
      </c>
      <c r="AG89" s="11" t="e">
        <f>GETPIVOTDATA("check_amount_total",[1]PT!$A$4,"Inc Date",AG$65,"Paid Date",$A89,"LOB2","MS")</f>
        <v>#REF!</v>
      </c>
      <c r="AH89" s="11" t="e">
        <f>GETPIVOTDATA("check_amount_total",[1]PT!$A$4,"Inc Date",AH$65,"Paid Date",$A89,"LOB2","MS")</f>
        <v>#REF!</v>
      </c>
      <c r="AI89" s="11" t="e">
        <f>GETPIVOTDATA("check_amount_total",[1]PT!$A$4,"Inc Date",AI$65,"Paid Date",$A89,"LOB2","MS")</f>
        <v>#REF!</v>
      </c>
      <c r="AJ89" s="11" t="e">
        <f>GETPIVOTDATA("check_amount_total",[1]PT!$A$4,"Inc Date",AJ$65,"Paid Date",$A89,"LOB2","MS")</f>
        <v>#REF!</v>
      </c>
      <c r="AK89" s="11" t="e">
        <f>GETPIVOTDATA("check_amount_total",[1]PT!$A$4,"Inc Date",AK$65,"Paid Date",$A89,"LOB2","MS")</f>
        <v>#REF!</v>
      </c>
      <c r="AL89" s="11" t="e">
        <f>GETPIVOTDATA("check_amount_total",[1]PT!$A$4,"Inc Date",AL$65,"Paid Date",$A89,"LOB2","MS")</f>
        <v>#REF!</v>
      </c>
      <c r="AM89" s="11" t="e">
        <f>GETPIVOTDATA("check_amount_total",[1]PT!$A$4,"Inc Date",AM$65,"Paid Date",$A89,"LOB2","MS")</f>
        <v>#REF!</v>
      </c>
      <c r="AN89" s="11" t="e">
        <f>GETPIVOTDATA("check_amount_total",[1]PT!$A$4,"Inc Date",AN$65,"Paid Date",$A89,"LOB2","MS")</f>
        <v>#REF!</v>
      </c>
      <c r="AO89" s="11" t="e">
        <f>GETPIVOTDATA("check_amount_total",[1]PT!$A$4,"Inc Date",AO$65,"Paid Date",$A89,"LOB2","MS")</f>
        <v>#REF!</v>
      </c>
      <c r="AP89" s="11" t="e">
        <f>GETPIVOTDATA("check_amount_total",[1]PT!$A$4,"Inc Date",AP$65,"Paid Date",$A89,"LOB2","MS")</f>
        <v>#REF!</v>
      </c>
      <c r="AQ89" s="11" t="e">
        <f>GETPIVOTDATA("check_amount_total",[1]PT!$A$4,"Inc Date",AQ$65,"Paid Date",$A89,"LOB2","MS")</f>
        <v>#REF!</v>
      </c>
      <c r="AR89" s="11" t="e">
        <f>GETPIVOTDATA("check_amount_total",[1]PT!$A$4,"Inc Date",AR$65,"Paid Date",$A89,"LOB2","MS")</f>
        <v>#REF!</v>
      </c>
      <c r="AS89" s="11" t="e">
        <f>GETPIVOTDATA("check_amount_total",[1]PT!$A$4,"Inc Date",AS$65,"Paid Date",$A89,"LOB2","MS")</f>
        <v>#REF!</v>
      </c>
      <c r="AT89" s="11" t="e">
        <f>GETPIVOTDATA("check_amount_total",[1]PT!$A$4,"Inc Date",AT$65,"Paid Date",$A89,"LOB2","MS")</f>
        <v>#REF!</v>
      </c>
      <c r="AU89" s="11" t="e">
        <f>GETPIVOTDATA("check_amount_total",[1]PT!$A$4,"Inc Date",AU$65,"Paid Date",$A89,"LOB2","MS")</f>
        <v>#REF!</v>
      </c>
      <c r="AV89" s="11" t="e">
        <f>GETPIVOTDATA("check_amount_total",[1]PT!$A$4,"Inc Date",AV$65,"Paid Date",$A89,"LOB2","MS")</f>
        <v>#REF!</v>
      </c>
      <c r="AW89" s="11" t="e">
        <f>GETPIVOTDATA("check_amount_total",[1]PT!$A$4,"Inc Date",AW$65,"Paid Date",$A89,"LOB2","MS")</f>
        <v>#REF!</v>
      </c>
      <c r="AX89" s="11" t="e">
        <f>GETPIVOTDATA("check_amount_total",[1]PT!$A$4,"Inc Date",AX$65,"Paid Date",$A89,"LOB2","MS")</f>
        <v>#REF!</v>
      </c>
      <c r="AY89" s="11" t="e">
        <f>GETPIVOTDATA("check_amount_total",[1]PT!$A$4,"Inc Date",AY$65,"Paid Date",$A89,"LOB2","MS")</f>
        <v>#REF!</v>
      </c>
      <c r="AZ89" s="11" t="e">
        <f>GETPIVOTDATA("check_amount_total",[1]PT!$A$4,"Inc Date",AZ$65,"Paid Date",$A89,"LOB2","MS")</f>
        <v>#REF!</v>
      </c>
      <c r="BA89" s="11" t="e">
        <f>GETPIVOTDATA("check_amount_total",[1]PT!$A$4,"Inc Date",BA$65,"Paid Date",$A89,"LOB2","MS")</f>
        <v>#REF!</v>
      </c>
      <c r="BB89" s="12" t="e">
        <f t="shared" si="14"/>
        <v>#REF!</v>
      </c>
      <c r="BC89" s="12"/>
    </row>
    <row r="90" spans="1:55" x14ac:dyDescent="0.35">
      <c r="A90" t="s">
        <v>33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C90" s="10" t="str">
        <f t="shared" si="13"/>
        <v>Total</v>
      </c>
      <c r="AD90" s="12" t="e">
        <f t="shared" ref="AD90:BA90" si="15">SUM(AD66:AD89)</f>
        <v>#REF!</v>
      </c>
      <c r="AE90" s="12" t="e">
        <f t="shared" si="15"/>
        <v>#REF!</v>
      </c>
      <c r="AF90" s="12" t="e">
        <f t="shared" si="15"/>
        <v>#REF!</v>
      </c>
      <c r="AG90" s="12" t="e">
        <f t="shared" si="15"/>
        <v>#REF!</v>
      </c>
      <c r="AH90" s="12" t="e">
        <f t="shared" si="15"/>
        <v>#REF!</v>
      </c>
      <c r="AI90" s="12" t="e">
        <f t="shared" si="15"/>
        <v>#REF!</v>
      </c>
      <c r="AJ90" s="12" t="e">
        <f t="shared" si="15"/>
        <v>#REF!</v>
      </c>
      <c r="AK90" s="12" t="e">
        <f t="shared" si="15"/>
        <v>#REF!</v>
      </c>
      <c r="AL90" s="12" t="e">
        <f t="shared" si="15"/>
        <v>#REF!</v>
      </c>
      <c r="AM90" s="12" t="e">
        <f t="shared" si="15"/>
        <v>#REF!</v>
      </c>
      <c r="AN90" s="12" t="e">
        <f t="shared" si="15"/>
        <v>#REF!</v>
      </c>
      <c r="AO90" s="12" t="e">
        <f t="shared" si="15"/>
        <v>#REF!</v>
      </c>
      <c r="AP90" s="12" t="e">
        <f t="shared" si="15"/>
        <v>#REF!</v>
      </c>
      <c r="AQ90" s="12" t="e">
        <f t="shared" si="15"/>
        <v>#REF!</v>
      </c>
      <c r="AR90" s="12" t="e">
        <f t="shared" si="15"/>
        <v>#REF!</v>
      </c>
      <c r="AS90" s="12" t="e">
        <f t="shared" si="15"/>
        <v>#REF!</v>
      </c>
      <c r="AT90" s="12" t="e">
        <f t="shared" si="15"/>
        <v>#REF!</v>
      </c>
      <c r="AU90" s="12" t="e">
        <f t="shared" si="15"/>
        <v>#REF!</v>
      </c>
      <c r="AV90" s="12" t="e">
        <f t="shared" si="15"/>
        <v>#REF!</v>
      </c>
      <c r="AW90" s="12" t="e">
        <f t="shared" si="15"/>
        <v>#REF!</v>
      </c>
      <c r="AX90" s="12" t="e">
        <f t="shared" si="15"/>
        <v>#REF!</v>
      </c>
      <c r="AY90" s="12" t="e">
        <f t="shared" si="15"/>
        <v>#REF!</v>
      </c>
      <c r="AZ90" s="12" t="e">
        <f t="shared" si="15"/>
        <v>#REF!</v>
      </c>
      <c r="BA90" s="12" t="e">
        <f t="shared" si="15"/>
        <v>#REF!</v>
      </c>
      <c r="BB90" s="12"/>
    </row>
    <row r="91" spans="1:55" x14ac:dyDescent="0.35">
      <c r="B91" s="44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3" spans="1:55" ht="15.5" customHeight="1" x14ac:dyDescent="0.35">
      <c r="A93" s="1" t="s">
        <v>34</v>
      </c>
      <c r="B93" s="1"/>
      <c r="C93" s="1"/>
      <c r="D93" s="1"/>
      <c r="E93" s="1"/>
      <c r="F93" s="1"/>
      <c r="K93" s="1"/>
      <c r="S93" s="1"/>
      <c r="T93" s="1"/>
      <c r="U93" s="1"/>
      <c r="V93" s="1"/>
    </row>
    <row r="94" spans="1:55" ht="15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55" ht="15.5" customHeight="1" x14ac:dyDescent="0.35">
      <c r="A95" s="1"/>
      <c r="B95" s="1"/>
      <c r="C95" s="1"/>
      <c r="D95" s="1"/>
      <c r="E95" s="2" t="s">
        <v>21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55" ht="15.5" customHeight="1" x14ac:dyDescent="0.35">
      <c r="A96" s="3" t="s">
        <v>22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4" ht="15.5" customHeight="1" x14ac:dyDescent="0.35">
      <c r="A97" s="3" t="s">
        <v>23</v>
      </c>
      <c r="B97" s="6" t="s">
        <v>24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5" customHeight="1" x14ac:dyDescent="0.35">
      <c r="A98" s="2" t="s">
        <v>25</v>
      </c>
      <c r="B98" s="3" t="s">
        <v>26</v>
      </c>
      <c r="C98" s="3" t="s">
        <v>26</v>
      </c>
      <c r="D98" s="3" t="s">
        <v>26</v>
      </c>
      <c r="E98" s="3" t="s">
        <v>26</v>
      </c>
      <c r="F98" s="3" t="s">
        <v>26</v>
      </c>
      <c r="G98" s="3" t="s">
        <v>26</v>
      </c>
      <c r="H98" s="3" t="s">
        <v>26</v>
      </c>
      <c r="I98" s="3" t="s">
        <v>26</v>
      </c>
      <c r="J98" s="3" t="s">
        <v>26</v>
      </c>
      <c r="K98" s="3" t="s">
        <v>26</v>
      </c>
      <c r="L98" s="3" t="s">
        <v>26</v>
      </c>
      <c r="M98" s="3" t="s">
        <v>26</v>
      </c>
      <c r="N98" s="3" t="s">
        <v>26</v>
      </c>
      <c r="O98" s="3" t="s">
        <v>26</v>
      </c>
      <c r="P98" s="3" t="s">
        <v>26</v>
      </c>
      <c r="Q98" s="3" t="s">
        <v>26</v>
      </c>
      <c r="R98" s="3" t="s">
        <v>26</v>
      </c>
      <c r="S98" s="3" t="s">
        <v>26</v>
      </c>
      <c r="T98" s="3" t="s">
        <v>26</v>
      </c>
      <c r="U98" s="3" t="s">
        <v>26</v>
      </c>
      <c r="V98" s="3" t="s">
        <v>26</v>
      </c>
      <c r="W98" s="3" t="s">
        <v>26</v>
      </c>
      <c r="X98" s="3" t="s">
        <v>26</v>
      </c>
    </row>
    <row r="99" spans="1:24" ht="15.5" customHeight="1" x14ac:dyDescent="0.35">
      <c r="A99" s="1">
        <v>0</v>
      </c>
      <c r="B99" s="4">
        <v>29.813298843578821</v>
      </c>
      <c r="C99" s="4">
        <v>1.1081543180577029</v>
      </c>
      <c r="D99" s="4">
        <v>1.011569425765922</v>
      </c>
      <c r="E99" s="4">
        <v>1</v>
      </c>
      <c r="F99" s="4">
        <v>1.098458358374766</v>
      </c>
      <c r="G99" s="4">
        <v>1.034158028027738</v>
      </c>
      <c r="H99" s="4">
        <v>1.623642295452542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</row>
    <row r="100" spans="1:24" ht="15.5" customHeight="1" x14ac:dyDescent="0.35">
      <c r="A100" s="1">
        <f t="shared" ref="A100:A121" si="16">1+A99</f>
        <v>1</v>
      </c>
      <c r="B100" s="4">
        <v>9.5245844472858305</v>
      </c>
      <c r="C100" s="4">
        <v>1.134610690749329</v>
      </c>
      <c r="D100" s="4">
        <v>1.0175217812197479</v>
      </c>
      <c r="E100" s="4">
        <v>0.99999999999999989</v>
      </c>
      <c r="F100" s="4">
        <v>0.99999999999999989</v>
      </c>
      <c r="G100" s="4">
        <v>0.99999999999999989</v>
      </c>
      <c r="H100" s="4">
        <v>1.017970591655303</v>
      </c>
      <c r="I100" s="4">
        <v>1.0265734846675461</v>
      </c>
      <c r="J100" s="4">
        <v>0.99999999999999989</v>
      </c>
      <c r="K100" s="4">
        <v>1.0090432741912641</v>
      </c>
      <c r="L100" s="4">
        <v>0.99999999999999989</v>
      </c>
      <c r="M100" s="4">
        <v>0.99999999999999989</v>
      </c>
      <c r="N100" s="4">
        <v>0.99999999999999989</v>
      </c>
      <c r="O100" s="4">
        <v>0.99999999999999989</v>
      </c>
      <c r="P100" s="4">
        <v>0.99999999999999989</v>
      </c>
      <c r="Q100" s="4">
        <v>0.99999999999999989</v>
      </c>
      <c r="R100" s="4">
        <v>0.99999999999999989</v>
      </c>
      <c r="S100" s="4">
        <v>0.99999999999999989</v>
      </c>
      <c r="T100" s="4">
        <v>0.99999999999999989</v>
      </c>
      <c r="U100" s="4">
        <v>0.99999999999999989</v>
      </c>
      <c r="V100" s="4">
        <v>0.99999999999999989</v>
      </c>
      <c r="W100" s="4">
        <v>0.99999999999999989</v>
      </c>
      <c r="X100" s="4"/>
    </row>
    <row r="101" spans="1:24" ht="15.5" customHeight="1" x14ac:dyDescent="0.35">
      <c r="A101" s="1">
        <f t="shared" si="16"/>
        <v>2</v>
      </c>
      <c r="B101" s="4">
        <v>10.85538650129795</v>
      </c>
      <c r="C101" s="4">
        <v>1.2464320706777161</v>
      </c>
      <c r="D101" s="4">
        <v>1.0111249673578799</v>
      </c>
      <c r="E101" s="4">
        <v>0.99999999999999989</v>
      </c>
      <c r="F101" s="4">
        <v>0.99999999999999989</v>
      </c>
      <c r="G101" s="4">
        <v>0.99999999999999989</v>
      </c>
      <c r="H101" s="4">
        <v>0.99999999999999989</v>
      </c>
      <c r="I101" s="4">
        <v>0.99999999999999989</v>
      </c>
      <c r="J101" s="4">
        <v>0.99999999999999989</v>
      </c>
      <c r="K101" s="4">
        <v>0.99999999999999989</v>
      </c>
      <c r="L101" s="4">
        <v>0.99999999999999989</v>
      </c>
      <c r="M101" s="4">
        <v>0.99999999999999989</v>
      </c>
      <c r="N101" s="4">
        <v>0.99999999999999989</v>
      </c>
      <c r="O101" s="4">
        <v>0.99999999999999989</v>
      </c>
      <c r="P101" s="4">
        <v>0.99999999999999989</v>
      </c>
      <c r="Q101" s="4">
        <v>0.99999999999999989</v>
      </c>
      <c r="R101" s="4">
        <v>0.99999999999999989</v>
      </c>
      <c r="S101" s="4">
        <v>0.99999999999999989</v>
      </c>
      <c r="T101" s="4">
        <v>0.99999999999999989</v>
      </c>
      <c r="U101" s="4">
        <v>0.99999999999999989</v>
      </c>
      <c r="V101" s="4">
        <v>0.99999999999999989</v>
      </c>
    </row>
    <row r="102" spans="1:24" ht="15.5" customHeight="1" x14ac:dyDescent="0.35">
      <c r="A102" s="1">
        <f t="shared" si="16"/>
        <v>3</v>
      </c>
      <c r="B102" s="4">
        <v>11.3572134599682</v>
      </c>
      <c r="C102" s="4">
        <v>1.048442697079891</v>
      </c>
      <c r="D102" s="4">
        <v>1.038769566143219</v>
      </c>
      <c r="E102" s="4">
        <v>1.0031096363983809</v>
      </c>
      <c r="F102" s="4">
        <v>1</v>
      </c>
      <c r="G102" s="4">
        <v>1.009203006477088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/>
    </row>
    <row r="103" spans="1:24" ht="15.5" customHeight="1" x14ac:dyDescent="0.35">
      <c r="A103" s="1">
        <f t="shared" si="16"/>
        <v>4</v>
      </c>
      <c r="B103" s="4">
        <v>3.3836711136762192</v>
      </c>
      <c r="C103" s="4">
        <v>1.5521416247351261</v>
      </c>
      <c r="D103" s="4">
        <v>1.0004691571443971</v>
      </c>
      <c r="E103" s="4">
        <v>1.0135928400480769</v>
      </c>
      <c r="F103" s="4">
        <v>1</v>
      </c>
      <c r="G103" s="4">
        <v>1.0006627126202989</v>
      </c>
      <c r="H103" s="4">
        <v>1</v>
      </c>
      <c r="I103" s="4">
        <v>1.011206587749186</v>
      </c>
      <c r="J103" s="4">
        <v>1.015802860702921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/>
      <c r="V103" s="4"/>
    </row>
    <row r="104" spans="1:24" ht="15.5" customHeight="1" x14ac:dyDescent="0.35">
      <c r="A104" s="1">
        <f t="shared" si="16"/>
        <v>5</v>
      </c>
      <c r="B104" s="4">
        <v>39.43034323622728</v>
      </c>
      <c r="C104" s="4">
        <v>1.019893200687612</v>
      </c>
      <c r="D104" s="4">
        <v>1.6371835652987821</v>
      </c>
      <c r="E104" s="4">
        <v>1.0035682445945151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U104" s="4"/>
      <c r="V104" s="4"/>
    </row>
    <row r="105" spans="1:24" ht="15.5" customHeight="1" x14ac:dyDescent="0.35">
      <c r="A105" s="1">
        <f t="shared" si="16"/>
        <v>6</v>
      </c>
      <c r="B105" s="4">
        <v>6.6442168923098066</v>
      </c>
      <c r="C105" s="4">
        <v>1.056942490690939</v>
      </c>
      <c r="D105" s="4">
        <v>1.0134696609685161</v>
      </c>
      <c r="E105" s="4">
        <v>1.0053687853412849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T105" s="4"/>
      <c r="U105" s="4"/>
      <c r="V105" s="4"/>
    </row>
    <row r="106" spans="1:24" ht="15.5" customHeight="1" x14ac:dyDescent="0.35">
      <c r="A106" s="1">
        <f t="shared" si="16"/>
        <v>7</v>
      </c>
      <c r="B106" s="4">
        <v>17.452919538285911</v>
      </c>
      <c r="C106" s="4">
        <v>1.261626681589906</v>
      </c>
      <c r="D106" s="4">
        <v>1.002557736288171</v>
      </c>
      <c r="E106" s="4">
        <v>1.0191992032254049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/>
      <c r="S106" s="4"/>
      <c r="T106" s="4"/>
      <c r="U106" s="4"/>
      <c r="V106" s="4"/>
    </row>
    <row r="107" spans="1:24" ht="15.5" customHeight="1" x14ac:dyDescent="0.35">
      <c r="A107" s="1">
        <f t="shared" si="16"/>
        <v>8</v>
      </c>
      <c r="B107" s="4">
        <v>80.924503882657476</v>
      </c>
      <c r="C107" s="4">
        <v>1.2733776514929389</v>
      </c>
      <c r="D107" s="4">
        <v>2.463925078705874</v>
      </c>
      <c r="E107" s="4">
        <v>1.272741329010795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/>
      <c r="R107" s="4"/>
      <c r="S107" s="4"/>
      <c r="T107" s="4"/>
      <c r="U107" s="4"/>
      <c r="V107" s="4"/>
    </row>
    <row r="108" spans="1:24" ht="15.5" customHeight="1" x14ac:dyDescent="0.35">
      <c r="A108" s="1">
        <f t="shared" si="16"/>
        <v>9</v>
      </c>
      <c r="B108" s="4">
        <v>15.611855174623519</v>
      </c>
      <c r="C108" s="4">
        <v>1.443418724833041</v>
      </c>
      <c r="D108" s="4">
        <v>3.1597156263330022</v>
      </c>
      <c r="E108" s="4">
        <v>1.308829697042788</v>
      </c>
      <c r="F108" s="4">
        <v>0.99999999999999989</v>
      </c>
      <c r="G108" s="4">
        <v>1.001885496324932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Q108" s="4"/>
      <c r="R108" s="4"/>
      <c r="S108" s="4"/>
      <c r="T108" s="4"/>
      <c r="U108" s="4"/>
      <c r="V108" s="4"/>
    </row>
    <row r="109" spans="1:24" ht="15.5" customHeight="1" x14ac:dyDescent="0.35">
      <c r="A109" s="1">
        <f t="shared" si="16"/>
        <v>10</v>
      </c>
      <c r="B109" s="4">
        <v>16.84202171566449</v>
      </c>
      <c r="C109" s="4">
        <v>1.062029444475862</v>
      </c>
      <c r="D109" s="4">
        <v>1.1361493514330949</v>
      </c>
      <c r="E109" s="4">
        <v>1.005355396483685</v>
      </c>
      <c r="F109" s="4">
        <v>1</v>
      </c>
      <c r="G109" s="4">
        <v>1.005003651733408</v>
      </c>
      <c r="H109" s="4">
        <v>0.99999999999999989</v>
      </c>
      <c r="I109" s="4">
        <v>0.99999999999999989</v>
      </c>
      <c r="J109" s="4">
        <v>0.99999999999999989</v>
      </c>
      <c r="K109" s="4">
        <v>0.99999999999999989</v>
      </c>
      <c r="L109" s="4">
        <v>0.99999999999999989</v>
      </c>
      <c r="M109" s="4">
        <v>0.99999999999999989</v>
      </c>
      <c r="N109" s="4">
        <v>0.99999999999999989</v>
      </c>
      <c r="R109" s="4"/>
      <c r="S109" s="4"/>
      <c r="T109" s="4"/>
      <c r="U109" s="4"/>
      <c r="V109" s="4"/>
    </row>
    <row r="110" spans="1:24" ht="15.5" customHeight="1" x14ac:dyDescent="0.35">
      <c r="A110" s="1">
        <f t="shared" si="16"/>
        <v>11</v>
      </c>
      <c r="B110" s="4">
        <v>13.607573946241949</v>
      </c>
      <c r="C110" s="4">
        <v>1.5261039851725049</v>
      </c>
      <c r="D110" s="4">
        <v>1.415041467192079</v>
      </c>
      <c r="E110" s="4">
        <v>1.009204760648664</v>
      </c>
      <c r="F110" s="4">
        <v>1</v>
      </c>
      <c r="G110" s="4">
        <v>2.04029721291373</v>
      </c>
      <c r="H110" s="4">
        <v>1.1030011899215491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T110" s="4"/>
      <c r="U110" s="4"/>
      <c r="V110" s="4"/>
    </row>
    <row r="111" spans="1:24" ht="15.5" customHeight="1" x14ac:dyDescent="0.35">
      <c r="A111" s="1">
        <f t="shared" si="16"/>
        <v>12</v>
      </c>
      <c r="B111" s="4">
        <v>23.269640195869709</v>
      </c>
      <c r="C111" s="4">
        <v>1.445348704224708</v>
      </c>
      <c r="D111" s="4">
        <v>1</v>
      </c>
      <c r="E111" s="4">
        <v>1.391763149398948</v>
      </c>
      <c r="F111" s="4">
        <v>1</v>
      </c>
      <c r="G111" s="4">
        <v>1.0108250212634351</v>
      </c>
      <c r="H111" s="4">
        <v>1</v>
      </c>
      <c r="I111" s="4">
        <v>1.004454623584307</v>
      </c>
      <c r="J111" s="4">
        <v>0.99999999999999989</v>
      </c>
      <c r="K111" s="4">
        <v>0.99999999999999989</v>
      </c>
      <c r="L111" s="4">
        <v>0.99999999999999989</v>
      </c>
      <c r="U111" s="4"/>
      <c r="V111" s="4"/>
    </row>
    <row r="112" spans="1:24" ht="15.5" customHeight="1" x14ac:dyDescent="0.35">
      <c r="A112" s="1">
        <f t="shared" si="16"/>
        <v>13</v>
      </c>
      <c r="B112" s="4">
        <v>4.0940178679222496</v>
      </c>
      <c r="C112" s="4">
        <v>1.2610013048959401</v>
      </c>
      <c r="D112" s="4">
        <v>1.8929732352700439</v>
      </c>
      <c r="E112" s="4">
        <v>1</v>
      </c>
      <c r="F112" s="4">
        <v>1.083210952930258</v>
      </c>
      <c r="G112" s="4">
        <v>1</v>
      </c>
      <c r="H112" s="4">
        <v>1</v>
      </c>
      <c r="I112" s="4">
        <v>1.00390901211195</v>
      </c>
      <c r="J112" s="4">
        <v>1</v>
      </c>
      <c r="K112" s="4">
        <v>1</v>
      </c>
      <c r="U112" s="4"/>
      <c r="V112" s="4"/>
    </row>
    <row r="113" spans="1:55" ht="15.5" customHeight="1" x14ac:dyDescent="0.35">
      <c r="A113" s="1">
        <f t="shared" si="16"/>
        <v>14</v>
      </c>
      <c r="B113" s="4">
        <v>12.55037573058725</v>
      </c>
      <c r="C113" s="4">
        <v>1.019004956368434</v>
      </c>
      <c r="D113" s="4">
        <v>1</v>
      </c>
      <c r="E113" s="4">
        <v>1</v>
      </c>
      <c r="F113" s="4">
        <v>1</v>
      </c>
      <c r="G113" s="4">
        <v>1</v>
      </c>
      <c r="H113" s="4">
        <v>2.758522758185439</v>
      </c>
      <c r="I113" s="4">
        <v>1</v>
      </c>
      <c r="J113" s="4">
        <v>1</v>
      </c>
      <c r="V113" s="4"/>
    </row>
    <row r="114" spans="1:55" ht="15.5" customHeight="1" x14ac:dyDescent="0.35">
      <c r="A114" s="1">
        <f t="shared" si="16"/>
        <v>15</v>
      </c>
      <c r="B114" s="4">
        <v>5.2432959531935639</v>
      </c>
      <c r="C114" s="4">
        <v>2.2018318765110658</v>
      </c>
      <c r="D114" s="4">
        <v>1.041936778089829</v>
      </c>
      <c r="E114" s="4">
        <v>1</v>
      </c>
      <c r="F114" s="4">
        <v>1</v>
      </c>
      <c r="G114" s="4">
        <v>1</v>
      </c>
      <c r="H114" s="4">
        <v>1.055570192327179</v>
      </c>
      <c r="I114" s="4">
        <v>1</v>
      </c>
    </row>
    <row r="115" spans="1:55" ht="15.5" customHeight="1" x14ac:dyDescent="0.35">
      <c r="A115" s="1">
        <f t="shared" si="16"/>
        <v>16</v>
      </c>
      <c r="B115" s="4">
        <v>3.7327697441601781</v>
      </c>
      <c r="C115" s="4">
        <v>1.0302882208501201</v>
      </c>
      <c r="D115" s="4">
        <v>0.99999999999999989</v>
      </c>
      <c r="E115" s="4">
        <v>0.99999999999999989</v>
      </c>
      <c r="F115" s="4">
        <v>1.2990570949268241</v>
      </c>
      <c r="G115" s="4">
        <v>1</v>
      </c>
      <c r="H115" s="4">
        <v>1</v>
      </c>
    </row>
    <row r="116" spans="1:55" ht="15.5" customHeight="1" x14ac:dyDescent="0.35">
      <c r="A116" s="1">
        <f t="shared" si="16"/>
        <v>17</v>
      </c>
      <c r="B116" s="4">
        <v>14.59087413483722</v>
      </c>
      <c r="C116" s="4">
        <v>1</v>
      </c>
      <c r="D116" s="4">
        <v>1.0339254027653331</v>
      </c>
      <c r="E116" s="4">
        <v>1.014927782497876</v>
      </c>
      <c r="F116" s="4">
        <v>2.3393940915978142</v>
      </c>
      <c r="G116" s="4">
        <v>1</v>
      </c>
    </row>
    <row r="117" spans="1:55" ht="15.5" customHeight="1" x14ac:dyDescent="0.35">
      <c r="A117" s="1">
        <f t="shared" si="16"/>
        <v>18</v>
      </c>
      <c r="B117" s="4">
        <v>3.8840097298681351</v>
      </c>
      <c r="C117" s="4">
        <v>1.391027753971916</v>
      </c>
      <c r="D117" s="4">
        <v>1.0589322527902181</v>
      </c>
      <c r="E117" s="4">
        <v>0.99999999999999989</v>
      </c>
      <c r="F117" s="4">
        <v>0.99999999999999989</v>
      </c>
    </row>
    <row r="118" spans="1:55" ht="15.5" customHeight="1" x14ac:dyDescent="0.35">
      <c r="A118" s="1">
        <f t="shared" si="16"/>
        <v>19</v>
      </c>
      <c r="B118" s="4"/>
      <c r="C118" s="4">
        <v>3.608754027926961</v>
      </c>
      <c r="D118" s="4">
        <v>1</v>
      </c>
      <c r="E118" s="4">
        <v>1</v>
      </c>
    </row>
    <row r="119" spans="1:55" ht="15.5" customHeight="1" x14ac:dyDescent="0.35">
      <c r="A119" s="1">
        <f t="shared" si="16"/>
        <v>20</v>
      </c>
      <c r="B119" s="4"/>
      <c r="C119" s="4">
        <v>1</v>
      </c>
      <c r="D119" s="4">
        <v>1</v>
      </c>
    </row>
    <row r="120" spans="1:55" ht="15.5" customHeight="1" x14ac:dyDescent="0.35">
      <c r="A120" s="1">
        <f t="shared" si="16"/>
        <v>21</v>
      </c>
      <c r="B120" s="4">
        <v>6.1086414831057514</v>
      </c>
      <c r="C120" s="4">
        <v>1</v>
      </c>
    </row>
    <row r="121" spans="1:55" ht="15.5" customHeight="1" x14ac:dyDescent="0.35">
      <c r="A121" s="1">
        <f t="shared" si="16"/>
        <v>22</v>
      </c>
      <c r="B121" s="4">
        <v>1</v>
      </c>
    </row>
    <row r="123" spans="1:55" x14ac:dyDescent="0.35">
      <c r="A123" t="s">
        <v>27</v>
      </c>
    </row>
    <row r="125" spans="1:55" x14ac:dyDescent="0.35">
      <c r="A125" s="7" t="s">
        <v>31</v>
      </c>
      <c r="B125" s="8" t="s">
        <v>28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 t="s">
        <v>29</v>
      </c>
      <c r="AB125" s="7"/>
      <c r="AC125" s="7" t="s">
        <v>30</v>
      </c>
      <c r="AD125" s="8" t="s">
        <v>31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 t="s">
        <v>29</v>
      </c>
    </row>
    <row r="126" spans="1:55" x14ac:dyDescent="0.35">
      <c r="A126" s="7" t="s">
        <v>23</v>
      </c>
      <c r="B126" s="9">
        <f>A127</f>
        <v>44652</v>
      </c>
      <c r="C126" s="9">
        <f>A128</f>
        <v>44682</v>
      </c>
      <c r="D126" s="9">
        <f>A129</f>
        <v>44713</v>
      </c>
      <c r="E126" s="9">
        <f>A130</f>
        <v>44743</v>
      </c>
      <c r="F126" s="9">
        <f>A131</f>
        <v>44774</v>
      </c>
      <c r="G126" s="9">
        <f>A132</f>
        <v>44805</v>
      </c>
      <c r="H126" s="9">
        <f>A133</f>
        <v>44835</v>
      </c>
      <c r="I126" s="9">
        <f>A134</f>
        <v>44866</v>
      </c>
      <c r="J126" s="9">
        <f>A135</f>
        <v>44896</v>
      </c>
      <c r="K126" s="9">
        <f>A136</f>
        <v>44927</v>
      </c>
      <c r="L126" s="9">
        <f>A137</f>
        <v>44958</v>
      </c>
      <c r="M126" s="9">
        <f>A138</f>
        <v>44986</v>
      </c>
      <c r="N126" s="9">
        <f>A139</f>
        <v>45017</v>
      </c>
      <c r="O126" s="9">
        <f>A140</f>
        <v>45047</v>
      </c>
      <c r="P126" s="9">
        <f>A141</f>
        <v>45078</v>
      </c>
      <c r="Q126" s="9">
        <f>A142</f>
        <v>45108</v>
      </c>
      <c r="R126" s="9">
        <f>A143</f>
        <v>45139</v>
      </c>
      <c r="S126" s="9">
        <f>A144</f>
        <v>45170</v>
      </c>
      <c r="T126" s="9">
        <f>A145</f>
        <v>45200</v>
      </c>
      <c r="U126" s="9">
        <f>A146</f>
        <v>45231</v>
      </c>
      <c r="V126" s="9">
        <f>A147</f>
        <v>45261</v>
      </c>
      <c r="W126" s="9">
        <f>A148</f>
        <v>45292</v>
      </c>
      <c r="X126" s="9">
        <f>A149</f>
        <v>45323</v>
      </c>
      <c r="Y126" s="9">
        <f>A150</f>
        <v>45352</v>
      </c>
      <c r="Z126" s="9" t="s">
        <v>33</v>
      </c>
      <c r="AA126" s="7" t="s">
        <v>33</v>
      </c>
      <c r="AB126" s="7"/>
      <c r="AC126" s="7" t="s">
        <v>23</v>
      </c>
      <c r="AD126" s="9">
        <f>AC127</f>
        <v>44652</v>
      </c>
      <c r="AE126" s="9">
        <f>AC128</f>
        <v>44682</v>
      </c>
      <c r="AF126" s="9">
        <f>AC129</f>
        <v>44713</v>
      </c>
      <c r="AG126" s="9">
        <f>AC130</f>
        <v>44743</v>
      </c>
      <c r="AH126" s="9">
        <f>AC131</f>
        <v>44774</v>
      </c>
      <c r="AI126" s="9">
        <f>AC132</f>
        <v>44805</v>
      </c>
      <c r="AJ126" s="9">
        <f>AC133</f>
        <v>44835</v>
      </c>
      <c r="AK126" s="9">
        <f>AC134</f>
        <v>44866</v>
      </c>
      <c r="AL126" s="9">
        <f>AC135</f>
        <v>44896</v>
      </c>
      <c r="AM126" s="9">
        <f>AC136</f>
        <v>44927</v>
      </c>
      <c r="AN126" s="9">
        <f>AC137</f>
        <v>44958</v>
      </c>
      <c r="AO126" s="9">
        <f>AC138</f>
        <v>44986</v>
      </c>
      <c r="AP126" s="9">
        <f>AC139</f>
        <v>45017</v>
      </c>
      <c r="AQ126" s="9">
        <f>AC140</f>
        <v>45047</v>
      </c>
      <c r="AR126" s="9">
        <f>AC141</f>
        <v>45078</v>
      </c>
      <c r="AS126" s="9">
        <f>AC142</f>
        <v>45108</v>
      </c>
      <c r="AT126" s="9">
        <f>AC143</f>
        <v>45139</v>
      </c>
      <c r="AU126" s="9">
        <f>AC144</f>
        <v>45170</v>
      </c>
      <c r="AV126" s="9">
        <f>AC145</f>
        <v>45200</v>
      </c>
      <c r="AW126" s="9">
        <f>AC146</f>
        <v>45231</v>
      </c>
      <c r="AX126" s="9">
        <f>AC147</f>
        <v>45261</v>
      </c>
      <c r="AY126" s="9">
        <f>AC148</f>
        <v>45292</v>
      </c>
      <c r="AZ126" s="9">
        <f>AC149</f>
        <v>45323</v>
      </c>
      <c r="BA126" s="9">
        <f>AC150</f>
        <v>45352</v>
      </c>
      <c r="BB126" s="9" t="s">
        <v>33</v>
      </c>
      <c r="BC126" s="7" t="s">
        <v>33</v>
      </c>
    </row>
    <row r="127" spans="1:55" x14ac:dyDescent="0.35">
      <c r="A127" s="10">
        <f>Summary!A8</f>
        <v>44652</v>
      </c>
      <c r="B127" s="11"/>
      <c r="C127" s="11"/>
      <c r="D127" s="11">
        <v>115</v>
      </c>
      <c r="E127" s="11">
        <v>115</v>
      </c>
      <c r="F127" s="11">
        <v>1451</v>
      </c>
      <c r="G127" s="11">
        <v>1956</v>
      </c>
      <c r="H127" s="11">
        <v>1956</v>
      </c>
      <c r="I127" s="11">
        <v>1956</v>
      </c>
      <c r="J127" s="11">
        <v>1956</v>
      </c>
      <c r="K127" s="11">
        <v>1956</v>
      </c>
      <c r="L127" s="11">
        <v>1956</v>
      </c>
      <c r="M127" s="11">
        <v>1956</v>
      </c>
      <c r="N127" s="11">
        <v>1956</v>
      </c>
      <c r="O127" s="11">
        <v>1956</v>
      </c>
      <c r="P127" s="11">
        <v>1956</v>
      </c>
      <c r="Q127" s="11">
        <v>2406</v>
      </c>
      <c r="R127" s="11">
        <v>2406</v>
      </c>
      <c r="S127" s="11">
        <v>2406</v>
      </c>
      <c r="T127" s="11">
        <v>2406</v>
      </c>
      <c r="U127" s="11">
        <v>2406</v>
      </c>
      <c r="V127" s="11">
        <v>2406</v>
      </c>
      <c r="W127" s="11">
        <v>2406</v>
      </c>
      <c r="X127" s="11">
        <v>2406</v>
      </c>
      <c r="Y127" s="11">
        <v>2406</v>
      </c>
      <c r="Z127" s="12"/>
      <c r="AA127" s="12"/>
      <c r="AC127" s="10">
        <f t="shared" ref="AC127:AC150" si="17">A127</f>
        <v>44652</v>
      </c>
      <c r="AD127" s="11" t="e">
        <f>GETPIVOTDATA("check_amount_total",[1]PT!$A$4,"Inc Date",AD$65,"Paid Date",$A127,"LOB2","MS")</f>
        <v>#REF!</v>
      </c>
      <c r="AE127" s="11" t="e">
        <f>GETPIVOTDATA("check_amount_total",[1]PT!$A$4,"Inc Date",AE$65,"Paid Date",$A127,"LOB2","MS")</f>
        <v>#REF!</v>
      </c>
      <c r="AF127" s="11" t="e">
        <f>GETPIVOTDATA("check_amount_total",[1]PT!$A$4,"Inc Date",AF$65,"Paid Date",$A127,"LOB2","MS")</f>
        <v>#REF!</v>
      </c>
      <c r="AG127" s="11" t="e">
        <f>GETPIVOTDATA("check_amount_total",[1]PT!$A$4,"Inc Date",AG$65,"Paid Date",$A127,"LOB2","MS")</f>
        <v>#REF!</v>
      </c>
      <c r="AH127" s="11" t="e">
        <f>GETPIVOTDATA("check_amount_total",[1]PT!$A$4,"Inc Date",AH$65,"Paid Date",$A127,"LOB2","MS")</f>
        <v>#REF!</v>
      </c>
      <c r="AI127" s="11" t="e">
        <f>GETPIVOTDATA("check_amount_total",[1]PT!$A$4,"Inc Date",AI$65,"Paid Date",$A127,"LOB2","MS")</f>
        <v>#REF!</v>
      </c>
      <c r="AJ127" s="11" t="e">
        <f>GETPIVOTDATA("check_amount_total",[1]PT!$A$4,"Inc Date",AJ$65,"Paid Date",$A127,"LOB2","MS")</f>
        <v>#REF!</v>
      </c>
      <c r="AK127" s="11" t="e">
        <f>GETPIVOTDATA("check_amount_total",[1]PT!$A$4,"Inc Date",AK$65,"Paid Date",$A127,"LOB2","MS")</f>
        <v>#REF!</v>
      </c>
      <c r="AL127" s="11" t="e">
        <f>GETPIVOTDATA("check_amount_total",[1]PT!$A$4,"Inc Date",AL$65,"Paid Date",$A127,"LOB2","MS")</f>
        <v>#REF!</v>
      </c>
      <c r="AM127" s="11" t="e">
        <f>GETPIVOTDATA("check_amount_total",[1]PT!$A$4,"Inc Date",AM$65,"Paid Date",$A127,"LOB2","MS")</f>
        <v>#REF!</v>
      </c>
      <c r="AN127" s="11" t="e">
        <f>GETPIVOTDATA("check_amount_total",[1]PT!$A$4,"Inc Date",AN$65,"Paid Date",$A127,"LOB2","MS")</f>
        <v>#REF!</v>
      </c>
      <c r="AO127" s="11" t="e">
        <f>GETPIVOTDATA("check_amount_total",[1]PT!$A$4,"Inc Date",AO$65,"Paid Date",$A127,"LOB2","MS")</f>
        <v>#REF!</v>
      </c>
      <c r="AP127" s="11" t="e">
        <f>GETPIVOTDATA("check_amount_total",[1]PT!$A$4,"Inc Date",AP$65,"Paid Date",$A127,"LOB2","MS")</f>
        <v>#REF!</v>
      </c>
      <c r="AQ127" s="11" t="e">
        <f>GETPIVOTDATA("check_amount_total",[1]PT!$A$4,"Inc Date",AQ$65,"Paid Date",$A127,"LOB2","MS")</f>
        <v>#REF!</v>
      </c>
      <c r="AR127" s="11" t="e">
        <f>GETPIVOTDATA("check_amount_total",[1]PT!$A$4,"Inc Date",AR$65,"Paid Date",$A127,"LOB2","MS")</f>
        <v>#REF!</v>
      </c>
      <c r="AS127" s="11" t="e">
        <f>GETPIVOTDATA("check_amount_total",[1]PT!$A$4,"Inc Date",AS$65,"Paid Date",$A127,"LOB2","MS")</f>
        <v>#REF!</v>
      </c>
      <c r="AT127" s="11" t="e">
        <f>GETPIVOTDATA("check_amount_total",[1]PT!$A$4,"Inc Date",AT$65,"Paid Date",$A127,"LOB2","MS")</f>
        <v>#REF!</v>
      </c>
      <c r="AU127" s="11" t="e">
        <f>GETPIVOTDATA("check_amount_total",[1]PT!$A$4,"Inc Date",AU$65,"Paid Date",$A127,"LOB2","MS")</f>
        <v>#REF!</v>
      </c>
      <c r="AV127" s="11" t="e">
        <f>GETPIVOTDATA("check_amount_total",[1]PT!$A$4,"Inc Date",AV$65,"Paid Date",$A127,"LOB2","MS")</f>
        <v>#REF!</v>
      </c>
      <c r="AW127" s="11" t="e">
        <f>GETPIVOTDATA("check_amount_total",[1]PT!$A$4,"Inc Date",AW$65,"Paid Date",$A127,"LOB2","MS")</f>
        <v>#REF!</v>
      </c>
      <c r="AX127" s="11" t="e">
        <f>GETPIVOTDATA("check_amount_total",[1]PT!$A$4,"Inc Date",AX$65,"Paid Date",$A127,"LOB2","MS")</f>
        <v>#REF!</v>
      </c>
      <c r="AY127" s="11" t="e">
        <f>GETPIVOTDATA("check_amount_total",[1]PT!$A$4,"Inc Date",AY$65,"Paid Date",$A127,"LOB2","MS")</f>
        <v>#REF!</v>
      </c>
      <c r="AZ127" s="11" t="e">
        <f>GETPIVOTDATA("check_amount_total",[1]PT!$A$4,"Inc Date",AZ$65,"Paid Date",$A127,"LOB2","MS")</f>
        <v>#REF!</v>
      </c>
      <c r="BA127" s="11" t="e">
        <f>GETPIVOTDATA("check_amount_total",[1]PT!$A$4,"Inc Date",BA$65,"Paid Date",$A127,"LOB2","MS")</f>
        <v>#REF!</v>
      </c>
      <c r="BB127" s="12" t="e">
        <f t="shared" ref="BB127:BB150" si="18">SUM(AD127:BA127)</f>
        <v>#REF!</v>
      </c>
      <c r="BC127" s="12"/>
    </row>
    <row r="128" spans="1:55" x14ac:dyDescent="0.35">
      <c r="A128" s="10">
        <f>Summary!A9</f>
        <v>44682</v>
      </c>
      <c r="B128" s="11"/>
      <c r="C128" s="11"/>
      <c r="D128" s="11">
        <v>100.0000000000001</v>
      </c>
      <c r="E128" s="11">
        <v>300.00000000000011</v>
      </c>
      <c r="F128" s="11">
        <v>1355</v>
      </c>
      <c r="G128" s="11">
        <v>1355</v>
      </c>
      <c r="H128" s="11">
        <v>1355</v>
      </c>
      <c r="I128" s="11">
        <v>1355</v>
      </c>
      <c r="J128" s="11">
        <v>1355</v>
      </c>
      <c r="K128" s="11">
        <v>1355</v>
      </c>
      <c r="L128" s="11">
        <v>1355</v>
      </c>
      <c r="M128" s="11">
        <v>1355</v>
      </c>
      <c r="N128" s="11">
        <v>1355</v>
      </c>
      <c r="O128" s="11">
        <v>1355</v>
      </c>
      <c r="P128" s="11">
        <v>1355</v>
      </c>
      <c r="Q128" s="11">
        <v>1355</v>
      </c>
      <c r="R128" s="11">
        <v>1355</v>
      </c>
      <c r="S128" s="11">
        <v>1355</v>
      </c>
      <c r="T128" s="11">
        <v>1355</v>
      </c>
      <c r="U128" s="11">
        <v>1355</v>
      </c>
      <c r="V128" s="11">
        <v>1355</v>
      </c>
      <c r="W128" s="11">
        <v>1355</v>
      </c>
      <c r="X128" s="11">
        <v>1355</v>
      </c>
      <c r="Y128" s="11"/>
      <c r="Z128" s="12"/>
      <c r="AA128" s="12"/>
      <c r="AC128" s="10">
        <f t="shared" si="17"/>
        <v>44682</v>
      </c>
      <c r="AD128" s="11" t="e">
        <f>GETPIVOTDATA("check_amount_total",[1]PT!$A$4,"Inc Date",AD$65,"Paid Date",$A128,"LOB2","MS")</f>
        <v>#REF!</v>
      </c>
      <c r="AE128" s="11" t="e">
        <f>GETPIVOTDATA("check_amount_total",[1]PT!$A$4,"Inc Date",AE$65,"Paid Date",$A128,"LOB2","MS")</f>
        <v>#REF!</v>
      </c>
      <c r="AF128" s="11" t="e">
        <f>GETPIVOTDATA("check_amount_total",[1]PT!$A$4,"Inc Date",AF$65,"Paid Date",$A128,"LOB2","MS")</f>
        <v>#REF!</v>
      </c>
      <c r="AG128" s="11" t="e">
        <f>GETPIVOTDATA("check_amount_total",[1]PT!$A$4,"Inc Date",AG$65,"Paid Date",$A128,"LOB2","MS")</f>
        <v>#REF!</v>
      </c>
      <c r="AH128" s="11" t="e">
        <f>GETPIVOTDATA("check_amount_total",[1]PT!$A$4,"Inc Date",AH$65,"Paid Date",$A128,"LOB2","MS")</f>
        <v>#REF!</v>
      </c>
      <c r="AI128" s="11" t="e">
        <f>GETPIVOTDATA("check_amount_total",[1]PT!$A$4,"Inc Date",AI$65,"Paid Date",$A128,"LOB2","MS")</f>
        <v>#REF!</v>
      </c>
      <c r="AJ128" s="11" t="e">
        <f>GETPIVOTDATA("check_amount_total",[1]PT!$A$4,"Inc Date",AJ$65,"Paid Date",$A128,"LOB2","MS")</f>
        <v>#REF!</v>
      </c>
      <c r="AK128" s="11" t="e">
        <f>GETPIVOTDATA("check_amount_total",[1]PT!$A$4,"Inc Date",AK$65,"Paid Date",$A128,"LOB2","MS")</f>
        <v>#REF!</v>
      </c>
      <c r="AL128" s="11" t="e">
        <f>GETPIVOTDATA("check_amount_total",[1]PT!$A$4,"Inc Date",AL$65,"Paid Date",$A128,"LOB2","MS")</f>
        <v>#REF!</v>
      </c>
      <c r="AM128" s="11" t="e">
        <f>GETPIVOTDATA("check_amount_total",[1]PT!$A$4,"Inc Date",AM$65,"Paid Date",$A128,"LOB2","MS")</f>
        <v>#REF!</v>
      </c>
      <c r="AN128" s="11" t="e">
        <f>GETPIVOTDATA("check_amount_total",[1]PT!$A$4,"Inc Date",AN$65,"Paid Date",$A128,"LOB2","MS")</f>
        <v>#REF!</v>
      </c>
      <c r="AO128" s="11" t="e">
        <f>GETPIVOTDATA("check_amount_total",[1]PT!$A$4,"Inc Date",AO$65,"Paid Date",$A128,"LOB2","MS")</f>
        <v>#REF!</v>
      </c>
      <c r="AP128" s="11" t="e">
        <f>GETPIVOTDATA("check_amount_total",[1]PT!$A$4,"Inc Date",AP$65,"Paid Date",$A128,"LOB2","MS")</f>
        <v>#REF!</v>
      </c>
      <c r="AQ128" s="11" t="e">
        <f>GETPIVOTDATA("check_amount_total",[1]PT!$A$4,"Inc Date",AQ$65,"Paid Date",$A128,"LOB2","MS")</f>
        <v>#REF!</v>
      </c>
      <c r="AR128" s="11" t="e">
        <f>GETPIVOTDATA("check_amount_total",[1]PT!$A$4,"Inc Date",AR$65,"Paid Date",$A128,"LOB2","MS")</f>
        <v>#REF!</v>
      </c>
      <c r="AS128" s="11" t="e">
        <f>GETPIVOTDATA("check_amount_total",[1]PT!$A$4,"Inc Date",AS$65,"Paid Date",$A128,"LOB2","MS")</f>
        <v>#REF!</v>
      </c>
      <c r="AT128" s="11" t="e">
        <f>GETPIVOTDATA("check_amount_total",[1]PT!$A$4,"Inc Date",AT$65,"Paid Date",$A128,"LOB2","MS")</f>
        <v>#REF!</v>
      </c>
      <c r="AU128" s="11" t="e">
        <f>GETPIVOTDATA("check_amount_total",[1]PT!$A$4,"Inc Date",AU$65,"Paid Date",$A128,"LOB2","MS")</f>
        <v>#REF!</v>
      </c>
      <c r="AV128" s="11" t="e">
        <f>GETPIVOTDATA("check_amount_total",[1]PT!$A$4,"Inc Date",AV$65,"Paid Date",$A128,"LOB2","MS")</f>
        <v>#REF!</v>
      </c>
      <c r="AW128" s="11" t="e">
        <f>GETPIVOTDATA("check_amount_total",[1]PT!$A$4,"Inc Date",AW$65,"Paid Date",$A128,"LOB2","MS")</f>
        <v>#REF!</v>
      </c>
      <c r="AX128" s="11" t="e">
        <f>GETPIVOTDATA("check_amount_total",[1]PT!$A$4,"Inc Date",AX$65,"Paid Date",$A128,"LOB2","MS")</f>
        <v>#REF!</v>
      </c>
      <c r="AY128" s="11" t="e">
        <f>GETPIVOTDATA("check_amount_total",[1]PT!$A$4,"Inc Date",AY$65,"Paid Date",$A128,"LOB2","MS")</f>
        <v>#REF!</v>
      </c>
      <c r="AZ128" s="11" t="e">
        <f>GETPIVOTDATA("check_amount_total",[1]PT!$A$4,"Inc Date",AZ$65,"Paid Date",$A128,"LOB2","MS")</f>
        <v>#REF!</v>
      </c>
      <c r="BA128" s="11" t="e">
        <f>GETPIVOTDATA("check_amount_total",[1]PT!$A$4,"Inc Date",BA$65,"Paid Date",$A128,"LOB2","MS")</f>
        <v>#REF!</v>
      </c>
      <c r="BB128" s="12" t="e">
        <f t="shared" si="18"/>
        <v>#REF!</v>
      </c>
      <c r="BC128" s="12"/>
    </row>
    <row r="129" spans="1:55" x14ac:dyDescent="0.35">
      <c r="A129" s="10">
        <f>Summary!A10</f>
        <v>44713</v>
      </c>
      <c r="B129" s="11"/>
      <c r="C129" s="11"/>
      <c r="D129" s="11">
        <v>110</v>
      </c>
      <c r="E129" s="11">
        <v>1641</v>
      </c>
      <c r="F129" s="11">
        <v>1641</v>
      </c>
      <c r="G129" s="11">
        <v>1666</v>
      </c>
      <c r="H129" s="11">
        <v>1666</v>
      </c>
      <c r="I129" s="11">
        <v>1666</v>
      </c>
      <c r="J129" s="11">
        <v>1666</v>
      </c>
      <c r="K129" s="11">
        <v>1666</v>
      </c>
      <c r="L129" s="11">
        <v>1666</v>
      </c>
      <c r="M129" s="11">
        <v>1666</v>
      </c>
      <c r="N129" s="11">
        <v>1666</v>
      </c>
      <c r="O129" s="11">
        <v>1666</v>
      </c>
      <c r="P129" s="11">
        <v>1666</v>
      </c>
      <c r="Q129" s="11">
        <v>1666</v>
      </c>
      <c r="R129" s="11">
        <v>1666</v>
      </c>
      <c r="S129" s="11">
        <v>1666</v>
      </c>
      <c r="T129" s="11">
        <v>1666</v>
      </c>
      <c r="U129" s="11">
        <v>1666</v>
      </c>
      <c r="V129" s="11">
        <v>1666</v>
      </c>
      <c r="W129" s="11">
        <v>1666</v>
      </c>
      <c r="X129" s="11"/>
      <c r="Y129" s="11"/>
      <c r="Z129" s="12"/>
      <c r="AA129" s="12"/>
      <c r="AC129" s="10">
        <f t="shared" si="17"/>
        <v>44713</v>
      </c>
      <c r="AD129" s="11" t="e">
        <f>GETPIVOTDATA("check_amount_total",[1]PT!$A$4,"Inc Date",AD$65,"Paid Date",$A129,"LOB2","MS")</f>
        <v>#REF!</v>
      </c>
      <c r="AE129" s="11" t="e">
        <f>GETPIVOTDATA("check_amount_total",[1]PT!$A$4,"Inc Date",AE$65,"Paid Date",$A129,"LOB2","MS")</f>
        <v>#REF!</v>
      </c>
      <c r="AF129" s="11" t="e">
        <f>GETPIVOTDATA("check_amount_total",[1]PT!$A$4,"Inc Date",AF$65,"Paid Date",$A129,"LOB2","MS")</f>
        <v>#REF!</v>
      </c>
      <c r="AG129" s="11" t="e">
        <f>GETPIVOTDATA("check_amount_total",[1]PT!$A$4,"Inc Date",AG$65,"Paid Date",$A129,"LOB2","MS")</f>
        <v>#REF!</v>
      </c>
      <c r="AH129" s="11" t="e">
        <f>GETPIVOTDATA("check_amount_total",[1]PT!$A$4,"Inc Date",AH$65,"Paid Date",$A129,"LOB2","MS")</f>
        <v>#REF!</v>
      </c>
      <c r="AI129" s="11" t="e">
        <f>GETPIVOTDATA("check_amount_total",[1]PT!$A$4,"Inc Date",AI$65,"Paid Date",$A129,"LOB2","MS")</f>
        <v>#REF!</v>
      </c>
      <c r="AJ129" s="11" t="e">
        <f>GETPIVOTDATA("check_amount_total",[1]PT!$A$4,"Inc Date",AJ$65,"Paid Date",$A129,"LOB2","MS")</f>
        <v>#REF!</v>
      </c>
      <c r="AK129" s="11" t="e">
        <f>GETPIVOTDATA("check_amount_total",[1]PT!$A$4,"Inc Date",AK$65,"Paid Date",$A129,"LOB2","MS")</f>
        <v>#REF!</v>
      </c>
      <c r="AL129" s="11" t="e">
        <f>GETPIVOTDATA("check_amount_total",[1]PT!$A$4,"Inc Date",AL$65,"Paid Date",$A129,"LOB2","MS")</f>
        <v>#REF!</v>
      </c>
      <c r="AM129" s="11" t="e">
        <f>GETPIVOTDATA("check_amount_total",[1]PT!$A$4,"Inc Date",AM$65,"Paid Date",$A129,"LOB2","MS")</f>
        <v>#REF!</v>
      </c>
      <c r="AN129" s="11" t="e">
        <f>GETPIVOTDATA("check_amount_total",[1]PT!$A$4,"Inc Date",AN$65,"Paid Date",$A129,"LOB2","MS")</f>
        <v>#REF!</v>
      </c>
      <c r="AO129" s="11" t="e">
        <f>GETPIVOTDATA("check_amount_total",[1]PT!$A$4,"Inc Date",AO$65,"Paid Date",$A129,"LOB2","MS")</f>
        <v>#REF!</v>
      </c>
      <c r="AP129" s="11" t="e">
        <f>GETPIVOTDATA("check_amount_total",[1]PT!$A$4,"Inc Date",AP$65,"Paid Date",$A129,"LOB2","MS")</f>
        <v>#REF!</v>
      </c>
      <c r="AQ129" s="11" t="e">
        <f>GETPIVOTDATA("check_amount_total",[1]PT!$A$4,"Inc Date",AQ$65,"Paid Date",$A129,"LOB2","MS")</f>
        <v>#REF!</v>
      </c>
      <c r="AR129" s="11" t="e">
        <f>GETPIVOTDATA("check_amount_total",[1]PT!$A$4,"Inc Date",AR$65,"Paid Date",$A129,"LOB2","MS")</f>
        <v>#REF!</v>
      </c>
      <c r="AS129" s="11" t="e">
        <f>GETPIVOTDATA("check_amount_total",[1]PT!$A$4,"Inc Date",AS$65,"Paid Date",$A129,"LOB2","MS")</f>
        <v>#REF!</v>
      </c>
      <c r="AT129" s="11" t="e">
        <f>GETPIVOTDATA("check_amount_total",[1]PT!$A$4,"Inc Date",AT$65,"Paid Date",$A129,"LOB2","MS")</f>
        <v>#REF!</v>
      </c>
      <c r="AU129" s="11" t="e">
        <f>GETPIVOTDATA("check_amount_total",[1]PT!$A$4,"Inc Date",AU$65,"Paid Date",$A129,"LOB2","MS")</f>
        <v>#REF!</v>
      </c>
      <c r="AV129" s="11" t="e">
        <f>GETPIVOTDATA("check_amount_total",[1]PT!$A$4,"Inc Date",AV$65,"Paid Date",$A129,"LOB2","MS")</f>
        <v>#REF!</v>
      </c>
      <c r="AW129" s="11" t="e">
        <f>GETPIVOTDATA("check_amount_total",[1]PT!$A$4,"Inc Date",AW$65,"Paid Date",$A129,"LOB2","MS")</f>
        <v>#REF!</v>
      </c>
      <c r="AX129" s="11" t="e">
        <f>GETPIVOTDATA("check_amount_total",[1]PT!$A$4,"Inc Date",AX$65,"Paid Date",$A129,"LOB2","MS")</f>
        <v>#REF!</v>
      </c>
      <c r="AY129" s="11" t="e">
        <f>GETPIVOTDATA("check_amount_total",[1]PT!$A$4,"Inc Date",AY$65,"Paid Date",$A129,"LOB2","MS")</f>
        <v>#REF!</v>
      </c>
      <c r="AZ129" s="11" t="e">
        <f>GETPIVOTDATA("check_amount_total",[1]PT!$A$4,"Inc Date",AZ$65,"Paid Date",$A129,"LOB2","MS")</f>
        <v>#REF!</v>
      </c>
      <c r="BA129" s="11" t="e">
        <f>GETPIVOTDATA("check_amount_total",[1]PT!$A$4,"Inc Date",BA$65,"Paid Date",$A129,"LOB2","MS")</f>
        <v>#REF!</v>
      </c>
      <c r="BB129" s="12" t="e">
        <f t="shared" si="18"/>
        <v>#REF!</v>
      </c>
      <c r="BC129" s="12"/>
    </row>
    <row r="130" spans="1:55" x14ac:dyDescent="0.35">
      <c r="A130" s="10">
        <f>Summary!A11</f>
        <v>44743</v>
      </c>
      <c r="B130" s="11"/>
      <c r="C130" s="11">
        <v>736.32999999999993</v>
      </c>
      <c r="D130" s="11">
        <v>736.32999999999993</v>
      </c>
      <c r="E130" s="11">
        <v>736.32999999999993</v>
      </c>
      <c r="F130" s="11">
        <v>736.32999999999993</v>
      </c>
      <c r="G130" s="11">
        <v>736.32999999999993</v>
      </c>
      <c r="H130" s="11">
        <v>736.32999999999993</v>
      </c>
      <c r="I130" s="11">
        <v>1679.33</v>
      </c>
      <c r="J130" s="11">
        <v>1679.33</v>
      </c>
      <c r="K130" s="11">
        <v>1679.33</v>
      </c>
      <c r="L130" s="11">
        <v>1679.33</v>
      </c>
      <c r="M130" s="11">
        <v>1679.33</v>
      </c>
      <c r="N130" s="11">
        <v>1679.33</v>
      </c>
      <c r="O130" s="11">
        <v>1679.33</v>
      </c>
      <c r="P130" s="11">
        <v>1684.33</v>
      </c>
      <c r="Q130" s="11">
        <v>1684.33</v>
      </c>
      <c r="R130" s="11">
        <v>1684.33</v>
      </c>
      <c r="S130" s="11">
        <v>1684.33</v>
      </c>
      <c r="T130" s="11">
        <v>1684.33</v>
      </c>
      <c r="U130" s="11">
        <v>1684.33</v>
      </c>
      <c r="V130" s="11">
        <v>1684.33</v>
      </c>
      <c r="W130" s="11"/>
      <c r="X130" s="11"/>
      <c r="Y130" s="11"/>
      <c r="Z130" s="12"/>
      <c r="AA130" s="12"/>
      <c r="AC130" s="10">
        <f t="shared" si="17"/>
        <v>44743</v>
      </c>
      <c r="AD130" s="11" t="e">
        <f>GETPIVOTDATA("check_amount_total",[1]PT!$A$4,"Inc Date",AD$65,"Paid Date",$A130,"LOB2","MS")</f>
        <v>#REF!</v>
      </c>
      <c r="AE130" s="11" t="e">
        <f>GETPIVOTDATA("check_amount_total",[1]PT!$A$4,"Inc Date",AE$65,"Paid Date",$A130,"LOB2","MS")</f>
        <v>#REF!</v>
      </c>
      <c r="AF130" s="11" t="e">
        <f>GETPIVOTDATA("check_amount_total",[1]PT!$A$4,"Inc Date",AF$65,"Paid Date",$A130,"LOB2","MS")</f>
        <v>#REF!</v>
      </c>
      <c r="AG130" s="11" t="e">
        <f>GETPIVOTDATA("check_amount_total",[1]PT!$A$4,"Inc Date",AG$65,"Paid Date",$A130,"LOB2","MS")</f>
        <v>#REF!</v>
      </c>
      <c r="AH130" s="11" t="e">
        <f>GETPIVOTDATA("check_amount_total",[1]PT!$A$4,"Inc Date",AH$65,"Paid Date",$A130,"LOB2","MS")</f>
        <v>#REF!</v>
      </c>
      <c r="AI130" s="11" t="e">
        <f>GETPIVOTDATA("check_amount_total",[1]PT!$A$4,"Inc Date",AI$65,"Paid Date",$A130,"LOB2","MS")</f>
        <v>#REF!</v>
      </c>
      <c r="AJ130" s="11" t="e">
        <f>GETPIVOTDATA("check_amount_total",[1]PT!$A$4,"Inc Date",AJ$65,"Paid Date",$A130,"LOB2","MS")</f>
        <v>#REF!</v>
      </c>
      <c r="AK130" s="11" t="e">
        <f>GETPIVOTDATA("check_amount_total",[1]PT!$A$4,"Inc Date",AK$65,"Paid Date",$A130,"LOB2","MS")</f>
        <v>#REF!</v>
      </c>
      <c r="AL130" s="11" t="e">
        <f>GETPIVOTDATA("check_amount_total",[1]PT!$A$4,"Inc Date",AL$65,"Paid Date",$A130,"LOB2","MS")</f>
        <v>#REF!</v>
      </c>
      <c r="AM130" s="11" t="e">
        <f>GETPIVOTDATA("check_amount_total",[1]PT!$A$4,"Inc Date",AM$65,"Paid Date",$A130,"LOB2","MS")</f>
        <v>#REF!</v>
      </c>
      <c r="AN130" s="11" t="e">
        <f>GETPIVOTDATA("check_amount_total",[1]PT!$A$4,"Inc Date",AN$65,"Paid Date",$A130,"LOB2","MS")</f>
        <v>#REF!</v>
      </c>
      <c r="AO130" s="11" t="e">
        <f>GETPIVOTDATA("check_amount_total",[1]PT!$A$4,"Inc Date",AO$65,"Paid Date",$A130,"LOB2","MS")</f>
        <v>#REF!</v>
      </c>
      <c r="AP130" s="11" t="e">
        <f>GETPIVOTDATA("check_amount_total",[1]PT!$A$4,"Inc Date",AP$65,"Paid Date",$A130,"LOB2","MS")</f>
        <v>#REF!</v>
      </c>
      <c r="AQ130" s="11" t="e">
        <f>GETPIVOTDATA("check_amount_total",[1]PT!$A$4,"Inc Date",AQ$65,"Paid Date",$A130,"LOB2","MS")</f>
        <v>#REF!</v>
      </c>
      <c r="AR130" s="11" t="e">
        <f>GETPIVOTDATA("check_amount_total",[1]PT!$A$4,"Inc Date",AR$65,"Paid Date",$A130,"LOB2","MS")</f>
        <v>#REF!</v>
      </c>
      <c r="AS130" s="11" t="e">
        <f>GETPIVOTDATA("check_amount_total",[1]PT!$A$4,"Inc Date",AS$65,"Paid Date",$A130,"LOB2","MS")</f>
        <v>#REF!</v>
      </c>
      <c r="AT130" s="11" t="e">
        <f>GETPIVOTDATA("check_amount_total",[1]PT!$A$4,"Inc Date",AT$65,"Paid Date",$A130,"LOB2","MS")</f>
        <v>#REF!</v>
      </c>
      <c r="AU130" s="11" t="e">
        <f>GETPIVOTDATA("check_amount_total",[1]PT!$A$4,"Inc Date",AU$65,"Paid Date",$A130,"LOB2","MS")</f>
        <v>#REF!</v>
      </c>
      <c r="AV130" s="11" t="e">
        <f>GETPIVOTDATA("check_amount_total",[1]PT!$A$4,"Inc Date",AV$65,"Paid Date",$A130,"LOB2","MS")</f>
        <v>#REF!</v>
      </c>
      <c r="AW130" s="11" t="e">
        <f>GETPIVOTDATA("check_amount_total",[1]PT!$A$4,"Inc Date",AW$65,"Paid Date",$A130,"LOB2","MS")</f>
        <v>#REF!</v>
      </c>
      <c r="AX130" s="11" t="e">
        <f>GETPIVOTDATA("check_amount_total",[1]PT!$A$4,"Inc Date",AX$65,"Paid Date",$A130,"LOB2","MS")</f>
        <v>#REF!</v>
      </c>
      <c r="AY130" s="11" t="e">
        <f>GETPIVOTDATA("check_amount_total",[1]PT!$A$4,"Inc Date",AY$65,"Paid Date",$A130,"LOB2","MS")</f>
        <v>#REF!</v>
      </c>
      <c r="AZ130" s="11" t="e">
        <f>GETPIVOTDATA("check_amount_total",[1]PT!$A$4,"Inc Date",AZ$65,"Paid Date",$A130,"LOB2","MS")</f>
        <v>#REF!</v>
      </c>
      <c r="BA130" s="11" t="e">
        <f>GETPIVOTDATA("check_amount_total",[1]PT!$A$4,"Inc Date",BA$65,"Paid Date",$A130,"LOB2","MS")</f>
        <v>#REF!</v>
      </c>
      <c r="BB130" s="12" t="e">
        <f t="shared" si="18"/>
        <v>#REF!</v>
      </c>
      <c r="BC130" s="12"/>
    </row>
    <row r="131" spans="1:55" x14ac:dyDescent="0.35">
      <c r="A131" s="10">
        <f>Summary!A12</f>
        <v>44774</v>
      </c>
      <c r="B131" s="11"/>
      <c r="C131" s="11">
        <v>75</v>
      </c>
      <c r="D131" s="11">
        <v>95</v>
      </c>
      <c r="E131" s="11">
        <v>95</v>
      </c>
      <c r="F131" s="11">
        <v>95</v>
      </c>
      <c r="G131" s="11">
        <v>245</v>
      </c>
      <c r="H131" s="11">
        <v>855</v>
      </c>
      <c r="I131" s="11">
        <v>855</v>
      </c>
      <c r="J131" s="11">
        <v>855</v>
      </c>
      <c r="K131" s="11">
        <v>855</v>
      </c>
      <c r="L131" s="11">
        <v>879.29</v>
      </c>
      <c r="M131" s="11">
        <v>879.29</v>
      </c>
      <c r="N131" s="11">
        <v>879.29</v>
      </c>
      <c r="O131" s="11">
        <v>879.29</v>
      </c>
      <c r="P131" s="11">
        <v>879.29</v>
      </c>
      <c r="Q131" s="11">
        <v>879.29</v>
      </c>
      <c r="R131" s="11">
        <v>879.29</v>
      </c>
      <c r="S131" s="11">
        <v>879.29</v>
      </c>
      <c r="T131" s="11">
        <v>879.29</v>
      </c>
      <c r="U131" s="11">
        <v>879.29</v>
      </c>
      <c r="V131" s="11"/>
      <c r="W131" s="11"/>
      <c r="X131" s="11"/>
      <c r="Y131" s="11"/>
      <c r="Z131" s="12"/>
      <c r="AA131" s="12"/>
      <c r="AC131" s="10">
        <f t="shared" si="17"/>
        <v>44774</v>
      </c>
      <c r="AD131" s="11" t="e">
        <f>GETPIVOTDATA("check_amount_total",[1]PT!$A$4,"Inc Date",AD$65,"Paid Date",$A131,"LOB2","MS")</f>
        <v>#REF!</v>
      </c>
      <c r="AE131" s="11" t="e">
        <f>GETPIVOTDATA("check_amount_total",[1]PT!$A$4,"Inc Date",AE$65,"Paid Date",$A131,"LOB2","MS")</f>
        <v>#REF!</v>
      </c>
      <c r="AF131" s="11" t="e">
        <f>GETPIVOTDATA("check_amount_total",[1]PT!$A$4,"Inc Date",AF$65,"Paid Date",$A131,"LOB2","MS")</f>
        <v>#REF!</v>
      </c>
      <c r="AG131" s="11" t="e">
        <f>GETPIVOTDATA("check_amount_total",[1]PT!$A$4,"Inc Date",AG$65,"Paid Date",$A131,"LOB2","MS")</f>
        <v>#REF!</v>
      </c>
      <c r="AH131" s="11" t="e">
        <f>GETPIVOTDATA("check_amount_total",[1]PT!$A$4,"Inc Date",AH$65,"Paid Date",$A131,"LOB2","MS")</f>
        <v>#REF!</v>
      </c>
      <c r="AI131" s="11" t="e">
        <f>GETPIVOTDATA("check_amount_total",[1]PT!$A$4,"Inc Date",AI$65,"Paid Date",$A131,"LOB2","MS")</f>
        <v>#REF!</v>
      </c>
      <c r="AJ131" s="11" t="e">
        <f>GETPIVOTDATA("check_amount_total",[1]PT!$A$4,"Inc Date",AJ$65,"Paid Date",$A131,"LOB2","MS")</f>
        <v>#REF!</v>
      </c>
      <c r="AK131" s="11" t="e">
        <f>GETPIVOTDATA("check_amount_total",[1]PT!$A$4,"Inc Date",AK$65,"Paid Date",$A131,"LOB2","MS")</f>
        <v>#REF!</v>
      </c>
      <c r="AL131" s="11" t="e">
        <f>GETPIVOTDATA("check_amount_total",[1]PT!$A$4,"Inc Date",AL$65,"Paid Date",$A131,"LOB2","MS")</f>
        <v>#REF!</v>
      </c>
      <c r="AM131" s="11" t="e">
        <f>GETPIVOTDATA("check_amount_total",[1]PT!$A$4,"Inc Date",AM$65,"Paid Date",$A131,"LOB2","MS")</f>
        <v>#REF!</v>
      </c>
      <c r="AN131" s="11" t="e">
        <f>GETPIVOTDATA("check_amount_total",[1]PT!$A$4,"Inc Date",AN$65,"Paid Date",$A131,"LOB2","MS")</f>
        <v>#REF!</v>
      </c>
      <c r="AO131" s="11" t="e">
        <f>GETPIVOTDATA("check_amount_total",[1]PT!$A$4,"Inc Date",AO$65,"Paid Date",$A131,"LOB2","MS")</f>
        <v>#REF!</v>
      </c>
      <c r="AP131" s="11" t="e">
        <f>GETPIVOTDATA("check_amount_total",[1]PT!$A$4,"Inc Date",AP$65,"Paid Date",$A131,"LOB2","MS")</f>
        <v>#REF!</v>
      </c>
      <c r="AQ131" s="11" t="e">
        <f>GETPIVOTDATA("check_amount_total",[1]PT!$A$4,"Inc Date",AQ$65,"Paid Date",$A131,"LOB2","MS")</f>
        <v>#REF!</v>
      </c>
      <c r="AR131" s="11" t="e">
        <f>GETPIVOTDATA("check_amount_total",[1]PT!$A$4,"Inc Date",AR$65,"Paid Date",$A131,"LOB2","MS")</f>
        <v>#REF!</v>
      </c>
      <c r="AS131" s="11" t="e">
        <f>GETPIVOTDATA("check_amount_total",[1]PT!$A$4,"Inc Date",AS$65,"Paid Date",$A131,"LOB2","MS")</f>
        <v>#REF!</v>
      </c>
      <c r="AT131" s="11" t="e">
        <f>GETPIVOTDATA("check_amount_total",[1]PT!$A$4,"Inc Date",AT$65,"Paid Date",$A131,"LOB2","MS")</f>
        <v>#REF!</v>
      </c>
      <c r="AU131" s="11" t="e">
        <f>GETPIVOTDATA("check_amount_total",[1]PT!$A$4,"Inc Date",AU$65,"Paid Date",$A131,"LOB2","MS")</f>
        <v>#REF!</v>
      </c>
      <c r="AV131" s="11" t="e">
        <f>GETPIVOTDATA("check_amount_total",[1]PT!$A$4,"Inc Date",AV$65,"Paid Date",$A131,"LOB2","MS")</f>
        <v>#REF!</v>
      </c>
      <c r="AW131" s="11" t="e">
        <f>GETPIVOTDATA("check_amount_total",[1]PT!$A$4,"Inc Date",AW$65,"Paid Date",$A131,"LOB2","MS")</f>
        <v>#REF!</v>
      </c>
      <c r="AX131" s="11" t="e">
        <f>GETPIVOTDATA("check_amount_total",[1]PT!$A$4,"Inc Date",AX$65,"Paid Date",$A131,"LOB2","MS")</f>
        <v>#REF!</v>
      </c>
      <c r="AY131" s="11" t="e">
        <f>GETPIVOTDATA("check_amount_total",[1]PT!$A$4,"Inc Date",AY$65,"Paid Date",$A131,"LOB2","MS")</f>
        <v>#REF!</v>
      </c>
      <c r="AZ131" s="11" t="e">
        <f>GETPIVOTDATA("check_amount_total",[1]PT!$A$4,"Inc Date",AZ$65,"Paid Date",$A131,"LOB2","MS")</f>
        <v>#REF!</v>
      </c>
      <c r="BA131" s="11" t="e">
        <f>GETPIVOTDATA("check_amount_total",[1]PT!$A$4,"Inc Date",BA$65,"Paid Date",$A131,"LOB2","MS")</f>
        <v>#REF!</v>
      </c>
      <c r="BB131" s="12" t="e">
        <f t="shared" si="18"/>
        <v>#REF!</v>
      </c>
      <c r="BC131" s="12"/>
    </row>
    <row r="132" spans="1:55" x14ac:dyDescent="0.35">
      <c r="A132" s="10">
        <f>Summary!A13</f>
        <v>44805</v>
      </c>
      <c r="B132" s="11"/>
      <c r="C132" s="11">
        <v>5</v>
      </c>
      <c r="D132" s="11">
        <v>5</v>
      </c>
      <c r="E132" s="11">
        <v>5</v>
      </c>
      <c r="F132" s="11">
        <v>105</v>
      </c>
      <c r="G132" s="11">
        <v>478</v>
      </c>
      <c r="H132" s="11">
        <v>555.13000000000011</v>
      </c>
      <c r="I132" s="11">
        <v>555.13000000000011</v>
      </c>
      <c r="J132" s="11">
        <v>555.13000000000011</v>
      </c>
      <c r="K132" s="11">
        <v>575.13000000000011</v>
      </c>
      <c r="L132" s="11">
        <v>575.13000000000011</v>
      </c>
      <c r="M132" s="11">
        <v>575.13000000000011</v>
      </c>
      <c r="N132" s="11">
        <v>575.13000000000011</v>
      </c>
      <c r="O132" s="11">
        <v>575.13000000000011</v>
      </c>
      <c r="P132" s="11">
        <v>575.13000000000011</v>
      </c>
      <c r="Q132" s="11">
        <v>575.13000000000011</v>
      </c>
      <c r="R132" s="11">
        <v>575.13000000000011</v>
      </c>
      <c r="S132" s="11">
        <v>575.13000000000011</v>
      </c>
      <c r="T132" s="11">
        <v>575.13000000000011</v>
      </c>
      <c r="U132" s="11"/>
      <c r="V132" s="11"/>
      <c r="W132" s="11"/>
      <c r="X132" s="11"/>
      <c r="Y132" s="11"/>
      <c r="Z132" s="12"/>
      <c r="AA132" s="12"/>
      <c r="AC132" s="10">
        <f t="shared" si="17"/>
        <v>44805</v>
      </c>
      <c r="AD132" s="11" t="e">
        <f>GETPIVOTDATA("check_amount_total",[1]PT!$A$4,"Inc Date",AD$65,"Paid Date",$A132,"LOB2","MS")</f>
        <v>#REF!</v>
      </c>
      <c r="AE132" s="11" t="e">
        <f>GETPIVOTDATA("check_amount_total",[1]PT!$A$4,"Inc Date",AE$65,"Paid Date",$A132,"LOB2","MS")</f>
        <v>#REF!</v>
      </c>
      <c r="AF132" s="11" t="e">
        <f>GETPIVOTDATA("check_amount_total",[1]PT!$A$4,"Inc Date",AF$65,"Paid Date",$A132,"LOB2","MS")</f>
        <v>#REF!</v>
      </c>
      <c r="AG132" s="11" t="e">
        <f>GETPIVOTDATA("check_amount_total",[1]PT!$A$4,"Inc Date",AG$65,"Paid Date",$A132,"LOB2","MS")</f>
        <v>#REF!</v>
      </c>
      <c r="AH132" s="11" t="e">
        <f>GETPIVOTDATA("check_amount_total",[1]PT!$A$4,"Inc Date",AH$65,"Paid Date",$A132,"LOB2","MS")</f>
        <v>#REF!</v>
      </c>
      <c r="AI132" s="11" t="e">
        <f>GETPIVOTDATA("check_amount_total",[1]PT!$A$4,"Inc Date",AI$65,"Paid Date",$A132,"LOB2","MS")</f>
        <v>#REF!</v>
      </c>
      <c r="AJ132" s="11" t="e">
        <f>GETPIVOTDATA("check_amount_total",[1]PT!$A$4,"Inc Date",AJ$65,"Paid Date",$A132,"LOB2","MS")</f>
        <v>#REF!</v>
      </c>
      <c r="AK132" s="11" t="e">
        <f>GETPIVOTDATA("check_amount_total",[1]PT!$A$4,"Inc Date",AK$65,"Paid Date",$A132,"LOB2","MS")</f>
        <v>#REF!</v>
      </c>
      <c r="AL132" s="11" t="e">
        <f>GETPIVOTDATA("check_amount_total",[1]PT!$A$4,"Inc Date",AL$65,"Paid Date",$A132,"LOB2","MS")</f>
        <v>#REF!</v>
      </c>
      <c r="AM132" s="11" t="e">
        <f>GETPIVOTDATA("check_amount_total",[1]PT!$A$4,"Inc Date",AM$65,"Paid Date",$A132,"LOB2","MS")</f>
        <v>#REF!</v>
      </c>
      <c r="AN132" s="11" t="e">
        <f>GETPIVOTDATA("check_amount_total",[1]PT!$A$4,"Inc Date",AN$65,"Paid Date",$A132,"LOB2","MS")</f>
        <v>#REF!</v>
      </c>
      <c r="AO132" s="11" t="e">
        <f>GETPIVOTDATA("check_amount_total",[1]PT!$A$4,"Inc Date",AO$65,"Paid Date",$A132,"LOB2","MS")</f>
        <v>#REF!</v>
      </c>
      <c r="AP132" s="11" t="e">
        <f>GETPIVOTDATA("check_amount_total",[1]PT!$A$4,"Inc Date",AP$65,"Paid Date",$A132,"LOB2","MS")</f>
        <v>#REF!</v>
      </c>
      <c r="AQ132" s="11" t="e">
        <f>GETPIVOTDATA("check_amount_total",[1]PT!$A$4,"Inc Date",AQ$65,"Paid Date",$A132,"LOB2","MS")</f>
        <v>#REF!</v>
      </c>
      <c r="AR132" s="11" t="e">
        <f>GETPIVOTDATA("check_amount_total",[1]PT!$A$4,"Inc Date",AR$65,"Paid Date",$A132,"LOB2","MS")</f>
        <v>#REF!</v>
      </c>
      <c r="AS132" s="11" t="e">
        <f>GETPIVOTDATA("check_amount_total",[1]PT!$A$4,"Inc Date",AS$65,"Paid Date",$A132,"LOB2","MS")</f>
        <v>#REF!</v>
      </c>
      <c r="AT132" s="11" t="e">
        <f>GETPIVOTDATA("check_amount_total",[1]PT!$A$4,"Inc Date",AT$65,"Paid Date",$A132,"LOB2","MS")</f>
        <v>#REF!</v>
      </c>
      <c r="AU132" s="11" t="e">
        <f>GETPIVOTDATA("check_amount_total",[1]PT!$A$4,"Inc Date",AU$65,"Paid Date",$A132,"LOB2","MS")</f>
        <v>#REF!</v>
      </c>
      <c r="AV132" s="11" t="e">
        <f>GETPIVOTDATA("check_amount_total",[1]PT!$A$4,"Inc Date",AV$65,"Paid Date",$A132,"LOB2","MS")</f>
        <v>#REF!</v>
      </c>
      <c r="AW132" s="11" t="e">
        <f>GETPIVOTDATA("check_amount_total",[1]PT!$A$4,"Inc Date",AW$65,"Paid Date",$A132,"LOB2","MS")</f>
        <v>#REF!</v>
      </c>
      <c r="AX132" s="11" t="e">
        <f>GETPIVOTDATA("check_amount_total",[1]PT!$A$4,"Inc Date",AX$65,"Paid Date",$A132,"LOB2","MS")</f>
        <v>#REF!</v>
      </c>
      <c r="AY132" s="11" t="e">
        <f>GETPIVOTDATA("check_amount_total",[1]PT!$A$4,"Inc Date",AY$65,"Paid Date",$A132,"LOB2","MS")</f>
        <v>#REF!</v>
      </c>
      <c r="AZ132" s="11" t="e">
        <f>GETPIVOTDATA("check_amount_total",[1]PT!$A$4,"Inc Date",AZ$65,"Paid Date",$A132,"LOB2","MS")</f>
        <v>#REF!</v>
      </c>
      <c r="BA132" s="11" t="e">
        <f>GETPIVOTDATA("check_amount_total",[1]PT!$A$4,"Inc Date",BA$65,"Paid Date",$A132,"LOB2","MS")</f>
        <v>#REF!</v>
      </c>
      <c r="BB132" s="12" t="e">
        <f t="shared" si="18"/>
        <v>#REF!</v>
      </c>
      <c r="BC132" s="12"/>
    </row>
    <row r="133" spans="1:55" x14ac:dyDescent="0.35">
      <c r="A133" s="10">
        <f>Summary!A14</f>
        <v>44835</v>
      </c>
      <c r="B133" s="11"/>
      <c r="C133" s="11"/>
      <c r="D133" s="11">
        <v>250</v>
      </c>
      <c r="E133" s="11">
        <v>250</v>
      </c>
      <c r="F133" s="11">
        <v>1650</v>
      </c>
      <c r="G133" s="11">
        <v>1650</v>
      </c>
      <c r="H133" s="11">
        <v>17900</v>
      </c>
      <c r="I133" s="11">
        <v>17950</v>
      </c>
      <c r="J133" s="11">
        <v>17950</v>
      </c>
      <c r="K133" s="11">
        <v>17950</v>
      </c>
      <c r="L133" s="11">
        <v>17950</v>
      </c>
      <c r="M133" s="11">
        <v>18003</v>
      </c>
      <c r="N133" s="11">
        <v>18003</v>
      </c>
      <c r="O133" s="11">
        <v>18003</v>
      </c>
      <c r="P133" s="11">
        <v>18003</v>
      </c>
      <c r="Q133" s="11">
        <v>18003</v>
      </c>
      <c r="R133" s="11">
        <v>18003</v>
      </c>
      <c r="S133" s="11">
        <v>18003</v>
      </c>
      <c r="T133" s="11"/>
      <c r="U133" s="11"/>
      <c r="V133" s="11"/>
      <c r="W133" s="11"/>
      <c r="X133" s="11"/>
      <c r="Y133" s="11"/>
      <c r="Z133" s="12"/>
      <c r="AA133" s="12"/>
      <c r="AC133" s="10">
        <f t="shared" si="17"/>
        <v>44835</v>
      </c>
      <c r="AD133" s="11" t="e">
        <f>GETPIVOTDATA("check_amount_total",[1]PT!$A$4,"Inc Date",AD$65,"Paid Date",$A133,"LOB2","MS")</f>
        <v>#REF!</v>
      </c>
      <c r="AE133" s="11" t="e">
        <f>GETPIVOTDATA("check_amount_total",[1]PT!$A$4,"Inc Date",AE$65,"Paid Date",$A133,"LOB2","MS")</f>
        <v>#REF!</v>
      </c>
      <c r="AF133" s="11" t="e">
        <f>GETPIVOTDATA("check_amount_total",[1]PT!$A$4,"Inc Date",AF$65,"Paid Date",$A133,"LOB2","MS")</f>
        <v>#REF!</v>
      </c>
      <c r="AG133" s="11" t="e">
        <f>GETPIVOTDATA("check_amount_total",[1]PT!$A$4,"Inc Date",AG$65,"Paid Date",$A133,"LOB2","MS")</f>
        <v>#REF!</v>
      </c>
      <c r="AH133" s="11" t="e">
        <f>GETPIVOTDATA("check_amount_total",[1]PT!$A$4,"Inc Date",AH$65,"Paid Date",$A133,"LOB2","MS")</f>
        <v>#REF!</v>
      </c>
      <c r="AI133" s="11" t="e">
        <f>GETPIVOTDATA("check_amount_total",[1]PT!$A$4,"Inc Date",AI$65,"Paid Date",$A133,"LOB2","MS")</f>
        <v>#REF!</v>
      </c>
      <c r="AJ133" s="11" t="e">
        <f>GETPIVOTDATA("check_amount_total",[1]PT!$A$4,"Inc Date",AJ$65,"Paid Date",$A133,"LOB2","MS")</f>
        <v>#REF!</v>
      </c>
      <c r="AK133" s="11" t="e">
        <f>GETPIVOTDATA("check_amount_total",[1]PT!$A$4,"Inc Date",AK$65,"Paid Date",$A133,"LOB2","MS")</f>
        <v>#REF!</v>
      </c>
      <c r="AL133" s="11" t="e">
        <f>GETPIVOTDATA("check_amount_total",[1]PT!$A$4,"Inc Date",AL$65,"Paid Date",$A133,"LOB2","MS")</f>
        <v>#REF!</v>
      </c>
      <c r="AM133" s="11" t="e">
        <f>GETPIVOTDATA("check_amount_total",[1]PT!$A$4,"Inc Date",AM$65,"Paid Date",$A133,"LOB2","MS")</f>
        <v>#REF!</v>
      </c>
      <c r="AN133" s="11" t="e">
        <f>GETPIVOTDATA("check_amount_total",[1]PT!$A$4,"Inc Date",AN$65,"Paid Date",$A133,"LOB2","MS")</f>
        <v>#REF!</v>
      </c>
      <c r="AO133" s="11" t="e">
        <f>GETPIVOTDATA("check_amount_total",[1]PT!$A$4,"Inc Date",AO$65,"Paid Date",$A133,"LOB2","MS")</f>
        <v>#REF!</v>
      </c>
      <c r="AP133" s="11" t="e">
        <f>GETPIVOTDATA("check_amount_total",[1]PT!$A$4,"Inc Date",AP$65,"Paid Date",$A133,"LOB2","MS")</f>
        <v>#REF!</v>
      </c>
      <c r="AQ133" s="11" t="e">
        <f>GETPIVOTDATA("check_amount_total",[1]PT!$A$4,"Inc Date",AQ$65,"Paid Date",$A133,"LOB2","MS")</f>
        <v>#REF!</v>
      </c>
      <c r="AR133" s="11" t="e">
        <f>GETPIVOTDATA("check_amount_total",[1]PT!$A$4,"Inc Date",AR$65,"Paid Date",$A133,"LOB2","MS")</f>
        <v>#REF!</v>
      </c>
      <c r="AS133" s="11" t="e">
        <f>GETPIVOTDATA("check_amount_total",[1]PT!$A$4,"Inc Date",AS$65,"Paid Date",$A133,"LOB2","MS")</f>
        <v>#REF!</v>
      </c>
      <c r="AT133" s="11" t="e">
        <f>GETPIVOTDATA("check_amount_total",[1]PT!$A$4,"Inc Date",AT$65,"Paid Date",$A133,"LOB2","MS")</f>
        <v>#REF!</v>
      </c>
      <c r="AU133" s="11" t="e">
        <f>GETPIVOTDATA("check_amount_total",[1]PT!$A$4,"Inc Date",AU$65,"Paid Date",$A133,"LOB2","MS")</f>
        <v>#REF!</v>
      </c>
      <c r="AV133" s="11" t="e">
        <f>GETPIVOTDATA("check_amount_total",[1]PT!$A$4,"Inc Date",AV$65,"Paid Date",$A133,"LOB2","MS")</f>
        <v>#REF!</v>
      </c>
      <c r="AW133" s="11" t="e">
        <f>GETPIVOTDATA("check_amount_total",[1]PT!$A$4,"Inc Date",AW$65,"Paid Date",$A133,"LOB2","MS")</f>
        <v>#REF!</v>
      </c>
      <c r="AX133" s="11" t="e">
        <f>GETPIVOTDATA("check_amount_total",[1]PT!$A$4,"Inc Date",AX$65,"Paid Date",$A133,"LOB2","MS")</f>
        <v>#REF!</v>
      </c>
      <c r="AY133" s="11" t="e">
        <f>GETPIVOTDATA("check_amount_total",[1]PT!$A$4,"Inc Date",AY$65,"Paid Date",$A133,"LOB2","MS")</f>
        <v>#REF!</v>
      </c>
      <c r="AZ133" s="11" t="e">
        <f>GETPIVOTDATA("check_amount_total",[1]PT!$A$4,"Inc Date",AZ$65,"Paid Date",$A133,"LOB2","MS")</f>
        <v>#REF!</v>
      </c>
      <c r="BA133" s="11" t="e">
        <f>GETPIVOTDATA("check_amount_total",[1]PT!$A$4,"Inc Date",BA$65,"Paid Date",$A133,"LOB2","MS")</f>
        <v>#REF!</v>
      </c>
      <c r="BB133" s="12" t="e">
        <f t="shared" si="18"/>
        <v>#REF!</v>
      </c>
      <c r="BC133" s="12"/>
    </row>
    <row r="134" spans="1:55" x14ac:dyDescent="0.35">
      <c r="A134" s="10">
        <f>Summary!A15</f>
        <v>44866</v>
      </c>
      <c r="B134" s="11"/>
      <c r="C134" s="11"/>
      <c r="D134" s="11">
        <v>940</v>
      </c>
      <c r="E134" s="11">
        <v>1017</v>
      </c>
      <c r="F134" s="11">
        <v>1142.1199999999999</v>
      </c>
      <c r="G134" s="11">
        <v>4321.1200000000008</v>
      </c>
      <c r="H134" s="11">
        <v>15762.29</v>
      </c>
      <c r="I134" s="11">
        <v>15762.29</v>
      </c>
      <c r="J134" s="11">
        <v>15762.29</v>
      </c>
      <c r="K134" s="11">
        <v>15762.29</v>
      </c>
      <c r="L134" s="11">
        <v>15882.29</v>
      </c>
      <c r="M134" s="11">
        <v>16009.76</v>
      </c>
      <c r="N134" s="11">
        <v>16009.76</v>
      </c>
      <c r="O134" s="11">
        <v>17574.8</v>
      </c>
      <c r="P134" s="11">
        <v>17574.8</v>
      </c>
      <c r="Q134" s="11">
        <v>19139.84</v>
      </c>
      <c r="R134" s="11">
        <v>19139.84</v>
      </c>
      <c r="S134" s="11"/>
      <c r="T134" s="11"/>
      <c r="U134" s="11"/>
      <c r="V134" s="11"/>
      <c r="W134" s="11"/>
      <c r="X134" s="11"/>
      <c r="Y134" s="11"/>
      <c r="Z134" s="12"/>
      <c r="AA134" s="12"/>
      <c r="AC134" s="10">
        <f t="shared" si="17"/>
        <v>44866</v>
      </c>
      <c r="AD134" s="11" t="e">
        <f>GETPIVOTDATA("check_amount_total",[1]PT!$A$4,"Inc Date",AD$65,"Paid Date",$A134,"LOB2","MS")</f>
        <v>#REF!</v>
      </c>
      <c r="AE134" s="11" t="e">
        <f>GETPIVOTDATA("check_amount_total",[1]PT!$A$4,"Inc Date",AE$65,"Paid Date",$A134,"LOB2","MS")</f>
        <v>#REF!</v>
      </c>
      <c r="AF134" s="11" t="e">
        <f>GETPIVOTDATA("check_amount_total",[1]PT!$A$4,"Inc Date",AF$65,"Paid Date",$A134,"LOB2","MS")</f>
        <v>#REF!</v>
      </c>
      <c r="AG134" s="11" t="e">
        <f>GETPIVOTDATA("check_amount_total",[1]PT!$A$4,"Inc Date",AG$65,"Paid Date",$A134,"LOB2","MS")</f>
        <v>#REF!</v>
      </c>
      <c r="AH134" s="11" t="e">
        <f>GETPIVOTDATA("check_amount_total",[1]PT!$A$4,"Inc Date",AH$65,"Paid Date",$A134,"LOB2","MS")</f>
        <v>#REF!</v>
      </c>
      <c r="AI134" s="11" t="e">
        <f>GETPIVOTDATA("check_amount_total",[1]PT!$A$4,"Inc Date",AI$65,"Paid Date",$A134,"LOB2","MS")</f>
        <v>#REF!</v>
      </c>
      <c r="AJ134" s="11" t="e">
        <f>GETPIVOTDATA("check_amount_total",[1]PT!$A$4,"Inc Date",AJ$65,"Paid Date",$A134,"LOB2","MS")</f>
        <v>#REF!</v>
      </c>
      <c r="AK134" s="11" t="e">
        <f>GETPIVOTDATA("check_amount_total",[1]PT!$A$4,"Inc Date",AK$65,"Paid Date",$A134,"LOB2","MS")</f>
        <v>#REF!</v>
      </c>
      <c r="AL134" s="11" t="e">
        <f>GETPIVOTDATA("check_amount_total",[1]PT!$A$4,"Inc Date",AL$65,"Paid Date",$A134,"LOB2","MS")</f>
        <v>#REF!</v>
      </c>
      <c r="AM134" s="11" t="e">
        <f>GETPIVOTDATA("check_amount_total",[1]PT!$A$4,"Inc Date",AM$65,"Paid Date",$A134,"LOB2","MS")</f>
        <v>#REF!</v>
      </c>
      <c r="AN134" s="11" t="e">
        <f>GETPIVOTDATA("check_amount_total",[1]PT!$A$4,"Inc Date",AN$65,"Paid Date",$A134,"LOB2","MS")</f>
        <v>#REF!</v>
      </c>
      <c r="AO134" s="11" t="e">
        <f>GETPIVOTDATA("check_amount_total",[1]PT!$A$4,"Inc Date",AO$65,"Paid Date",$A134,"LOB2","MS")</f>
        <v>#REF!</v>
      </c>
      <c r="AP134" s="11" t="e">
        <f>GETPIVOTDATA("check_amount_total",[1]PT!$A$4,"Inc Date",AP$65,"Paid Date",$A134,"LOB2","MS")</f>
        <v>#REF!</v>
      </c>
      <c r="AQ134" s="11" t="e">
        <f>GETPIVOTDATA("check_amount_total",[1]PT!$A$4,"Inc Date",AQ$65,"Paid Date",$A134,"LOB2","MS")</f>
        <v>#REF!</v>
      </c>
      <c r="AR134" s="11" t="e">
        <f>GETPIVOTDATA("check_amount_total",[1]PT!$A$4,"Inc Date",AR$65,"Paid Date",$A134,"LOB2","MS")</f>
        <v>#REF!</v>
      </c>
      <c r="AS134" s="11" t="e">
        <f>GETPIVOTDATA("check_amount_total",[1]PT!$A$4,"Inc Date",AS$65,"Paid Date",$A134,"LOB2","MS")</f>
        <v>#REF!</v>
      </c>
      <c r="AT134" s="11" t="e">
        <f>GETPIVOTDATA("check_amount_total",[1]PT!$A$4,"Inc Date",AT$65,"Paid Date",$A134,"LOB2","MS")</f>
        <v>#REF!</v>
      </c>
      <c r="AU134" s="11" t="e">
        <f>GETPIVOTDATA("check_amount_total",[1]PT!$A$4,"Inc Date",AU$65,"Paid Date",$A134,"LOB2","MS")</f>
        <v>#REF!</v>
      </c>
      <c r="AV134" s="11" t="e">
        <f>GETPIVOTDATA("check_amount_total",[1]PT!$A$4,"Inc Date",AV$65,"Paid Date",$A134,"LOB2","MS")</f>
        <v>#REF!</v>
      </c>
      <c r="AW134" s="11" t="e">
        <f>GETPIVOTDATA("check_amount_total",[1]PT!$A$4,"Inc Date",AW$65,"Paid Date",$A134,"LOB2","MS")</f>
        <v>#REF!</v>
      </c>
      <c r="AX134" s="11" t="e">
        <f>GETPIVOTDATA("check_amount_total",[1]PT!$A$4,"Inc Date",AX$65,"Paid Date",$A134,"LOB2","MS")</f>
        <v>#REF!</v>
      </c>
      <c r="AY134" s="11" t="e">
        <f>GETPIVOTDATA("check_amount_total",[1]PT!$A$4,"Inc Date",AY$65,"Paid Date",$A134,"LOB2","MS")</f>
        <v>#REF!</v>
      </c>
      <c r="AZ134" s="11" t="e">
        <f>GETPIVOTDATA("check_amount_total",[1]PT!$A$4,"Inc Date",AZ$65,"Paid Date",$A134,"LOB2","MS")</f>
        <v>#REF!</v>
      </c>
      <c r="BA134" s="11" t="e">
        <f>GETPIVOTDATA("check_amount_total",[1]PT!$A$4,"Inc Date",BA$65,"Paid Date",$A134,"LOB2","MS")</f>
        <v>#REF!</v>
      </c>
      <c r="BB134" s="12" t="e">
        <f t="shared" si="18"/>
        <v>#REF!</v>
      </c>
      <c r="BC134" s="12"/>
    </row>
    <row r="135" spans="1:55" x14ac:dyDescent="0.35">
      <c r="A135" s="10">
        <f>Summary!A16</f>
        <v>44896</v>
      </c>
      <c r="B135" s="11"/>
      <c r="C135" s="11"/>
      <c r="D135" s="11">
        <v>77</v>
      </c>
      <c r="E135" s="11">
        <v>3377</v>
      </c>
      <c r="F135" s="11">
        <v>3971.0000000000009</v>
      </c>
      <c r="G135" s="11">
        <v>3971.0000000000009</v>
      </c>
      <c r="H135" s="11">
        <v>3971.0000000000009</v>
      </c>
      <c r="I135" s="11">
        <v>3971.0000000000009</v>
      </c>
      <c r="J135" s="11">
        <v>4731.0000000000009</v>
      </c>
      <c r="K135" s="11">
        <v>4736.0000000000009</v>
      </c>
      <c r="L135" s="11">
        <v>4736.0000000000009</v>
      </c>
      <c r="M135" s="11">
        <v>4736.0000000000009</v>
      </c>
      <c r="N135" s="11">
        <v>4736.0000000000009</v>
      </c>
      <c r="O135" s="11">
        <v>4736.0000000000009</v>
      </c>
      <c r="P135" s="11">
        <v>4736.0000000000009</v>
      </c>
      <c r="Q135" s="11">
        <v>4736.0000000000009</v>
      </c>
      <c r="R135" s="11"/>
      <c r="S135" s="11"/>
      <c r="T135" s="11"/>
      <c r="U135" s="11"/>
      <c r="V135" s="11"/>
      <c r="W135" s="11"/>
      <c r="X135" s="11"/>
      <c r="Y135" s="11"/>
      <c r="Z135" s="12"/>
      <c r="AA135" s="12"/>
      <c r="AC135" s="10">
        <f t="shared" si="17"/>
        <v>44896</v>
      </c>
      <c r="AD135" s="11" t="e">
        <f>GETPIVOTDATA("check_amount_total",[1]PT!$A$4,"Inc Date",AD$65,"Paid Date",$A135,"LOB2","MS")</f>
        <v>#REF!</v>
      </c>
      <c r="AE135" s="11" t="e">
        <f>GETPIVOTDATA("check_amount_total",[1]PT!$A$4,"Inc Date",AE$65,"Paid Date",$A135,"LOB2","MS")</f>
        <v>#REF!</v>
      </c>
      <c r="AF135" s="11" t="e">
        <f>GETPIVOTDATA("check_amount_total",[1]PT!$A$4,"Inc Date",AF$65,"Paid Date",$A135,"LOB2","MS")</f>
        <v>#REF!</v>
      </c>
      <c r="AG135" s="11" t="e">
        <f>GETPIVOTDATA("check_amount_total",[1]PT!$A$4,"Inc Date",AG$65,"Paid Date",$A135,"LOB2","MS")</f>
        <v>#REF!</v>
      </c>
      <c r="AH135" s="11" t="e">
        <f>GETPIVOTDATA("check_amount_total",[1]PT!$A$4,"Inc Date",AH$65,"Paid Date",$A135,"LOB2","MS")</f>
        <v>#REF!</v>
      </c>
      <c r="AI135" s="11" t="e">
        <f>GETPIVOTDATA("check_amount_total",[1]PT!$A$4,"Inc Date",AI$65,"Paid Date",$A135,"LOB2","MS")</f>
        <v>#REF!</v>
      </c>
      <c r="AJ135" s="11" t="e">
        <f>GETPIVOTDATA("check_amount_total",[1]PT!$A$4,"Inc Date",AJ$65,"Paid Date",$A135,"LOB2","MS")</f>
        <v>#REF!</v>
      </c>
      <c r="AK135" s="11" t="e">
        <f>GETPIVOTDATA("check_amount_total",[1]PT!$A$4,"Inc Date",AK$65,"Paid Date",$A135,"LOB2","MS")</f>
        <v>#REF!</v>
      </c>
      <c r="AL135" s="11" t="e">
        <f>GETPIVOTDATA("check_amount_total",[1]PT!$A$4,"Inc Date",AL$65,"Paid Date",$A135,"LOB2","MS")</f>
        <v>#REF!</v>
      </c>
      <c r="AM135" s="11" t="e">
        <f>GETPIVOTDATA("check_amount_total",[1]PT!$A$4,"Inc Date",AM$65,"Paid Date",$A135,"LOB2","MS")</f>
        <v>#REF!</v>
      </c>
      <c r="AN135" s="11" t="e">
        <f>GETPIVOTDATA("check_amount_total",[1]PT!$A$4,"Inc Date",AN$65,"Paid Date",$A135,"LOB2","MS")</f>
        <v>#REF!</v>
      </c>
      <c r="AO135" s="11" t="e">
        <f>GETPIVOTDATA("check_amount_total",[1]PT!$A$4,"Inc Date",AO$65,"Paid Date",$A135,"LOB2","MS")</f>
        <v>#REF!</v>
      </c>
      <c r="AP135" s="11" t="e">
        <f>GETPIVOTDATA("check_amount_total",[1]PT!$A$4,"Inc Date",AP$65,"Paid Date",$A135,"LOB2","MS")</f>
        <v>#REF!</v>
      </c>
      <c r="AQ135" s="11" t="e">
        <f>GETPIVOTDATA("check_amount_total",[1]PT!$A$4,"Inc Date",AQ$65,"Paid Date",$A135,"LOB2","MS")</f>
        <v>#REF!</v>
      </c>
      <c r="AR135" s="11" t="e">
        <f>GETPIVOTDATA("check_amount_total",[1]PT!$A$4,"Inc Date",AR$65,"Paid Date",$A135,"LOB2","MS")</f>
        <v>#REF!</v>
      </c>
      <c r="AS135" s="11" t="e">
        <f>GETPIVOTDATA("check_amount_total",[1]PT!$A$4,"Inc Date",AS$65,"Paid Date",$A135,"LOB2","MS")</f>
        <v>#REF!</v>
      </c>
      <c r="AT135" s="11" t="e">
        <f>GETPIVOTDATA("check_amount_total",[1]PT!$A$4,"Inc Date",AT$65,"Paid Date",$A135,"LOB2","MS")</f>
        <v>#REF!</v>
      </c>
      <c r="AU135" s="11" t="e">
        <f>GETPIVOTDATA("check_amount_total",[1]PT!$A$4,"Inc Date",AU$65,"Paid Date",$A135,"LOB2","MS")</f>
        <v>#REF!</v>
      </c>
      <c r="AV135" s="11" t="e">
        <f>GETPIVOTDATA("check_amount_total",[1]PT!$A$4,"Inc Date",AV$65,"Paid Date",$A135,"LOB2","MS")</f>
        <v>#REF!</v>
      </c>
      <c r="AW135" s="11" t="e">
        <f>GETPIVOTDATA("check_amount_total",[1]PT!$A$4,"Inc Date",AW$65,"Paid Date",$A135,"LOB2","MS")</f>
        <v>#REF!</v>
      </c>
      <c r="AX135" s="11" t="e">
        <f>GETPIVOTDATA("check_amount_total",[1]PT!$A$4,"Inc Date",AX$65,"Paid Date",$A135,"LOB2","MS")</f>
        <v>#REF!</v>
      </c>
      <c r="AY135" s="11" t="e">
        <f>GETPIVOTDATA("check_amount_total",[1]PT!$A$4,"Inc Date",AY$65,"Paid Date",$A135,"LOB2","MS")</f>
        <v>#REF!</v>
      </c>
      <c r="AZ135" s="11" t="e">
        <f>GETPIVOTDATA("check_amount_total",[1]PT!$A$4,"Inc Date",AZ$65,"Paid Date",$A135,"LOB2","MS")</f>
        <v>#REF!</v>
      </c>
      <c r="BA135" s="11" t="e">
        <f>GETPIVOTDATA("check_amount_total",[1]PT!$A$4,"Inc Date",BA$65,"Paid Date",$A135,"LOB2","MS")</f>
        <v>#REF!</v>
      </c>
      <c r="BB135" s="12" t="e">
        <f t="shared" si="18"/>
        <v>#REF!</v>
      </c>
      <c r="BC135" s="12"/>
    </row>
    <row r="136" spans="1:55" x14ac:dyDescent="0.35">
      <c r="A136" s="10">
        <f>Summary!A17</f>
        <v>44927</v>
      </c>
      <c r="B136" s="11"/>
      <c r="C136" s="11"/>
      <c r="D136" s="11">
        <v>381</v>
      </c>
      <c r="E136" s="11">
        <v>381</v>
      </c>
      <c r="F136" s="11">
        <v>381</v>
      </c>
      <c r="G136" s="11">
        <v>14265.31</v>
      </c>
      <c r="H136" s="11">
        <v>14265.31</v>
      </c>
      <c r="I136" s="11">
        <v>14765.31</v>
      </c>
      <c r="J136" s="11">
        <v>14765.31</v>
      </c>
      <c r="K136" s="11">
        <v>14765.31</v>
      </c>
      <c r="L136" s="11">
        <v>14765.31</v>
      </c>
      <c r="M136" s="11">
        <v>14765.31</v>
      </c>
      <c r="N136" s="11">
        <v>14765.31</v>
      </c>
      <c r="O136" s="11">
        <v>14865.31</v>
      </c>
      <c r="P136" s="11">
        <v>14865.31</v>
      </c>
      <c r="Q136" s="11"/>
      <c r="R136" s="11"/>
      <c r="S136" s="11"/>
      <c r="T136" s="11"/>
      <c r="U136" s="11"/>
      <c r="V136" s="11"/>
      <c r="W136" s="11"/>
      <c r="X136" s="11"/>
      <c r="Y136" s="11"/>
      <c r="Z136" s="12"/>
      <c r="AA136" s="12"/>
      <c r="AC136" s="10">
        <f t="shared" si="17"/>
        <v>44927</v>
      </c>
      <c r="AD136" s="11" t="e">
        <f>GETPIVOTDATA("check_amount_total",[1]PT!$A$4,"Inc Date",AD$65,"Paid Date",$A136,"LOB2","MS")</f>
        <v>#REF!</v>
      </c>
      <c r="AE136" s="11" t="e">
        <f>GETPIVOTDATA("check_amount_total",[1]PT!$A$4,"Inc Date",AE$65,"Paid Date",$A136,"LOB2","MS")</f>
        <v>#REF!</v>
      </c>
      <c r="AF136" s="11" t="e">
        <f>GETPIVOTDATA("check_amount_total",[1]PT!$A$4,"Inc Date",AF$65,"Paid Date",$A136,"LOB2","MS")</f>
        <v>#REF!</v>
      </c>
      <c r="AG136" s="11" t="e">
        <f>GETPIVOTDATA("check_amount_total",[1]PT!$A$4,"Inc Date",AG$65,"Paid Date",$A136,"LOB2","MS")</f>
        <v>#REF!</v>
      </c>
      <c r="AH136" s="11" t="e">
        <f>GETPIVOTDATA("check_amount_total",[1]PT!$A$4,"Inc Date",AH$65,"Paid Date",$A136,"LOB2","MS")</f>
        <v>#REF!</v>
      </c>
      <c r="AI136" s="11" t="e">
        <f>GETPIVOTDATA("check_amount_total",[1]PT!$A$4,"Inc Date",AI$65,"Paid Date",$A136,"LOB2","MS")</f>
        <v>#REF!</v>
      </c>
      <c r="AJ136" s="11" t="e">
        <f>GETPIVOTDATA("check_amount_total",[1]PT!$A$4,"Inc Date",AJ$65,"Paid Date",$A136,"LOB2","MS")</f>
        <v>#REF!</v>
      </c>
      <c r="AK136" s="11" t="e">
        <f>GETPIVOTDATA("check_amount_total",[1]PT!$A$4,"Inc Date",AK$65,"Paid Date",$A136,"LOB2","MS")</f>
        <v>#REF!</v>
      </c>
      <c r="AL136" s="11" t="e">
        <f>GETPIVOTDATA("check_amount_total",[1]PT!$A$4,"Inc Date",AL$65,"Paid Date",$A136,"LOB2","MS")</f>
        <v>#REF!</v>
      </c>
      <c r="AM136" s="11" t="e">
        <f>GETPIVOTDATA("check_amount_total",[1]PT!$A$4,"Inc Date",AM$65,"Paid Date",$A136,"LOB2","MS")</f>
        <v>#REF!</v>
      </c>
      <c r="AN136" s="11" t="e">
        <f>GETPIVOTDATA("check_amount_total",[1]PT!$A$4,"Inc Date",AN$65,"Paid Date",$A136,"LOB2","MS")</f>
        <v>#REF!</v>
      </c>
      <c r="AO136" s="11" t="e">
        <f>GETPIVOTDATA("check_amount_total",[1]PT!$A$4,"Inc Date",AO$65,"Paid Date",$A136,"LOB2","MS")</f>
        <v>#REF!</v>
      </c>
      <c r="AP136" s="11" t="e">
        <f>GETPIVOTDATA("check_amount_total",[1]PT!$A$4,"Inc Date",AP$65,"Paid Date",$A136,"LOB2","MS")</f>
        <v>#REF!</v>
      </c>
      <c r="AQ136" s="11" t="e">
        <f>GETPIVOTDATA("check_amount_total",[1]PT!$A$4,"Inc Date",AQ$65,"Paid Date",$A136,"LOB2","MS")</f>
        <v>#REF!</v>
      </c>
      <c r="AR136" s="11" t="e">
        <f>GETPIVOTDATA("check_amount_total",[1]PT!$A$4,"Inc Date",AR$65,"Paid Date",$A136,"LOB2","MS")</f>
        <v>#REF!</v>
      </c>
      <c r="AS136" s="11" t="e">
        <f>GETPIVOTDATA("check_amount_total",[1]PT!$A$4,"Inc Date",AS$65,"Paid Date",$A136,"LOB2","MS")</f>
        <v>#REF!</v>
      </c>
      <c r="AT136" s="11" t="e">
        <f>GETPIVOTDATA("check_amount_total",[1]PT!$A$4,"Inc Date",AT$65,"Paid Date",$A136,"LOB2","MS")</f>
        <v>#REF!</v>
      </c>
      <c r="AU136" s="11" t="e">
        <f>GETPIVOTDATA("check_amount_total",[1]PT!$A$4,"Inc Date",AU$65,"Paid Date",$A136,"LOB2","MS")</f>
        <v>#REF!</v>
      </c>
      <c r="AV136" s="11" t="e">
        <f>GETPIVOTDATA("check_amount_total",[1]PT!$A$4,"Inc Date",AV$65,"Paid Date",$A136,"LOB2","MS")</f>
        <v>#REF!</v>
      </c>
      <c r="AW136" s="11" t="e">
        <f>GETPIVOTDATA("check_amount_total",[1]PT!$A$4,"Inc Date",AW$65,"Paid Date",$A136,"LOB2","MS")</f>
        <v>#REF!</v>
      </c>
      <c r="AX136" s="11" t="e">
        <f>GETPIVOTDATA("check_amount_total",[1]PT!$A$4,"Inc Date",AX$65,"Paid Date",$A136,"LOB2","MS")</f>
        <v>#REF!</v>
      </c>
      <c r="AY136" s="11" t="e">
        <f>GETPIVOTDATA("check_amount_total",[1]PT!$A$4,"Inc Date",AY$65,"Paid Date",$A136,"LOB2","MS")</f>
        <v>#REF!</v>
      </c>
      <c r="AZ136" s="11" t="e">
        <f>GETPIVOTDATA("check_amount_total",[1]PT!$A$4,"Inc Date",AZ$65,"Paid Date",$A136,"LOB2","MS")</f>
        <v>#REF!</v>
      </c>
      <c r="BA136" s="11" t="e">
        <f>GETPIVOTDATA("check_amount_total",[1]PT!$A$4,"Inc Date",BA$65,"Paid Date",$A136,"LOB2","MS")</f>
        <v>#REF!</v>
      </c>
      <c r="BB136" s="12" t="e">
        <f t="shared" si="18"/>
        <v>#REF!</v>
      </c>
      <c r="BC136" s="12"/>
    </row>
    <row r="137" spans="1:55" x14ac:dyDescent="0.35">
      <c r="A137" s="10">
        <f>Summary!A18</f>
        <v>44958</v>
      </c>
      <c r="B137" s="11"/>
      <c r="C137" s="11">
        <v>3</v>
      </c>
      <c r="D137" s="11">
        <v>288</v>
      </c>
      <c r="E137" s="11">
        <v>293.10999999999967</v>
      </c>
      <c r="F137" s="11">
        <v>293.10999999999967</v>
      </c>
      <c r="G137" s="11">
        <v>303.10999999999967</v>
      </c>
      <c r="H137" s="11">
        <v>1214.809999999999</v>
      </c>
      <c r="I137" s="11">
        <v>1214.809999999999</v>
      </c>
      <c r="J137" s="11">
        <v>1214.809999999999</v>
      </c>
      <c r="K137" s="11">
        <v>1214.809999999999</v>
      </c>
      <c r="L137" s="11">
        <v>1214.809999999999</v>
      </c>
      <c r="M137" s="11">
        <v>1214.809999999999</v>
      </c>
      <c r="N137" s="11">
        <v>1214.809999999999</v>
      </c>
      <c r="O137" s="11">
        <v>1214.809999999999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  <c r="AA137" s="12"/>
      <c r="AC137" s="10">
        <f t="shared" si="17"/>
        <v>44958</v>
      </c>
      <c r="AD137" s="11" t="e">
        <f>GETPIVOTDATA("check_amount_total",[1]PT!$A$4,"Inc Date",AD$65,"Paid Date",$A137,"LOB2","MS")</f>
        <v>#REF!</v>
      </c>
      <c r="AE137" s="11" t="e">
        <f>GETPIVOTDATA("check_amount_total",[1]PT!$A$4,"Inc Date",AE$65,"Paid Date",$A137,"LOB2","MS")</f>
        <v>#REF!</v>
      </c>
      <c r="AF137" s="11" t="e">
        <f>GETPIVOTDATA("check_amount_total",[1]PT!$A$4,"Inc Date",AF$65,"Paid Date",$A137,"LOB2","MS")</f>
        <v>#REF!</v>
      </c>
      <c r="AG137" s="11" t="e">
        <f>GETPIVOTDATA("check_amount_total",[1]PT!$A$4,"Inc Date",AG$65,"Paid Date",$A137,"LOB2","MS")</f>
        <v>#REF!</v>
      </c>
      <c r="AH137" s="11" t="e">
        <f>GETPIVOTDATA("check_amount_total",[1]PT!$A$4,"Inc Date",AH$65,"Paid Date",$A137,"LOB2","MS")</f>
        <v>#REF!</v>
      </c>
      <c r="AI137" s="11" t="e">
        <f>GETPIVOTDATA("check_amount_total",[1]PT!$A$4,"Inc Date",AI$65,"Paid Date",$A137,"LOB2","MS")</f>
        <v>#REF!</v>
      </c>
      <c r="AJ137" s="11" t="e">
        <f>GETPIVOTDATA("check_amount_total",[1]PT!$A$4,"Inc Date",AJ$65,"Paid Date",$A137,"LOB2","MS")</f>
        <v>#REF!</v>
      </c>
      <c r="AK137" s="11" t="e">
        <f>GETPIVOTDATA("check_amount_total",[1]PT!$A$4,"Inc Date",AK$65,"Paid Date",$A137,"LOB2","MS")</f>
        <v>#REF!</v>
      </c>
      <c r="AL137" s="11" t="e">
        <f>GETPIVOTDATA("check_amount_total",[1]PT!$A$4,"Inc Date",AL$65,"Paid Date",$A137,"LOB2","MS")</f>
        <v>#REF!</v>
      </c>
      <c r="AM137" s="11" t="e">
        <f>GETPIVOTDATA("check_amount_total",[1]PT!$A$4,"Inc Date",AM$65,"Paid Date",$A137,"LOB2","MS")</f>
        <v>#REF!</v>
      </c>
      <c r="AN137" s="11" t="e">
        <f>GETPIVOTDATA("check_amount_total",[1]PT!$A$4,"Inc Date",AN$65,"Paid Date",$A137,"LOB2","MS")</f>
        <v>#REF!</v>
      </c>
      <c r="AO137" s="11" t="e">
        <f>GETPIVOTDATA("check_amount_total",[1]PT!$A$4,"Inc Date",AO$65,"Paid Date",$A137,"LOB2","MS")</f>
        <v>#REF!</v>
      </c>
      <c r="AP137" s="11" t="e">
        <f>GETPIVOTDATA("check_amount_total",[1]PT!$A$4,"Inc Date",AP$65,"Paid Date",$A137,"LOB2","MS")</f>
        <v>#REF!</v>
      </c>
      <c r="AQ137" s="11" t="e">
        <f>GETPIVOTDATA("check_amount_total",[1]PT!$A$4,"Inc Date",AQ$65,"Paid Date",$A137,"LOB2","MS")</f>
        <v>#REF!</v>
      </c>
      <c r="AR137" s="11" t="e">
        <f>GETPIVOTDATA("check_amount_total",[1]PT!$A$4,"Inc Date",AR$65,"Paid Date",$A137,"LOB2","MS")</f>
        <v>#REF!</v>
      </c>
      <c r="AS137" s="11" t="e">
        <f>GETPIVOTDATA("check_amount_total",[1]PT!$A$4,"Inc Date",AS$65,"Paid Date",$A137,"LOB2","MS")</f>
        <v>#REF!</v>
      </c>
      <c r="AT137" s="11" t="e">
        <f>GETPIVOTDATA("check_amount_total",[1]PT!$A$4,"Inc Date",AT$65,"Paid Date",$A137,"LOB2","MS")</f>
        <v>#REF!</v>
      </c>
      <c r="AU137" s="11" t="e">
        <f>GETPIVOTDATA("check_amount_total",[1]PT!$A$4,"Inc Date",AU$65,"Paid Date",$A137,"LOB2","MS")</f>
        <v>#REF!</v>
      </c>
      <c r="AV137" s="11" t="e">
        <f>GETPIVOTDATA("check_amount_total",[1]PT!$A$4,"Inc Date",AV$65,"Paid Date",$A137,"LOB2","MS")</f>
        <v>#REF!</v>
      </c>
      <c r="AW137" s="11" t="e">
        <f>GETPIVOTDATA("check_amount_total",[1]PT!$A$4,"Inc Date",AW$65,"Paid Date",$A137,"LOB2","MS")</f>
        <v>#REF!</v>
      </c>
      <c r="AX137" s="11" t="e">
        <f>GETPIVOTDATA("check_amount_total",[1]PT!$A$4,"Inc Date",AX$65,"Paid Date",$A137,"LOB2","MS")</f>
        <v>#REF!</v>
      </c>
      <c r="AY137" s="11" t="e">
        <f>GETPIVOTDATA("check_amount_total",[1]PT!$A$4,"Inc Date",AY$65,"Paid Date",$A137,"LOB2","MS")</f>
        <v>#REF!</v>
      </c>
      <c r="AZ137" s="11" t="e">
        <f>GETPIVOTDATA("check_amount_total",[1]PT!$A$4,"Inc Date",AZ$65,"Paid Date",$A137,"LOB2","MS")</f>
        <v>#REF!</v>
      </c>
      <c r="BA137" s="11" t="e">
        <f>GETPIVOTDATA("check_amount_total",[1]PT!$A$4,"Inc Date",BA$65,"Paid Date",$A137,"LOB2","MS")</f>
        <v>#REF!</v>
      </c>
      <c r="BB137" s="12" t="e">
        <f t="shared" si="18"/>
        <v>#REF!</v>
      </c>
      <c r="BC137" s="12"/>
    </row>
    <row r="138" spans="1:55" x14ac:dyDescent="0.35">
      <c r="A138" s="10">
        <f>Summary!A19</f>
        <v>44986</v>
      </c>
      <c r="B138" s="11"/>
      <c r="C138" s="11"/>
      <c r="D138" s="11">
        <v>120</v>
      </c>
      <c r="E138" s="11">
        <v>1231.43</v>
      </c>
      <c r="F138" s="11">
        <v>1231.4299999999989</v>
      </c>
      <c r="G138" s="11">
        <v>2940.829999999999</v>
      </c>
      <c r="H138" s="11">
        <v>2945.8299999999981</v>
      </c>
      <c r="I138" s="11">
        <v>2945.8299999999981</v>
      </c>
      <c r="J138" s="11">
        <v>2945.8299999999981</v>
      </c>
      <c r="K138" s="11">
        <v>2945.8299999999981</v>
      </c>
      <c r="L138" s="11">
        <v>2945.8299999999981</v>
      </c>
      <c r="M138" s="11">
        <v>2945.8299999999981</v>
      </c>
      <c r="N138" s="11">
        <v>2945.8299999999981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  <c r="AA138" s="12"/>
      <c r="AC138" s="10">
        <f t="shared" si="17"/>
        <v>44986</v>
      </c>
      <c r="AD138" s="11" t="e">
        <f>GETPIVOTDATA("check_amount_total",[1]PT!$A$4,"Inc Date",AD$65,"Paid Date",$A138,"LOB2","MS")</f>
        <v>#REF!</v>
      </c>
      <c r="AE138" s="11" t="e">
        <f>GETPIVOTDATA("check_amount_total",[1]PT!$A$4,"Inc Date",AE$65,"Paid Date",$A138,"LOB2","MS")</f>
        <v>#REF!</v>
      </c>
      <c r="AF138" s="11" t="e">
        <f>GETPIVOTDATA("check_amount_total",[1]PT!$A$4,"Inc Date",AF$65,"Paid Date",$A138,"LOB2","MS")</f>
        <v>#REF!</v>
      </c>
      <c r="AG138" s="11" t="e">
        <f>GETPIVOTDATA("check_amount_total",[1]PT!$A$4,"Inc Date",AG$65,"Paid Date",$A138,"LOB2","MS")</f>
        <v>#REF!</v>
      </c>
      <c r="AH138" s="11" t="e">
        <f>GETPIVOTDATA("check_amount_total",[1]PT!$A$4,"Inc Date",AH$65,"Paid Date",$A138,"LOB2","MS")</f>
        <v>#REF!</v>
      </c>
      <c r="AI138" s="11" t="e">
        <f>GETPIVOTDATA("check_amount_total",[1]PT!$A$4,"Inc Date",AI$65,"Paid Date",$A138,"LOB2","MS")</f>
        <v>#REF!</v>
      </c>
      <c r="AJ138" s="11" t="e">
        <f>GETPIVOTDATA("check_amount_total",[1]PT!$A$4,"Inc Date",AJ$65,"Paid Date",$A138,"LOB2","MS")</f>
        <v>#REF!</v>
      </c>
      <c r="AK138" s="11" t="e">
        <f>GETPIVOTDATA("check_amount_total",[1]PT!$A$4,"Inc Date",AK$65,"Paid Date",$A138,"LOB2","MS")</f>
        <v>#REF!</v>
      </c>
      <c r="AL138" s="11" t="e">
        <f>GETPIVOTDATA("check_amount_total",[1]PT!$A$4,"Inc Date",AL$65,"Paid Date",$A138,"LOB2","MS")</f>
        <v>#REF!</v>
      </c>
      <c r="AM138" s="11" t="e">
        <f>GETPIVOTDATA("check_amount_total",[1]PT!$A$4,"Inc Date",AM$65,"Paid Date",$A138,"LOB2","MS")</f>
        <v>#REF!</v>
      </c>
      <c r="AN138" s="11" t="e">
        <f>GETPIVOTDATA("check_amount_total",[1]PT!$A$4,"Inc Date",AN$65,"Paid Date",$A138,"LOB2","MS")</f>
        <v>#REF!</v>
      </c>
      <c r="AO138" s="11" t="e">
        <f>GETPIVOTDATA("check_amount_total",[1]PT!$A$4,"Inc Date",AO$65,"Paid Date",$A138,"LOB2","MS")</f>
        <v>#REF!</v>
      </c>
      <c r="AP138" s="11" t="e">
        <f>GETPIVOTDATA("check_amount_total",[1]PT!$A$4,"Inc Date",AP$65,"Paid Date",$A138,"LOB2","MS")</f>
        <v>#REF!</v>
      </c>
      <c r="AQ138" s="11" t="e">
        <f>GETPIVOTDATA("check_amount_total",[1]PT!$A$4,"Inc Date",AQ$65,"Paid Date",$A138,"LOB2","MS")</f>
        <v>#REF!</v>
      </c>
      <c r="AR138" s="11" t="e">
        <f>GETPIVOTDATA("check_amount_total",[1]PT!$A$4,"Inc Date",AR$65,"Paid Date",$A138,"LOB2","MS")</f>
        <v>#REF!</v>
      </c>
      <c r="AS138" s="11" t="e">
        <f>GETPIVOTDATA("check_amount_total",[1]PT!$A$4,"Inc Date",AS$65,"Paid Date",$A138,"LOB2","MS")</f>
        <v>#REF!</v>
      </c>
      <c r="AT138" s="11" t="e">
        <f>GETPIVOTDATA("check_amount_total",[1]PT!$A$4,"Inc Date",AT$65,"Paid Date",$A138,"LOB2","MS")</f>
        <v>#REF!</v>
      </c>
      <c r="AU138" s="11" t="e">
        <f>GETPIVOTDATA("check_amount_total",[1]PT!$A$4,"Inc Date",AU$65,"Paid Date",$A138,"LOB2","MS")</f>
        <v>#REF!</v>
      </c>
      <c r="AV138" s="11" t="e">
        <f>GETPIVOTDATA("check_amount_total",[1]PT!$A$4,"Inc Date",AV$65,"Paid Date",$A138,"LOB2","MS")</f>
        <v>#REF!</v>
      </c>
      <c r="AW138" s="11" t="e">
        <f>GETPIVOTDATA("check_amount_total",[1]PT!$A$4,"Inc Date",AW$65,"Paid Date",$A138,"LOB2","MS")</f>
        <v>#REF!</v>
      </c>
      <c r="AX138" s="11" t="e">
        <f>GETPIVOTDATA("check_amount_total",[1]PT!$A$4,"Inc Date",AX$65,"Paid Date",$A138,"LOB2","MS")</f>
        <v>#REF!</v>
      </c>
      <c r="AY138" s="11" t="e">
        <f>GETPIVOTDATA("check_amount_total",[1]PT!$A$4,"Inc Date",AY$65,"Paid Date",$A138,"LOB2","MS")</f>
        <v>#REF!</v>
      </c>
      <c r="AZ138" s="11" t="e">
        <f>GETPIVOTDATA("check_amount_total",[1]PT!$A$4,"Inc Date",AZ$65,"Paid Date",$A138,"LOB2","MS")</f>
        <v>#REF!</v>
      </c>
      <c r="BA138" s="11" t="e">
        <f>GETPIVOTDATA("check_amount_total",[1]PT!$A$4,"Inc Date",BA$65,"Paid Date",$A138,"LOB2","MS")</f>
        <v>#REF!</v>
      </c>
      <c r="BB138" s="12" t="e">
        <f t="shared" si="18"/>
        <v>#REF!</v>
      </c>
      <c r="BC138" s="12"/>
    </row>
    <row r="139" spans="1:55" x14ac:dyDescent="0.35">
      <c r="A139" s="10">
        <f>Summary!A20</f>
        <v>45017</v>
      </c>
      <c r="B139" s="11"/>
      <c r="C139" s="11"/>
      <c r="D139" s="11">
        <v>11</v>
      </c>
      <c r="E139" s="11">
        <v>31</v>
      </c>
      <c r="F139" s="11">
        <v>1484</v>
      </c>
      <c r="G139" s="11">
        <v>1484</v>
      </c>
      <c r="H139" s="11">
        <v>1484</v>
      </c>
      <c r="I139" s="11">
        <v>1484</v>
      </c>
      <c r="J139" s="11">
        <v>1484</v>
      </c>
      <c r="K139" s="11">
        <v>1484</v>
      </c>
      <c r="L139" s="11">
        <v>1484</v>
      </c>
      <c r="M139" s="11">
        <v>1484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  <c r="AA139" s="12"/>
      <c r="AC139" s="10">
        <f t="shared" si="17"/>
        <v>45017</v>
      </c>
      <c r="AD139" s="11" t="e">
        <f>GETPIVOTDATA("check_amount_total",[1]PT!$A$4,"Inc Date",AD$65,"Paid Date",$A139,"LOB2","MS")</f>
        <v>#REF!</v>
      </c>
      <c r="AE139" s="11" t="e">
        <f>GETPIVOTDATA("check_amount_total",[1]PT!$A$4,"Inc Date",AE$65,"Paid Date",$A139,"LOB2","MS")</f>
        <v>#REF!</v>
      </c>
      <c r="AF139" s="11" t="e">
        <f>GETPIVOTDATA("check_amount_total",[1]PT!$A$4,"Inc Date",AF$65,"Paid Date",$A139,"LOB2","MS")</f>
        <v>#REF!</v>
      </c>
      <c r="AG139" s="11" t="e">
        <f>GETPIVOTDATA("check_amount_total",[1]PT!$A$4,"Inc Date",AG$65,"Paid Date",$A139,"LOB2","MS")</f>
        <v>#REF!</v>
      </c>
      <c r="AH139" s="11" t="e">
        <f>GETPIVOTDATA("check_amount_total",[1]PT!$A$4,"Inc Date",AH$65,"Paid Date",$A139,"LOB2","MS")</f>
        <v>#REF!</v>
      </c>
      <c r="AI139" s="11" t="e">
        <f>GETPIVOTDATA("check_amount_total",[1]PT!$A$4,"Inc Date",AI$65,"Paid Date",$A139,"LOB2","MS")</f>
        <v>#REF!</v>
      </c>
      <c r="AJ139" s="11" t="e">
        <f>GETPIVOTDATA("check_amount_total",[1]PT!$A$4,"Inc Date",AJ$65,"Paid Date",$A139,"LOB2","MS")</f>
        <v>#REF!</v>
      </c>
      <c r="AK139" s="11" t="e">
        <f>GETPIVOTDATA("check_amount_total",[1]PT!$A$4,"Inc Date",AK$65,"Paid Date",$A139,"LOB2","MS")</f>
        <v>#REF!</v>
      </c>
      <c r="AL139" s="11" t="e">
        <f>GETPIVOTDATA("check_amount_total",[1]PT!$A$4,"Inc Date",AL$65,"Paid Date",$A139,"LOB2","MS")</f>
        <v>#REF!</v>
      </c>
      <c r="AM139" s="11" t="e">
        <f>GETPIVOTDATA("check_amount_total",[1]PT!$A$4,"Inc Date",AM$65,"Paid Date",$A139,"LOB2","MS")</f>
        <v>#REF!</v>
      </c>
      <c r="AN139" s="11" t="e">
        <f>GETPIVOTDATA("check_amount_total",[1]PT!$A$4,"Inc Date",AN$65,"Paid Date",$A139,"LOB2","MS")</f>
        <v>#REF!</v>
      </c>
      <c r="AO139" s="11" t="e">
        <f>GETPIVOTDATA("check_amount_total",[1]PT!$A$4,"Inc Date",AO$65,"Paid Date",$A139,"LOB2","MS")</f>
        <v>#REF!</v>
      </c>
      <c r="AP139" s="11" t="e">
        <f>GETPIVOTDATA("check_amount_total",[1]PT!$A$4,"Inc Date",AP$65,"Paid Date",$A139,"LOB2","MS")</f>
        <v>#REF!</v>
      </c>
      <c r="AQ139" s="11" t="e">
        <f>GETPIVOTDATA("check_amount_total",[1]PT!$A$4,"Inc Date",AQ$65,"Paid Date",$A139,"LOB2","MS")</f>
        <v>#REF!</v>
      </c>
      <c r="AR139" s="11" t="e">
        <f>GETPIVOTDATA("check_amount_total",[1]PT!$A$4,"Inc Date",AR$65,"Paid Date",$A139,"LOB2","MS")</f>
        <v>#REF!</v>
      </c>
      <c r="AS139" s="11" t="e">
        <f>GETPIVOTDATA("check_amount_total",[1]PT!$A$4,"Inc Date",AS$65,"Paid Date",$A139,"LOB2","MS")</f>
        <v>#REF!</v>
      </c>
      <c r="AT139" s="11" t="e">
        <f>GETPIVOTDATA("check_amount_total",[1]PT!$A$4,"Inc Date",AT$65,"Paid Date",$A139,"LOB2","MS")</f>
        <v>#REF!</v>
      </c>
      <c r="AU139" s="11" t="e">
        <f>GETPIVOTDATA("check_amount_total",[1]PT!$A$4,"Inc Date",AU$65,"Paid Date",$A139,"LOB2","MS")</f>
        <v>#REF!</v>
      </c>
      <c r="AV139" s="11" t="e">
        <f>GETPIVOTDATA("check_amount_total",[1]PT!$A$4,"Inc Date",AV$65,"Paid Date",$A139,"LOB2","MS")</f>
        <v>#REF!</v>
      </c>
      <c r="AW139" s="11" t="e">
        <f>GETPIVOTDATA("check_amount_total",[1]PT!$A$4,"Inc Date",AW$65,"Paid Date",$A139,"LOB2","MS")</f>
        <v>#REF!</v>
      </c>
      <c r="AX139" s="11" t="e">
        <f>GETPIVOTDATA("check_amount_total",[1]PT!$A$4,"Inc Date",AX$65,"Paid Date",$A139,"LOB2","MS")</f>
        <v>#REF!</v>
      </c>
      <c r="AY139" s="11" t="e">
        <f>GETPIVOTDATA("check_amount_total",[1]PT!$A$4,"Inc Date",AY$65,"Paid Date",$A139,"LOB2","MS")</f>
        <v>#REF!</v>
      </c>
      <c r="AZ139" s="11" t="e">
        <f>GETPIVOTDATA("check_amount_total",[1]PT!$A$4,"Inc Date",AZ$65,"Paid Date",$A139,"LOB2","MS")</f>
        <v>#REF!</v>
      </c>
      <c r="BA139" s="11" t="e">
        <f>GETPIVOTDATA("check_amount_total",[1]PT!$A$4,"Inc Date",BA$65,"Paid Date",$A139,"LOB2","MS")</f>
        <v>#REF!</v>
      </c>
      <c r="BB139" s="12" t="e">
        <f t="shared" si="18"/>
        <v>#REF!</v>
      </c>
      <c r="BC139" s="12"/>
    </row>
    <row r="140" spans="1:55" x14ac:dyDescent="0.35">
      <c r="A140" s="10">
        <f>Summary!A21</f>
        <v>45047</v>
      </c>
      <c r="B140" s="11"/>
      <c r="C140" s="11">
        <v>150</v>
      </c>
      <c r="D140" s="11">
        <v>150</v>
      </c>
      <c r="E140" s="11">
        <v>150</v>
      </c>
      <c r="F140" s="11">
        <v>203</v>
      </c>
      <c r="G140" s="11">
        <v>203</v>
      </c>
      <c r="H140" s="11">
        <v>203</v>
      </c>
      <c r="I140" s="11">
        <v>203</v>
      </c>
      <c r="J140" s="11">
        <v>203</v>
      </c>
      <c r="K140" s="11">
        <v>203</v>
      </c>
      <c r="L140" s="11">
        <v>203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  <c r="AA140" s="12"/>
      <c r="AC140" s="10">
        <f t="shared" si="17"/>
        <v>45047</v>
      </c>
      <c r="AD140" s="11" t="e">
        <f>GETPIVOTDATA("check_amount_total",[1]PT!$A$4,"Inc Date",AD$65,"Paid Date",$A140,"LOB2","MS")</f>
        <v>#REF!</v>
      </c>
      <c r="AE140" s="11" t="e">
        <f>GETPIVOTDATA("check_amount_total",[1]PT!$A$4,"Inc Date",AE$65,"Paid Date",$A140,"LOB2","MS")</f>
        <v>#REF!</v>
      </c>
      <c r="AF140" s="11" t="e">
        <f>GETPIVOTDATA("check_amount_total",[1]PT!$A$4,"Inc Date",AF$65,"Paid Date",$A140,"LOB2","MS")</f>
        <v>#REF!</v>
      </c>
      <c r="AG140" s="11" t="e">
        <f>GETPIVOTDATA("check_amount_total",[1]PT!$A$4,"Inc Date",AG$65,"Paid Date",$A140,"LOB2","MS")</f>
        <v>#REF!</v>
      </c>
      <c r="AH140" s="11" t="e">
        <f>GETPIVOTDATA("check_amount_total",[1]PT!$A$4,"Inc Date",AH$65,"Paid Date",$A140,"LOB2","MS")</f>
        <v>#REF!</v>
      </c>
      <c r="AI140" s="11" t="e">
        <f>GETPIVOTDATA("check_amount_total",[1]PT!$A$4,"Inc Date",AI$65,"Paid Date",$A140,"LOB2","MS")</f>
        <v>#REF!</v>
      </c>
      <c r="AJ140" s="11" t="e">
        <f>GETPIVOTDATA("check_amount_total",[1]PT!$A$4,"Inc Date",AJ$65,"Paid Date",$A140,"LOB2","MS")</f>
        <v>#REF!</v>
      </c>
      <c r="AK140" s="11" t="e">
        <f>GETPIVOTDATA("check_amount_total",[1]PT!$A$4,"Inc Date",AK$65,"Paid Date",$A140,"LOB2","MS")</f>
        <v>#REF!</v>
      </c>
      <c r="AL140" s="11" t="e">
        <f>GETPIVOTDATA("check_amount_total",[1]PT!$A$4,"Inc Date",AL$65,"Paid Date",$A140,"LOB2","MS")</f>
        <v>#REF!</v>
      </c>
      <c r="AM140" s="11" t="e">
        <f>GETPIVOTDATA("check_amount_total",[1]PT!$A$4,"Inc Date",AM$65,"Paid Date",$A140,"LOB2","MS")</f>
        <v>#REF!</v>
      </c>
      <c r="AN140" s="11" t="e">
        <f>GETPIVOTDATA("check_amount_total",[1]PT!$A$4,"Inc Date",AN$65,"Paid Date",$A140,"LOB2","MS")</f>
        <v>#REF!</v>
      </c>
      <c r="AO140" s="11" t="e">
        <f>GETPIVOTDATA("check_amount_total",[1]PT!$A$4,"Inc Date",AO$65,"Paid Date",$A140,"LOB2","MS")</f>
        <v>#REF!</v>
      </c>
      <c r="AP140" s="11" t="e">
        <f>GETPIVOTDATA("check_amount_total",[1]PT!$A$4,"Inc Date",AP$65,"Paid Date",$A140,"LOB2","MS")</f>
        <v>#REF!</v>
      </c>
      <c r="AQ140" s="11" t="e">
        <f>GETPIVOTDATA("check_amount_total",[1]PT!$A$4,"Inc Date",AQ$65,"Paid Date",$A140,"LOB2","MS")</f>
        <v>#REF!</v>
      </c>
      <c r="AR140" s="11" t="e">
        <f>GETPIVOTDATA("check_amount_total",[1]PT!$A$4,"Inc Date",AR$65,"Paid Date",$A140,"LOB2","MS")</f>
        <v>#REF!</v>
      </c>
      <c r="AS140" s="11" t="e">
        <f>GETPIVOTDATA("check_amount_total",[1]PT!$A$4,"Inc Date",AS$65,"Paid Date",$A140,"LOB2","MS")</f>
        <v>#REF!</v>
      </c>
      <c r="AT140" s="11" t="e">
        <f>GETPIVOTDATA("check_amount_total",[1]PT!$A$4,"Inc Date",AT$65,"Paid Date",$A140,"LOB2","MS")</f>
        <v>#REF!</v>
      </c>
      <c r="AU140" s="11" t="e">
        <f>GETPIVOTDATA("check_amount_total",[1]PT!$A$4,"Inc Date",AU$65,"Paid Date",$A140,"LOB2","MS")</f>
        <v>#REF!</v>
      </c>
      <c r="AV140" s="11" t="e">
        <f>GETPIVOTDATA("check_amount_total",[1]PT!$A$4,"Inc Date",AV$65,"Paid Date",$A140,"LOB2","MS")</f>
        <v>#REF!</v>
      </c>
      <c r="AW140" s="11" t="e">
        <f>GETPIVOTDATA("check_amount_total",[1]PT!$A$4,"Inc Date",AW$65,"Paid Date",$A140,"LOB2","MS")</f>
        <v>#REF!</v>
      </c>
      <c r="AX140" s="11" t="e">
        <f>GETPIVOTDATA("check_amount_total",[1]PT!$A$4,"Inc Date",AX$65,"Paid Date",$A140,"LOB2","MS")</f>
        <v>#REF!</v>
      </c>
      <c r="AY140" s="11" t="e">
        <f>GETPIVOTDATA("check_amount_total",[1]PT!$A$4,"Inc Date",AY$65,"Paid Date",$A140,"LOB2","MS")</f>
        <v>#REF!</v>
      </c>
      <c r="AZ140" s="11" t="e">
        <f>GETPIVOTDATA("check_amount_total",[1]PT!$A$4,"Inc Date",AZ$65,"Paid Date",$A140,"LOB2","MS")</f>
        <v>#REF!</v>
      </c>
      <c r="BA140" s="11" t="e">
        <f>GETPIVOTDATA("check_amount_total",[1]PT!$A$4,"Inc Date",BA$65,"Paid Date",$A140,"LOB2","MS")</f>
        <v>#REF!</v>
      </c>
      <c r="BB140" s="12" t="e">
        <f t="shared" si="18"/>
        <v>#REF!</v>
      </c>
      <c r="BC140" s="12"/>
    </row>
    <row r="141" spans="1:55" x14ac:dyDescent="0.35">
      <c r="A141" s="10">
        <f>Summary!A22</f>
        <v>45078</v>
      </c>
      <c r="B141" s="11"/>
      <c r="C141" s="11"/>
      <c r="D141" s="11">
        <v>72</v>
      </c>
      <c r="E141" s="11">
        <v>82</v>
      </c>
      <c r="F141" s="11">
        <v>82</v>
      </c>
      <c r="G141" s="11">
        <v>967</v>
      </c>
      <c r="H141" s="11">
        <v>967</v>
      </c>
      <c r="I141" s="11">
        <v>967</v>
      </c>
      <c r="J141" s="11">
        <v>967</v>
      </c>
      <c r="K141" s="11">
        <v>967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  <c r="AA141" s="12"/>
      <c r="AC141" s="10">
        <f t="shared" si="17"/>
        <v>45078</v>
      </c>
      <c r="AD141" s="11" t="e">
        <f>GETPIVOTDATA("check_amount_total",[1]PT!$A$4,"Inc Date",AD$65,"Paid Date",$A141,"LOB2","MS")</f>
        <v>#REF!</v>
      </c>
      <c r="AE141" s="11" t="e">
        <f>GETPIVOTDATA("check_amount_total",[1]PT!$A$4,"Inc Date",AE$65,"Paid Date",$A141,"LOB2","MS")</f>
        <v>#REF!</v>
      </c>
      <c r="AF141" s="11" t="e">
        <f>GETPIVOTDATA("check_amount_total",[1]PT!$A$4,"Inc Date",AF$65,"Paid Date",$A141,"LOB2","MS")</f>
        <v>#REF!</v>
      </c>
      <c r="AG141" s="11" t="e">
        <f>GETPIVOTDATA("check_amount_total",[1]PT!$A$4,"Inc Date",AG$65,"Paid Date",$A141,"LOB2","MS")</f>
        <v>#REF!</v>
      </c>
      <c r="AH141" s="11" t="e">
        <f>GETPIVOTDATA("check_amount_total",[1]PT!$A$4,"Inc Date",AH$65,"Paid Date",$A141,"LOB2","MS")</f>
        <v>#REF!</v>
      </c>
      <c r="AI141" s="11" t="e">
        <f>GETPIVOTDATA("check_amount_total",[1]PT!$A$4,"Inc Date",AI$65,"Paid Date",$A141,"LOB2","MS")</f>
        <v>#REF!</v>
      </c>
      <c r="AJ141" s="11" t="e">
        <f>GETPIVOTDATA("check_amount_total",[1]PT!$A$4,"Inc Date",AJ$65,"Paid Date",$A141,"LOB2","MS")</f>
        <v>#REF!</v>
      </c>
      <c r="AK141" s="11" t="e">
        <f>GETPIVOTDATA("check_amount_total",[1]PT!$A$4,"Inc Date",AK$65,"Paid Date",$A141,"LOB2","MS")</f>
        <v>#REF!</v>
      </c>
      <c r="AL141" s="11" t="e">
        <f>GETPIVOTDATA("check_amount_total",[1]PT!$A$4,"Inc Date",AL$65,"Paid Date",$A141,"LOB2","MS")</f>
        <v>#REF!</v>
      </c>
      <c r="AM141" s="11" t="e">
        <f>GETPIVOTDATA("check_amount_total",[1]PT!$A$4,"Inc Date",AM$65,"Paid Date",$A141,"LOB2","MS")</f>
        <v>#REF!</v>
      </c>
      <c r="AN141" s="11" t="e">
        <f>GETPIVOTDATA("check_amount_total",[1]PT!$A$4,"Inc Date",AN$65,"Paid Date",$A141,"LOB2","MS")</f>
        <v>#REF!</v>
      </c>
      <c r="AO141" s="11" t="e">
        <f>GETPIVOTDATA("check_amount_total",[1]PT!$A$4,"Inc Date",AO$65,"Paid Date",$A141,"LOB2","MS")</f>
        <v>#REF!</v>
      </c>
      <c r="AP141" s="11" t="e">
        <f>GETPIVOTDATA("check_amount_total",[1]PT!$A$4,"Inc Date",AP$65,"Paid Date",$A141,"LOB2","MS")</f>
        <v>#REF!</v>
      </c>
      <c r="AQ141" s="11" t="e">
        <f>GETPIVOTDATA("check_amount_total",[1]PT!$A$4,"Inc Date",AQ$65,"Paid Date",$A141,"LOB2","MS")</f>
        <v>#REF!</v>
      </c>
      <c r="AR141" s="11" t="e">
        <f>GETPIVOTDATA("check_amount_total",[1]PT!$A$4,"Inc Date",AR$65,"Paid Date",$A141,"LOB2","MS")</f>
        <v>#REF!</v>
      </c>
      <c r="AS141" s="11" t="e">
        <f>GETPIVOTDATA("check_amount_total",[1]PT!$A$4,"Inc Date",AS$65,"Paid Date",$A141,"LOB2","MS")</f>
        <v>#REF!</v>
      </c>
      <c r="AT141" s="11" t="e">
        <f>GETPIVOTDATA("check_amount_total",[1]PT!$A$4,"Inc Date",AT$65,"Paid Date",$A141,"LOB2","MS")</f>
        <v>#REF!</v>
      </c>
      <c r="AU141" s="11" t="e">
        <f>GETPIVOTDATA("check_amount_total",[1]PT!$A$4,"Inc Date",AU$65,"Paid Date",$A141,"LOB2","MS")</f>
        <v>#REF!</v>
      </c>
      <c r="AV141" s="11" t="e">
        <f>GETPIVOTDATA("check_amount_total",[1]PT!$A$4,"Inc Date",AV$65,"Paid Date",$A141,"LOB2","MS")</f>
        <v>#REF!</v>
      </c>
      <c r="AW141" s="11" t="e">
        <f>GETPIVOTDATA("check_amount_total",[1]PT!$A$4,"Inc Date",AW$65,"Paid Date",$A141,"LOB2","MS")</f>
        <v>#REF!</v>
      </c>
      <c r="AX141" s="11" t="e">
        <f>GETPIVOTDATA("check_amount_total",[1]PT!$A$4,"Inc Date",AX$65,"Paid Date",$A141,"LOB2","MS")</f>
        <v>#REF!</v>
      </c>
      <c r="AY141" s="11" t="e">
        <f>GETPIVOTDATA("check_amount_total",[1]PT!$A$4,"Inc Date",AY$65,"Paid Date",$A141,"LOB2","MS")</f>
        <v>#REF!</v>
      </c>
      <c r="AZ141" s="11" t="e">
        <f>GETPIVOTDATA("check_amount_total",[1]PT!$A$4,"Inc Date",AZ$65,"Paid Date",$A141,"LOB2","MS")</f>
        <v>#REF!</v>
      </c>
      <c r="BA141" s="11" t="e">
        <f>GETPIVOTDATA("check_amount_total",[1]PT!$A$4,"Inc Date",BA$65,"Paid Date",$A141,"LOB2","MS")</f>
        <v>#REF!</v>
      </c>
      <c r="BB141" s="12" t="e">
        <f t="shared" si="18"/>
        <v>#REF!</v>
      </c>
      <c r="BC141" s="12"/>
    </row>
    <row r="142" spans="1:55" x14ac:dyDescent="0.35">
      <c r="A142" s="10">
        <f>Summary!A23</f>
        <v>45108</v>
      </c>
      <c r="B142" s="11"/>
      <c r="C142" s="11">
        <v>349.99999999999989</v>
      </c>
      <c r="D142" s="11">
        <v>373.99999999999989</v>
      </c>
      <c r="E142" s="11">
        <v>373.99999999999989</v>
      </c>
      <c r="F142" s="11">
        <v>1794</v>
      </c>
      <c r="G142" s="11">
        <v>1794</v>
      </c>
      <c r="H142" s="11">
        <v>1794</v>
      </c>
      <c r="I142" s="11">
        <v>1794</v>
      </c>
      <c r="J142" s="11">
        <v>1794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  <c r="AA142" s="12"/>
      <c r="AC142" s="10">
        <f t="shared" si="17"/>
        <v>45108</v>
      </c>
      <c r="AD142" s="11" t="e">
        <f>GETPIVOTDATA("check_amount_total",[1]PT!$A$4,"Inc Date",AD$65,"Paid Date",$A142,"LOB2","MS")</f>
        <v>#REF!</v>
      </c>
      <c r="AE142" s="11" t="e">
        <f>GETPIVOTDATA("check_amount_total",[1]PT!$A$4,"Inc Date",AE$65,"Paid Date",$A142,"LOB2","MS")</f>
        <v>#REF!</v>
      </c>
      <c r="AF142" s="11" t="e">
        <f>GETPIVOTDATA("check_amount_total",[1]PT!$A$4,"Inc Date",AF$65,"Paid Date",$A142,"LOB2","MS")</f>
        <v>#REF!</v>
      </c>
      <c r="AG142" s="11" t="e">
        <f>GETPIVOTDATA("check_amount_total",[1]PT!$A$4,"Inc Date",AG$65,"Paid Date",$A142,"LOB2","MS")</f>
        <v>#REF!</v>
      </c>
      <c r="AH142" s="11" t="e">
        <f>GETPIVOTDATA("check_amount_total",[1]PT!$A$4,"Inc Date",AH$65,"Paid Date",$A142,"LOB2","MS")</f>
        <v>#REF!</v>
      </c>
      <c r="AI142" s="11" t="e">
        <f>GETPIVOTDATA("check_amount_total",[1]PT!$A$4,"Inc Date",AI$65,"Paid Date",$A142,"LOB2","MS")</f>
        <v>#REF!</v>
      </c>
      <c r="AJ142" s="11" t="e">
        <f>GETPIVOTDATA("check_amount_total",[1]PT!$A$4,"Inc Date",AJ$65,"Paid Date",$A142,"LOB2","MS")</f>
        <v>#REF!</v>
      </c>
      <c r="AK142" s="11" t="e">
        <f>GETPIVOTDATA("check_amount_total",[1]PT!$A$4,"Inc Date",AK$65,"Paid Date",$A142,"LOB2","MS")</f>
        <v>#REF!</v>
      </c>
      <c r="AL142" s="11" t="e">
        <f>GETPIVOTDATA("check_amount_total",[1]PT!$A$4,"Inc Date",AL$65,"Paid Date",$A142,"LOB2","MS")</f>
        <v>#REF!</v>
      </c>
      <c r="AM142" s="11" t="e">
        <f>GETPIVOTDATA("check_amount_total",[1]PT!$A$4,"Inc Date",AM$65,"Paid Date",$A142,"LOB2","MS")</f>
        <v>#REF!</v>
      </c>
      <c r="AN142" s="11" t="e">
        <f>GETPIVOTDATA("check_amount_total",[1]PT!$A$4,"Inc Date",AN$65,"Paid Date",$A142,"LOB2","MS")</f>
        <v>#REF!</v>
      </c>
      <c r="AO142" s="11" t="e">
        <f>GETPIVOTDATA("check_amount_total",[1]PT!$A$4,"Inc Date",AO$65,"Paid Date",$A142,"LOB2","MS")</f>
        <v>#REF!</v>
      </c>
      <c r="AP142" s="11" t="e">
        <f>GETPIVOTDATA("check_amount_total",[1]PT!$A$4,"Inc Date",AP$65,"Paid Date",$A142,"LOB2","MS")</f>
        <v>#REF!</v>
      </c>
      <c r="AQ142" s="11" t="e">
        <f>GETPIVOTDATA("check_amount_total",[1]PT!$A$4,"Inc Date",AQ$65,"Paid Date",$A142,"LOB2","MS")</f>
        <v>#REF!</v>
      </c>
      <c r="AR142" s="11" t="e">
        <f>GETPIVOTDATA("check_amount_total",[1]PT!$A$4,"Inc Date",AR$65,"Paid Date",$A142,"LOB2","MS")</f>
        <v>#REF!</v>
      </c>
      <c r="AS142" s="11" t="e">
        <f>GETPIVOTDATA("check_amount_total",[1]PT!$A$4,"Inc Date",AS$65,"Paid Date",$A142,"LOB2","MS")</f>
        <v>#REF!</v>
      </c>
      <c r="AT142" s="11" t="e">
        <f>GETPIVOTDATA("check_amount_total",[1]PT!$A$4,"Inc Date",AT$65,"Paid Date",$A142,"LOB2","MS")</f>
        <v>#REF!</v>
      </c>
      <c r="AU142" s="11" t="e">
        <f>GETPIVOTDATA("check_amount_total",[1]PT!$A$4,"Inc Date",AU$65,"Paid Date",$A142,"LOB2","MS")</f>
        <v>#REF!</v>
      </c>
      <c r="AV142" s="11" t="e">
        <f>GETPIVOTDATA("check_amount_total",[1]PT!$A$4,"Inc Date",AV$65,"Paid Date",$A142,"LOB2","MS")</f>
        <v>#REF!</v>
      </c>
      <c r="AW142" s="11" t="e">
        <f>GETPIVOTDATA("check_amount_total",[1]PT!$A$4,"Inc Date",AW$65,"Paid Date",$A142,"LOB2","MS")</f>
        <v>#REF!</v>
      </c>
      <c r="AX142" s="11" t="e">
        <f>GETPIVOTDATA("check_amount_total",[1]PT!$A$4,"Inc Date",AX$65,"Paid Date",$A142,"LOB2","MS")</f>
        <v>#REF!</v>
      </c>
      <c r="AY142" s="11" t="e">
        <f>GETPIVOTDATA("check_amount_total",[1]PT!$A$4,"Inc Date",AY$65,"Paid Date",$A142,"LOB2","MS")</f>
        <v>#REF!</v>
      </c>
      <c r="AZ142" s="11" t="e">
        <f>GETPIVOTDATA("check_amount_total",[1]PT!$A$4,"Inc Date",AZ$65,"Paid Date",$A142,"LOB2","MS")</f>
        <v>#REF!</v>
      </c>
      <c r="BA142" s="11" t="e">
        <f>GETPIVOTDATA("check_amount_total",[1]PT!$A$4,"Inc Date",BA$65,"Paid Date",$A142,"LOB2","MS")</f>
        <v>#REF!</v>
      </c>
      <c r="BB142" s="12" t="e">
        <f t="shared" si="18"/>
        <v>#REF!</v>
      </c>
      <c r="BC142" s="12"/>
    </row>
    <row r="143" spans="1:55" x14ac:dyDescent="0.35">
      <c r="A143" s="10">
        <f>Summary!A24</f>
        <v>45139</v>
      </c>
      <c r="B143" s="11"/>
      <c r="C143" s="11"/>
      <c r="D143" s="11">
        <v>20</v>
      </c>
      <c r="E143" s="11">
        <v>100</v>
      </c>
      <c r="F143" s="11">
        <v>299.99999999999989</v>
      </c>
      <c r="G143" s="11">
        <v>970</v>
      </c>
      <c r="H143" s="11">
        <v>970</v>
      </c>
      <c r="I143" s="11">
        <v>970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  <c r="AA143" s="12"/>
      <c r="AC143" s="10">
        <f t="shared" si="17"/>
        <v>45139</v>
      </c>
      <c r="AD143" s="11" t="e">
        <f>GETPIVOTDATA("check_amount_total",[1]PT!$A$4,"Inc Date",AD$65,"Paid Date",$A143,"LOB2","MS")</f>
        <v>#REF!</v>
      </c>
      <c r="AE143" s="11" t="e">
        <f>GETPIVOTDATA("check_amount_total",[1]PT!$A$4,"Inc Date",AE$65,"Paid Date",$A143,"LOB2","MS")</f>
        <v>#REF!</v>
      </c>
      <c r="AF143" s="11" t="e">
        <f>GETPIVOTDATA("check_amount_total",[1]PT!$A$4,"Inc Date",AF$65,"Paid Date",$A143,"LOB2","MS")</f>
        <v>#REF!</v>
      </c>
      <c r="AG143" s="11" t="e">
        <f>GETPIVOTDATA("check_amount_total",[1]PT!$A$4,"Inc Date",AG$65,"Paid Date",$A143,"LOB2","MS")</f>
        <v>#REF!</v>
      </c>
      <c r="AH143" s="11" t="e">
        <f>GETPIVOTDATA("check_amount_total",[1]PT!$A$4,"Inc Date",AH$65,"Paid Date",$A143,"LOB2","MS")</f>
        <v>#REF!</v>
      </c>
      <c r="AI143" s="11" t="e">
        <f>GETPIVOTDATA("check_amount_total",[1]PT!$A$4,"Inc Date",AI$65,"Paid Date",$A143,"LOB2","MS")</f>
        <v>#REF!</v>
      </c>
      <c r="AJ143" s="11" t="e">
        <f>GETPIVOTDATA("check_amount_total",[1]PT!$A$4,"Inc Date",AJ$65,"Paid Date",$A143,"LOB2","MS")</f>
        <v>#REF!</v>
      </c>
      <c r="AK143" s="11" t="e">
        <f>GETPIVOTDATA("check_amount_total",[1]PT!$A$4,"Inc Date",AK$65,"Paid Date",$A143,"LOB2","MS")</f>
        <v>#REF!</v>
      </c>
      <c r="AL143" s="11" t="e">
        <f>GETPIVOTDATA("check_amount_total",[1]PT!$A$4,"Inc Date",AL$65,"Paid Date",$A143,"LOB2","MS")</f>
        <v>#REF!</v>
      </c>
      <c r="AM143" s="11" t="e">
        <f>GETPIVOTDATA("check_amount_total",[1]PT!$A$4,"Inc Date",AM$65,"Paid Date",$A143,"LOB2","MS")</f>
        <v>#REF!</v>
      </c>
      <c r="AN143" s="11" t="e">
        <f>GETPIVOTDATA("check_amount_total",[1]PT!$A$4,"Inc Date",AN$65,"Paid Date",$A143,"LOB2","MS")</f>
        <v>#REF!</v>
      </c>
      <c r="AO143" s="11" t="e">
        <f>GETPIVOTDATA("check_amount_total",[1]PT!$A$4,"Inc Date",AO$65,"Paid Date",$A143,"LOB2","MS")</f>
        <v>#REF!</v>
      </c>
      <c r="AP143" s="11" t="e">
        <f>GETPIVOTDATA("check_amount_total",[1]PT!$A$4,"Inc Date",AP$65,"Paid Date",$A143,"LOB2","MS")</f>
        <v>#REF!</v>
      </c>
      <c r="AQ143" s="11" t="e">
        <f>GETPIVOTDATA("check_amount_total",[1]PT!$A$4,"Inc Date",AQ$65,"Paid Date",$A143,"LOB2","MS")</f>
        <v>#REF!</v>
      </c>
      <c r="AR143" s="11" t="e">
        <f>GETPIVOTDATA("check_amount_total",[1]PT!$A$4,"Inc Date",AR$65,"Paid Date",$A143,"LOB2","MS")</f>
        <v>#REF!</v>
      </c>
      <c r="AS143" s="11" t="e">
        <f>GETPIVOTDATA("check_amount_total",[1]PT!$A$4,"Inc Date",AS$65,"Paid Date",$A143,"LOB2","MS")</f>
        <v>#REF!</v>
      </c>
      <c r="AT143" s="11" t="e">
        <f>GETPIVOTDATA("check_amount_total",[1]PT!$A$4,"Inc Date",AT$65,"Paid Date",$A143,"LOB2","MS")</f>
        <v>#REF!</v>
      </c>
      <c r="AU143" s="11" t="e">
        <f>GETPIVOTDATA("check_amount_total",[1]PT!$A$4,"Inc Date",AU$65,"Paid Date",$A143,"LOB2","MS")</f>
        <v>#REF!</v>
      </c>
      <c r="AV143" s="11" t="e">
        <f>GETPIVOTDATA("check_amount_total",[1]PT!$A$4,"Inc Date",AV$65,"Paid Date",$A143,"LOB2","MS")</f>
        <v>#REF!</v>
      </c>
      <c r="AW143" s="11" t="e">
        <f>GETPIVOTDATA("check_amount_total",[1]PT!$A$4,"Inc Date",AW$65,"Paid Date",$A143,"LOB2","MS")</f>
        <v>#REF!</v>
      </c>
      <c r="AX143" s="11" t="e">
        <f>GETPIVOTDATA("check_amount_total",[1]PT!$A$4,"Inc Date",AX$65,"Paid Date",$A143,"LOB2","MS")</f>
        <v>#REF!</v>
      </c>
      <c r="AY143" s="11" t="e">
        <f>GETPIVOTDATA("check_amount_total",[1]PT!$A$4,"Inc Date",AY$65,"Paid Date",$A143,"LOB2","MS")</f>
        <v>#REF!</v>
      </c>
      <c r="AZ143" s="11" t="e">
        <f>GETPIVOTDATA("check_amount_total",[1]PT!$A$4,"Inc Date",AZ$65,"Paid Date",$A143,"LOB2","MS")</f>
        <v>#REF!</v>
      </c>
      <c r="BA143" s="11" t="e">
        <f>GETPIVOTDATA("check_amount_total",[1]PT!$A$4,"Inc Date",BA$65,"Paid Date",$A143,"LOB2","MS")</f>
        <v>#REF!</v>
      </c>
      <c r="BB143" s="12" t="e">
        <f t="shared" si="18"/>
        <v>#REF!</v>
      </c>
      <c r="BC143" s="12"/>
    </row>
    <row r="144" spans="1:55" x14ac:dyDescent="0.35">
      <c r="A144" s="10">
        <f>Summary!A25</f>
        <v>45170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  <c r="AA144" s="12"/>
      <c r="AC144" s="10">
        <f t="shared" si="17"/>
        <v>45170</v>
      </c>
      <c r="AD144" s="11" t="e">
        <f>GETPIVOTDATA("check_amount_total",[1]PT!$A$4,"Inc Date",AD$65,"Paid Date",$A144,"LOB2","MS")</f>
        <v>#REF!</v>
      </c>
      <c r="AE144" s="11" t="e">
        <f>GETPIVOTDATA("check_amount_total",[1]PT!$A$4,"Inc Date",AE$65,"Paid Date",$A144,"LOB2","MS")</f>
        <v>#REF!</v>
      </c>
      <c r="AF144" s="11" t="e">
        <f>GETPIVOTDATA("check_amount_total",[1]PT!$A$4,"Inc Date",AF$65,"Paid Date",$A144,"LOB2","MS")</f>
        <v>#REF!</v>
      </c>
      <c r="AG144" s="11" t="e">
        <f>GETPIVOTDATA("check_amount_total",[1]PT!$A$4,"Inc Date",AG$65,"Paid Date",$A144,"LOB2","MS")</f>
        <v>#REF!</v>
      </c>
      <c r="AH144" s="11" t="e">
        <f>GETPIVOTDATA("check_amount_total",[1]PT!$A$4,"Inc Date",AH$65,"Paid Date",$A144,"LOB2","MS")</f>
        <v>#REF!</v>
      </c>
      <c r="AI144" s="11" t="e">
        <f>GETPIVOTDATA("check_amount_total",[1]PT!$A$4,"Inc Date",AI$65,"Paid Date",$A144,"LOB2","MS")</f>
        <v>#REF!</v>
      </c>
      <c r="AJ144" s="11" t="e">
        <f>GETPIVOTDATA("check_amount_total",[1]PT!$A$4,"Inc Date",AJ$65,"Paid Date",$A144,"LOB2","MS")</f>
        <v>#REF!</v>
      </c>
      <c r="AK144" s="11" t="e">
        <f>GETPIVOTDATA("check_amount_total",[1]PT!$A$4,"Inc Date",AK$65,"Paid Date",$A144,"LOB2","MS")</f>
        <v>#REF!</v>
      </c>
      <c r="AL144" s="11" t="e">
        <f>GETPIVOTDATA("check_amount_total",[1]PT!$A$4,"Inc Date",AL$65,"Paid Date",$A144,"LOB2","MS")</f>
        <v>#REF!</v>
      </c>
      <c r="AM144" s="11" t="e">
        <f>GETPIVOTDATA("check_amount_total",[1]PT!$A$4,"Inc Date",AM$65,"Paid Date",$A144,"LOB2","MS")</f>
        <v>#REF!</v>
      </c>
      <c r="AN144" s="11" t="e">
        <f>GETPIVOTDATA("check_amount_total",[1]PT!$A$4,"Inc Date",AN$65,"Paid Date",$A144,"LOB2","MS")</f>
        <v>#REF!</v>
      </c>
      <c r="AO144" s="11" t="e">
        <f>GETPIVOTDATA("check_amount_total",[1]PT!$A$4,"Inc Date",AO$65,"Paid Date",$A144,"LOB2","MS")</f>
        <v>#REF!</v>
      </c>
      <c r="AP144" s="11" t="e">
        <f>GETPIVOTDATA("check_amount_total",[1]PT!$A$4,"Inc Date",AP$65,"Paid Date",$A144,"LOB2","MS")</f>
        <v>#REF!</v>
      </c>
      <c r="AQ144" s="11" t="e">
        <f>GETPIVOTDATA("check_amount_total",[1]PT!$A$4,"Inc Date",AQ$65,"Paid Date",$A144,"LOB2","MS")</f>
        <v>#REF!</v>
      </c>
      <c r="AR144" s="11" t="e">
        <f>GETPIVOTDATA("check_amount_total",[1]PT!$A$4,"Inc Date",AR$65,"Paid Date",$A144,"LOB2","MS")</f>
        <v>#REF!</v>
      </c>
      <c r="AS144" s="11" t="e">
        <f>GETPIVOTDATA("check_amount_total",[1]PT!$A$4,"Inc Date",AS$65,"Paid Date",$A144,"LOB2","MS")</f>
        <v>#REF!</v>
      </c>
      <c r="AT144" s="11" t="e">
        <f>GETPIVOTDATA("check_amount_total",[1]PT!$A$4,"Inc Date",AT$65,"Paid Date",$A144,"LOB2","MS")</f>
        <v>#REF!</v>
      </c>
      <c r="AU144" s="11" t="e">
        <f>GETPIVOTDATA("check_amount_total",[1]PT!$A$4,"Inc Date",AU$65,"Paid Date",$A144,"LOB2","MS")</f>
        <v>#REF!</v>
      </c>
      <c r="AV144" s="11" t="e">
        <f>GETPIVOTDATA("check_amount_total",[1]PT!$A$4,"Inc Date",AV$65,"Paid Date",$A144,"LOB2","MS")</f>
        <v>#REF!</v>
      </c>
      <c r="AW144" s="11" t="e">
        <f>GETPIVOTDATA("check_amount_total",[1]PT!$A$4,"Inc Date",AW$65,"Paid Date",$A144,"LOB2","MS")</f>
        <v>#REF!</v>
      </c>
      <c r="AX144" s="11" t="e">
        <f>GETPIVOTDATA("check_amount_total",[1]PT!$A$4,"Inc Date",AX$65,"Paid Date",$A144,"LOB2","MS")</f>
        <v>#REF!</v>
      </c>
      <c r="AY144" s="11" t="e">
        <f>GETPIVOTDATA("check_amount_total",[1]PT!$A$4,"Inc Date",AY$65,"Paid Date",$A144,"LOB2","MS")</f>
        <v>#REF!</v>
      </c>
      <c r="AZ144" s="11" t="e">
        <f>GETPIVOTDATA("check_amount_total",[1]PT!$A$4,"Inc Date",AZ$65,"Paid Date",$A144,"LOB2","MS")</f>
        <v>#REF!</v>
      </c>
      <c r="BA144" s="11" t="e">
        <f>GETPIVOTDATA("check_amount_total",[1]PT!$A$4,"Inc Date",BA$65,"Paid Date",$A144,"LOB2","MS")</f>
        <v>#REF!</v>
      </c>
      <c r="BB144" s="12" t="e">
        <f t="shared" si="18"/>
        <v>#REF!</v>
      </c>
      <c r="BC144" s="12"/>
    </row>
    <row r="145" spans="1:55" x14ac:dyDescent="0.35">
      <c r="A145" s="10">
        <f>Summary!A26</f>
        <v>45200</v>
      </c>
      <c r="B145" s="11"/>
      <c r="C145" s="11"/>
      <c r="D145" s="11"/>
      <c r="E145" s="11">
        <v>66</v>
      </c>
      <c r="F145" s="11">
        <v>3066</v>
      </c>
      <c r="G145" s="11">
        <v>3066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  <c r="AA145" s="12"/>
      <c r="AC145" s="10">
        <f t="shared" si="17"/>
        <v>45200</v>
      </c>
      <c r="AD145" s="11" t="e">
        <f>GETPIVOTDATA("check_amount_total",[1]PT!$A$4,"Inc Date",AD$65,"Paid Date",$A145,"LOB2","MS")</f>
        <v>#REF!</v>
      </c>
      <c r="AE145" s="11" t="e">
        <f>GETPIVOTDATA("check_amount_total",[1]PT!$A$4,"Inc Date",AE$65,"Paid Date",$A145,"LOB2","MS")</f>
        <v>#REF!</v>
      </c>
      <c r="AF145" s="11" t="e">
        <f>GETPIVOTDATA("check_amount_total",[1]PT!$A$4,"Inc Date",AF$65,"Paid Date",$A145,"LOB2","MS")</f>
        <v>#REF!</v>
      </c>
      <c r="AG145" s="11" t="e">
        <f>GETPIVOTDATA("check_amount_total",[1]PT!$A$4,"Inc Date",AG$65,"Paid Date",$A145,"LOB2","MS")</f>
        <v>#REF!</v>
      </c>
      <c r="AH145" s="11" t="e">
        <f>GETPIVOTDATA("check_amount_total",[1]PT!$A$4,"Inc Date",AH$65,"Paid Date",$A145,"LOB2","MS")</f>
        <v>#REF!</v>
      </c>
      <c r="AI145" s="11" t="e">
        <f>GETPIVOTDATA("check_amount_total",[1]PT!$A$4,"Inc Date",AI$65,"Paid Date",$A145,"LOB2","MS")</f>
        <v>#REF!</v>
      </c>
      <c r="AJ145" s="11" t="e">
        <f>GETPIVOTDATA("check_amount_total",[1]PT!$A$4,"Inc Date",AJ$65,"Paid Date",$A145,"LOB2","MS")</f>
        <v>#REF!</v>
      </c>
      <c r="AK145" s="11" t="e">
        <f>GETPIVOTDATA("check_amount_total",[1]PT!$A$4,"Inc Date",AK$65,"Paid Date",$A145,"LOB2","MS")</f>
        <v>#REF!</v>
      </c>
      <c r="AL145" s="11" t="e">
        <f>GETPIVOTDATA("check_amount_total",[1]PT!$A$4,"Inc Date",AL$65,"Paid Date",$A145,"LOB2","MS")</f>
        <v>#REF!</v>
      </c>
      <c r="AM145" s="11" t="e">
        <f>GETPIVOTDATA("check_amount_total",[1]PT!$A$4,"Inc Date",AM$65,"Paid Date",$A145,"LOB2","MS")</f>
        <v>#REF!</v>
      </c>
      <c r="AN145" s="11" t="e">
        <f>GETPIVOTDATA("check_amount_total",[1]PT!$A$4,"Inc Date",AN$65,"Paid Date",$A145,"LOB2","MS")</f>
        <v>#REF!</v>
      </c>
      <c r="AO145" s="11" t="e">
        <f>GETPIVOTDATA("check_amount_total",[1]PT!$A$4,"Inc Date",AO$65,"Paid Date",$A145,"LOB2","MS")</f>
        <v>#REF!</v>
      </c>
      <c r="AP145" s="11" t="e">
        <f>GETPIVOTDATA("check_amount_total",[1]PT!$A$4,"Inc Date",AP$65,"Paid Date",$A145,"LOB2","MS")</f>
        <v>#REF!</v>
      </c>
      <c r="AQ145" s="11" t="e">
        <f>GETPIVOTDATA("check_amount_total",[1]PT!$A$4,"Inc Date",AQ$65,"Paid Date",$A145,"LOB2","MS")</f>
        <v>#REF!</v>
      </c>
      <c r="AR145" s="11" t="e">
        <f>GETPIVOTDATA("check_amount_total",[1]PT!$A$4,"Inc Date",AR$65,"Paid Date",$A145,"LOB2","MS")</f>
        <v>#REF!</v>
      </c>
      <c r="AS145" s="11" t="e">
        <f>GETPIVOTDATA("check_amount_total",[1]PT!$A$4,"Inc Date",AS$65,"Paid Date",$A145,"LOB2","MS")</f>
        <v>#REF!</v>
      </c>
      <c r="AT145" s="11" t="e">
        <f>GETPIVOTDATA("check_amount_total",[1]PT!$A$4,"Inc Date",AT$65,"Paid Date",$A145,"LOB2","MS")</f>
        <v>#REF!</v>
      </c>
      <c r="AU145" s="11" t="e">
        <f>GETPIVOTDATA("check_amount_total",[1]PT!$A$4,"Inc Date",AU$65,"Paid Date",$A145,"LOB2","MS")</f>
        <v>#REF!</v>
      </c>
      <c r="AV145" s="11" t="e">
        <f>GETPIVOTDATA("check_amount_total",[1]PT!$A$4,"Inc Date",AV$65,"Paid Date",$A145,"LOB2","MS")</f>
        <v>#REF!</v>
      </c>
      <c r="AW145" s="11" t="e">
        <f>GETPIVOTDATA("check_amount_total",[1]PT!$A$4,"Inc Date",AW$65,"Paid Date",$A145,"LOB2","MS")</f>
        <v>#REF!</v>
      </c>
      <c r="AX145" s="11" t="e">
        <f>GETPIVOTDATA("check_amount_total",[1]PT!$A$4,"Inc Date",AX$65,"Paid Date",$A145,"LOB2","MS")</f>
        <v>#REF!</v>
      </c>
      <c r="AY145" s="11" t="e">
        <f>GETPIVOTDATA("check_amount_total",[1]PT!$A$4,"Inc Date",AY$65,"Paid Date",$A145,"LOB2","MS")</f>
        <v>#REF!</v>
      </c>
      <c r="AZ145" s="11" t="e">
        <f>GETPIVOTDATA("check_amount_total",[1]PT!$A$4,"Inc Date",AZ$65,"Paid Date",$A145,"LOB2","MS")</f>
        <v>#REF!</v>
      </c>
      <c r="BA145" s="11" t="e">
        <f>GETPIVOTDATA("check_amount_total",[1]PT!$A$4,"Inc Date",BA$65,"Paid Date",$A145,"LOB2","MS")</f>
        <v>#REF!</v>
      </c>
      <c r="BB145" s="12" t="e">
        <f t="shared" si="18"/>
        <v>#REF!</v>
      </c>
      <c r="BC145" s="12"/>
    </row>
    <row r="146" spans="1:55" x14ac:dyDescent="0.35">
      <c r="A146" s="10">
        <f>Summary!A27</f>
        <v>45231</v>
      </c>
      <c r="B146" s="11"/>
      <c r="C146" s="11"/>
      <c r="D146" s="11">
        <v>1655</v>
      </c>
      <c r="E146" s="11">
        <v>1655</v>
      </c>
      <c r="F146" s="11">
        <v>1655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  <c r="AA146" s="12"/>
      <c r="AC146" s="10">
        <f t="shared" si="17"/>
        <v>45231</v>
      </c>
      <c r="AD146" s="11" t="e">
        <f>GETPIVOTDATA("check_amount_total",[1]PT!$A$4,"Inc Date",AD$65,"Paid Date",$A146,"LOB2","MS")</f>
        <v>#REF!</v>
      </c>
      <c r="AE146" s="11" t="e">
        <f>GETPIVOTDATA("check_amount_total",[1]PT!$A$4,"Inc Date",AE$65,"Paid Date",$A146,"LOB2","MS")</f>
        <v>#REF!</v>
      </c>
      <c r="AF146" s="11" t="e">
        <f>GETPIVOTDATA("check_amount_total",[1]PT!$A$4,"Inc Date",AF$65,"Paid Date",$A146,"LOB2","MS")</f>
        <v>#REF!</v>
      </c>
      <c r="AG146" s="11" t="e">
        <f>GETPIVOTDATA("check_amount_total",[1]PT!$A$4,"Inc Date",AG$65,"Paid Date",$A146,"LOB2","MS")</f>
        <v>#REF!</v>
      </c>
      <c r="AH146" s="11" t="e">
        <f>GETPIVOTDATA("check_amount_total",[1]PT!$A$4,"Inc Date",AH$65,"Paid Date",$A146,"LOB2","MS")</f>
        <v>#REF!</v>
      </c>
      <c r="AI146" s="11" t="e">
        <f>GETPIVOTDATA("check_amount_total",[1]PT!$A$4,"Inc Date",AI$65,"Paid Date",$A146,"LOB2","MS")</f>
        <v>#REF!</v>
      </c>
      <c r="AJ146" s="11" t="e">
        <f>GETPIVOTDATA("check_amount_total",[1]PT!$A$4,"Inc Date",AJ$65,"Paid Date",$A146,"LOB2","MS")</f>
        <v>#REF!</v>
      </c>
      <c r="AK146" s="11" t="e">
        <f>GETPIVOTDATA("check_amount_total",[1]PT!$A$4,"Inc Date",AK$65,"Paid Date",$A146,"LOB2","MS")</f>
        <v>#REF!</v>
      </c>
      <c r="AL146" s="11" t="e">
        <f>GETPIVOTDATA("check_amount_total",[1]PT!$A$4,"Inc Date",AL$65,"Paid Date",$A146,"LOB2","MS")</f>
        <v>#REF!</v>
      </c>
      <c r="AM146" s="11" t="e">
        <f>GETPIVOTDATA("check_amount_total",[1]PT!$A$4,"Inc Date",AM$65,"Paid Date",$A146,"LOB2","MS")</f>
        <v>#REF!</v>
      </c>
      <c r="AN146" s="11" t="e">
        <f>GETPIVOTDATA("check_amount_total",[1]PT!$A$4,"Inc Date",AN$65,"Paid Date",$A146,"LOB2","MS")</f>
        <v>#REF!</v>
      </c>
      <c r="AO146" s="11" t="e">
        <f>GETPIVOTDATA("check_amount_total",[1]PT!$A$4,"Inc Date",AO$65,"Paid Date",$A146,"LOB2","MS")</f>
        <v>#REF!</v>
      </c>
      <c r="AP146" s="11" t="e">
        <f>GETPIVOTDATA("check_amount_total",[1]PT!$A$4,"Inc Date",AP$65,"Paid Date",$A146,"LOB2","MS")</f>
        <v>#REF!</v>
      </c>
      <c r="AQ146" s="11" t="e">
        <f>GETPIVOTDATA("check_amount_total",[1]PT!$A$4,"Inc Date",AQ$65,"Paid Date",$A146,"LOB2","MS")</f>
        <v>#REF!</v>
      </c>
      <c r="AR146" s="11" t="e">
        <f>GETPIVOTDATA("check_amount_total",[1]PT!$A$4,"Inc Date",AR$65,"Paid Date",$A146,"LOB2","MS")</f>
        <v>#REF!</v>
      </c>
      <c r="AS146" s="11" t="e">
        <f>GETPIVOTDATA("check_amount_total",[1]PT!$A$4,"Inc Date",AS$65,"Paid Date",$A146,"LOB2","MS")</f>
        <v>#REF!</v>
      </c>
      <c r="AT146" s="11" t="e">
        <f>GETPIVOTDATA("check_amount_total",[1]PT!$A$4,"Inc Date",AT$65,"Paid Date",$A146,"LOB2","MS")</f>
        <v>#REF!</v>
      </c>
      <c r="AU146" s="11" t="e">
        <f>GETPIVOTDATA("check_amount_total",[1]PT!$A$4,"Inc Date",AU$65,"Paid Date",$A146,"LOB2","MS")</f>
        <v>#REF!</v>
      </c>
      <c r="AV146" s="11" t="e">
        <f>GETPIVOTDATA("check_amount_total",[1]PT!$A$4,"Inc Date",AV$65,"Paid Date",$A146,"LOB2","MS")</f>
        <v>#REF!</v>
      </c>
      <c r="AW146" s="11" t="e">
        <f>GETPIVOTDATA("check_amount_total",[1]PT!$A$4,"Inc Date",AW$65,"Paid Date",$A146,"LOB2","MS")</f>
        <v>#REF!</v>
      </c>
      <c r="AX146" s="11" t="e">
        <f>GETPIVOTDATA("check_amount_total",[1]PT!$A$4,"Inc Date",AX$65,"Paid Date",$A146,"LOB2","MS")</f>
        <v>#REF!</v>
      </c>
      <c r="AY146" s="11" t="e">
        <f>GETPIVOTDATA("check_amount_total",[1]PT!$A$4,"Inc Date",AY$65,"Paid Date",$A146,"LOB2","MS")</f>
        <v>#REF!</v>
      </c>
      <c r="AZ146" s="11" t="e">
        <f>GETPIVOTDATA("check_amount_total",[1]PT!$A$4,"Inc Date",AZ$65,"Paid Date",$A146,"LOB2","MS")</f>
        <v>#REF!</v>
      </c>
      <c r="BA146" s="11" t="e">
        <f>GETPIVOTDATA("check_amount_total",[1]PT!$A$4,"Inc Date",BA$65,"Paid Date",$A146,"LOB2","MS")</f>
        <v>#REF!</v>
      </c>
      <c r="BB146" s="12" t="e">
        <f t="shared" si="18"/>
        <v>#REF!</v>
      </c>
      <c r="BC146" s="12"/>
    </row>
    <row r="147" spans="1:55" x14ac:dyDescent="0.35">
      <c r="A147" s="10">
        <f>Summary!A28</f>
        <v>45261</v>
      </c>
      <c r="B147" s="11"/>
      <c r="C147" s="11">
        <v>55</v>
      </c>
      <c r="D147" s="11">
        <v>27073.1</v>
      </c>
      <c r="E147" s="11">
        <v>27073.1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  <c r="AA147" s="12"/>
      <c r="AC147" s="10">
        <f t="shared" si="17"/>
        <v>45261</v>
      </c>
      <c r="AD147" s="11" t="e">
        <f>GETPIVOTDATA("check_amount_total",[1]PT!$A$4,"Inc Date",AD$65,"Paid Date",$A147,"LOB2","MS")</f>
        <v>#REF!</v>
      </c>
      <c r="AE147" s="11" t="e">
        <f>GETPIVOTDATA("check_amount_total",[1]PT!$A$4,"Inc Date",AE$65,"Paid Date",$A147,"LOB2","MS")</f>
        <v>#REF!</v>
      </c>
      <c r="AF147" s="11" t="e">
        <f>GETPIVOTDATA("check_amount_total",[1]PT!$A$4,"Inc Date",AF$65,"Paid Date",$A147,"LOB2","MS")</f>
        <v>#REF!</v>
      </c>
      <c r="AG147" s="11" t="e">
        <f>GETPIVOTDATA("check_amount_total",[1]PT!$A$4,"Inc Date",AG$65,"Paid Date",$A147,"LOB2","MS")</f>
        <v>#REF!</v>
      </c>
      <c r="AH147" s="11" t="e">
        <f>GETPIVOTDATA("check_amount_total",[1]PT!$A$4,"Inc Date",AH$65,"Paid Date",$A147,"LOB2","MS")</f>
        <v>#REF!</v>
      </c>
      <c r="AI147" s="11" t="e">
        <f>GETPIVOTDATA("check_amount_total",[1]PT!$A$4,"Inc Date",AI$65,"Paid Date",$A147,"LOB2","MS")</f>
        <v>#REF!</v>
      </c>
      <c r="AJ147" s="11" t="e">
        <f>GETPIVOTDATA("check_amount_total",[1]PT!$A$4,"Inc Date",AJ$65,"Paid Date",$A147,"LOB2","MS")</f>
        <v>#REF!</v>
      </c>
      <c r="AK147" s="11" t="e">
        <f>GETPIVOTDATA("check_amount_total",[1]PT!$A$4,"Inc Date",AK$65,"Paid Date",$A147,"LOB2","MS")</f>
        <v>#REF!</v>
      </c>
      <c r="AL147" s="11" t="e">
        <f>GETPIVOTDATA("check_amount_total",[1]PT!$A$4,"Inc Date",AL$65,"Paid Date",$A147,"LOB2","MS")</f>
        <v>#REF!</v>
      </c>
      <c r="AM147" s="11" t="e">
        <f>GETPIVOTDATA("check_amount_total",[1]PT!$A$4,"Inc Date",AM$65,"Paid Date",$A147,"LOB2","MS")</f>
        <v>#REF!</v>
      </c>
      <c r="AN147" s="11" t="e">
        <f>GETPIVOTDATA("check_amount_total",[1]PT!$A$4,"Inc Date",AN$65,"Paid Date",$A147,"LOB2","MS")</f>
        <v>#REF!</v>
      </c>
      <c r="AO147" s="11" t="e">
        <f>GETPIVOTDATA("check_amount_total",[1]PT!$A$4,"Inc Date",AO$65,"Paid Date",$A147,"LOB2","MS")</f>
        <v>#REF!</v>
      </c>
      <c r="AP147" s="11" t="e">
        <f>GETPIVOTDATA("check_amount_total",[1]PT!$A$4,"Inc Date",AP$65,"Paid Date",$A147,"LOB2","MS")</f>
        <v>#REF!</v>
      </c>
      <c r="AQ147" s="11" t="e">
        <f>GETPIVOTDATA("check_amount_total",[1]PT!$A$4,"Inc Date",AQ$65,"Paid Date",$A147,"LOB2","MS")</f>
        <v>#REF!</v>
      </c>
      <c r="AR147" s="11" t="e">
        <f>GETPIVOTDATA("check_amount_total",[1]PT!$A$4,"Inc Date",AR$65,"Paid Date",$A147,"LOB2","MS")</f>
        <v>#REF!</v>
      </c>
      <c r="AS147" s="11" t="e">
        <f>GETPIVOTDATA("check_amount_total",[1]PT!$A$4,"Inc Date",AS$65,"Paid Date",$A147,"LOB2","MS")</f>
        <v>#REF!</v>
      </c>
      <c r="AT147" s="11" t="e">
        <f>GETPIVOTDATA("check_amount_total",[1]PT!$A$4,"Inc Date",AT$65,"Paid Date",$A147,"LOB2","MS")</f>
        <v>#REF!</v>
      </c>
      <c r="AU147" s="11" t="e">
        <f>GETPIVOTDATA("check_amount_total",[1]PT!$A$4,"Inc Date",AU$65,"Paid Date",$A147,"LOB2","MS")</f>
        <v>#REF!</v>
      </c>
      <c r="AV147" s="11" t="e">
        <f>GETPIVOTDATA("check_amount_total",[1]PT!$A$4,"Inc Date",AV$65,"Paid Date",$A147,"LOB2","MS")</f>
        <v>#REF!</v>
      </c>
      <c r="AW147" s="11" t="e">
        <f>GETPIVOTDATA("check_amount_total",[1]PT!$A$4,"Inc Date",AW$65,"Paid Date",$A147,"LOB2","MS")</f>
        <v>#REF!</v>
      </c>
      <c r="AX147" s="11" t="e">
        <f>GETPIVOTDATA("check_amount_total",[1]PT!$A$4,"Inc Date",AX$65,"Paid Date",$A147,"LOB2","MS")</f>
        <v>#REF!</v>
      </c>
      <c r="AY147" s="11" t="e">
        <f>GETPIVOTDATA("check_amount_total",[1]PT!$A$4,"Inc Date",AY$65,"Paid Date",$A147,"LOB2","MS")</f>
        <v>#REF!</v>
      </c>
      <c r="AZ147" s="11" t="e">
        <f>GETPIVOTDATA("check_amount_total",[1]PT!$A$4,"Inc Date",AZ$65,"Paid Date",$A147,"LOB2","MS")</f>
        <v>#REF!</v>
      </c>
      <c r="BA147" s="11" t="e">
        <f>GETPIVOTDATA("check_amount_total",[1]PT!$A$4,"Inc Date",BA$65,"Paid Date",$A147,"LOB2","MS")</f>
        <v>#REF!</v>
      </c>
      <c r="BB147" s="12" t="e">
        <f t="shared" si="18"/>
        <v>#REF!</v>
      </c>
      <c r="BC147" s="12"/>
    </row>
    <row r="148" spans="1:55" x14ac:dyDescent="0.35">
      <c r="A148" s="10">
        <f>Summary!A29</f>
        <v>45292</v>
      </c>
      <c r="B148" s="11"/>
      <c r="C148" s="11">
        <v>10</v>
      </c>
      <c r="D148" s="11">
        <v>210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  <c r="AA148" s="12"/>
      <c r="AC148" s="10">
        <f t="shared" si="17"/>
        <v>45292</v>
      </c>
      <c r="AD148" s="11" t="e">
        <f>GETPIVOTDATA("check_amount_total",[1]PT!$A$4,"Inc Date",AD$65,"Paid Date",$A148,"LOB2","MS")</f>
        <v>#REF!</v>
      </c>
      <c r="AE148" s="11" t="e">
        <f>GETPIVOTDATA("check_amount_total",[1]PT!$A$4,"Inc Date",AE$65,"Paid Date",$A148,"LOB2","MS")</f>
        <v>#REF!</v>
      </c>
      <c r="AF148" s="11" t="e">
        <f>GETPIVOTDATA("check_amount_total",[1]PT!$A$4,"Inc Date",AF$65,"Paid Date",$A148,"LOB2","MS")</f>
        <v>#REF!</v>
      </c>
      <c r="AG148" s="11" t="e">
        <f>GETPIVOTDATA("check_amount_total",[1]PT!$A$4,"Inc Date",AG$65,"Paid Date",$A148,"LOB2","MS")</f>
        <v>#REF!</v>
      </c>
      <c r="AH148" s="11" t="e">
        <f>GETPIVOTDATA("check_amount_total",[1]PT!$A$4,"Inc Date",AH$65,"Paid Date",$A148,"LOB2","MS")</f>
        <v>#REF!</v>
      </c>
      <c r="AI148" s="11" t="e">
        <f>GETPIVOTDATA("check_amount_total",[1]PT!$A$4,"Inc Date",AI$65,"Paid Date",$A148,"LOB2","MS")</f>
        <v>#REF!</v>
      </c>
      <c r="AJ148" s="11" t="e">
        <f>GETPIVOTDATA("check_amount_total",[1]PT!$A$4,"Inc Date",AJ$65,"Paid Date",$A148,"LOB2","MS")</f>
        <v>#REF!</v>
      </c>
      <c r="AK148" s="11" t="e">
        <f>GETPIVOTDATA("check_amount_total",[1]PT!$A$4,"Inc Date",AK$65,"Paid Date",$A148,"LOB2","MS")</f>
        <v>#REF!</v>
      </c>
      <c r="AL148" s="11" t="e">
        <f>GETPIVOTDATA("check_amount_total",[1]PT!$A$4,"Inc Date",AL$65,"Paid Date",$A148,"LOB2","MS")</f>
        <v>#REF!</v>
      </c>
      <c r="AM148" s="11" t="e">
        <f>GETPIVOTDATA("check_amount_total",[1]PT!$A$4,"Inc Date",AM$65,"Paid Date",$A148,"LOB2","MS")</f>
        <v>#REF!</v>
      </c>
      <c r="AN148" s="11" t="e">
        <f>GETPIVOTDATA("check_amount_total",[1]PT!$A$4,"Inc Date",AN$65,"Paid Date",$A148,"LOB2","MS")</f>
        <v>#REF!</v>
      </c>
      <c r="AO148" s="11" t="e">
        <f>GETPIVOTDATA("check_amount_total",[1]PT!$A$4,"Inc Date",AO$65,"Paid Date",$A148,"LOB2","MS")</f>
        <v>#REF!</v>
      </c>
      <c r="AP148" s="11" t="e">
        <f>GETPIVOTDATA("check_amount_total",[1]PT!$A$4,"Inc Date",AP$65,"Paid Date",$A148,"LOB2","MS")</f>
        <v>#REF!</v>
      </c>
      <c r="AQ148" s="11" t="e">
        <f>GETPIVOTDATA("check_amount_total",[1]PT!$A$4,"Inc Date",AQ$65,"Paid Date",$A148,"LOB2","MS")</f>
        <v>#REF!</v>
      </c>
      <c r="AR148" s="11" t="e">
        <f>GETPIVOTDATA("check_amount_total",[1]PT!$A$4,"Inc Date",AR$65,"Paid Date",$A148,"LOB2","MS")</f>
        <v>#REF!</v>
      </c>
      <c r="AS148" s="11" t="e">
        <f>GETPIVOTDATA("check_amount_total",[1]PT!$A$4,"Inc Date",AS$65,"Paid Date",$A148,"LOB2","MS")</f>
        <v>#REF!</v>
      </c>
      <c r="AT148" s="11" t="e">
        <f>GETPIVOTDATA("check_amount_total",[1]PT!$A$4,"Inc Date",AT$65,"Paid Date",$A148,"LOB2","MS")</f>
        <v>#REF!</v>
      </c>
      <c r="AU148" s="11" t="e">
        <f>GETPIVOTDATA("check_amount_total",[1]PT!$A$4,"Inc Date",AU$65,"Paid Date",$A148,"LOB2","MS")</f>
        <v>#REF!</v>
      </c>
      <c r="AV148" s="11" t="e">
        <f>GETPIVOTDATA("check_amount_total",[1]PT!$A$4,"Inc Date",AV$65,"Paid Date",$A148,"LOB2","MS")</f>
        <v>#REF!</v>
      </c>
      <c r="AW148" s="11" t="e">
        <f>GETPIVOTDATA("check_amount_total",[1]PT!$A$4,"Inc Date",AW$65,"Paid Date",$A148,"LOB2","MS")</f>
        <v>#REF!</v>
      </c>
      <c r="AX148" s="11" t="e">
        <f>GETPIVOTDATA("check_amount_total",[1]PT!$A$4,"Inc Date",AX$65,"Paid Date",$A148,"LOB2","MS")</f>
        <v>#REF!</v>
      </c>
      <c r="AY148" s="11" t="e">
        <f>GETPIVOTDATA("check_amount_total",[1]PT!$A$4,"Inc Date",AY$65,"Paid Date",$A148,"LOB2","MS")</f>
        <v>#REF!</v>
      </c>
      <c r="AZ148" s="11" t="e">
        <f>GETPIVOTDATA("check_amount_total",[1]PT!$A$4,"Inc Date",AZ$65,"Paid Date",$A148,"LOB2","MS")</f>
        <v>#REF!</v>
      </c>
      <c r="BA148" s="11" t="e">
        <f>GETPIVOTDATA("check_amount_total",[1]PT!$A$4,"Inc Date",BA$65,"Paid Date",$A148,"LOB2","MS")</f>
        <v>#REF!</v>
      </c>
      <c r="BB148" s="12" t="e">
        <f t="shared" si="18"/>
        <v>#REF!</v>
      </c>
      <c r="BC148" s="12"/>
    </row>
    <row r="149" spans="1:55" x14ac:dyDescent="0.35">
      <c r="A149" s="10">
        <f>Summary!A30</f>
        <v>45323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  <c r="AA149" s="12"/>
      <c r="AC149" s="10">
        <f t="shared" si="17"/>
        <v>45323</v>
      </c>
      <c r="AD149" s="11" t="e">
        <f>GETPIVOTDATA("check_amount_total",[1]PT!$A$4,"Inc Date",AD$65,"Paid Date",$A149,"LOB2","MS")</f>
        <v>#REF!</v>
      </c>
      <c r="AE149" s="11" t="e">
        <f>GETPIVOTDATA("check_amount_total",[1]PT!$A$4,"Inc Date",AE$65,"Paid Date",$A149,"LOB2","MS")</f>
        <v>#REF!</v>
      </c>
      <c r="AF149" s="11" t="e">
        <f>GETPIVOTDATA("check_amount_total",[1]PT!$A$4,"Inc Date",AF$65,"Paid Date",$A149,"LOB2","MS")</f>
        <v>#REF!</v>
      </c>
      <c r="AG149" s="11" t="e">
        <f>GETPIVOTDATA("check_amount_total",[1]PT!$A$4,"Inc Date",AG$65,"Paid Date",$A149,"LOB2","MS")</f>
        <v>#REF!</v>
      </c>
      <c r="AH149" s="11" t="e">
        <f>GETPIVOTDATA("check_amount_total",[1]PT!$A$4,"Inc Date",AH$65,"Paid Date",$A149,"LOB2","MS")</f>
        <v>#REF!</v>
      </c>
      <c r="AI149" s="11" t="e">
        <f>GETPIVOTDATA("check_amount_total",[1]PT!$A$4,"Inc Date",AI$65,"Paid Date",$A149,"LOB2","MS")</f>
        <v>#REF!</v>
      </c>
      <c r="AJ149" s="11" t="e">
        <f>GETPIVOTDATA("check_amount_total",[1]PT!$A$4,"Inc Date",AJ$65,"Paid Date",$A149,"LOB2","MS")</f>
        <v>#REF!</v>
      </c>
      <c r="AK149" s="11" t="e">
        <f>GETPIVOTDATA("check_amount_total",[1]PT!$A$4,"Inc Date",AK$65,"Paid Date",$A149,"LOB2","MS")</f>
        <v>#REF!</v>
      </c>
      <c r="AL149" s="11" t="e">
        <f>GETPIVOTDATA("check_amount_total",[1]PT!$A$4,"Inc Date",AL$65,"Paid Date",$A149,"LOB2","MS")</f>
        <v>#REF!</v>
      </c>
      <c r="AM149" s="11" t="e">
        <f>GETPIVOTDATA("check_amount_total",[1]PT!$A$4,"Inc Date",AM$65,"Paid Date",$A149,"LOB2","MS")</f>
        <v>#REF!</v>
      </c>
      <c r="AN149" s="11" t="e">
        <f>GETPIVOTDATA("check_amount_total",[1]PT!$A$4,"Inc Date",AN$65,"Paid Date",$A149,"LOB2","MS")</f>
        <v>#REF!</v>
      </c>
      <c r="AO149" s="11" t="e">
        <f>GETPIVOTDATA("check_amount_total",[1]PT!$A$4,"Inc Date",AO$65,"Paid Date",$A149,"LOB2","MS")</f>
        <v>#REF!</v>
      </c>
      <c r="AP149" s="11" t="e">
        <f>GETPIVOTDATA("check_amount_total",[1]PT!$A$4,"Inc Date",AP$65,"Paid Date",$A149,"LOB2","MS")</f>
        <v>#REF!</v>
      </c>
      <c r="AQ149" s="11" t="e">
        <f>GETPIVOTDATA("check_amount_total",[1]PT!$A$4,"Inc Date",AQ$65,"Paid Date",$A149,"LOB2","MS")</f>
        <v>#REF!</v>
      </c>
      <c r="AR149" s="11" t="e">
        <f>GETPIVOTDATA("check_amount_total",[1]PT!$A$4,"Inc Date",AR$65,"Paid Date",$A149,"LOB2","MS")</f>
        <v>#REF!</v>
      </c>
      <c r="AS149" s="11" t="e">
        <f>GETPIVOTDATA("check_amount_total",[1]PT!$A$4,"Inc Date",AS$65,"Paid Date",$A149,"LOB2","MS")</f>
        <v>#REF!</v>
      </c>
      <c r="AT149" s="11" t="e">
        <f>GETPIVOTDATA("check_amount_total",[1]PT!$A$4,"Inc Date",AT$65,"Paid Date",$A149,"LOB2","MS")</f>
        <v>#REF!</v>
      </c>
      <c r="AU149" s="11" t="e">
        <f>GETPIVOTDATA("check_amount_total",[1]PT!$A$4,"Inc Date",AU$65,"Paid Date",$A149,"LOB2","MS")</f>
        <v>#REF!</v>
      </c>
      <c r="AV149" s="11" t="e">
        <f>GETPIVOTDATA("check_amount_total",[1]PT!$A$4,"Inc Date",AV$65,"Paid Date",$A149,"LOB2","MS")</f>
        <v>#REF!</v>
      </c>
      <c r="AW149" s="11" t="e">
        <f>GETPIVOTDATA("check_amount_total",[1]PT!$A$4,"Inc Date",AW$65,"Paid Date",$A149,"LOB2","MS")</f>
        <v>#REF!</v>
      </c>
      <c r="AX149" s="11" t="e">
        <f>GETPIVOTDATA("check_amount_total",[1]PT!$A$4,"Inc Date",AX$65,"Paid Date",$A149,"LOB2","MS")</f>
        <v>#REF!</v>
      </c>
      <c r="AY149" s="11" t="e">
        <f>GETPIVOTDATA("check_amount_total",[1]PT!$A$4,"Inc Date",AY$65,"Paid Date",$A149,"LOB2","MS")</f>
        <v>#REF!</v>
      </c>
      <c r="AZ149" s="11" t="e">
        <f>GETPIVOTDATA("check_amount_total",[1]PT!$A$4,"Inc Date",AZ$65,"Paid Date",$A149,"LOB2","MS")</f>
        <v>#REF!</v>
      </c>
      <c r="BA149" s="11" t="e">
        <f>GETPIVOTDATA("check_amount_total",[1]PT!$A$4,"Inc Date",BA$65,"Paid Date",$A149,"LOB2","MS")</f>
        <v>#REF!</v>
      </c>
      <c r="BB149" s="12" t="e">
        <f t="shared" si="18"/>
        <v>#REF!</v>
      </c>
      <c r="BC149" s="12"/>
    </row>
    <row r="150" spans="1:55" x14ac:dyDescent="0.35">
      <c r="A150" s="10">
        <f>Summary!A31</f>
        <v>45352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  <c r="AA150" s="12"/>
      <c r="AC150" s="10">
        <f t="shared" si="17"/>
        <v>45352</v>
      </c>
      <c r="AD150" s="11" t="e">
        <f>GETPIVOTDATA("check_amount_total",[1]PT!$A$4,"Inc Date",AD$65,"Paid Date",$A150,"LOB2","MS")</f>
        <v>#REF!</v>
      </c>
      <c r="AE150" s="11" t="e">
        <f>GETPIVOTDATA("check_amount_total",[1]PT!$A$4,"Inc Date",AE$65,"Paid Date",$A150,"LOB2","MS")</f>
        <v>#REF!</v>
      </c>
      <c r="AF150" s="11" t="e">
        <f>GETPIVOTDATA("check_amount_total",[1]PT!$A$4,"Inc Date",AF$65,"Paid Date",$A150,"LOB2","MS")</f>
        <v>#REF!</v>
      </c>
      <c r="AG150" s="11" t="e">
        <f>GETPIVOTDATA("check_amount_total",[1]PT!$A$4,"Inc Date",AG$65,"Paid Date",$A150,"LOB2","MS")</f>
        <v>#REF!</v>
      </c>
      <c r="AH150" s="11" t="e">
        <f>GETPIVOTDATA("check_amount_total",[1]PT!$A$4,"Inc Date",AH$65,"Paid Date",$A150,"LOB2","MS")</f>
        <v>#REF!</v>
      </c>
      <c r="AI150" s="11" t="e">
        <f>GETPIVOTDATA("check_amount_total",[1]PT!$A$4,"Inc Date",AI$65,"Paid Date",$A150,"LOB2","MS")</f>
        <v>#REF!</v>
      </c>
      <c r="AJ150" s="11" t="e">
        <f>GETPIVOTDATA("check_amount_total",[1]PT!$A$4,"Inc Date",AJ$65,"Paid Date",$A150,"LOB2","MS")</f>
        <v>#REF!</v>
      </c>
      <c r="AK150" s="11" t="e">
        <f>GETPIVOTDATA("check_amount_total",[1]PT!$A$4,"Inc Date",AK$65,"Paid Date",$A150,"LOB2","MS")</f>
        <v>#REF!</v>
      </c>
      <c r="AL150" s="11" t="e">
        <f>GETPIVOTDATA("check_amount_total",[1]PT!$A$4,"Inc Date",AL$65,"Paid Date",$A150,"LOB2","MS")</f>
        <v>#REF!</v>
      </c>
      <c r="AM150" s="11" t="e">
        <f>GETPIVOTDATA("check_amount_total",[1]PT!$A$4,"Inc Date",AM$65,"Paid Date",$A150,"LOB2","MS")</f>
        <v>#REF!</v>
      </c>
      <c r="AN150" s="11" t="e">
        <f>GETPIVOTDATA("check_amount_total",[1]PT!$A$4,"Inc Date",AN$65,"Paid Date",$A150,"LOB2","MS")</f>
        <v>#REF!</v>
      </c>
      <c r="AO150" s="11" t="e">
        <f>GETPIVOTDATA("check_amount_total",[1]PT!$A$4,"Inc Date",AO$65,"Paid Date",$A150,"LOB2","MS")</f>
        <v>#REF!</v>
      </c>
      <c r="AP150" s="11" t="e">
        <f>GETPIVOTDATA("check_amount_total",[1]PT!$A$4,"Inc Date",AP$65,"Paid Date",$A150,"LOB2","MS")</f>
        <v>#REF!</v>
      </c>
      <c r="AQ150" s="11" t="e">
        <f>GETPIVOTDATA("check_amount_total",[1]PT!$A$4,"Inc Date",AQ$65,"Paid Date",$A150,"LOB2","MS")</f>
        <v>#REF!</v>
      </c>
      <c r="AR150" s="11" t="e">
        <f>GETPIVOTDATA("check_amount_total",[1]PT!$A$4,"Inc Date",AR$65,"Paid Date",$A150,"LOB2","MS")</f>
        <v>#REF!</v>
      </c>
      <c r="AS150" s="11" t="e">
        <f>GETPIVOTDATA("check_amount_total",[1]PT!$A$4,"Inc Date",AS$65,"Paid Date",$A150,"LOB2","MS")</f>
        <v>#REF!</v>
      </c>
      <c r="AT150" s="11" t="e">
        <f>GETPIVOTDATA("check_amount_total",[1]PT!$A$4,"Inc Date",AT$65,"Paid Date",$A150,"LOB2","MS")</f>
        <v>#REF!</v>
      </c>
      <c r="AU150" s="11" t="e">
        <f>GETPIVOTDATA("check_amount_total",[1]PT!$A$4,"Inc Date",AU$65,"Paid Date",$A150,"LOB2","MS")</f>
        <v>#REF!</v>
      </c>
      <c r="AV150" s="11" t="e">
        <f>GETPIVOTDATA("check_amount_total",[1]PT!$A$4,"Inc Date",AV$65,"Paid Date",$A150,"LOB2","MS")</f>
        <v>#REF!</v>
      </c>
      <c r="AW150" s="11" t="e">
        <f>GETPIVOTDATA("check_amount_total",[1]PT!$A$4,"Inc Date",AW$65,"Paid Date",$A150,"LOB2","MS")</f>
        <v>#REF!</v>
      </c>
      <c r="AX150" s="11" t="e">
        <f>GETPIVOTDATA("check_amount_total",[1]PT!$A$4,"Inc Date",AX$65,"Paid Date",$A150,"LOB2","MS")</f>
        <v>#REF!</v>
      </c>
      <c r="AY150" s="11" t="e">
        <f>GETPIVOTDATA("check_amount_total",[1]PT!$A$4,"Inc Date",AY$65,"Paid Date",$A150,"LOB2","MS")</f>
        <v>#REF!</v>
      </c>
      <c r="AZ150" s="11" t="e">
        <f>GETPIVOTDATA("check_amount_total",[1]PT!$A$4,"Inc Date",AZ$65,"Paid Date",$A150,"LOB2","MS")</f>
        <v>#REF!</v>
      </c>
      <c r="BA150" s="11" t="e">
        <f>GETPIVOTDATA("check_amount_total",[1]PT!$A$4,"Inc Date",BA$65,"Paid Date",$A150,"LOB2","MS")</f>
        <v>#REF!</v>
      </c>
      <c r="BB150" s="12" t="e">
        <f t="shared" si="18"/>
        <v>#REF!</v>
      </c>
      <c r="BC150" s="12"/>
    </row>
    <row r="151" spans="1:55" x14ac:dyDescent="0.35">
      <c r="A151" s="10" t="s">
        <v>33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C151" s="10" t="s">
        <v>33</v>
      </c>
      <c r="AD151" s="12" t="e">
        <f t="shared" ref="AD151:BA151" si="19">SUM(AD127:AD150)</f>
        <v>#REF!</v>
      </c>
      <c r="AE151" s="12" t="e">
        <f t="shared" si="19"/>
        <v>#REF!</v>
      </c>
      <c r="AF151" s="12" t="e">
        <f t="shared" si="19"/>
        <v>#REF!</v>
      </c>
      <c r="AG151" s="12" t="e">
        <f t="shared" si="19"/>
        <v>#REF!</v>
      </c>
      <c r="AH151" s="12" t="e">
        <f t="shared" si="19"/>
        <v>#REF!</v>
      </c>
      <c r="AI151" s="12" t="e">
        <f t="shared" si="19"/>
        <v>#REF!</v>
      </c>
      <c r="AJ151" s="12" t="e">
        <f t="shared" si="19"/>
        <v>#REF!</v>
      </c>
      <c r="AK151" s="12" t="e">
        <f t="shared" si="19"/>
        <v>#REF!</v>
      </c>
      <c r="AL151" s="12" t="e">
        <f t="shared" si="19"/>
        <v>#REF!</v>
      </c>
      <c r="AM151" s="12" t="e">
        <f t="shared" si="19"/>
        <v>#REF!</v>
      </c>
      <c r="AN151" s="12" t="e">
        <f t="shared" si="19"/>
        <v>#REF!</v>
      </c>
      <c r="AO151" s="12" t="e">
        <f t="shared" si="19"/>
        <v>#REF!</v>
      </c>
      <c r="AP151" s="12" t="e">
        <f t="shared" si="19"/>
        <v>#REF!</v>
      </c>
      <c r="AQ151" s="12" t="e">
        <f t="shared" si="19"/>
        <v>#REF!</v>
      </c>
      <c r="AR151" s="12" t="e">
        <f t="shared" si="19"/>
        <v>#REF!</v>
      </c>
      <c r="AS151" s="12" t="e">
        <f t="shared" si="19"/>
        <v>#REF!</v>
      </c>
      <c r="AT151" s="12" t="e">
        <f t="shared" si="19"/>
        <v>#REF!</v>
      </c>
      <c r="AU151" s="12" t="e">
        <f t="shared" si="19"/>
        <v>#REF!</v>
      </c>
      <c r="AV151" s="12" t="e">
        <f t="shared" si="19"/>
        <v>#REF!</v>
      </c>
      <c r="AW151" s="12" t="e">
        <f t="shared" si="19"/>
        <v>#REF!</v>
      </c>
      <c r="AX151" s="12" t="e">
        <f t="shared" si="19"/>
        <v>#REF!</v>
      </c>
      <c r="AY151" s="12" t="e">
        <f t="shared" si="19"/>
        <v>#REF!</v>
      </c>
      <c r="AZ151" s="12" t="e">
        <f t="shared" si="19"/>
        <v>#REF!</v>
      </c>
      <c r="BA151" s="12" t="e">
        <f t="shared" si="19"/>
        <v>#REF!</v>
      </c>
      <c r="BB151" s="12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IZ108"/>
  <sheetViews>
    <sheetView tabSelected="1" zoomScaleNormal="100" workbookViewId="0">
      <pane ySplit="7" topLeftCell="A56" activePane="bottomLeft" state="frozen"/>
      <selection activeCell="V86" sqref="V86:V88"/>
      <selection pane="bottomLeft" activeCell="C70" sqref="C70"/>
    </sheetView>
  </sheetViews>
  <sheetFormatPr defaultRowHeight="14.5" x14ac:dyDescent="0.35"/>
  <cols>
    <col min="1" max="1" width="13.08984375" bestFit="1" customWidth="1"/>
    <col min="2" max="2" width="15.90625" customWidth="1"/>
    <col min="3" max="3" width="11.1796875" bestFit="1" customWidth="1"/>
    <col min="4" max="4" width="13.90625" customWidth="1"/>
    <col min="5" max="5" width="13.453125" customWidth="1"/>
    <col min="6" max="6" width="10.54296875" bestFit="1" customWidth="1"/>
    <col min="7" max="7" width="12" customWidth="1"/>
    <col min="8" max="8" width="13.6328125" customWidth="1"/>
    <col min="9" max="9" width="13.453125" bestFit="1" customWidth="1"/>
    <col min="10" max="10" width="20.453125" customWidth="1"/>
    <col min="11" max="11" width="13.08984375" customWidth="1"/>
    <col min="12" max="12" width="17.90625" customWidth="1"/>
    <col min="13" max="13" width="11.54296875" bestFit="1" customWidth="1"/>
    <col min="14" max="14" width="11.08984375" bestFit="1" customWidth="1"/>
    <col min="15" max="15" width="18.90625" customWidth="1"/>
    <col min="16" max="16" width="14.36328125" bestFit="1" customWidth="1"/>
    <col min="17" max="17" width="11.54296875" bestFit="1" customWidth="1"/>
    <col min="18" max="18" width="11" bestFit="1" customWidth="1"/>
    <col min="19" max="19" width="12.08984375" bestFit="1" customWidth="1"/>
    <col min="20" max="20" width="31.36328125" bestFit="1" customWidth="1"/>
    <col min="21" max="24" width="16.36328125" customWidth="1"/>
    <col min="25" max="25" width="10.54296875" bestFit="1" customWidth="1"/>
    <col min="26" max="28" width="11.54296875" bestFit="1" customWidth="1"/>
    <col min="29" max="30" width="10.54296875" bestFit="1" customWidth="1"/>
    <col min="31" max="34" width="11.54296875" bestFit="1" customWidth="1"/>
    <col min="35" max="36" width="10.54296875" bestFit="1" customWidth="1"/>
    <col min="37" max="37" width="11.54296875" bestFit="1" customWidth="1"/>
    <col min="38" max="45" width="10.54296875" bestFit="1" customWidth="1"/>
    <col min="46" max="46" width="11.54296875" bestFit="1" customWidth="1"/>
    <col min="47" max="47" width="9.6328125" bestFit="1" customWidth="1"/>
    <col min="48" max="48" width="11.54296875" bestFit="1" customWidth="1"/>
    <col min="49" max="49" width="10" customWidth="1"/>
    <col min="50" max="70" width="10.54296875" bestFit="1" customWidth="1"/>
    <col min="71" max="73" width="9.6328125" bestFit="1" customWidth="1"/>
    <col min="74" max="74" width="10.54296875" bestFit="1" customWidth="1"/>
  </cols>
  <sheetData>
    <row r="4" spans="1:260" s="7" customFormat="1" x14ac:dyDescent="0.35">
      <c r="B4" s="51" t="s">
        <v>35</v>
      </c>
      <c r="C4" s="51"/>
      <c r="D4" s="51"/>
      <c r="E4" s="51" t="s">
        <v>34</v>
      </c>
      <c r="F4" s="51"/>
      <c r="G4" s="51"/>
      <c r="H4" s="7" t="s">
        <v>36</v>
      </c>
      <c r="I4" s="7" t="s">
        <v>33</v>
      </c>
      <c r="J4" s="7" t="s">
        <v>37</v>
      </c>
      <c r="K4" s="7" t="s">
        <v>38</v>
      </c>
      <c r="L4" s="14">
        <v>45382</v>
      </c>
      <c r="N4" s="52" t="s">
        <v>39</v>
      </c>
      <c r="O4" s="53"/>
      <c r="P4" s="53"/>
      <c r="Q4" s="54"/>
    </row>
    <row r="5" spans="1:260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41</v>
      </c>
      <c r="F5" s="7" t="s">
        <v>42</v>
      </c>
      <c r="G5" s="7" t="s">
        <v>43</v>
      </c>
      <c r="H5" s="7" t="s">
        <v>44</v>
      </c>
      <c r="I5" s="7" t="s">
        <v>44</v>
      </c>
      <c r="J5" s="7" t="s">
        <v>45</v>
      </c>
      <c r="K5" s="7" t="s">
        <v>31</v>
      </c>
      <c r="L5" s="15" t="s">
        <v>44</v>
      </c>
      <c r="P5" s="7" t="s">
        <v>31</v>
      </c>
      <c r="Q5" s="7" t="s">
        <v>46</v>
      </c>
    </row>
    <row r="6" spans="1:260" s="7" customFormat="1" x14ac:dyDescent="0.35">
      <c r="A6" s="7" t="s">
        <v>23</v>
      </c>
      <c r="B6" s="7" t="s">
        <v>30</v>
      </c>
      <c r="C6" s="7" t="s">
        <v>47</v>
      </c>
      <c r="D6" s="7" t="s">
        <v>48</v>
      </c>
      <c r="E6" s="7" t="s">
        <v>30</v>
      </c>
      <c r="F6" s="7" t="s">
        <v>47</v>
      </c>
      <c r="G6" s="7" t="s">
        <v>48</v>
      </c>
      <c r="H6" s="7" t="s">
        <v>48</v>
      </c>
      <c r="I6" s="7" t="s">
        <v>48</v>
      </c>
      <c r="J6" s="7" t="s">
        <v>48</v>
      </c>
      <c r="K6" s="7" t="s">
        <v>49</v>
      </c>
      <c r="L6" s="15" t="s">
        <v>48</v>
      </c>
      <c r="M6" s="7" t="s">
        <v>50</v>
      </c>
      <c r="N6" s="7" t="s">
        <v>31</v>
      </c>
      <c r="O6" s="7" t="s">
        <v>30</v>
      </c>
      <c r="P6" s="7" t="s">
        <v>51</v>
      </c>
      <c r="Q6" s="7" t="s">
        <v>52</v>
      </c>
    </row>
    <row r="7" spans="1:260" s="7" customFormat="1" x14ac:dyDescent="0.35">
      <c r="A7" s="7" t="s">
        <v>53</v>
      </c>
      <c r="B7" s="7" t="s">
        <v>54</v>
      </c>
      <c r="C7" s="7" t="s">
        <v>53</v>
      </c>
      <c r="E7" s="7" t="s">
        <v>54</v>
      </c>
      <c r="F7" s="7" t="s">
        <v>53</v>
      </c>
      <c r="H7" s="7" t="s">
        <v>18</v>
      </c>
      <c r="I7" s="7" t="s">
        <v>18</v>
      </c>
      <c r="J7" s="7" t="s">
        <v>18</v>
      </c>
      <c r="K7" s="7" t="s">
        <v>53</v>
      </c>
      <c r="L7" s="15" t="s">
        <v>18</v>
      </c>
      <c r="M7" s="7" t="s">
        <v>55</v>
      </c>
      <c r="N7" s="7" t="s">
        <v>55</v>
      </c>
      <c r="O7" s="7" t="s">
        <v>54</v>
      </c>
      <c r="P7" s="7" t="s">
        <v>55</v>
      </c>
      <c r="Q7" s="7" t="s">
        <v>56</v>
      </c>
      <c r="IZ7" s="9"/>
    </row>
    <row r="8" spans="1:260" x14ac:dyDescent="0.35">
      <c r="A8" s="16">
        <f t="shared" ref="A8:A30" si="0">DATE(YEAR(A9),MONTH(A9)-1,1)</f>
        <v>44652</v>
      </c>
      <c r="B8" s="12">
        <v>2406</v>
      </c>
      <c r="C8" s="12">
        <f>'Completion Factors'!J30</f>
        <v>1</v>
      </c>
      <c r="D8" s="12">
        <f t="shared" ref="D8:D31" si="1">MAX((1/C8-1)*B8,0)</f>
        <v>0</v>
      </c>
      <c r="E8" s="12">
        <v>4051.02</v>
      </c>
      <c r="F8" s="12">
        <f>'Completion Factors'!U30</f>
        <v>1</v>
      </c>
      <c r="G8" s="12">
        <f t="shared" ref="G8:G31" si="2">MAX((1/F8-1)*E8,0)</f>
        <v>0</v>
      </c>
      <c r="H8" s="12">
        <f t="shared" ref="H8:H31" si="3">G8+D8</f>
        <v>0</v>
      </c>
      <c r="I8" s="12">
        <f t="shared" ref="I8:I31" si="4">H8</f>
        <v>0</v>
      </c>
      <c r="J8" s="12"/>
      <c r="K8" s="12">
        <f t="shared" ref="K8:K31" si="5">B8+E8+H8+J8</f>
        <v>6457.02</v>
      </c>
      <c r="L8" s="17">
        <f t="shared" ref="L8:L31" si="6">K8-E8-B8</f>
        <v>0</v>
      </c>
      <c r="M8" s="12">
        <v>30824.57333333333</v>
      </c>
      <c r="N8" s="12">
        <f t="shared" ref="N8:N28" si="7">100*$K8/$M8</f>
        <v>20.947637880253982</v>
      </c>
      <c r="O8" s="12">
        <f t="shared" ref="O8:O31" si="8">100*(E8/M8)</f>
        <v>13.142177042299155</v>
      </c>
      <c r="P8" s="12">
        <f t="shared" ref="P8:P31" si="9">N8-O8</f>
        <v>7.8054608379548274</v>
      </c>
      <c r="Q8" s="12"/>
      <c r="R8" s="12"/>
      <c r="S8" s="12"/>
      <c r="T8" s="12"/>
    </row>
    <row r="9" spans="1:260" x14ac:dyDescent="0.35">
      <c r="A9" s="16">
        <f t="shared" si="0"/>
        <v>44682</v>
      </c>
      <c r="B9" s="12">
        <v>1355</v>
      </c>
      <c r="C9" s="12">
        <f>'Completion Factors'!J29</f>
        <v>1</v>
      </c>
      <c r="D9" s="12">
        <f t="shared" si="1"/>
        <v>0</v>
      </c>
      <c r="E9" s="12">
        <v>997.52</v>
      </c>
      <c r="F9" s="12">
        <f>'Completion Factors'!U29</f>
        <v>1</v>
      </c>
      <c r="G9" s="12">
        <f t="shared" si="2"/>
        <v>0</v>
      </c>
      <c r="H9" s="12">
        <f t="shared" si="3"/>
        <v>0</v>
      </c>
      <c r="I9" s="12">
        <f t="shared" si="4"/>
        <v>0</v>
      </c>
      <c r="J9" s="12"/>
      <c r="K9" s="12">
        <f t="shared" si="5"/>
        <v>2352.52</v>
      </c>
      <c r="L9" s="17">
        <f t="shared" si="6"/>
        <v>0</v>
      </c>
      <c r="M9" s="12">
        <v>29878.271666666671</v>
      </c>
      <c r="N9" s="12">
        <f t="shared" si="7"/>
        <v>7.8736816715692433</v>
      </c>
      <c r="O9" s="12">
        <f t="shared" si="8"/>
        <v>3.3386134617447465</v>
      </c>
      <c r="P9" s="12">
        <f t="shared" si="9"/>
        <v>4.5350682098244963</v>
      </c>
      <c r="Q9" s="12"/>
      <c r="R9" s="12"/>
      <c r="S9" s="12"/>
      <c r="T9" s="12"/>
    </row>
    <row r="10" spans="1:260" x14ac:dyDescent="0.35">
      <c r="A10" s="16">
        <f t="shared" si="0"/>
        <v>44713</v>
      </c>
      <c r="B10" s="12">
        <v>1666</v>
      </c>
      <c r="C10" s="12">
        <f>'Completion Factors'!J28</f>
        <v>1</v>
      </c>
      <c r="D10" s="12">
        <f t="shared" si="1"/>
        <v>0</v>
      </c>
      <c r="E10" s="12">
        <v>3794.5700000000011</v>
      </c>
      <c r="F10" s="12">
        <f>'Completion Factors'!U28</f>
        <v>1</v>
      </c>
      <c r="G10" s="12">
        <f t="shared" si="2"/>
        <v>0</v>
      </c>
      <c r="H10" s="12">
        <f t="shared" si="3"/>
        <v>0</v>
      </c>
      <c r="I10" s="12">
        <f t="shared" si="4"/>
        <v>0</v>
      </c>
      <c r="J10" s="12"/>
      <c r="K10" s="12">
        <f t="shared" si="5"/>
        <v>5460.5700000000015</v>
      </c>
      <c r="L10" s="17">
        <f t="shared" si="6"/>
        <v>0</v>
      </c>
      <c r="M10" s="12">
        <v>29592.067500000001</v>
      </c>
      <c r="N10" s="12">
        <f t="shared" si="7"/>
        <v>18.452816789499419</v>
      </c>
      <c r="O10" s="12">
        <f t="shared" si="8"/>
        <v>12.82292965842958</v>
      </c>
      <c r="P10" s="12">
        <f t="shared" si="9"/>
        <v>5.6298871310698395</v>
      </c>
      <c r="Q10" s="12"/>
      <c r="R10" s="12"/>
      <c r="S10" s="12"/>
      <c r="T10" s="12"/>
    </row>
    <row r="11" spans="1:260" x14ac:dyDescent="0.35">
      <c r="A11" s="16">
        <f t="shared" si="0"/>
        <v>44743</v>
      </c>
      <c r="B11" s="12">
        <v>1684.33</v>
      </c>
      <c r="C11" s="12">
        <f>'Completion Factors'!J27</f>
        <v>1</v>
      </c>
      <c r="D11" s="12">
        <f t="shared" si="1"/>
        <v>0</v>
      </c>
      <c r="E11" s="12">
        <v>2913.67</v>
      </c>
      <c r="F11" s="12">
        <f>'Completion Factors'!U27</f>
        <v>1</v>
      </c>
      <c r="G11" s="12">
        <f t="shared" si="2"/>
        <v>0</v>
      </c>
      <c r="H11" s="12">
        <f t="shared" si="3"/>
        <v>0</v>
      </c>
      <c r="I11" s="12">
        <f t="shared" si="4"/>
        <v>0</v>
      </c>
      <c r="J11" s="12"/>
      <c r="K11" s="12">
        <f t="shared" si="5"/>
        <v>4598</v>
      </c>
      <c r="L11" s="17">
        <f t="shared" si="6"/>
        <v>0</v>
      </c>
      <c r="M11" s="12">
        <v>29363.4575</v>
      </c>
      <c r="N11" s="12">
        <f t="shared" si="7"/>
        <v>15.658918913074183</v>
      </c>
      <c r="O11" s="12">
        <f t="shared" si="8"/>
        <v>9.9227756131920088</v>
      </c>
      <c r="P11" s="12">
        <f t="shared" si="9"/>
        <v>5.7361432998821744</v>
      </c>
      <c r="Q11" s="12"/>
      <c r="R11" s="12"/>
      <c r="S11" s="12"/>
      <c r="T11" s="12"/>
    </row>
    <row r="12" spans="1:260" x14ac:dyDescent="0.35">
      <c r="A12" s="16">
        <f t="shared" si="0"/>
        <v>44774</v>
      </c>
      <c r="B12" s="12">
        <v>879.29</v>
      </c>
      <c r="C12" s="12">
        <f>'Completion Factors'!J26</f>
        <v>1</v>
      </c>
      <c r="D12" s="12">
        <f t="shared" si="1"/>
        <v>0</v>
      </c>
      <c r="E12" s="12">
        <v>4932.18</v>
      </c>
      <c r="F12" s="12">
        <f>'Completion Factors'!U26</f>
        <v>1</v>
      </c>
      <c r="G12" s="12">
        <f t="shared" si="2"/>
        <v>0</v>
      </c>
      <c r="H12" s="12">
        <f t="shared" si="3"/>
        <v>0</v>
      </c>
      <c r="I12" s="12">
        <f t="shared" si="4"/>
        <v>0</v>
      </c>
      <c r="J12" s="12"/>
      <c r="K12" s="12">
        <f t="shared" si="5"/>
        <v>5811.47</v>
      </c>
      <c r="L12" s="17">
        <f t="shared" si="6"/>
        <v>0</v>
      </c>
      <c r="M12" s="12">
        <v>29103.355</v>
      </c>
      <c r="N12" s="12">
        <f t="shared" si="7"/>
        <v>19.968385088248418</v>
      </c>
      <c r="O12" s="12">
        <f t="shared" si="8"/>
        <v>16.947118296155203</v>
      </c>
      <c r="P12" s="12">
        <f t="shared" si="9"/>
        <v>3.0212667920932148</v>
      </c>
      <c r="Q12" s="12"/>
      <c r="R12" s="12"/>
      <c r="S12" s="12"/>
      <c r="T12" s="12"/>
    </row>
    <row r="13" spans="1:260" x14ac:dyDescent="0.35">
      <c r="A13" s="16">
        <f t="shared" si="0"/>
        <v>44805</v>
      </c>
      <c r="B13" s="12">
        <v>575.13000000000011</v>
      </c>
      <c r="C13" s="12">
        <f>'Completion Factors'!J25</f>
        <v>1</v>
      </c>
      <c r="D13" s="12">
        <f t="shared" si="1"/>
        <v>0</v>
      </c>
      <c r="E13" s="12">
        <v>4581.5599999999986</v>
      </c>
      <c r="F13" s="12">
        <f>'Completion Factors'!U25</f>
        <v>1</v>
      </c>
      <c r="G13" s="12">
        <f t="shared" si="2"/>
        <v>0</v>
      </c>
      <c r="H13" s="12">
        <f t="shared" si="3"/>
        <v>0</v>
      </c>
      <c r="I13" s="12">
        <f t="shared" si="4"/>
        <v>0</v>
      </c>
      <c r="J13" s="12"/>
      <c r="K13" s="12">
        <f t="shared" si="5"/>
        <v>5156.6899999999987</v>
      </c>
      <c r="L13" s="17">
        <f t="shared" si="6"/>
        <v>0</v>
      </c>
      <c r="M13" s="12">
        <v>28675.235000000001</v>
      </c>
      <c r="N13" s="12">
        <f t="shared" si="7"/>
        <v>17.983078429871625</v>
      </c>
      <c r="O13" s="12">
        <f t="shared" si="8"/>
        <v>15.97741047283483</v>
      </c>
      <c r="P13" s="12">
        <f t="shared" si="9"/>
        <v>2.0056679570367955</v>
      </c>
      <c r="Q13" s="12"/>
      <c r="R13" s="12"/>
      <c r="S13" s="12"/>
      <c r="T13" s="12"/>
    </row>
    <row r="14" spans="1:260" x14ac:dyDescent="0.35">
      <c r="A14" s="16">
        <f t="shared" si="0"/>
        <v>44835</v>
      </c>
      <c r="B14" s="12">
        <v>18003</v>
      </c>
      <c r="C14" s="12">
        <f>'Completion Factors'!J24</f>
        <v>1</v>
      </c>
      <c r="D14" s="12">
        <f t="shared" si="1"/>
        <v>0</v>
      </c>
      <c r="E14" s="12">
        <v>5205.88</v>
      </c>
      <c r="F14" s="12">
        <f>'Completion Factors'!U24</f>
        <v>1</v>
      </c>
      <c r="G14" s="12">
        <f t="shared" si="2"/>
        <v>0</v>
      </c>
      <c r="H14" s="12">
        <f t="shared" si="3"/>
        <v>0</v>
      </c>
      <c r="I14" s="12">
        <f t="shared" si="4"/>
        <v>0</v>
      </c>
      <c r="J14" s="12"/>
      <c r="K14" s="12">
        <f t="shared" si="5"/>
        <v>23208.880000000001</v>
      </c>
      <c r="L14" s="17">
        <f t="shared" si="6"/>
        <v>0</v>
      </c>
      <c r="M14" s="12">
        <v>28527.522499999999</v>
      </c>
      <c r="N14" s="12">
        <f t="shared" si="7"/>
        <v>81.356100937261559</v>
      </c>
      <c r="O14" s="12">
        <f t="shared" si="8"/>
        <v>18.248622886898083</v>
      </c>
      <c r="P14" s="12">
        <f t="shared" si="9"/>
        <v>63.107478050363476</v>
      </c>
      <c r="Q14" s="12"/>
      <c r="R14" s="12"/>
      <c r="S14" s="12"/>
      <c r="T14" s="12"/>
    </row>
    <row r="15" spans="1:260" x14ac:dyDescent="0.35">
      <c r="A15" s="16">
        <f t="shared" si="0"/>
        <v>44866</v>
      </c>
      <c r="B15" s="12">
        <v>19139.84</v>
      </c>
      <c r="C15" s="12">
        <f>'Completion Factors'!J23</f>
        <v>1</v>
      </c>
      <c r="D15" s="12">
        <f t="shared" si="1"/>
        <v>0</v>
      </c>
      <c r="E15" s="12">
        <v>5321.2899999999991</v>
      </c>
      <c r="F15" s="12">
        <f>'Completion Factors'!U23</f>
        <v>1</v>
      </c>
      <c r="G15" s="12">
        <f t="shared" si="2"/>
        <v>0</v>
      </c>
      <c r="H15" s="12">
        <f t="shared" si="3"/>
        <v>0</v>
      </c>
      <c r="I15" s="12">
        <f t="shared" si="4"/>
        <v>0</v>
      </c>
      <c r="J15" s="12"/>
      <c r="K15" s="12">
        <f t="shared" si="5"/>
        <v>24461.129999999997</v>
      </c>
      <c r="L15" s="17">
        <f t="shared" si="6"/>
        <v>0</v>
      </c>
      <c r="M15" s="12">
        <v>27969.945833333339</v>
      </c>
      <c r="N15" s="12">
        <f t="shared" si="7"/>
        <v>87.455049594155128</v>
      </c>
      <c r="O15" s="12">
        <f t="shared" si="8"/>
        <v>19.025027905696987</v>
      </c>
      <c r="P15" s="12">
        <f t="shared" si="9"/>
        <v>68.43002168845814</v>
      </c>
      <c r="Q15" s="12"/>
      <c r="R15" s="12"/>
      <c r="S15" s="12"/>
      <c r="T15" s="12"/>
    </row>
    <row r="16" spans="1:260" x14ac:dyDescent="0.35">
      <c r="A16" s="16">
        <f t="shared" si="0"/>
        <v>44896</v>
      </c>
      <c r="B16" s="12">
        <v>4736.0000000000009</v>
      </c>
      <c r="C16" s="12">
        <f>'Completion Factors'!J22</f>
        <v>1</v>
      </c>
      <c r="D16" s="12">
        <f t="shared" si="1"/>
        <v>0</v>
      </c>
      <c r="E16" s="12">
        <v>7490.63</v>
      </c>
      <c r="F16" s="12">
        <f>'Completion Factors'!U22</f>
        <v>1</v>
      </c>
      <c r="G16" s="12">
        <f t="shared" si="2"/>
        <v>0</v>
      </c>
      <c r="H16" s="12">
        <f t="shared" si="3"/>
        <v>0</v>
      </c>
      <c r="I16" s="12">
        <f t="shared" si="4"/>
        <v>0</v>
      </c>
      <c r="J16" s="12"/>
      <c r="K16" s="12">
        <f t="shared" si="5"/>
        <v>12226.630000000001</v>
      </c>
      <c r="L16" s="17">
        <f t="shared" si="6"/>
        <v>0</v>
      </c>
      <c r="M16" s="12">
        <v>27441.040000000001</v>
      </c>
      <c r="N16" s="12">
        <f t="shared" si="7"/>
        <v>44.55600079297286</v>
      </c>
      <c r="O16" s="12">
        <f t="shared" si="8"/>
        <v>27.29717969872862</v>
      </c>
      <c r="P16" s="12">
        <f t="shared" si="9"/>
        <v>17.25882109424424</v>
      </c>
      <c r="Q16" s="12"/>
      <c r="R16" s="12"/>
      <c r="S16" s="12"/>
      <c r="T16" s="12"/>
    </row>
    <row r="17" spans="1:20" x14ac:dyDescent="0.35">
      <c r="A17" s="16">
        <f t="shared" si="0"/>
        <v>44927</v>
      </c>
      <c r="B17" s="12">
        <v>14865.31</v>
      </c>
      <c r="C17" s="12">
        <f>'Completion Factors'!J21</f>
        <v>1</v>
      </c>
      <c r="D17" s="12">
        <f t="shared" si="1"/>
        <v>0</v>
      </c>
      <c r="E17" s="12">
        <v>14570.01</v>
      </c>
      <c r="F17" s="12">
        <f>'Completion Factors'!U21</f>
        <v>1</v>
      </c>
      <c r="G17" s="12">
        <f t="shared" si="2"/>
        <v>0</v>
      </c>
      <c r="H17" s="12">
        <f t="shared" si="3"/>
        <v>0</v>
      </c>
      <c r="I17" s="12">
        <f t="shared" si="4"/>
        <v>0</v>
      </c>
      <c r="J17" s="12"/>
      <c r="K17" s="12">
        <f t="shared" si="5"/>
        <v>29435.32</v>
      </c>
      <c r="L17" s="17">
        <f t="shared" si="6"/>
        <v>0</v>
      </c>
      <c r="M17" s="12">
        <v>27160.433333333331</v>
      </c>
      <c r="N17" s="12">
        <f t="shared" si="7"/>
        <v>108.37573774596136</v>
      </c>
      <c r="O17" s="12">
        <f t="shared" si="8"/>
        <v>53.644247207641513</v>
      </c>
      <c r="P17" s="12">
        <f t="shared" si="9"/>
        <v>54.731490538319846</v>
      </c>
      <c r="Q17" s="12"/>
      <c r="R17" s="12"/>
      <c r="S17" s="12"/>
      <c r="T17" s="12"/>
    </row>
    <row r="18" spans="1:20" x14ac:dyDescent="0.35">
      <c r="A18" s="16">
        <f t="shared" si="0"/>
        <v>44958</v>
      </c>
      <c r="B18" s="12">
        <v>1214.809999999999</v>
      </c>
      <c r="C18" s="12">
        <f>'Completion Factors'!J20</f>
        <v>1</v>
      </c>
      <c r="D18" s="12">
        <f t="shared" si="1"/>
        <v>0</v>
      </c>
      <c r="E18" s="12">
        <v>3233.75</v>
      </c>
      <c r="F18" s="12">
        <f>'Completion Factors'!U20</f>
        <v>1</v>
      </c>
      <c r="G18" s="12">
        <f t="shared" si="2"/>
        <v>0</v>
      </c>
      <c r="H18" s="12">
        <f t="shared" si="3"/>
        <v>0</v>
      </c>
      <c r="I18" s="12">
        <f t="shared" si="4"/>
        <v>0</v>
      </c>
      <c r="J18" s="12"/>
      <c r="K18" s="12">
        <f t="shared" si="5"/>
        <v>4448.5599999999995</v>
      </c>
      <c r="L18" s="17">
        <f t="shared" si="6"/>
        <v>0</v>
      </c>
      <c r="M18" s="12">
        <v>26614.09</v>
      </c>
      <c r="N18" s="12">
        <f t="shared" si="7"/>
        <v>16.715055821934921</v>
      </c>
      <c r="O18" s="12">
        <f t="shared" si="8"/>
        <v>12.150518766563124</v>
      </c>
      <c r="P18" s="12">
        <f t="shared" si="9"/>
        <v>4.5645370553717974</v>
      </c>
      <c r="Q18" s="12"/>
      <c r="R18" s="12"/>
      <c r="S18" s="12"/>
      <c r="T18" s="12"/>
    </row>
    <row r="19" spans="1:20" x14ac:dyDescent="0.35">
      <c r="A19" s="16">
        <f t="shared" si="0"/>
        <v>44986</v>
      </c>
      <c r="B19" s="12">
        <v>2945.8299999999981</v>
      </c>
      <c r="C19" s="12">
        <f>'Completion Factors'!J19</f>
        <v>1</v>
      </c>
      <c r="D19" s="12">
        <f t="shared" si="1"/>
        <v>0</v>
      </c>
      <c r="E19" s="12">
        <v>17306.21</v>
      </c>
      <c r="F19" s="12">
        <f>'Completion Factors'!U19</f>
        <v>1</v>
      </c>
      <c r="G19" s="12">
        <f t="shared" si="2"/>
        <v>0</v>
      </c>
      <c r="H19" s="12">
        <f t="shared" si="3"/>
        <v>0</v>
      </c>
      <c r="I19" s="12">
        <f t="shared" si="4"/>
        <v>0</v>
      </c>
      <c r="J19" s="12"/>
      <c r="K19" s="12">
        <f t="shared" si="5"/>
        <v>20252.039999999997</v>
      </c>
      <c r="L19" s="17">
        <f t="shared" si="6"/>
        <v>0</v>
      </c>
      <c r="M19" s="12">
        <v>25974.005833333329</v>
      </c>
      <c r="N19" s="12">
        <f t="shared" si="7"/>
        <v>77.970414459558882</v>
      </c>
      <c r="O19" s="12">
        <f t="shared" si="8"/>
        <v>66.628960165206195</v>
      </c>
      <c r="P19" s="12">
        <f t="shared" si="9"/>
        <v>11.341454294352687</v>
      </c>
      <c r="Q19" s="12">
        <f t="shared" ref="Q19:Q31" si="10">SUM(K8:K19)/SUM(M8:M19)*100</f>
        <v>42.174936695856466</v>
      </c>
      <c r="R19" s="12"/>
      <c r="S19" s="12"/>
      <c r="T19" s="12"/>
    </row>
    <row r="20" spans="1:20" x14ac:dyDescent="0.35">
      <c r="A20" s="16">
        <f t="shared" si="0"/>
        <v>45017</v>
      </c>
      <c r="B20" s="12">
        <v>1484</v>
      </c>
      <c r="C20" s="12">
        <f>'Completion Factors'!J18</f>
        <v>1</v>
      </c>
      <c r="D20" s="12">
        <f t="shared" si="1"/>
        <v>0</v>
      </c>
      <c r="E20" s="12">
        <v>4464.6200000000008</v>
      </c>
      <c r="F20" s="12">
        <f>'Completion Factors'!U18</f>
        <v>1</v>
      </c>
      <c r="G20" s="12">
        <f t="shared" si="2"/>
        <v>0</v>
      </c>
      <c r="H20" s="12">
        <f t="shared" si="3"/>
        <v>0</v>
      </c>
      <c r="I20" s="12">
        <f t="shared" si="4"/>
        <v>0</v>
      </c>
      <c r="J20" s="12"/>
      <c r="K20" s="12">
        <f t="shared" si="5"/>
        <v>5948.6200000000008</v>
      </c>
      <c r="L20" s="17">
        <f t="shared" si="6"/>
        <v>0</v>
      </c>
      <c r="M20" s="12">
        <v>25374.62833333333</v>
      </c>
      <c r="N20" s="12">
        <f t="shared" si="7"/>
        <v>23.4431808098076</v>
      </c>
      <c r="O20" s="12">
        <f t="shared" si="8"/>
        <v>17.594819287008281</v>
      </c>
      <c r="P20" s="12">
        <f t="shared" si="9"/>
        <v>5.8483615227993191</v>
      </c>
      <c r="Q20" s="12">
        <f t="shared" si="10"/>
        <v>42.708225116685185</v>
      </c>
      <c r="R20" s="12"/>
      <c r="S20" s="12"/>
      <c r="T20" s="12"/>
    </row>
    <row r="21" spans="1:20" x14ac:dyDescent="0.35">
      <c r="A21" s="16">
        <f t="shared" si="0"/>
        <v>45047</v>
      </c>
      <c r="B21" s="12">
        <v>203</v>
      </c>
      <c r="C21" s="12">
        <f>'Completion Factors'!J17</f>
        <v>1</v>
      </c>
      <c r="D21" s="12">
        <f t="shared" si="1"/>
        <v>0</v>
      </c>
      <c r="E21" s="12">
        <v>7041.98</v>
      </c>
      <c r="F21" s="12">
        <f>'Completion Factors'!U17</f>
        <v>1</v>
      </c>
      <c r="G21" s="12">
        <f t="shared" si="2"/>
        <v>0</v>
      </c>
      <c r="H21" s="12">
        <f t="shared" si="3"/>
        <v>0</v>
      </c>
      <c r="I21" s="12">
        <f t="shared" si="4"/>
        <v>0</v>
      </c>
      <c r="J21" s="12"/>
      <c r="K21" s="12">
        <f t="shared" si="5"/>
        <v>7244.98</v>
      </c>
      <c r="L21" s="17">
        <f t="shared" si="6"/>
        <v>0</v>
      </c>
      <c r="M21" s="12">
        <v>24674.52916666666</v>
      </c>
      <c r="N21" s="12">
        <f t="shared" si="7"/>
        <v>29.362181345236756</v>
      </c>
      <c r="O21" s="12">
        <f t="shared" si="8"/>
        <v>28.539470611310218</v>
      </c>
      <c r="P21" s="12">
        <f t="shared" si="9"/>
        <v>0.82271073392653804</v>
      </c>
      <c r="Q21" s="12">
        <f t="shared" si="10"/>
        <v>44.861182839692923</v>
      </c>
      <c r="R21" s="12"/>
      <c r="S21" s="12"/>
      <c r="T21" s="12"/>
    </row>
    <row r="22" spans="1:20" x14ac:dyDescent="0.35">
      <c r="A22" s="16">
        <f t="shared" si="0"/>
        <v>45078</v>
      </c>
      <c r="B22" s="12">
        <v>967</v>
      </c>
      <c r="C22" s="12">
        <f>'Completion Factors'!J16</f>
        <v>1</v>
      </c>
      <c r="D22" s="12">
        <f t="shared" si="1"/>
        <v>0</v>
      </c>
      <c r="E22" s="12">
        <v>2535.11</v>
      </c>
      <c r="F22" s="12">
        <f>'Completion Factors'!U16</f>
        <v>1</v>
      </c>
      <c r="G22" s="12">
        <f t="shared" si="2"/>
        <v>0</v>
      </c>
      <c r="H22" s="12">
        <f t="shared" si="3"/>
        <v>0</v>
      </c>
      <c r="I22" s="12">
        <f t="shared" si="4"/>
        <v>0</v>
      </c>
      <c r="J22" s="12"/>
      <c r="K22" s="12">
        <f t="shared" si="5"/>
        <v>3502.11</v>
      </c>
      <c r="L22" s="17">
        <f t="shared" si="6"/>
        <v>0</v>
      </c>
      <c r="M22" s="12">
        <v>24313.241666666669</v>
      </c>
      <c r="N22" s="12">
        <f t="shared" si="7"/>
        <v>14.404126146623119</v>
      </c>
      <c r="O22" s="12">
        <f t="shared" si="8"/>
        <v>10.426869583070131</v>
      </c>
      <c r="P22" s="12">
        <f t="shared" si="9"/>
        <v>3.977256563552988</v>
      </c>
      <c r="Q22" s="12">
        <f t="shared" si="10"/>
        <v>44.987165138992815</v>
      </c>
      <c r="R22" s="12"/>
      <c r="S22" s="12"/>
      <c r="T22" s="12"/>
    </row>
    <row r="23" spans="1:20" x14ac:dyDescent="0.35">
      <c r="A23" s="16">
        <f t="shared" si="0"/>
        <v>45108</v>
      </c>
      <c r="B23" s="12">
        <v>1794</v>
      </c>
      <c r="C23" s="12">
        <f>'Completion Factors'!J15</f>
        <v>0.99956122425580674</v>
      </c>
      <c r="D23" s="12">
        <f t="shared" si="1"/>
        <v>0.78750922502895326</v>
      </c>
      <c r="E23" s="12">
        <v>520.85</v>
      </c>
      <c r="F23" s="12">
        <f>'Completion Factors'!U15</f>
        <v>0.99868482689953209</v>
      </c>
      <c r="G23" s="12">
        <f t="shared" si="2"/>
        <v>0.68590999975974976</v>
      </c>
      <c r="H23" s="12">
        <f t="shared" si="3"/>
        <v>1.473419224788703</v>
      </c>
      <c r="I23" s="12">
        <f t="shared" si="4"/>
        <v>1.473419224788703</v>
      </c>
      <c r="J23" s="12"/>
      <c r="K23" s="12">
        <f t="shared" si="5"/>
        <v>2316.3234192247887</v>
      </c>
      <c r="L23" s="17">
        <f t="shared" si="6"/>
        <v>1.4734192247888132</v>
      </c>
      <c r="M23" s="12">
        <v>24142.316666666669</v>
      </c>
      <c r="N23" s="12">
        <f t="shared" si="7"/>
        <v>9.5944538016226897</v>
      </c>
      <c r="O23" s="12">
        <f t="shared" si="8"/>
        <v>2.1574151610691876</v>
      </c>
      <c r="P23" s="12">
        <f t="shared" si="9"/>
        <v>7.4370386405535021</v>
      </c>
      <c r="Q23" s="12">
        <f t="shared" si="10"/>
        <v>45.008156668193969</v>
      </c>
      <c r="R23" s="12"/>
      <c r="S23" s="12"/>
      <c r="T23" s="12"/>
    </row>
    <row r="24" spans="1:20" x14ac:dyDescent="0.35">
      <c r="A24" s="16">
        <f t="shared" si="0"/>
        <v>45139</v>
      </c>
      <c r="B24" s="12">
        <v>970</v>
      </c>
      <c r="C24" s="12">
        <f>'Completion Factors'!J14</f>
        <v>0.99812125366181415</v>
      </c>
      <c r="D24" s="12">
        <f t="shared" si="1"/>
        <v>1.8258141897634594</v>
      </c>
      <c r="E24" s="12">
        <v>1122.8399999999999</v>
      </c>
      <c r="F24" s="12">
        <f>'Completion Factors'!U14</f>
        <v>0.99705877165374035</v>
      </c>
      <c r="G24" s="12">
        <f t="shared" si="2"/>
        <v>3.3122709816158529</v>
      </c>
      <c r="H24" s="12">
        <f t="shared" si="3"/>
        <v>5.1380851713793128</v>
      </c>
      <c r="I24" s="12">
        <f t="shared" si="4"/>
        <v>5.1380851713793128</v>
      </c>
      <c r="J24" s="46"/>
      <c r="K24" s="12">
        <f t="shared" si="5"/>
        <v>2097.9780851713795</v>
      </c>
      <c r="L24" s="17">
        <f t="shared" si="6"/>
        <v>5.1380851713795437</v>
      </c>
      <c r="M24" s="12">
        <v>23964.32166666667</v>
      </c>
      <c r="N24" s="12">
        <f t="shared" si="7"/>
        <v>8.7545899039135993</v>
      </c>
      <c r="O24" s="12">
        <f t="shared" si="8"/>
        <v>4.6854653998482316</v>
      </c>
      <c r="P24" s="12">
        <f t="shared" si="9"/>
        <v>4.0691245040653676</v>
      </c>
      <c r="Q24" s="12">
        <f t="shared" si="10"/>
        <v>44.563312811675608</v>
      </c>
      <c r="R24" s="12"/>
      <c r="S24" s="12"/>
      <c r="T24" s="12"/>
    </row>
    <row r="25" spans="1:20" x14ac:dyDescent="0.35">
      <c r="A25" s="16">
        <f t="shared" si="0"/>
        <v>45170</v>
      </c>
      <c r="B25" s="12"/>
      <c r="C25" s="12">
        <f>'Completion Factors'!J13</f>
        <v>0.73325921322347387</v>
      </c>
      <c r="D25" s="12">
        <f t="shared" si="1"/>
        <v>0</v>
      </c>
      <c r="E25" s="12">
        <v>2794.57</v>
      </c>
      <c r="F25" s="12">
        <f>'Completion Factors'!U13</f>
        <v>0.85971289258460271</v>
      </c>
      <c r="G25" s="12">
        <f t="shared" si="2"/>
        <v>456.01519431822038</v>
      </c>
      <c r="H25" s="12">
        <f t="shared" si="3"/>
        <v>456.01519431822038</v>
      </c>
      <c r="I25" s="12">
        <f t="shared" si="4"/>
        <v>456.01519431822038</v>
      </c>
      <c r="J25" s="46"/>
      <c r="K25" s="12">
        <f t="shared" si="5"/>
        <v>3250.5851943182206</v>
      </c>
      <c r="L25" s="17">
        <f t="shared" si="6"/>
        <v>456.01519431822044</v>
      </c>
      <c r="M25" s="12">
        <v>23798.84</v>
      </c>
      <c r="N25" s="12">
        <f t="shared" si="7"/>
        <v>13.658586697159276</v>
      </c>
      <c r="O25" s="12">
        <f t="shared" si="8"/>
        <v>11.742463078032376</v>
      </c>
      <c r="P25" s="12">
        <f t="shared" si="9"/>
        <v>1.9161236191268998</v>
      </c>
      <c r="Q25" s="12">
        <f t="shared" si="10"/>
        <v>44.649447387764226</v>
      </c>
      <c r="R25" s="12"/>
      <c r="S25" s="12"/>
      <c r="T25" s="12"/>
    </row>
    <row r="26" spans="1:20" x14ac:dyDescent="0.35">
      <c r="A26" s="16">
        <f t="shared" si="0"/>
        <v>45200</v>
      </c>
      <c r="B26" s="12">
        <v>3066</v>
      </c>
      <c r="C26" s="12">
        <f>'Completion Factors'!J12</f>
        <v>0.71492211714461218</v>
      </c>
      <c r="D26" s="12">
        <f t="shared" si="1"/>
        <v>1222.579030462166</v>
      </c>
      <c r="E26" s="12">
        <v>446.88</v>
      </c>
      <c r="F26" s="12">
        <f>'Completion Factors'!U12</f>
        <v>0.79005557653672831</v>
      </c>
      <c r="G26" s="12">
        <f t="shared" si="2"/>
        <v>118.75109390219629</v>
      </c>
      <c r="H26" s="12">
        <f t="shared" si="3"/>
        <v>1341.3301243643623</v>
      </c>
      <c r="I26" s="12">
        <f t="shared" si="4"/>
        <v>1341.3301243643623</v>
      </c>
      <c r="J26" s="46"/>
      <c r="K26" s="12">
        <f t="shared" si="5"/>
        <v>4854.2101243643629</v>
      </c>
      <c r="L26" s="17">
        <f t="shared" si="6"/>
        <v>1341.3301243643627</v>
      </c>
      <c r="M26" s="12">
        <v>23172.67083333333</v>
      </c>
      <c r="N26" s="12">
        <f t="shared" si="7"/>
        <v>20.9479958494111</v>
      </c>
      <c r="O26" s="12">
        <f t="shared" si="8"/>
        <v>1.9284786083319054</v>
      </c>
      <c r="P26" s="12">
        <f t="shared" si="9"/>
        <v>19.019517241079196</v>
      </c>
      <c r="Q26" s="12">
        <f t="shared" si="10"/>
        <v>39.40855609465742</v>
      </c>
      <c r="R26" s="12"/>
      <c r="S26" s="12"/>
      <c r="T26" s="12"/>
    </row>
    <row r="27" spans="1:20" x14ac:dyDescent="0.35">
      <c r="A27" s="16">
        <f t="shared" si="0"/>
        <v>45231</v>
      </c>
      <c r="B27" s="12">
        <v>1655</v>
      </c>
      <c r="C27" s="12">
        <f>'Completion Factors'!J11</f>
        <v>0.5323637029058732</v>
      </c>
      <c r="D27" s="12">
        <f t="shared" si="1"/>
        <v>1453.776933826045</v>
      </c>
      <c r="E27" s="12">
        <v>268.77999999999997</v>
      </c>
      <c r="F27" s="12">
        <f>'Completion Factors'!U11</f>
        <v>0.6909270044756668</v>
      </c>
      <c r="G27" s="12">
        <f t="shared" si="2"/>
        <v>120.23359804857061</v>
      </c>
      <c r="H27" s="12">
        <f t="shared" si="3"/>
        <v>1574.0105318746157</v>
      </c>
      <c r="I27" s="12">
        <f t="shared" si="4"/>
        <v>1574.0105318746157</v>
      </c>
      <c r="J27" s="46"/>
      <c r="K27" s="12">
        <f t="shared" si="5"/>
        <v>3497.7905318746157</v>
      </c>
      <c r="L27" s="17">
        <f t="shared" si="6"/>
        <v>1574.0105318746155</v>
      </c>
      <c r="M27" s="12">
        <v>22582.26416666666</v>
      </c>
      <c r="N27" s="12">
        <f t="shared" si="7"/>
        <v>15.489104662222717</v>
      </c>
      <c r="O27" s="12">
        <f t="shared" si="8"/>
        <v>1.1902260907776558</v>
      </c>
      <c r="P27" s="12">
        <f t="shared" si="9"/>
        <v>14.29887857144506</v>
      </c>
      <c r="Q27" s="12">
        <f t="shared" si="10"/>
        <v>33.111981129620041</v>
      </c>
      <c r="R27" s="12"/>
      <c r="S27" s="12"/>
      <c r="T27" s="12"/>
    </row>
    <row r="28" spans="1:20" x14ac:dyDescent="0.35">
      <c r="A28" s="16">
        <f t="shared" si="0"/>
        <v>45261</v>
      </c>
      <c r="B28" s="12">
        <v>27073.1</v>
      </c>
      <c r="C28" s="12">
        <f>'Completion Factors'!J10</f>
        <v>0.51967878013579083</v>
      </c>
      <c r="D28" s="12">
        <f t="shared" si="1"/>
        <v>25022.735032798268</v>
      </c>
      <c r="E28" s="12">
        <v>344.96</v>
      </c>
      <c r="F28" s="12">
        <f>'Completion Factors'!U10</f>
        <v>0.63764035071206793</v>
      </c>
      <c r="G28" s="12">
        <f t="shared" si="2"/>
        <v>196.03462120735472</v>
      </c>
      <c r="H28" s="12">
        <f t="shared" si="3"/>
        <v>25218.769654005624</v>
      </c>
      <c r="I28" s="12">
        <f t="shared" si="4"/>
        <v>25218.769654005624</v>
      </c>
      <c r="J28" s="46"/>
      <c r="K28" s="12">
        <f t="shared" si="5"/>
        <v>52636.829654005618</v>
      </c>
      <c r="L28" s="17">
        <f t="shared" si="6"/>
        <v>25218.76965400562</v>
      </c>
      <c r="M28" s="12">
        <v>22313.555833333339</v>
      </c>
      <c r="N28" s="12">
        <f t="shared" si="7"/>
        <v>235.89619712414253</v>
      </c>
      <c r="O28" s="12">
        <f t="shared" si="8"/>
        <v>1.5459660601681326</v>
      </c>
      <c r="P28" s="12">
        <f t="shared" si="9"/>
        <v>234.35023106397441</v>
      </c>
      <c r="Q28" s="12">
        <f t="shared" si="10"/>
        <v>47.430299275724948</v>
      </c>
      <c r="R28" s="12"/>
      <c r="S28" s="12"/>
      <c r="T28" s="12"/>
    </row>
    <row r="29" spans="1:20" x14ac:dyDescent="0.35">
      <c r="A29" s="16">
        <f t="shared" si="0"/>
        <v>45292</v>
      </c>
      <c r="B29" s="12">
        <v>210</v>
      </c>
      <c r="C29" s="12">
        <f>'Completion Factors'!J9</f>
        <v>0.47252893886567199</v>
      </c>
      <c r="D29" s="12">
        <f t="shared" si="1"/>
        <v>234.41722554414318</v>
      </c>
      <c r="E29" s="12">
        <v>612.88</v>
      </c>
      <c r="F29" s="12">
        <f>'Completion Factors'!U9</f>
        <v>0.48617082691863323</v>
      </c>
      <c r="G29" s="12">
        <f t="shared" si="2"/>
        <v>647.74685390740888</v>
      </c>
      <c r="H29" s="12">
        <f t="shared" si="3"/>
        <v>882.16407945155208</v>
      </c>
      <c r="I29" s="12">
        <f t="shared" si="4"/>
        <v>882.16407945155208</v>
      </c>
      <c r="J29" s="12">
        <f>ROUND(+M29*N29/100,0)-H29-E29-B29</f>
        <v>15750.955920548449</v>
      </c>
      <c r="K29" s="12">
        <f t="shared" si="5"/>
        <v>17456</v>
      </c>
      <c r="L29" s="17">
        <f t="shared" si="6"/>
        <v>16633.12</v>
      </c>
      <c r="M29" s="12">
        <v>21819.679166666661</v>
      </c>
      <c r="N29" s="18">
        <v>80</v>
      </c>
      <c r="O29" s="12">
        <f t="shared" si="8"/>
        <v>2.808840566896512</v>
      </c>
      <c r="P29" s="12">
        <f t="shared" si="9"/>
        <v>77.191159433103493</v>
      </c>
      <c r="Q29" s="12">
        <f t="shared" si="10"/>
        <v>44.158827097581309</v>
      </c>
      <c r="R29" s="12"/>
      <c r="S29" s="12"/>
      <c r="T29" s="12"/>
    </row>
    <row r="30" spans="1:20" x14ac:dyDescent="0.35">
      <c r="A30" s="16">
        <f t="shared" si="0"/>
        <v>45323</v>
      </c>
      <c r="B30" s="12"/>
      <c r="C30" s="12">
        <f>'Completion Factors'!J8</f>
        <v>0.28860245383960842</v>
      </c>
      <c r="D30" s="12">
        <f t="shared" si="1"/>
        <v>0</v>
      </c>
      <c r="E30" s="12">
        <v>105.41</v>
      </c>
      <c r="F30" s="12">
        <f>'Completion Factors'!U8</f>
        <v>0.33251183540423879</v>
      </c>
      <c r="G30" s="12">
        <f t="shared" si="2"/>
        <v>211.60127231110962</v>
      </c>
      <c r="H30" s="12">
        <f t="shared" si="3"/>
        <v>211.60127231110962</v>
      </c>
      <c r="I30" s="12">
        <f t="shared" si="4"/>
        <v>211.60127231110962</v>
      </c>
      <c r="J30" s="12">
        <f>ROUND(+M30*N30/100,0)-H30-E30-B30</f>
        <v>12604.988727688891</v>
      </c>
      <c r="K30" s="12">
        <f t="shared" si="5"/>
        <v>12922</v>
      </c>
      <c r="L30" s="17">
        <f t="shared" si="6"/>
        <v>12816.59</v>
      </c>
      <c r="M30" s="12">
        <v>21537.366666666661</v>
      </c>
      <c r="N30" s="18">
        <v>60</v>
      </c>
      <c r="O30" s="12">
        <f t="shared" si="8"/>
        <v>0.48942845070814917</v>
      </c>
      <c r="P30" s="12">
        <f t="shared" si="9"/>
        <v>59.510571549291853</v>
      </c>
      <c r="Q30" s="12">
        <f t="shared" si="10"/>
        <v>47.936230043252408</v>
      </c>
      <c r="R30" s="12"/>
      <c r="S30" s="12"/>
      <c r="T30" s="12"/>
    </row>
    <row r="31" spans="1:20" x14ac:dyDescent="0.35">
      <c r="A31" s="16">
        <f>DATE(YEAR(L4),MONTH(L4),1)</f>
        <v>45352</v>
      </c>
      <c r="B31" s="12"/>
      <c r="C31" s="12">
        <f>'Completion Factors'!J7</f>
        <v>4.9821539301355099E-2</v>
      </c>
      <c r="D31" s="12">
        <f t="shared" si="1"/>
        <v>0</v>
      </c>
      <c r="E31" s="12"/>
      <c r="F31" s="12">
        <f>'Completion Factors'!U7</f>
        <v>3.7750602851456358E-2</v>
      </c>
      <c r="G31" s="12">
        <f t="shared" si="2"/>
        <v>0</v>
      </c>
      <c r="H31" s="12">
        <f t="shared" si="3"/>
        <v>0</v>
      </c>
      <c r="I31" s="12">
        <f t="shared" si="4"/>
        <v>0</v>
      </c>
      <c r="J31" s="12">
        <f>ROUND(+M31*N31/100,0)-H31-E31</f>
        <v>12832</v>
      </c>
      <c r="K31" s="12">
        <f t="shared" si="5"/>
        <v>12832</v>
      </c>
      <c r="L31" s="17">
        <f t="shared" si="6"/>
        <v>12832</v>
      </c>
      <c r="M31" s="12">
        <v>21386.118333333328</v>
      </c>
      <c r="N31" s="18">
        <v>60</v>
      </c>
      <c r="O31" s="12">
        <f t="shared" si="8"/>
        <v>0</v>
      </c>
      <c r="P31" s="12">
        <f t="shared" si="9"/>
        <v>60</v>
      </c>
      <c r="Q31" s="12">
        <f t="shared" si="10"/>
        <v>46.065516111955993</v>
      </c>
      <c r="R31" s="12"/>
      <c r="S31" s="12"/>
      <c r="T31" s="12"/>
    </row>
    <row r="32" spans="1:20" x14ac:dyDescent="0.35">
      <c r="L32" s="19" t="s">
        <v>57</v>
      </c>
    </row>
    <row r="33" spans="1:75" x14ac:dyDescent="0.35">
      <c r="B33" s="45"/>
      <c r="C33" s="45"/>
      <c r="D33" s="45"/>
      <c r="E33" s="45"/>
      <c r="F33" s="45"/>
      <c r="G33" s="45"/>
      <c r="H33" s="45"/>
      <c r="I33" s="45"/>
      <c r="J33" s="45"/>
      <c r="K33" s="12"/>
      <c r="L33" s="17">
        <f>SUM(L8:L31)</f>
        <v>70878.447008958989</v>
      </c>
      <c r="M33" s="12"/>
      <c r="N33" s="12"/>
      <c r="O33" s="12"/>
      <c r="P33" s="12"/>
      <c r="Q33" s="10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</row>
    <row r="34" spans="1:75" x14ac:dyDescent="0.35">
      <c r="B34" s="45"/>
      <c r="C34" s="45"/>
      <c r="D34" s="45"/>
      <c r="E34" s="45"/>
      <c r="F34" s="45"/>
      <c r="G34" s="45"/>
      <c r="H34" s="45"/>
      <c r="I34" s="45"/>
      <c r="J34" s="45"/>
      <c r="K34" t="str">
        <f>IF(ABS(+E33+I33+J33-K33)&gt;0.005,E33+I33+J33,"  ")</f>
        <v xml:space="preserve">  </v>
      </c>
      <c r="L34" s="19"/>
      <c r="Q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1:75" x14ac:dyDescent="0.35">
      <c r="B35" s="45"/>
      <c r="C35" s="45"/>
      <c r="D35" s="45"/>
      <c r="E35" s="45"/>
      <c r="F35" s="45"/>
      <c r="G35" s="45"/>
      <c r="H35" s="45"/>
      <c r="I35" s="45"/>
      <c r="J35" s="45"/>
      <c r="L35" s="20">
        <v>7.4999999999999997E-2</v>
      </c>
      <c r="N35" s="21"/>
    </row>
    <row r="36" spans="1:75" x14ac:dyDescent="0.35">
      <c r="C36" s="11"/>
      <c r="D36" s="11"/>
      <c r="F36" s="11"/>
      <c r="G36" s="11"/>
      <c r="H36" s="12"/>
      <c r="L36" s="22">
        <f>L33*(1+L35)</f>
        <v>76194.330534630906</v>
      </c>
      <c r="M36" s="11"/>
      <c r="N36" s="21"/>
      <c r="O36" s="21"/>
      <c r="V36" s="23"/>
    </row>
    <row r="37" spans="1:75" x14ac:dyDescent="0.35">
      <c r="C37" s="11"/>
      <c r="D37" s="11"/>
      <c r="F37" s="11"/>
      <c r="G37" s="11"/>
      <c r="H37" s="12"/>
      <c r="Q37" s="10"/>
      <c r="V37" s="23"/>
    </row>
    <row r="38" spans="1:75" x14ac:dyDescent="0.35">
      <c r="C38" s="11"/>
      <c r="D38" s="11"/>
      <c r="F38" s="11"/>
      <c r="G38" s="11"/>
      <c r="H38" s="12"/>
    </row>
    <row r="39" spans="1:75" x14ac:dyDescent="0.35">
      <c r="D39" s="11"/>
      <c r="E39" s="11"/>
      <c r="H39" s="11"/>
      <c r="I39" s="11"/>
      <c r="J39" s="12"/>
      <c r="M39" s="24"/>
      <c r="N39" s="25"/>
      <c r="O39" s="25"/>
      <c r="P39" s="25"/>
      <c r="Q39" s="25"/>
      <c r="R39" s="25"/>
      <c r="S39" s="25"/>
      <c r="T39" s="23"/>
      <c r="X39" s="21"/>
    </row>
    <row r="40" spans="1:75" x14ac:dyDescent="0.35">
      <c r="A40" s="7"/>
      <c r="B40" s="7" t="s">
        <v>35</v>
      </c>
      <c r="C40" s="7"/>
      <c r="D40" s="7"/>
      <c r="E40" s="7"/>
      <c r="F40" s="7" t="s">
        <v>34</v>
      </c>
      <c r="G40" s="7"/>
      <c r="H40" s="7"/>
      <c r="I40" s="7"/>
      <c r="J40" s="7" t="s">
        <v>36</v>
      </c>
      <c r="K40" s="7" t="s">
        <v>33</v>
      </c>
      <c r="L40" s="7" t="s">
        <v>37</v>
      </c>
      <c r="M40" s="7" t="s">
        <v>38</v>
      </c>
      <c r="N40" s="14">
        <v>45382</v>
      </c>
      <c r="O40" s="7"/>
      <c r="P40" s="52" t="s">
        <v>39</v>
      </c>
      <c r="Q40" s="53"/>
      <c r="R40" s="53"/>
      <c r="S40" s="54"/>
      <c r="T40" s="7"/>
      <c r="U40" s="7"/>
      <c r="V40" s="7"/>
      <c r="W40" s="7"/>
      <c r="X40" s="7"/>
      <c r="Y40" s="7"/>
      <c r="AA40" s="23"/>
    </row>
    <row r="41" spans="1:75" x14ac:dyDescent="0.35">
      <c r="A41" s="7" t="s">
        <v>40</v>
      </c>
      <c r="B41" s="7" t="s">
        <v>41</v>
      </c>
      <c r="C41" s="7"/>
      <c r="D41" s="7" t="s">
        <v>42</v>
      </c>
      <c r="E41" s="7" t="s">
        <v>43</v>
      </c>
      <c r="F41" s="7" t="s">
        <v>41</v>
      </c>
      <c r="G41" s="7"/>
      <c r="H41" s="7" t="s">
        <v>42</v>
      </c>
      <c r="I41" s="7" t="s">
        <v>43</v>
      </c>
      <c r="J41" s="7" t="s">
        <v>44</v>
      </c>
      <c r="K41" s="7" t="s">
        <v>44</v>
      </c>
      <c r="L41" s="7" t="s">
        <v>45</v>
      </c>
      <c r="M41" s="7" t="s">
        <v>31</v>
      </c>
      <c r="N41" s="15" t="s">
        <v>44</v>
      </c>
      <c r="O41" s="7"/>
      <c r="P41" s="7"/>
      <c r="Q41" s="7"/>
      <c r="R41" s="7" t="s">
        <v>31</v>
      </c>
      <c r="S41" s="7" t="s">
        <v>46</v>
      </c>
      <c r="T41" s="7"/>
      <c r="U41" s="7"/>
      <c r="V41" s="7"/>
      <c r="W41" s="7"/>
      <c r="X41" s="7"/>
      <c r="Y41" s="7"/>
      <c r="AA41" s="23"/>
    </row>
    <row r="42" spans="1:75" x14ac:dyDescent="0.35">
      <c r="A42" s="7" t="s">
        <v>23</v>
      </c>
      <c r="B42" s="7" t="s">
        <v>30</v>
      </c>
      <c r="C42" s="7"/>
      <c r="D42" s="7" t="s">
        <v>47</v>
      </c>
      <c r="E42" s="7" t="s">
        <v>48</v>
      </c>
      <c r="F42" s="7" t="s">
        <v>30</v>
      </c>
      <c r="G42" s="7"/>
      <c r="H42" s="7" t="s">
        <v>47</v>
      </c>
      <c r="I42" s="7" t="s">
        <v>48</v>
      </c>
      <c r="J42" s="7" t="s">
        <v>48</v>
      </c>
      <c r="K42" s="7" t="s">
        <v>48</v>
      </c>
      <c r="L42" s="7" t="s">
        <v>48</v>
      </c>
      <c r="M42" s="7" t="s">
        <v>49</v>
      </c>
      <c r="N42" s="15" t="s">
        <v>48</v>
      </c>
      <c r="O42" s="7" t="s">
        <v>50</v>
      </c>
      <c r="P42" s="7" t="s">
        <v>31</v>
      </c>
      <c r="Q42" s="7" t="s">
        <v>30</v>
      </c>
      <c r="R42" s="7" t="s">
        <v>51</v>
      </c>
      <c r="S42" s="7" t="s">
        <v>52</v>
      </c>
      <c r="T42" s="7"/>
      <c r="U42" s="7"/>
      <c r="V42" s="7"/>
      <c r="W42" s="7"/>
      <c r="X42" s="7"/>
      <c r="Y42" s="7"/>
      <c r="AA42" s="23"/>
    </row>
    <row r="43" spans="1:75" x14ac:dyDescent="0.35">
      <c r="A43" s="7" t="s">
        <v>53</v>
      </c>
      <c r="B43" s="7" t="s">
        <v>54</v>
      </c>
      <c r="C43" s="7"/>
      <c r="D43" s="7" t="s">
        <v>53</v>
      </c>
      <c r="E43" s="7"/>
      <c r="F43" s="7" t="s">
        <v>54</v>
      </c>
      <c r="G43" s="7"/>
      <c r="H43" s="7" t="s">
        <v>53</v>
      </c>
      <c r="I43" s="7"/>
      <c r="J43" s="7" t="s">
        <v>18</v>
      </c>
      <c r="K43" s="7" t="s">
        <v>18</v>
      </c>
      <c r="L43" s="7" t="s">
        <v>18</v>
      </c>
      <c r="M43" s="7" t="s">
        <v>53</v>
      </c>
      <c r="N43" s="15" t="s">
        <v>18</v>
      </c>
      <c r="O43" s="7" t="s">
        <v>55</v>
      </c>
      <c r="P43" s="7" t="s">
        <v>55</v>
      </c>
      <c r="Q43" s="7" t="s">
        <v>54</v>
      </c>
      <c r="R43" s="7" t="s">
        <v>55</v>
      </c>
      <c r="S43" s="7" t="s">
        <v>56</v>
      </c>
      <c r="T43" s="7"/>
      <c r="U43" s="7"/>
      <c r="V43" s="7"/>
      <c r="W43" s="7"/>
      <c r="X43" s="7"/>
      <c r="Y43" s="7"/>
      <c r="AA43" s="23"/>
    </row>
    <row r="44" spans="1:75" x14ac:dyDescent="0.35">
      <c r="A44" s="16">
        <f t="shared" ref="A44:A66" si="11">DATE(YEAR(A45),MONTH(A45)-1,1)</f>
        <v>44652</v>
      </c>
      <c r="B44" s="21">
        <f>+[2]Summary!B8</f>
        <v>2406</v>
      </c>
      <c r="C44" s="21">
        <f>+B44-B8</f>
        <v>0</v>
      </c>
      <c r="D44" s="21">
        <f>+[2]Summary!C8</f>
        <v>100</v>
      </c>
      <c r="E44" s="21">
        <f>+[2]Summary!D8</f>
        <v>0</v>
      </c>
      <c r="F44" s="21">
        <f>+[2]Summary!E8</f>
        <v>4051.0199999999991</v>
      </c>
      <c r="G44" s="21">
        <f>+F44-E8</f>
        <v>0</v>
      </c>
      <c r="H44" s="21">
        <f>+[2]Summary!F8</f>
        <v>100</v>
      </c>
      <c r="I44" s="21">
        <f>+[2]Summary!G8</f>
        <v>0</v>
      </c>
      <c r="J44" s="21">
        <f>+[2]Summary!H8</f>
        <v>0</v>
      </c>
      <c r="K44" s="21">
        <f>+[2]Summary!I8</f>
        <v>0</v>
      </c>
      <c r="L44" s="21">
        <f>+[2]Summary!J8</f>
        <v>0</v>
      </c>
      <c r="M44" s="21">
        <f>+[2]Summary!K8</f>
        <v>6457.0199999999986</v>
      </c>
      <c r="N44" s="21">
        <f>+[2]Summary!L8</f>
        <v>0</v>
      </c>
      <c r="O44" s="21">
        <f>+[2]Summary!M8</f>
        <v>30824.573333333767</v>
      </c>
      <c r="P44" s="21">
        <f>+[2]Summary!N8</f>
        <v>20.94763788025368</v>
      </c>
      <c r="Q44" s="21">
        <f>+[2]Summary!O8</f>
        <v>13.142177042298965</v>
      </c>
      <c r="R44" s="21">
        <f>+[2]Summary!P8</f>
        <v>7.8054608379547155</v>
      </c>
      <c r="S44" s="21">
        <f>+[2]Summary!Q8</f>
        <v>0</v>
      </c>
      <c r="V44" s="8"/>
      <c r="W44" s="26"/>
      <c r="X44" s="27"/>
      <c r="AA44" s="23"/>
    </row>
    <row r="45" spans="1:75" x14ac:dyDescent="0.35">
      <c r="A45" s="16">
        <f t="shared" si="11"/>
        <v>44682</v>
      </c>
      <c r="B45" s="21">
        <f>+[2]Summary!B9</f>
        <v>1355</v>
      </c>
      <c r="C45" s="21">
        <f t="shared" ref="C45:C67" si="12">+B45-B9</f>
        <v>0</v>
      </c>
      <c r="D45" s="21">
        <f>+[2]Summary!C9</f>
        <v>100</v>
      </c>
      <c r="E45" s="21">
        <f>+[2]Summary!D9</f>
        <v>0</v>
      </c>
      <c r="F45" s="21">
        <f>+[2]Summary!E9</f>
        <v>997.5200000000001</v>
      </c>
      <c r="G45" s="21">
        <f t="shared" ref="G45:G67" si="13">+F45-E9</f>
        <v>0</v>
      </c>
      <c r="H45" s="21">
        <f ca="1">+[2]Summary!F9</f>
        <v>100</v>
      </c>
      <c r="I45" s="21">
        <f ca="1">+[2]Summary!G9</f>
        <v>0</v>
      </c>
      <c r="J45" s="21">
        <f ca="1">+[2]Summary!H9</f>
        <v>0</v>
      </c>
      <c r="K45" s="21">
        <f ca="1">+[2]Summary!I9</f>
        <v>0</v>
      </c>
      <c r="L45" s="21">
        <f>+[2]Summary!J9</f>
        <v>0</v>
      </c>
      <c r="M45" s="21">
        <f ca="1">+[2]Summary!K9</f>
        <v>2352.52</v>
      </c>
      <c r="N45" s="21">
        <f ca="1">+[2]Summary!L9</f>
        <v>0</v>
      </c>
      <c r="O45" s="21">
        <f>+[2]Summary!M9</f>
        <v>29878.271666667079</v>
      </c>
      <c r="P45" s="21">
        <f ca="1">+[2]Summary!N9</f>
        <v>7.8736816715691358</v>
      </c>
      <c r="Q45" s="21">
        <f>+[2]Summary!O9</f>
        <v>3.3386134617447016</v>
      </c>
      <c r="R45" s="21">
        <f ca="1">+[2]Summary!P9</f>
        <v>4.5350682098244341</v>
      </c>
      <c r="S45" s="21">
        <f>+[2]Summary!Q9</f>
        <v>0</v>
      </c>
      <c r="V45" s="33"/>
      <c r="W45" s="48"/>
      <c r="X45" s="35"/>
      <c r="AA45" s="23"/>
    </row>
    <row r="46" spans="1:75" x14ac:dyDescent="0.35">
      <c r="A46" s="16">
        <f t="shared" si="11"/>
        <v>44713</v>
      </c>
      <c r="B46" s="21">
        <f>+[2]Summary!B10</f>
        <v>34166</v>
      </c>
      <c r="C46" s="21">
        <f t="shared" si="12"/>
        <v>32500</v>
      </c>
      <c r="D46" s="21">
        <f>+[2]Summary!C10</f>
        <v>100</v>
      </c>
      <c r="E46" s="21">
        <f>+[2]Summary!D10</f>
        <v>0</v>
      </c>
      <c r="F46" s="21">
        <f>+[2]Summary!E10</f>
        <v>3794.5700000000006</v>
      </c>
      <c r="G46" s="21">
        <f t="shared" si="13"/>
        <v>0</v>
      </c>
      <c r="H46" s="21">
        <f ca="1">+[2]Summary!F10</f>
        <v>100</v>
      </c>
      <c r="I46" s="21">
        <f ca="1">+[2]Summary!G10</f>
        <v>0</v>
      </c>
      <c r="J46" s="21">
        <f ca="1">+[2]Summary!H10</f>
        <v>0</v>
      </c>
      <c r="K46" s="21">
        <f ca="1">+[2]Summary!I10</f>
        <v>0</v>
      </c>
      <c r="L46" s="21">
        <f>+[2]Summary!J10</f>
        <v>0</v>
      </c>
      <c r="M46" s="21">
        <f ca="1">+[2]Summary!K10</f>
        <v>37960.57</v>
      </c>
      <c r="N46" s="21">
        <f ca="1">+[2]Summary!L10</f>
        <v>0</v>
      </c>
      <c r="O46" s="21">
        <f>+[2]Summary!M10</f>
        <v>29592.067500000398</v>
      </c>
      <c r="P46" s="21">
        <f ca="1">+[2]Summary!N10</f>
        <v>128.27954653725865</v>
      </c>
      <c r="Q46" s="21">
        <f>+[2]Summary!O10</f>
        <v>12.822929658429407</v>
      </c>
      <c r="R46" s="21">
        <f ca="1">+[2]Summary!P10</f>
        <v>115.45661687882925</v>
      </c>
      <c r="S46" s="21">
        <f>+[2]Summary!Q10</f>
        <v>0</v>
      </c>
      <c r="AA46" s="23"/>
    </row>
    <row r="47" spans="1:75" x14ac:dyDescent="0.35">
      <c r="A47" s="16">
        <f t="shared" si="11"/>
        <v>44743</v>
      </c>
      <c r="B47" s="21">
        <f>+[2]Summary!B11</f>
        <v>1684.33</v>
      </c>
      <c r="C47" s="21">
        <f t="shared" si="12"/>
        <v>0</v>
      </c>
      <c r="D47" s="21">
        <f>+[2]Summary!C11</f>
        <v>100</v>
      </c>
      <c r="E47" s="21">
        <f>+[2]Summary!D11</f>
        <v>0</v>
      </c>
      <c r="F47" s="21">
        <f>+[2]Summary!E11</f>
        <v>2913.6700000000005</v>
      </c>
      <c r="G47" s="21">
        <f t="shared" si="13"/>
        <v>0</v>
      </c>
      <c r="H47" s="21">
        <f ca="1">+[2]Summary!F11</f>
        <v>100</v>
      </c>
      <c r="I47" s="21">
        <f ca="1">+[2]Summary!G11</f>
        <v>0</v>
      </c>
      <c r="J47" s="21">
        <f ca="1">+[2]Summary!H11</f>
        <v>0</v>
      </c>
      <c r="K47" s="21">
        <f ca="1">+[2]Summary!I11</f>
        <v>0</v>
      </c>
      <c r="L47" s="21">
        <f>+[2]Summary!J11</f>
        <v>0</v>
      </c>
      <c r="M47" s="21">
        <f ca="1">+[2]Summary!K11</f>
        <v>4598</v>
      </c>
      <c r="N47" s="21">
        <f ca="1">+[2]Summary!L11</f>
        <v>0</v>
      </c>
      <c r="O47" s="21">
        <f>+[2]Summary!M11</f>
        <v>29363.457500000393</v>
      </c>
      <c r="P47" s="21">
        <f ca="1">+[2]Summary!N11</f>
        <v>15.658918913073974</v>
      </c>
      <c r="Q47" s="21">
        <f>+[2]Summary!O11</f>
        <v>9.9227756131918774</v>
      </c>
      <c r="R47" s="21">
        <f ca="1">+[2]Summary!P11</f>
        <v>5.7361432998820963</v>
      </c>
      <c r="S47" s="21">
        <f>+[2]Summary!Q11</f>
        <v>0</v>
      </c>
      <c r="V47" s="8"/>
      <c r="AA47" s="23"/>
    </row>
    <row r="48" spans="1:75" x14ac:dyDescent="0.35">
      <c r="A48" s="16">
        <f t="shared" si="11"/>
        <v>44774</v>
      </c>
      <c r="B48" s="21">
        <f>+[2]Summary!B12</f>
        <v>879.29</v>
      </c>
      <c r="C48" s="21">
        <f t="shared" si="12"/>
        <v>0</v>
      </c>
      <c r="D48" s="21">
        <f>+[2]Summary!C12</f>
        <v>100</v>
      </c>
      <c r="E48" s="21">
        <f>+[2]Summary!D12</f>
        <v>0</v>
      </c>
      <c r="F48" s="21">
        <f>+[2]Summary!E12</f>
        <v>4932.1800000000012</v>
      </c>
      <c r="G48" s="21">
        <f t="shared" si="13"/>
        <v>0</v>
      </c>
      <c r="H48" s="21">
        <f ca="1">+[2]Summary!F12</f>
        <v>100</v>
      </c>
      <c r="I48" s="21">
        <f ca="1">+[2]Summary!G12</f>
        <v>0</v>
      </c>
      <c r="J48" s="21">
        <f ca="1">+[2]Summary!H12</f>
        <v>0</v>
      </c>
      <c r="K48" s="21">
        <f ca="1">+[2]Summary!I12</f>
        <v>0</v>
      </c>
      <c r="L48" s="21">
        <f>+[2]Summary!J12</f>
        <v>0</v>
      </c>
      <c r="M48" s="21">
        <f ca="1">+[2]Summary!K12</f>
        <v>5811.4700000000012</v>
      </c>
      <c r="N48" s="21">
        <f ca="1">+[2]Summary!L12</f>
        <v>0</v>
      </c>
      <c r="O48" s="21">
        <f>+[2]Summary!M12</f>
        <v>29103.355000000378</v>
      </c>
      <c r="P48" s="21">
        <f ca="1">+[2]Summary!N12</f>
        <v>19.968385088248162</v>
      </c>
      <c r="Q48" s="21">
        <f>+[2]Summary!O12</f>
        <v>16.947118296154986</v>
      </c>
      <c r="R48" s="21">
        <f ca="1">+[2]Summary!P12</f>
        <v>3.0212667920931757</v>
      </c>
      <c r="S48" s="21">
        <f>+[2]Summary!Q12</f>
        <v>0</v>
      </c>
      <c r="V48" s="34"/>
      <c r="W48" s="34"/>
      <c r="X48" s="34"/>
      <c r="AA48" s="23"/>
    </row>
    <row r="49" spans="1:27" x14ac:dyDescent="0.35">
      <c r="A49" s="16">
        <f t="shared" si="11"/>
        <v>44805</v>
      </c>
      <c r="B49" s="21">
        <f>+[2]Summary!B13</f>
        <v>575.13</v>
      </c>
      <c r="C49" s="21">
        <f t="shared" si="12"/>
        <v>0</v>
      </c>
      <c r="D49" s="21">
        <f>+[2]Summary!C13</f>
        <v>100</v>
      </c>
      <c r="E49" s="21">
        <f>+[2]Summary!D13</f>
        <v>0</v>
      </c>
      <c r="F49" s="21">
        <f>+[2]Summary!E13</f>
        <v>4581.5600000000022</v>
      </c>
      <c r="G49" s="21">
        <f t="shared" si="13"/>
        <v>0</v>
      </c>
      <c r="H49" s="21">
        <f ca="1">+[2]Summary!F13</f>
        <v>100</v>
      </c>
      <c r="I49" s="21">
        <f ca="1">+[2]Summary!G13</f>
        <v>0</v>
      </c>
      <c r="J49" s="21">
        <f ca="1">+[2]Summary!H13</f>
        <v>0</v>
      </c>
      <c r="K49" s="21">
        <f ca="1">+[2]Summary!I13</f>
        <v>0</v>
      </c>
      <c r="L49" s="21">
        <f>+[2]Summary!J13</f>
        <v>0</v>
      </c>
      <c r="M49" s="21">
        <f ca="1">+[2]Summary!K13</f>
        <v>5156.6900000000023</v>
      </c>
      <c r="N49" s="21">
        <f ca="1">+[2]Summary!L13</f>
        <v>0</v>
      </c>
      <c r="O49" s="21">
        <f>+[2]Summary!M13</f>
        <v>28675.235000000339</v>
      </c>
      <c r="P49" s="21">
        <f ca="1">+[2]Summary!N13</f>
        <v>17.983078429871426</v>
      </c>
      <c r="Q49" s="21">
        <f>+[2]Summary!O13</f>
        <v>15.977410472834652</v>
      </c>
      <c r="R49" s="21">
        <f ca="1">+[2]Summary!P13</f>
        <v>2.0056679570367741</v>
      </c>
      <c r="S49" s="21">
        <f>+[2]Summary!Q13</f>
        <v>0</v>
      </c>
      <c r="V49" s="8"/>
      <c r="W49" s="26"/>
      <c r="X49" s="26"/>
      <c r="AA49" s="23"/>
    </row>
    <row r="50" spans="1:27" x14ac:dyDescent="0.35">
      <c r="A50" s="16">
        <f t="shared" si="11"/>
        <v>44835</v>
      </c>
      <c r="B50" s="21">
        <f>+[2]Summary!B14</f>
        <v>18003</v>
      </c>
      <c r="C50" s="21">
        <f t="shared" si="12"/>
        <v>0</v>
      </c>
      <c r="D50" s="21">
        <f>+[2]Summary!C14</f>
        <v>100</v>
      </c>
      <c r="E50" s="21">
        <f>+[2]Summary!D14</f>
        <v>0</v>
      </c>
      <c r="F50" s="21">
        <f>+[2]Summary!E14</f>
        <v>5205.880000000001</v>
      </c>
      <c r="G50" s="21">
        <f t="shared" si="13"/>
        <v>0</v>
      </c>
      <c r="H50" s="21">
        <f ca="1">+[2]Summary!F14</f>
        <v>100</v>
      </c>
      <c r="I50" s="21">
        <f ca="1">+[2]Summary!G14</f>
        <v>0</v>
      </c>
      <c r="J50" s="21">
        <f ca="1">+[2]Summary!H14</f>
        <v>0</v>
      </c>
      <c r="K50" s="21">
        <f ca="1">+[2]Summary!I14</f>
        <v>0</v>
      </c>
      <c r="L50" s="21">
        <f>+[2]Summary!J14</f>
        <v>0</v>
      </c>
      <c r="M50" s="21">
        <f ca="1">+[2]Summary!K14</f>
        <v>23208.880000000001</v>
      </c>
      <c r="N50" s="21">
        <f ca="1">+[2]Summary!L14</f>
        <v>0</v>
      </c>
      <c r="O50" s="21">
        <f>+[2]Summary!M14</f>
        <v>28527.522500000337</v>
      </c>
      <c r="P50" s="21">
        <f ca="1">+[2]Summary!N14</f>
        <v>81.356100937260592</v>
      </c>
      <c r="Q50" s="21">
        <f>+[2]Summary!O14</f>
        <v>18.24862288689787</v>
      </c>
      <c r="R50" s="21">
        <f ca="1">+[2]Summary!P14</f>
        <v>63.107478050362722</v>
      </c>
      <c r="S50" s="21">
        <f>+[2]Summary!Q14</f>
        <v>0</v>
      </c>
      <c r="V50" s="8"/>
      <c r="W50" s="26"/>
      <c r="X50" s="26"/>
      <c r="AA50" s="23"/>
    </row>
    <row r="51" spans="1:27" x14ac:dyDescent="0.35">
      <c r="A51" s="16">
        <f t="shared" si="11"/>
        <v>44866</v>
      </c>
      <c r="B51" s="21">
        <f>+[2]Summary!B15</f>
        <v>19139.84</v>
      </c>
      <c r="C51" s="21">
        <f t="shared" si="12"/>
        <v>0</v>
      </c>
      <c r="D51" s="21">
        <f>+[2]Summary!C15</f>
        <v>100</v>
      </c>
      <c r="E51" s="21">
        <f>+[2]Summary!D15</f>
        <v>0</v>
      </c>
      <c r="F51" s="21">
        <f>+[2]Summary!E15</f>
        <v>5321.2900000000009</v>
      </c>
      <c r="G51" s="21">
        <f t="shared" si="13"/>
        <v>0</v>
      </c>
      <c r="H51" s="21">
        <f ca="1">+[2]Summary!F15</f>
        <v>100</v>
      </c>
      <c r="I51" s="21">
        <f ca="1">+[2]Summary!G15</f>
        <v>0</v>
      </c>
      <c r="J51" s="21">
        <f ca="1">+[2]Summary!H15</f>
        <v>0</v>
      </c>
      <c r="K51" s="21">
        <f ca="1">+[2]Summary!I15</f>
        <v>0</v>
      </c>
      <c r="L51" s="21">
        <f>+[2]Summary!J15</f>
        <v>0</v>
      </c>
      <c r="M51" s="21">
        <f ca="1">+[2]Summary!K15</f>
        <v>24461.13</v>
      </c>
      <c r="N51" s="21">
        <f ca="1">+[2]Summary!L15</f>
        <v>0</v>
      </c>
      <c r="O51" s="21">
        <f>+[2]Summary!M15</f>
        <v>27969.945833333637</v>
      </c>
      <c r="P51" s="21">
        <f ca="1">+[2]Summary!N15</f>
        <v>87.455049594154204</v>
      </c>
      <c r="Q51" s="21">
        <f>+[2]Summary!O15</f>
        <v>19.025027905696788</v>
      </c>
      <c r="R51" s="21">
        <f ca="1">+[2]Summary!P15</f>
        <v>68.430021688457416</v>
      </c>
      <c r="S51" s="21">
        <f>+[2]Summary!Q15</f>
        <v>0</v>
      </c>
      <c r="V51" s="8"/>
      <c r="W51" s="26"/>
      <c r="X51" s="26"/>
      <c r="AA51" s="23"/>
    </row>
    <row r="52" spans="1:27" x14ac:dyDescent="0.35">
      <c r="A52" s="16">
        <f t="shared" si="11"/>
        <v>44896</v>
      </c>
      <c r="B52" s="21">
        <f>+[2]Summary!B16</f>
        <v>4736</v>
      </c>
      <c r="C52" s="21">
        <f t="shared" si="12"/>
        <v>0</v>
      </c>
      <c r="D52" s="21">
        <f>+[2]Summary!C16</f>
        <v>100</v>
      </c>
      <c r="E52" s="21">
        <f>+[2]Summary!D16</f>
        <v>87.649690223669154</v>
      </c>
      <c r="F52" s="21">
        <f>+[2]Summary!E16</f>
        <v>7490.6299999999992</v>
      </c>
      <c r="G52" s="21">
        <f t="shared" si="13"/>
        <v>0</v>
      </c>
      <c r="H52" s="21">
        <f ca="1">+[2]Summary!F16</f>
        <v>100</v>
      </c>
      <c r="I52" s="21">
        <f ca="1">+[2]Summary!G16</f>
        <v>0</v>
      </c>
      <c r="J52" s="21">
        <f ca="1">+[2]Summary!H16</f>
        <v>87.649690223669154</v>
      </c>
      <c r="K52" s="21">
        <f ca="1">+[2]Summary!I16</f>
        <v>87.649690223669154</v>
      </c>
      <c r="L52" s="21">
        <f>+[2]Summary!J16</f>
        <v>0</v>
      </c>
      <c r="M52" s="21">
        <f ca="1">+[2]Summary!K16</f>
        <v>12314.279690223668</v>
      </c>
      <c r="N52" s="21">
        <f ca="1">+[2]Summary!L16</f>
        <v>87.649690223668586</v>
      </c>
      <c r="O52" s="21">
        <f>+[2]Summary!M16</f>
        <v>27441.040000000259</v>
      </c>
      <c r="P52" s="21">
        <f ca="1">+[2]Summary!N16</f>
        <v>44.875411756345791</v>
      </c>
      <c r="Q52" s="21">
        <f>+[2]Summary!O16</f>
        <v>27.297179698728357</v>
      </c>
      <c r="R52" s="21">
        <f ca="1">+[2]Summary!P16</f>
        <v>17.578232057617434</v>
      </c>
      <c r="S52" s="21">
        <f>+[2]Summary!Q16</f>
        <v>0</v>
      </c>
      <c r="V52" s="8"/>
      <c r="W52" s="26"/>
      <c r="X52" s="26"/>
      <c r="AA52" s="23"/>
    </row>
    <row r="53" spans="1:27" x14ac:dyDescent="0.35">
      <c r="A53" s="16">
        <f t="shared" si="11"/>
        <v>44927</v>
      </c>
      <c r="B53" s="21">
        <f>+[2]Summary!B17</f>
        <v>14865.31</v>
      </c>
      <c r="C53" s="21">
        <f t="shared" si="12"/>
        <v>0</v>
      </c>
      <c r="D53" s="21">
        <f>+[2]Summary!C17</f>
        <v>98.182917586214572</v>
      </c>
      <c r="E53" s="21">
        <f>+[2]Summary!D17</f>
        <v>275.11398154113414</v>
      </c>
      <c r="F53" s="21">
        <f>+[2]Summary!E17</f>
        <v>14570.009999999998</v>
      </c>
      <c r="G53" s="21">
        <f t="shared" si="13"/>
        <v>0</v>
      </c>
      <c r="H53" s="21">
        <f ca="1">+[2]Summary!F17</f>
        <v>100</v>
      </c>
      <c r="I53" s="21">
        <f ca="1">+[2]Summary!G17</f>
        <v>0</v>
      </c>
      <c r="J53" s="21">
        <f ca="1">+[2]Summary!H17</f>
        <v>275.11398154113414</v>
      </c>
      <c r="K53" s="21">
        <f ca="1">+[2]Summary!I17</f>
        <v>275.11398154113414</v>
      </c>
      <c r="L53" s="21">
        <f>+[2]Summary!J17</f>
        <v>0</v>
      </c>
      <c r="M53" s="21">
        <f ca="1">+[2]Summary!K17</f>
        <v>29710.433981541133</v>
      </c>
      <c r="N53" s="21">
        <f ca="1">+[2]Summary!L17</f>
        <v>275.11398154113522</v>
      </c>
      <c r="O53" s="21">
        <f>+[2]Summary!M17</f>
        <v>27160.433333333567</v>
      </c>
      <c r="P53" s="21">
        <f ca="1">+[2]Summary!N17</f>
        <v>109.3886596613243</v>
      </c>
      <c r="Q53" s="21">
        <f>+[2]Summary!O17</f>
        <v>53.644247207641037</v>
      </c>
      <c r="R53" s="21">
        <f ca="1">+[2]Summary!P17</f>
        <v>55.74441245368326</v>
      </c>
      <c r="S53" s="21">
        <f>+[2]Summary!Q17</f>
        <v>0</v>
      </c>
      <c r="T53" s="23"/>
      <c r="V53" s="8"/>
      <c r="W53" s="26"/>
      <c r="X53" s="26"/>
      <c r="AA53" s="23"/>
    </row>
    <row r="54" spans="1:27" x14ac:dyDescent="0.35">
      <c r="A54" s="16">
        <f t="shared" si="11"/>
        <v>44958</v>
      </c>
      <c r="B54" s="21">
        <f>+[2]Summary!B18</f>
        <v>1214.81</v>
      </c>
      <c r="C54" s="21">
        <f t="shared" si="12"/>
        <v>0</v>
      </c>
      <c r="D54" s="21">
        <f>+[2]Summary!C18</f>
        <v>98.182917586214572</v>
      </c>
      <c r="E54" s="21">
        <f>+[2]Summary!D18</f>
        <v>36.736964235189234</v>
      </c>
      <c r="F54" s="21">
        <f>+[2]Summary!E18</f>
        <v>3233.75</v>
      </c>
      <c r="G54" s="21">
        <f t="shared" si="13"/>
        <v>0</v>
      </c>
      <c r="H54" s="21">
        <f ca="1">+[2]Summary!F18</f>
        <v>100</v>
      </c>
      <c r="I54" s="21">
        <f ca="1">+[2]Summary!G18</f>
        <v>0</v>
      </c>
      <c r="J54" s="21">
        <f ca="1">+[2]Summary!H18</f>
        <v>36.736964235189234</v>
      </c>
      <c r="K54" s="21">
        <f ca="1">+[2]Summary!I18</f>
        <v>36.736964235189234</v>
      </c>
      <c r="L54" s="21">
        <f>+[2]Summary!J18</f>
        <v>0</v>
      </c>
      <c r="M54" s="21">
        <f ca="1">+[2]Summary!K18</f>
        <v>4485.2969642351891</v>
      </c>
      <c r="N54" s="21">
        <f ca="1">+[2]Summary!L18</f>
        <v>36.736964235189134</v>
      </c>
      <c r="O54" s="21">
        <f>+[2]Summary!M18</f>
        <v>26614.090000000211</v>
      </c>
      <c r="P54" s="21">
        <f ca="1">+[2]Summary!N18</f>
        <v>16.853091592593074</v>
      </c>
      <c r="Q54" s="21">
        <f>+[2]Summary!O18</f>
        <v>12.150518766563028</v>
      </c>
      <c r="R54" s="21">
        <f ca="1">+[2]Summary!P18</f>
        <v>4.7025728260300461</v>
      </c>
      <c r="S54" s="21">
        <f>+[2]Summary!Q18</f>
        <v>0</v>
      </c>
      <c r="T54" s="23"/>
      <c r="V54" s="31"/>
      <c r="W54" s="32"/>
      <c r="X54" s="32"/>
      <c r="AA54" s="23"/>
    </row>
    <row r="55" spans="1:27" x14ac:dyDescent="0.35">
      <c r="A55" s="16">
        <f t="shared" si="11"/>
        <v>44986</v>
      </c>
      <c r="B55" s="21">
        <f>+[2]Summary!B19</f>
        <v>2946.4199999999964</v>
      </c>
      <c r="C55" s="21">
        <f t="shared" si="12"/>
        <v>0.58999999999832653</v>
      </c>
      <c r="D55" s="21">
        <f>+[2]Summary!C19</f>
        <v>97.064675534757981</v>
      </c>
      <c r="E55" s="21">
        <f>+[2]Summary!D19</f>
        <v>89.22062874151257</v>
      </c>
      <c r="F55" s="21">
        <f>+[2]Summary!E19</f>
        <v>17306.21</v>
      </c>
      <c r="G55" s="21">
        <f t="shared" si="13"/>
        <v>0</v>
      </c>
      <c r="H55" s="21">
        <f ca="1">+[2]Summary!F19</f>
        <v>100</v>
      </c>
      <c r="I55" s="21">
        <f ca="1">+[2]Summary!G19</f>
        <v>0</v>
      </c>
      <c r="J55" s="21">
        <f ca="1">+[2]Summary!H19</f>
        <v>89.22062874151257</v>
      </c>
      <c r="K55" s="21">
        <f ca="1">+[2]Summary!I19</f>
        <v>89.22062874151257</v>
      </c>
      <c r="L55" s="21">
        <f>+[2]Summary!J19</f>
        <v>0</v>
      </c>
      <c r="M55" s="21">
        <f ca="1">+[2]Summary!K19</f>
        <v>20341.850628741511</v>
      </c>
      <c r="N55" s="21">
        <f ca="1">+[2]Summary!L19</f>
        <v>89.220628741515611</v>
      </c>
      <c r="O55" s="21">
        <f>+[2]Summary!M19</f>
        <v>25974.005833333493</v>
      </c>
      <c r="P55" s="21">
        <f ca="1">+[2]Summary!N19</f>
        <v>78.316185648329963</v>
      </c>
      <c r="Q55" s="21">
        <f>+[2]Summary!O19</f>
        <v>66.628960165205783</v>
      </c>
      <c r="R55" s="21">
        <f ca="1">+[2]Summary!P19</f>
        <v>11.68722548312418</v>
      </c>
      <c r="S55" s="21">
        <f ca="1">+[2]Summary!Q19</f>
        <v>51.845704952123619</v>
      </c>
      <c r="T55" s="23"/>
      <c r="V55" s="33"/>
      <c r="W55" s="29"/>
      <c r="X55" s="30"/>
      <c r="AA55" s="23"/>
    </row>
    <row r="56" spans="1:27" x14ac:dyDescent="0.35">
      <c r="A56" s="16">
        <f t="shared" si="11"/>
        <v>45017</v>
      </c>
      <c r="B56" s="21">
        <f>+[2]Summary!B20</f>
        <v>38178.800000000003</v>
      </c>
      <c r="C56" s="21">
        <f t="shared" si="12"/>
        <v>36694.800000000003</v>
      </c>
      <c r="D56" s="21">
        <f>+[2]Summary!C20</f>
        <v>97.060896210942445</v>
      </c>
      <c r="E56" s="21">
        <f>+[2]Summary!D20</f>
        <v>1185.4306359946534</v>
      </c>
      <c r="F56" s="21">
        <f>+[2]Summary!E20</f>
        <v>4464.6200000000008</v>
      </c>
      <c r="G56" s="21">
        <f t="shared" si="13"/>
        <v>0</v>
      </c>
      <c r="H56" s="21">
        <f ca="1">+[2]Summary!F20</f>
        <v>100</v>
      </c>
      <c r="I56" s="21">
        <f ca="1">+[2]Summary!G20</f>
        <v>0</v>
      </c>
      <c r="J56" s="21">
        <f ca="1">+[2]Summary!H20</f>
        <v>1185.4306359946534</v>
      </c>
      <c r="K56" s="21">
        <f ca="1">+[2]Summary!I20</f>
        <v>1185.4306359946534</v>
      </c>
      <c r="L56" s="21">
        <f>+[2]Summary!J20</f>
        <v>0</v>
      </c>
      <c r="M56" s="21">
        <f ca="1">+[2]Summary!K20</f>
        <v>43828.850635994662</v>
      </c>
      <c r="N56" s="21">
        <f ca="1">+[2]Summary!L20</f>
        <v>1185.4306359946568</v>
      </c>
      <c r="O56" s="21">
        <f>+[2]Summary!M20</f>
        <v>25374.628333333461</v>
      </c>
      <c r="P56" s="21">
        <f ca="1">+[2]Summary!N20</f>
        <v>172.72706445287616</v>
      </c>
      <c r="Q56" s="21">
        <f>+[2]Summary!O20</f>
        <v>17.594819287008189</v>
      </c>
      <c r="R56" s="21">
        <f ca="1">+[2]Summary!P20</f>
        <v>155.13224516586797</v>
      </c>
      <c r="S56" s="21">
        <f ca="1">+[2]Summary!Q20</f>
        <v>63.820831638672438</v>
      </c>
      <c r="T56" s="23"/>
      <c r="V56" s="33"/>
      <c r="W56" s="34"/>
      <c r="X56" s="35"/>
      <c r="AA56" s="23"/>
    </row>
    <row r="57" spans="1:27" x14ac:dyDescent="0.35">
      <c r="A57" s="16">
        <f t="shared" si="11"/>
        <v>45047</v>
      </c>
      <c r="B57" s="21">
        <f>+[2]Summary!B21</f>
        <v>230.42000000000002</v>
      </c>
      <c r="C57" s="21">
        <f t="shared" si="12"/>
        <v>27.420000000000016</v>
      </c>
      <c r="D57" s="21">
        <f>+[2]Summary!C21</f>
        <v>96.988558859548249</v>
      </c>
      <c r="E57" s="21">
        <f>+[2]Summary!D21</f>
        <v>7.3868046913324168</v>
      </c>
      <c r="F57" s="21">
        <f>+[2]Summary!E21</f>
        <v>7014.56</v>
      </c>
      <c r="G57" s="21">
        <f t="shared" si="13"/>
        <v>-27.419999999999163</v>
      </c>
      <c r="H57" s="21">
        <f ca="1">+[2]Summary!F21</f>
        <v>100</v>
      </c>
      <c r="I57" s="21">
        <f ca="1">+[2]Summary!G21</f>
        <v>0</v>
      </c>
      <c r="J57" s="21">
        <f ca="1">+[2]Summary!H21</f>
        <v>7.3868046913324168</v>
      </c>
      <c r="K57" s="21">
        <f ca="1">+[2]Summary!I21</f>
        <v>7.3868046913324168</v>
      </c>
      <c r="L57" s="21">
        <f>+[2]Summary!J21</f>
        <v>0</v>
      </c>
      <c r="M57" s="21">
        <f ca="1">+[2]Summary!K21</f>
        <v>7252.3668046913326</v>
      </c>
      <c r="N57" s="21">
        <f ca="1">+[2]Summary!L21</f>
        <v>7.3868046913322019</v>
      </c>
      <c r="O57" s="21">
        <f>+[2]Summary!M21</f>
        <v>24674.529166666747</v>
      </c>
      <c r="P57" s="21">
        <f ca="1">+[2]Summary!N21</f>
        <v>29.392118308335068</v>
      </c>
      <c r="Q57" s="21">
        <f>+[2]Summary!O21</f>
        <v>28.428343870796496</v>
      </c>
      <c r="R57" s="21">
        <f ca="1">+[2]Summary!P21</f>
        <v>0.9637744375385715</v>
      </c>
      <c r="S57" s="21">
        <f ca="1">+[2]Summary!Q21</f>
        <v>66.308473734123169</v>
      </c>
      <c r="T57" s="23"/>
      <c r="AA57" s="23"/>
    </row>
    <row r="58" spans="1:27" x14ac:dyDescent="0.35">
      <c r="A58" s="16">
        <f t="shared" si="11"/>
        <v>45078</v>
      </c>
      <c r="B58" s="21">
        <f>+[2]Summary!B22</f>
        <v>2583.1</v>
      </c>
      <c r="C58" s="21">
        <f t="shared" si="12"/>
        <v>1616.1</v>
      </c>
      <c r="D58" s="21">
        <f>+[2]Summary!C22</f>
        <v>96.893779090585596</v>
      </c>
      <c r="E58" s="21">
        <f>+[2]Summary!D22</f>
        <v>85.465023289564897</v>
      </c>
      <c r="F58" s="21">
        <f>+[2]Summary!E22</f>
        <v>919.0100000000001</v>
      </c>
      <c r="G58" s="21">
        <f t="shared" si="13"/>
        <v>-1616.1</v>
      </c>
      <c r="H58" s="21">
        <f ca="1">+[2]Summary!F22</f>
        <v>100</v>
      </c>
      <c r="I58" s="21">
        <f ca="1">+[2]Summary!G22</f>
        <v>0</v>
      </c>
      <c r="J58" s="21">
        <f ca="1">+[2]Summary!H22</f>
        <v>85.465023289564897</v>
      </c>
      <c r="K58" s="21">
        <f ca="1">+[2]Summary!I22</f>
        <v>85.465023289564897</v>
      </c>
      <c r="L58" s="21">
        <f>+[2]Summary!J22</f>
        <v>0</v>
      </c>
      <c r="M58" s="21">
        <f ca="1">+[2]Summary!K22</f>
        <v>3587.5750232895653</v>
      </c>
      <c r="N58" s="21">
        <f ca="1">+[2]Summary!L22</f>
        <v>85.465023289565124</v>
      </c>
      <c r="O58" s="21">
        <f>+[2]Summary!M22</f>
        <v>24313.241666666741</v>
      </c>
      <c r="P58" s="21">
        <f ca="1">+[2]Summary!N22</f>
        <v>14.755642511496529</v>
      </c>
      <c r="Q58" s="21">
        <f>+[2]Summary!O22</f>
        <v>3.7798744100008488</v>
      </c>
      <c r="R58" s="21">
        <f ca="1">+[2]Summary!P22</f>
        <v>10.97576810149568</v>
      </c>
      <c r="S58" s="21">
        <f ca="1">+[2]Summary!Q22</f>
        <v>56.814779206833144</v>
      </c>
      <c r="T58" s="23"/>
      <c r="AA58" s="23"/>
    </row>
    <row r="59" spans="1:27" x14ac:dyDescent="0.35">
      <c r="A59" s="16">
        <f t="shared" si="11"/>
        <v>45108</v>
      </c>
      <c r="B59" s="21">
        <f>+[2]Summary!B23</f>
        <v>1821.42</v>
      </c>
      <c r="C59" s="21">
        <f t="shared" si="12"/>
        <v>27.420000000000073</v>
      </c>
      <c r="D59" s="21">
        <f>+[2]Summary!C23</f>
        <v>96.797341547098171</v>
      </c>
      <c r="E59" s="21">
        <f>+[2]Summary!D23</f>
        <v>113.67484747526389</v>
      </c>
      <c r="F59" s="21">
        <f>+[2]Summary!E23</f>
        <v>493.43000000000006</v>
      </c>
      <c r="G59" s="21">
        <f t="shared" si="13"/>
        <v>-27.419999999999959</v>
      </c>
      <c r="H59" s="21">
        <f ca="1">+[2]Summary!F23</f>
        <v>99.870358205364212</v>
      </c>
      <c r="I59" s="21">
        <f ca="1">+[2]Summary!G23</f>
        <v>0.64052189134637683</v>
      </c>
      <c r="J59" s="21">
        <f ca="1">+[2]Summary!H23</f>
        <v>114.31536936661027</v>
      </c>
      <c r="K59" s="21">
        <f ca="1">+[2]Summary!I23</f>
        <v>114.31536936661027</v>
      </c>
      <c r="L59" s="21">
        <f>+[2]Summary!J23</f>
        <v>0</v>
      </c>
      <c r="M59" s="21">
        <f ca="1">+[2]Summary!K23</f>
        <v>2429.1653693666108</v>
      </c>
      <c r="N59" s="21">
        <f ca="1">+[2]Summary!L23</f>
        <v>114.31536936661064</v>
      </c>
      <c r="O59" s="21">
        <f>+[2]Summary!M23</f>
        <v>24142.31666666672</v>
      </c>
      <c r="P59" s="21">
        <f ca="1">+[2]Summary!N23</f>
        <v>10.061856958079577</v>
      </c>
      <c r="Q59" s="21">
        <f>+[2]Summary!O23</f>
        <v>2.0438386539816973</v>
      </c>
      <c r="R59" s="21">
        <f ca="1">+[2]Summary!P23</f>
        <v>8.018018304097879</v>
      </c>
      <c r="S59" s="21">
        <f ca="1">+[2]Summary!Q23</f>
        <v>57.064035121488978</v>
      </c>
      <c r="T59" s="23"/>
      <c r="U59" s="28"/>
      <c r="AA59" s="23"/>
    </row>
    <row r="60" spans="1:27" x14ac:dyDescent="0.35">
      <c r="A60" s="16">
        <f t="shared" si="11"/>
        <v>45139</v>
      </c>
      <c r="B60" s="21">
        <f>+[2]Summary!B24</f>
        <v>1228.49</v>
      </c>
      <c r="C60" s="21">
        <f t="shared" si="12"/>
        <v>258.49</v>
      </c>
      <c r="D60" s="21">
        <f>+[2]Summary!C24</f>
        <v>94.125618823099217</v>
      </c>
      <c r="E60" s="21">
        <f>+[2]Summary!D24</f>
        <v>264.14187306285424</v>
      </c>
      <c r="F60" s="21">
        <f>+[2]Summary!E24</f>
        <v>864.34999999999991</v>
      </c>
      <c r="G60" s="21">
        <f t="shared" si="13"/>
        <v>-258.49</v>
      </c>
      <c r="H60" s="21">
        <f ca="1">+[2]Summary!F24</f>
        <v>99.741215346912284</v>
      </c>
      <c r="I60" s="21">
        <f ca="1">+[2]Summary!G24</f>
        <v>2.24260867604603</v>
      </c>
      <c r="J60" s="21">
        <f ca="1">+[2]Summary!H24</f>
        <v>266.38448173890026</v>
      </c>
      <c r="K60" s="21">
        <f ca="1">+[2]Summary!I24</f>
        <v>266.38448173890026</v>
      </c>
      <c r="L60" s="21">
        <f>+[2]Summary!J24</f>
        <v>0</v>
      </c>
      <c r="M60" s="21">
        <f ca="1">+[2]Summary!K24</f>
        <v>2359.2244817389005</v>
      </c>
      <c r="N60" s="21">
        <f ca="1">+[2]Summary!L24</f>
        <v>266.3844817389006</v>
      </c>
      <c r="O60" s="21">
        <f>+[2]Summary!M24</f>
        <v>23964.321666666685</v>
      </c>
      <c r="P60" s="21">
        <f ca="1">+[2]Summary!N24</f>
        <v>9.8447371661701482</v>
      </c>
      <c r="Q60" s="21">
        <f>+[2]Summary!O24</f>
        <v>3.6068202222567924</v>
      </c>
      <c r="R60" s="21">
        <f ca="1">+[2]Summary!P24</f>
        <v>6.2379169439133557</v>
      </c>
      <c r="S60" s="21">
        <f ca="1">+[2]Summary!Q24</f>
        <v>56.898960773571496</v>
      </c>
      <c r="AA60" s="23"/>
    </row>
    <row r="61" spans="1:27" x14ac:dyDescent="0.35">
      <c r="A61" s="16">
        <f t="shared" si="11"/>
        <v>45170</v>
      </c>
      <c r="B61" s="21">
        <f>+[2]Summary!B25</f>
        <v>1617.57</v>
      </c>
      <c r="C61" s="21">
        <f t="shared" si="12"/>
        <v>1617.57</v>
      </c>
      <c r="D61" s="21">
        <f>+[2]Summary!C25</f>
        <v>82.303615658371299</v>
      </c>
      <c r="E61" s="21">
        <f>+[2]Summary!D25</f>
        <v>684.85654953464677</v>
      </c>
      <c r="F61" s="21">
        <f>+[2]Summary!E25</f>
        <v>1176.9999999999998</v>
      </c>
      <c r="G61" s="21">
        <f t="shared" si="13"/>
        <v>-1617.5700000000004</v>
      </c>
      <c r="H61" s="21">
        <f ca="1">+[2]Summary!F25</f>
        <v>98.965040310503653</v>
      </c>
      <c r="I61" s="21">
        <f ca="1">+[2]Summary!G25</f>
        <v>12.308867360789826</v>
      </c>
      <c r="J61" s="21">
        <f ca="1">+[2]Summary!H25</f>
        <v>697.16541689543658</v>
      </c>
      <c r="K61" s="21">
        <f ca="1">+[2]Summary!I25</f>
        <v>697.16541689543658</v>
      </c>
      <c r="L61" s="21">
        <f>+[2]Summary!J25</f>
        <v>0</v>
      </c>
      <c r="M61" s="21">
        <f ca="1">+[2]Summary!K25</f>
        <v>3491.7354168954362</v>
      </c>
      <c r="N61" s="21">
        <f ca="1">+[2]Summary!L25</f>
        <v>697.16541689543624</v>
      </c>
      <c r="O61" s="21">
        <f>+[2]Summary!M25</f>
        <v>23798.84</v>
      </c>
      <c r="P61" s="21">
        <f ca="1">+[2]Summary!N25</f>
        <v>14.671872313505348</v>
      </c>
      <c r="Q61" s="21">
        <f>+[2]Summary!O25</f>
        <v>4.9456191982466358</v>
      </c>
      <c r="R61" s="21">
        <f ca="1">+[2]Summary!P25</f>
        <v>9.7262531152587126</v>
      </c>
      <c r="S61" s="21">
        <f ca="1">+[2]Summary!Q25</f>
        <v>57.256968806807564</v>
      </c>
      <c r="AA61" s="23"/>
    </row>
    <row r="62" spans="1:27" x14ac:dyDescent="0.35">
      <c r="A62" s="16">
        <f t="shared" si="11"/>
        <v>45200</v>
      </c>
      <c r="B62" s="21">
        <f>+[2]Summary!B26</f>
        <v>3090.87</v>
      </c>
      <c r="C62" s="21">
        <f t="shared" si="12"/>
        <v>24.869999999999891</v>
      </c>
      <c r="D62" s="21">
        <f>+[2]Summary!C26</f>
        <v>70.25500988628427</v>
      </c>
      <c r="E62" s="21">
        <f>+[2]Summary!D26</f>
        <v>5371.2425647552291</v>
      </c>
      <c r="F62" s="21">
        <f>+[2]Summary!E26</f>
        <v>422.01</v>
      </c>
      <c r="G62" s="21">
        <f t="shared" si="13"/>
        <v>-24.870000000000005</v>
      </c>
      <c r="H62" s="21">
        <f ca="1">+[2]Summary!F26</f>
        <v>94.61515474659376</v>
      </c>
      <c r="I62" s="21">
        <f ca="1">+[2]Summary!G26</f>
        <v>24.017912896472648</v>
      </c>
      <c r="J62" s="21">
        <f ca="1">+[2]Summary!H26</f>
        <v>5395.2604776517019</v>
      </c>
      <c r="K62" s="21">
        <f ca="1">+[2]Summary!I26</f>
        <v>5395.2604776517019</v>
      </c>
      <c r="L62" s="21">
        <f>+[2]Summary!J26</f>
        <v>0</v>
      </c>
      <c r="M62" s="21">
        <f ca="1">+[2]Summary!K26</f>
        <v>8908.1404776517011</v>
      </c>
      <c r="N62" s="21">
        <f ca="1">+[2]Summary!L26</f>
        <v>5395.260477651701</v>
      </c>
      <c r="O62" s="21">
        <f>+[2]Summary!M26</f>
        <v>23172.670833333312</v>
      </c>
      <c r="P62" s="21">
        <f ca="1">+[2]Summary!N26</f>
        <v>38.442441709557116</v>
      </c>
      <c r="Q62" s="21">
        <f>+[2]Summary!O26</f>
        <v>1.8211539059750899</v>
      </c>
      <c r="R62" s="21">
        <f ca="1">+[2]Summary!P26</f>
        <v>36.621287803582028</v>
      </c>
      <c r="S62" s="21">
        <f ca="1">+[2]Summary!Q26</f>
        <v>53.568619680753912</v>
      </c>
      <c r="AA62" s="11"/>
    </row>
    <row r="63" spans="1:27" x14ac:dyDescent="0.35">
      <c r="A63" s="16">
        <f t="shared" si="11"/>
        <v>45231</v>
      </c>
      <c r="B63" s="21">
        <f>+[2]Summary!B27</f>
        <v>13359.800000000001</v>
      </c>
      <c r="C63" s="21">
        <f t="shared" si="12"/>
        <v>11704.800000000001</v>
      </c>
      <c r="D63" s="21">
        <f>+[2]Summary!C27</f>
        <v>36.525985400779234</v>
      </c>
      <c r="E63" s="21">
        <f>+[2]Summary!D27</f>
        <v>66762.601348479686</v>
      </c>
      <c r="F63" s="21">
        <f>+[2]Summary!E27</f>
        <v>74.48</v>
      </c>
      <c r="G63" s="21">
        <f t="shared" si="13"/>
        <v>-194.29999999999995</v>
      </c>
      <c r="H63" s="21">
        <f ca="1">+[2]Summary!F27</f>
        <v>94.009469617671414</v>
      </c>
      <c r="I63" s="21">
        <f ca="1">+[2]Summary!G27</f>
        <v>4.7460612711718024</v>
      </c>
      <c r="J63" s="21">
        <f ca="1">+[2]Summary!H27</f>
        <v>66767.347409750859</v>
      </c>
      <c r="K63" s="21">
        <f ca="1">+[2]Summary!I27</f>
        <v>66767.347409750859</v>
      </c>
      <c r="L63" s="21">
        <f>+[2]Summary!J27</f>
        <v>-58000</v>
      </c>
      <c r="M63" s="21">
        <f ca="1">+[2]Summary!K27</f>
        <v>22201.627409750858</v>
      </c>
      <c r="N63" s="21">
        <f ca="1">+[2]Summary!L27</f>
        <v>8767.347409750857</v>
      </c>
      <c r="O63" s="21">
        <f>+[2]Summary!M27</f>
        <v>22582.264166666679</v>
      </c>
      <c r="P63" s="21">
        <f ca="1">+[2]Summary!N27</f>
        <v>98.314443786032427</v>
      </c>
      <c r="Q63" s="21">
        <f>+[2]Summary!O27</f>
        <v>0.32981635256015979</v>
      </c>
      <c r="R63" s="21">
        <f ca="1">+[2]Summary!P27</f>
        <v>97.984627433472269</v>
      </c>
      <c r="S63" s="21">
        <f ca="1">+[2]Summary!Q27</f>
        <v>53.778037522317533</v>
      </c>
      <c r="AA63" s="11"/>
    </row>
    <row r="64" spans="1:27" x14ac:dyDescent="0.35">
      <c r="A64" s="16">
        <f t="shared" si="11"/>
        <v>45261</v>
      </c>
      <c r="B64" s="21">
        <f>+[2]Summary!B28</f>
        <v>43028.56</v>
      </c>
      <c r="C64" s="21">
        <f t="shared" si="12"/>
        <v>15955.46</v>
      </c>
      <c r="D64" s="21">
        <f>+[2]Summary!C28</f>
        <v>16.674238134593182</v>
      </c>
      <c r="E64" s="21">
        <f>+[2]Summary!D28</f>
        <v>387898.31692620186</v>
      </c>
      <c r="F64" s="21">
        <f>+[2]Summary!E28</f>
        <v>0</v>
      </c>
      <c r="G64" s="21">
        <f t="shared" si="13"/>
        <v>-344.96</v>
      </c>
      <c r="H64" s="21">
        <f ca="1">+[2]Summary!F28</f>
        <v>88.163744084027414</v>
      </c>
      <c r="I64" s="21">
        <f ca="1">+[2]Summary!G28</f>
        <v>0</v>
      </c>
      <c r="J64" s="21">
        <f ca="1">+[2]Summary!H28</f>
        <v>387898.31692620186</v>
      </c>
      <c r="K64" s="21">
        <f ca="1">+[2]Summary!I28</f>
        <v>387898.31692620186</v>
      </c>
      <c r="L64" s="21">
        <f>+[2]Summary!J28</f>
        <v>-377000</v>
      </c>
      <c r="M64" s="21">
        <f ca="1">+[2]Summary!K28</f>
        <v>53926.876926201861</v>
      </c>
      <c r="N64" s="21">
        <f ca="1">+[2]Summary!L28</f>
        <v>10898.316926201864</v>
      </c>
      <c r="O64" s="21">
        <f>+[2]Summary!M28</f>
        <v>22313.555833333347</v>
      </c>
      <c r="P64" s="21">
        <f ca="1">+[2]Summary!N28</f>
        <v>241.67764801360173</v>
      </c>
      <c r="Q64" s="21">
        <f>+[2]Summary!O28</f>
        <v>0</v>
      </c>
      <c r="R64" s="21">
        <f ca="1">+[2]Summary!P28</f>
        <v>241.67764801360173</v>
      </c>
      <c r="S64" s="21">
        <f ca="1">+[2]Summary!Q28</f>
        <v>68.865537075088355</v>
      </c>
      <c r="T64" s="23"/>
      <c r="AA64" s="11"/>
    </row>
    <row r="65" spans="1:25" x14ac:dyDescent="0.35">
      <c r="A65" s="16">
        <f t="shared" si="11"/>
        <v>45292</v>
      </c>
      <c r="B65" s="21">
        <f>+[2]Summary!B29</f>
        <v>5222.8799999999974</v>
      </c>
      <c r="C65" s="21">
        <f t="shared" si="12"/>
        <v>5012.8799999999974</v>
      </c>
      <c r="D65" s="21">
        <f>+[2]Summary!C29</f>
        <v>9.9851186602521498</v>
      </c>
      <c r="E65" s="21">
        <f>+[2]Summary!D29</f>
        <v>77770.330675989404</v>
      </c>
      <c r="F65" s="21">
        <f>+[2]Summary!E29</f>
        <v>0</v>
      </c>
      <c r="G65" s="21">
        <f t="shared" si="13"/>
        <v>-612.88</v>
      </c>
      <c r="H65" s="21">
        <f ca="1">+[2]Summary!F29</f>
        <v>68.757079051483316</v>
      </c>
      <c r="I65" s="21">
        <f ca="1">+[2]Summary!G29</f>
        <v>0</v>
      </c>
      <c r="J65" s="21">
        <f ca="1">+[2]Summary!H29</f>
        <v>77770.330675989404</v>
      </c>
      <c r="K65" s="21">
        <f ca="1">+[2]Summary!I29</f>
        <v>77770.330675989404</v>
      </c>
      <c r="L65" s="21">
        <f ca="1">+[2]Summary!J29</f>
        <v>-65537.210675989394</v>
      </c>
      <c r="M65" s="21">
        <f ca="1">+[2]Summary!K29</f>
        <v>17456</v>
      </c>
      <c r="N65" s="21">
        <f ca="1">+[2]Summary!L29</f>
        <v>12233.120000000003</v>
      </c>
      <c r="O65" s="21">
        <f>+[2]Summary!M29</f>
        <v>21819.679166666701</v>
      </c>
      <c r="P65" s="21">
        <f>+[2]Summary!N29</f>
        <v>80</v>
      </c>
      <c r="Q65" s="21">
        <f>+[2]Summary!O29</f>
        <v>0</v>
      </c>
      <c r="R65" s="21">
        <f>+[2]Summary!P29</f>
        <v>80</v>
      </c>
      <c r="S65" s="21">
        <f ca="1">+[2]Summary!Q29</f>
        <v>65.89526213139716</v>
      </c>
      <c r="T65" s="23"/>
    </row>
    <row r="66" spans="1:25" x14ac:dyDescent="0.35">
      <c r="A66" s="16">
        <f t="shared" si="11"/>
        <v>45323</v>
      </c>
      <c r="B66" s="21">
        <f>+[2]Summary!B30</f>
        <v>105.41</v>
      </c>
      <c r="C66" s="21">
        <f t="shared" si="12"/>
        <v>105.41</v>
      </c>
      <c r="D66" s="21">
        <f>+[2]Summary!C30</f>
        <v>6.2931412792191432</v>
      </c>
      <c r="E66" s="21">
        <f>+[2]Summary!D30</f>
        <v>8445.4740392927233</v>
      </c>
      <c r="F66" s="21">
        <f>+[2]Summary!E30</f>
        <v>0</v>
      </c>
      <c r="G66" s="21">
        <f t="shared" si="13"/>
        <v>-105.41</v>
      </c>
      <c r="H66" s="21">
        <f ca="1">+[2]Summary!F30</f>
        <v>47.022759272635099</v>
      </c>
      <c r="I66" s="21">
        <f ca="1">+[2]Summary!G30</f>
        <v>0</v>
      </c>
      <c r="J66" s="21">
        <f ca="1">+[2]Summary!H30</f>
        <v>8445.4740392927233</v>
      </c>
      <c r="K66" s="21">
        <f ca="1">+[2]Summary!I30</f>
        <v>8445.4740392927233</v>
      </c>
      <c r="L66" s="21">
        <f ca="1">+[2]Summary!J30</f>
        <v>4371.1159607072768</v>
      </c>
      <c r="M66" s="21">
        <f ca="1">+[2]Summary!K30</f>
        <v>12922</v>
      </c>
      <c r="N66" s="21">
        <f ca="1">+[2]Summary!L30</f>
        <v>12816.59</v>
      </c>
      <c r="O66" s="21">
        <f>+[2]Summary!M30</f>
        <v>21537.36666666668</v>
      </c>
      <c r="P66" s="21">
        <f>+[2]Summary!N30</f>
        <v>60</v>
      </c>
      <c r="Q66" s="21">
        <f>+[2]Summary!O30</f>
        <v>0</v>
      </c>
      <c r="R66" s="21">
        <f>+[2]Summary!P30</f>
        <v>60</v>
      </c>
      <c r="S66" s="21">
        <f ca="1">+[2]Summary!Q30</f>
        <v>70.048725783991003</v>
      </c>
      <c r="T66" s="23"/>
    </row>
    <row r="67" spans="1:25" x14ac:dyDescent="0.35">
      <c r="A67" s="16">
        <f>DATE(YEAR(N40),MONTH(N40),1)</f>
        <v>45352</v>
      </c>
      <c r="B67" s="21">
        <f>+[2]Summary!B31</f>
        <v>0</v>
      </c>
      <c r="C67" s="21">
        <f t="shared" si="12"/>
        <v>0</v>
      </c>
      <c r="D67" s="21">
        <f>+[2]Summary!C31</f>
        <v>1.2327380363904323</v>
      </c>
      <c r="E67" s="21">
        <f>+[2]Summary!D31</f>
        <v>0</v>
      </c>
      <c r="F67" s="21">
        <f>+[2]Summary!E31</f>
        <v>0</v>
      </c>
      <c r="G67" s="21">
        <f t="shared" si="13"/>
        <v>0</v>
      </c>
      <c r="H67" s="21">
        <f ca="1">+[2]Summary!F31</f>
        <v>4.8003177657889875</v>
      </c>
      <c r="I67" s="21">
        <f ca="1">+[2]Summary!G31</f>
        <v>0</v>
      </c>
      <c r="J67" s="21">
        <f ca="1">+[2]Summary!H31</f>
        <v>0</v>
      </c>
      <c r="K67" s="21">
        <f ca="1">+[2]Summary!I31</f>
        <v>0</v>
      </c>
      <c r="L67" s="21">
        <f ca="1">+[2]Summary!J31</f>
        <v>12832</v>
      </c>
      <c r="M67" s="21">
        <f ca="1">+[2]Summary!K31</f>
        <v>12832</v>
      </c>
      <c r="N67" s="21">
        <f ca="1">+[2]Summary!L31</f>
        <v>12832</v>
      </c>
      <c r="O67" s="21">
        <f>+[2]Summary!M31</f>
        <v>21386.118333333368</v>
      </c>
      <c r="P67" s="21">
        <f>+[2]Summary!N31</f>
        <v>60</v>
      </c>
      <c r="Q67" s="21">
        <f>+[2]Summary!O31</f>
        <v>0</v>
      </c>
      <c r="R67" s="21">
        <f>+[2]Summary!P31</f>
        <v>60</v>
      </c>
      <c r="S67" s="21">
        <f ca="1">+[2]Summary!Q31</f>
        <v>68.509346003573597</v>
      </c>
      <c r="T67" s="23"/>
    </row>
    <row r="68" spans="1:25" x14ac:dyDescent="0.35">
      <c r="D68" s="23"/>
      <c r="E68" s="23"/>
      <c r="F68" s="23"/>
      <c r="G68" s="23"/>
      <c r="H68" s="23"/>
      <c r="I68" s="23"/>
      <c r="J68" s="23"/>
      <c r="K68" s="23"/>
      <c r="N68" s="23"/>
      <c r="O68" s="23"/>
      <c r="P68" s="23"/>
      <c r="Q68" s="23"/>
      <c r="R68" s="23"/>
      <c r="S68" s="23"/>
      <c r="T68" s="23"/>
    </row>
    <row r="69" spans="1:25" x14ac:dyDescent="0.35">
      <c r="B69" s="21">
        <f>+SUM(B44:B67)</f>
        <v>212438.45</v>
      </c>
      <c r="C69" s="21"/>
      <c r="D69" s="23"/>
      <c r="F69" s="21">
        <f>+SUM(F44:F67)</f>
        <v>89827.749999999985</v>
      </c>
      <c r="G69" s="21"/>
      <c r="H69" s="23"/>
      <c r="I69" s="21"/>
      <c r="J69" s="21"/>
      <c r="K69" s="21"/>
      <c r="L69" s="21"/>
      <c r="M69" s="21">
        <f ca="1">+SUM(M44:M67)</f>
        <v>368053.70381032245</v>
      </c>
      <c r="N69" s="21">
        <f ca="1">+SUM(N44:N67)</f>
        <v>65787.503810322436</v>
      </c>
      <c r="O69" s="21">
        <f>+SUM(O44:O67)</f>
        <v>620203.53000000445</v>
      </c>
      <c r="P69" s="23"/>
      <c r="Q69" s="23"/>
      <c r="R69" s="23"/>
      <c r="S69" s="23"/>
      <c r="T69" s="23"/>
    </row>
    <row r="70" spans="1:25" x14ac:dyDescent="0.35">
      <c r="A70" s="47" t="s">
        <v>58</v>
      </c>
      <c r="B70" s="56">
        <f>+B69-SUM(B8:B31)</f>
        <v>105545.81000000003</v>
      </c>
      <c r="C70" s="56">
        <f>+B70+F70</f>
        <v>100716.39</v>
      </c>
      <c r="D70" s="23"/>
      <c r="F70" s="56">
        <f>+F69-SUM(E8:E31)</f>
        <v>-4829.4200000000274</v>
      </c>
      <c r="G70" s="56"/>
      <c r="H70" s="23"/>
      <c r="I70" s="56"/>
      <c r="J70" s="56"/>
      <c r="K70" s="56"/>
      <c r="L70" s="56"/>
      <c r="M70" s="56">
        <f ca="1">+M69-SUM(K8:K31)</f>
        <v>95625.446801363491</v>
      </c>
      <c r="N70" s="56">
        <f ca="1">+N69-SUM(L8:L31)</f>
        <v>-5090.9431986365526</v>
      </c>
      <c r="O70" s="56">
        <f>+O69-SUM(M8:M31)</f>
        <v>4.4237822294235229E-9</v>
      </c>
      <c r="P70" s="23"/>
      <c r="Q70" s="23"/>
      <c r="R70" s="23"/>
      <c r="S70" s="23"/>
      <c r="T70" s="23"/>
      <c r="U70" s="28"/>
    </row>
    <row r="71" spans="1:25" x14ac:dyDescent="0.35">
      <c r="B71" s="21"/>
      <c r="E71" s="21"/>
    </row>
    <row r="72" spans="1:25" x14ac:dyDescent="0.35">
      <c r="V72" s="10"/>
    </row>
    <row r="73" spans="1:25" x14ac:dyDescent="0.35">
      <c r="U73" s="36"/>
      <c r="V73" s="36"/>
      <c r="W73" s="36"/>
      <c r="X73" s="36"/>
      <c r="Y73" s="36"/>
    </row>
    <row r="74" spans="1:25" x14ac:dyDescent="0.35">
      <c r="L74" s="23"/>
      <c r="M74" s="23"/>
      <c r="N74" s="23"/>
      <c r="O74" s="23"/>
      <c r="P74" s="23"/>
      <c r="Q74" s="23"/>
      <c r="R74" s="23"/>
      <c r="T74" s="36"/>
      <c r="U74" s="36"/>
      <c r="V74" s="36"/>
      <c r="W74" s="36"/>
      <c r="X74" s="36"/>
    </row>
    <row r="75" spans="1:25" x14ac:dyDescent="0.35">
      <c r="L75" s="23"/>
      <c r="M75" s="23"/>
      <c r="N75" s="23"/>
      <c r="O75" s="23"/>
      <c r="P75" s="23"/>
      <c r="Q75" s="23"/>
      <c r="R75" s="23"/>
      <c r="T75" s="37"/>
      <c r="U75" s="27"/>
      <c r="V75" s="27"/>
      <c r="W75" s="27"/>
      <c r="X75" s="27"/>
    </row>
    <row r="76" spans="1:25" x14ac:dyDescent="0.35">
      <c r="L76" s="23"/>
      <c r="M76" s="23"/>
      <c r="N76" s="23"/>
      <c r="O76" s="23"/>
      <c r="P76" s="23"/>
      <c r="Q76" s="23"/>
      <c r="R76" s="23"/>
      <c r="T76" s="38"/>
      <c r="U76" s="27"/>
      <c r="V76" s="27"/>
      <c r="W76" s="27"/>
      <c r="X76" s="27"/>
    </row>
    <row r="77" spans="1:25" x14ac:dyDescent="0.35">
      <c r="L77" s="23"/>
      <c r="M77" s="23"/>
      <c r="N77" s="23"/>
      <c r="O77" s="23"/>
      <c r="P77" s="23"/>
      <c r="Q77" s="23"/>
      <c r="R77" s="23"/>
      <c r="T77" s="38"/>
      <c r="U77" s="27"/>
      <c r="V77" s="27"/>
      <c r="W77" s="27"/>
      <c r="X77" s="27"/>
    </row>
    <row r="78" spans="1:25" x14ac:dyDescent="0.35">
      <c r="L78" s="23"/>
      <c r="M78" s="23"/>
      <c r="N78" s="23"/>
      <c r="O78" s="23"/>
      <c r="P78" s="23"/>
      <c r="Q78" s="23"/>
      <c r="R78" s="23"/>
      <c r="T78" s="37"/>
      <c r="U78" s="27"/>
      <c r="V78" s="27"/>
      <c r="W78" s="27"/>
      <c r="X78" s="27"/>
    </row>
    <row r="79" spans="1:25" x14ac:dyDescent="0.35">
      <c r="L79" s="23"/>
      <c r="M79" s="23"/>
      <c r="N79" s="23"/>
      <c r="O79" s="23"/>
      <c r="P79" s="23"/>
      <c r="Q79" s="23"/>
      <c r="R79" s="23"/>
      <c r="T79" s="38"/>
      <c r="U79" s="27"/>
      <c r="V79" s="27"/>
      <c r="W79" s="27"/>
      <c r="X79" s="27"/>
    </row>
    <row r="80" spans="1:25" x14ac:dyDescent="0.35">
      <c r="L80" s="23"/>
      <c r="M80" s="23"/>
      <c r="N80" s="23"/>
      <c r="O80" s="23"/>
      <c r="P80" s="23"/>
      <c r="Q80" s="23"/>
      <c r="R80" s="23"/>
      <c r="T80" s="38"/>
      <c r="U80" s="27"/>
      <c r="V80" s="27"/>
      <c r="W80" s="27"/>
      <c r="X80" s="27"/>
    </row>
    <row r="81" spans="5:25" x14ac:dyDescent="0.35">
      <c r="R81" s="28"/>
      <c r="T81" s="37"/>
      <c r="U81" s="27"/>
      <c r="V81" s="27"/>
      <c r="W81" s="27"/>
      <c r="X81" s="27"/>
    </row>
    <row r="84" spans="5:25" x14ac:dyDescent="0.35">
      <c r="K84" s="28"/>
      <c r="L84" s="28"/>
      <c r="M84" s="28"/>
      <c r="N84" s="28"/>
      <c r="O84" s="28"/>
      <c r="T84" s="39"/>
      <c r="U84" s="40"/>
      <c r="V84" s="40"/>
      <c r="W84" s="40"/>
      <c r="X84" s="40"/>
      <c r="Y84" s="40"/>
    </row>
    <row r="85" spans="5:25" x14ac:dyDescent="0.35">
      <c r="K85" s="28"/>
      <c r="L85" s="28"/>
      <c r="M85" s="28"/>
      <c r="N85" s="28"/>
      <c r="O85" s="28"/>
      <c r="T85" s="39"/>
      <c r="U85" s="41"/>
      <c r="V85" s="40"/>
      <c r="W85" s="40"/>
      <c r="X85" s="40"/>
      <c r="Y85" s="40"/>
    </row>
    <row r="86" spans="5:25" x14ac:dyDescent="0.35">
      <c r="K86" s="28"/>
      <c r="L86" s="28"/>
      <c r="M86" s="28"/>
      <c r="N86" s="28"/>
      <c r="O86" s="28"/>
      <c r="T86" s="39"/>
      <c r="U86" s="41"/>
      <c r="V86" s="41"/>
      <c r="W86" s="41"/>
      <c r="X86" s="41"/>
      <c r="Y86" s="40"/>
    </row>
    <row r="87" spans="5:25" x14ac:dyDescent="0.35">
      <c r="K87" s="28"/>
      <c r="L87" s="28"/>
      <c r="M87" s="28"/>
      <c r="N87" s="28"/>
      <c r="O87" s="28"/>
      <c r="T87" s="39"/>
      <c r="U87" s="40"/>
      <c r="V87" s="40"/>
      <c r="W87" s="40"/>
      <c r="X87" s="40"/>
      <c r="Y87" s="40"/>
    </row>
    <row r="88" spans="5:25" x14ac:dyDescent="0.35">
      <c r="K88" s="28"/>
      <c r="L88" s="28"/>
      <c r="M88" s="28"/>
      <c r="N88" s="28"/>
      <c r="O88" s="28"/>
      <c r="T88" s="39"/>
      <c r="U88" s="40"/>
      <c r="V88" s="40"/>
      <c r="W88" s="40"/>
      <c r="X88" s="40"/>
      <c r="Y88" s="40"/>
    </row>
    <row r="89" spans="5:25" x14ac:dyDescent="0.35">
      <c r="K89" s="28"/>
      <c r="L89" s="28"/>
      <c r="M89" s="28"/>
      <c r="N89" s="28"/>
      <c r="O89" s="28"/>
      <c r="T89" s="39"/>
      <c r="U89" s="40"/>
      <c r="V89" s="41"/>
      <c r="W89" s="40"/>
      <c r="X89" s="40"/>
      <c r="Y89" s="40"/>
    </row>
    <row r="90" spans="5:25" x14ac:dyDescent="0.35">
      <c r="K90" s="28"/>
      <c r="L90" s="28"/>
      <c r="M90" s="28"/>
      <c r="N90" s="28"/>
      <c r="O90" s="28"/>
      <c r="P90" s="28"/>
      <c r="Q90" s="21"/>
      <c r="T90" s="39"/>
      <c r="U90" s="40"/>
      <c r="V90" s="40"/>
      <c r="W90" s="40"/>
      <c r="X90" s="40"/>
      <c r="Y90" s="40"/>
    </row>
    <row r="91" spans="5:25" x14ac:dyDescent="0.35">
      <c r="J91" s="24"/>
      <c r="K91" s="42"/>
      <c r="L91" s="42"/>
      <c r="M91" s="42"/>
      <c r="N91" s="42"/>
    </row>
    <row r="92" spans="5:25" x14ac:dyDescent="0.35">
      <c r="J92" s="24"/>
      <c r="K92" s="28"/>
      <c r="L92" s="28"/>
      <c r="M92" s="28"/>
      <c r="N92" s="28"/>
    </row>
    <row r="94" spans="5:25" x14ac:dyDescent="0.35">
      <c r="K94" s="21"/>
      <c r="L94" s="21"/>
      <c r="M94" s="21"/>
      <c r="N94" s="21"/>
      <c r="O94" s="21"/>
      <c r="P94" s="21"/>
      <c r="Q94" s="21"/>
    </row>
    <row r="95" spans="5:25" x14ac:dyDescent="0.35">
      <c r="K95" s="21"/>
      <c r="L95" s="21"/>
      <c r="M95" s="21"/>
      <c r="N95" s="21"/>
      <c r="O95" s="21"/>
      <c r="P95" s="21"/>
      <c r="Q95" s="21"/>
    </row>
    <row r="96" spans="5:25" x14ac:dyDescent="0.35">
      <c r="E96" s="43"/>
      <c r="K96" s="21"/>
      <c r="L96" s="21"/>
      <c r="M96" s="21"/>
      <c r="N96" s="21"/>
      <c r="O96" s="21"/>
      <c r="P96" s="21"/>
      <c r="Q96" s="21"/>
    </row>
    <row r="97" spans="5:17" x14ac:dyDescent="0.35">
      <c r="E97" s="43"/>
      <c r="F97" s="55"/>
      <c r="G97" s="50"/>
      <c r="H97" s="55"/>
      <c r="I97" s="50"/>
      <c r="K97" s="21"/>
      <c r="L97" s="21"/>
      <c r="M97" s="21"/>
      <c r="N97" s="21"/>
      <c r="O97" s="21"/>
      <c r="P97" s="21"/>
      <c r="Q97" s="21"/>
    </row>
    <row r="98" spans="5:17" x14ac:dyDescent="0.35">
      <c r="F98" s="43"/>
      <c r="G98" s="43"/>
      <c r="H98" s="43"/>
      <c r="I98" s="43"/>
      <c r="K98" s="21"/>
      <c r="L98" s="21"/>
      <c r="M98" s="21"/>
      <c r="N98" s="21"/>
      <c r="O98" s="21"/>
      <c r="P98" s="21"/>
      <c r="Q98" s="21"/>
    </row>
    <row r="99" spans="5:17" x14ac:dyDescent="0.35">
      <c r="E99" s="43"/>
      <c r="F99" s="11"/>
      <c r="G99" s="11"/>
      <c r="H99" s="11"/>
      <c r="I99" s="11"/>
      <c r="K99" s="21"/>
      <c r="L99" s="21"/>
      <c r="M99" s="21"/>
      <c r="N99" s="21"/>
      <c r="O99" s="21"/>
      <c r="P99" s="21"/>
      <c r="Q99" s="21"/>
    </row>
    <row r="100" spans="5:17" x14ac:dyDescent="0.35">
      <c r="E100" s="43"/>
      <c r="F100" s="11"/>
      <c r="G100" s="11"/>
      <c r="H100" s="11"/>
      <c r="I100" s="11"/>
      <c r="K100" s="28"/>
      <c r="L100" s="28"/>
      <c r="M100" s="28"/>
      <c r="N100" s="28"/>
      <c r="O100" s="21"/>
    </row>
    <row r="101" spans="5:17" x14ac:dyDescent="0.35">
      <c r="E101" s="43"/>
    </row>
    <row r="102" spans="5:17" x14ac:dyDescent="0.35">
      <c r="E102" s="43"/>
      <c r="F102" s="55"/>
      <c r="G102" s="50"/>
      <c r="H102" s="55"/>
      <c r="I102" s="50"/>
      <c r="K102" s="28"/>
      <c r="L102" s="28"/>
      <c r="M102" s="28"/>
      <c r="N102" s="28"/>
      <c r="O102" s="28"/>
      <c r="P102" s="21"/>
      <c r="Q102" s="21"/>
    </row>
    <row r="103" spans="5:17" x14ac:dyDescent="0.35">
      <c r="F103" s="43"/>
      <c r="G103" s="43"/>
      <c r="H103" s="43"/>
      <c r="I103" s="43"/>
      <c r="K103" s="28"/>
      <c r="L103" s="28"/>
      <c r="M103" s="28"/>
      <c r="N103" s="28"/>
      <c r="O103" s="28"/>
      <c r="P103" s="21"/>
      <c r="Q103" s="21"/>
    </row>
    <row r="104" spans="5:17" x14ac:dyDescent="0.35">
      <c r="E104" s="43"/>
      <c r="F104" s="11"/>
      <c r="G104" s="11"/>
      <c r="H104" s="11"/>
      <c r="I104" s="11"/>
      <c r="K104" s="28"/>
      <c r="L104" s="28"/>
      <c r="M104" s="28"/>
      <c r="N104" s="28"/>
      <c r="O104" s="28"/>
      <c r="P104" s="21"/>
      <c r="Q104" s="21"/>
    </row>
    <row r="105" spans="5:17" x14ac:dyDescent="0.35">
      <c r="E105" s="43"/>
      <c r="F105" s="11"/>
      <c r="G105" s="11"/>
      <c r="H105" s="11"/>
      <c r="I105" s="11"/>
      <c r="K105" s="28"/>
      <c r="L105" s="28"/>
      <c r="M105" s="28"/>
      <c r="N105" s="28"/>
      <c r="O105" s="28"/>
      <c r="P105" s="21"/>
      <c r="Q105" s="21"/>
    </row>
    <row r="106" spans="5:17" x14ac:dyDescent="0.35">
      <c r="K106" s="28"/>
      <c r="L106" s="28"/>
      <c r="M106" s="28"/>
      <c r="N106" s="28"/>
      <c r="O106" s="28"/>
      <c r="P106" s="21"/>
      <c r="Q106" s="21"/>
    </row>
    <row r="107" spans="5:17" x14ac:dyDescent="0.35">
      <c r="K107" s="28"/>
      <c r="L107" s="28"/>
      <c r="M107" s="28"/>
      <c r="N107" s="28"/>
      <c r="O107" s="28"/>
      <c r="P107" s="21"/>
      <c r="Q107" s="21"/>
    </row>
    <row r="108" spans="5:17" x14ac:dyDescent="0.35">
      <c r="K108" s="28"/>
      <c r="L108" s="28"/>
      <c r="M108" s="28"/>
      <c r="N108" s="28"/>
      <c r="O108" s="28"/>
    </row>
  </sheetData>
  <mergeCells count="8">
    <mergeCell ref="B4:D4"/>
    <mergeCell ref="N4:Q4"/>
    <mergeCell ref="E4:G4"/>
    <mergeCell ref="H102:I102"/>
    <mergeCell ref="H97:I97"/>
    <mergeCell ref="F97:G97"/>
    <mergeCell ref="F102:G102"/>
    <mergeCell ref="P40:S4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2024-09-05T11:23:30Z</dcterms:created>
  <dcterms:modified xsi:type="dcterms:W3CDTF">2024-09-06T17:48:21Z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{EF7D0AF8-3987-4572-8DD7-D19DFCB9B87C}</vt:lpwstr>
  </property>
</Properties>
</file>