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Process Results\"/>
    </mc:Choice>
  </mc:AlternateContent>
  <xr:revisionPtr revIDLastSave="0" documentId="8_{306C206F-BF36-431B-A224-7162F597FC47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Completion Factors" sheetId="1" r:id="rId1"/>
    <sheet name="Summary" sheetId="2" r:id="rId2"/>
  </sheets>
  <externalReferences>
    <externalReference r:id="rId3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2" l="1"/>
  <c r="G34" i="2"/>
  <c r="O31" i="2"/>
  <c r="K31" i="2"/>
  <c r="L31" i="2" s="1"/>
  <c r="A31" i="2"/>
  <c r="R31" i="2" s="1"/>
  <c r="O30" i="2"/>
  <c r="K30" i="2"/>
  <c r="L30" i="2" s="1"/>
  <c r="A30" i="2"/>
  <c r="R30" i="2" s="1"/>
  <c r="O29" i="2"/>
  <c r="K29" i="2"/>
  <c r="L29" i="2" s="1"/>
  <c r="A29" i="2"/>
  <c r="R29" i="2" s="1"/>
  <c r="O28" i="2"/>
  <c r="K28" i="2"/>
  <c r="A28" i="2"/>
  <c r="R28" i="2" s="1"/>
  <c r="O27" i="2"/>
  <c r="K27" i="2"/>
  <c r="A27" i="2"/>
  <c r="R27" i="2" s="1"/>
  <c r="O26" i="2"/>
  <c r="K26" i="2"/>
  <c r="A26" i="2"/>
  <c r="R26" i="2" s="1"/>
  <c r="O25" i="2"/>
  <c r="K25" i="2"/>
  <c r="A25" i="2"/>
  <c r="R25" i="2" s="1"/>
  <c r="O24" i="2"/>
  <c r="K24" i="2"/>
  <c r="A24" i="2"/>
  <c r="R24" i="2" s="1"/>
  <c r="O23" i="2"/>
  <c r="K23" i="2"/>
  <c r="A23" i="2"/>
  <c r="R23" i="2" s="1"/>
  <c r="O22" i="2"/>
  <c r="K22" i="2"/>
  <c r="A22" i="2"/>
  <c r="R22" i="2" s="1"/>
  <c r="O21" i="2"/>
  <c r="K21" i="2"/>
  <c r="A21" i="2"/>
  <c r="R21" i="2" s="1"/>
  <c r="O20" i="2"/>
  <c r="K20" i="2"/>
  <c r="A20" i="2"/>
  <c r="R20" i="2" s="1"/>
  <c r="K19" i="2"/>
  <c r="A19" i="2"/>
  <c r="R19" i="2" s="1"/>
  <c r="K18" i="2"/>
  <c r="A18" i="2"/>
  <c r="R18" i="2" s="1"/>
  <c r="K17" i="2"/>
  <c r="A17" i="2"/>
  <c r="R17" i="2" s="1"/>
  <c r="K16" i="2"/>
  <c r="A16" i="2"/>
  <c r="R16" i="2" s="1"/>
  <c r="K15" i="2"/>
  <c r="A15" i="2"/>
  <c r="R15" i="2" s="1"/>
  <c r="K14" i="2"/>
  <c r="A14" i="2"/>
  <c r="R14" i="2" s="1"/>
  <c r="K13" i="2"/>
  <c r="A13" i="2"/>
  <c r="R13" i="2" s="1"/>
  <c r="K12" i="2"/>
  <c r="A12" i="2"/>
  <c r="R12" i="2" s="1"/>
  <c r="K11" i="2"/>
  <c r="A11" i="2"/>
  <c r="R11" i="2" s="1"/>
  <c r="K10" i="2"/>
  <c r="A10" i="2"/>
  <c r="R10" i="2" s="1"/>
  <c r="K9" i="2"/>
  <c r="A9" i="2"/>
  <c r="R9" i="2" s="1"/>
  <c r="K8" i="2"/>
  <c r="A8" i="2"/>
  <c r="R8" i="2" s="1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2" s="1"/>
  <c r="D8" i="2" s="1"/>
  <c r="J29" i="1"/>
  <c r="C9" i="2" s="1"/>
  <c r="D9" i="2" s="1"/>
  <c r="H29" i="1"/>
  <c r="D29" i="1"/>
  <c r="C29" i="1"/>
  <c r="B29" i="1"/>
  <c r="J28" i="1"/>
  <c r="C10" i="2" s="1"/>
  <c r="D10" i="2" s="1"/>
  <c r="H28" i="1"/>
  <c r="D28" i="1"/>
  <c r="C28" i="1"/>
  <c r="B28" i="1"/>
  <c r="J27" i="1"/>
  <c r="C11" i="2" s="1"/>
  <c r="D11" i="2" s="1"/>
  <c r="H27" i="1"/>
  <c r="D27" i="1"/>
  <c r="C27" i="1"/>
  <c r="B27" i="1"/>
  <c r="J26" i="1"/>
  <c r="C12" i="2" s="1"/>
  <c r="D12" i="2" s="1"/>
  <c r="H26" i="1"/>
  <c r="D26" i="1"/>
  <c r="C26" i="1"/>
  <c r="B26" i="1"/>
  <c r="J25" i="1"/>
  <c r="C13" i="2" s="1"/>
  <c r="D13" i="2" s="1"/>
  <c r="H25" i="1"/>
  <c r="D25" i="1"/>
  <c r="C25" i="1"/>
  <c r="B25" i="1"/>
  <c r="J24" i="1"/>
  <c r="C14" i="2" s="1"/>
  <c r="D14" i="2" s="1"/>
  <c r="H24" i="1"/>
  <c r="D24" i="1"/>
  <c r="C24" i="1"/>
  <c r="B24" i="1"/>
  <c r="J23" i="1"/>
  <c r="C15" i="2" s="1"/>
  <c r="D15" i="2" s="1"/>
  <c r="H23" i="1"/>
  <c r="D23" i="1"/>
  <c r="C23" i="1"/>
  <c r="B23" i="1"/>
  <c r="J22" i="1"/>
  <c r="C16" i="2" s="1"/>
  <c r="D16" i="2" s="1"/>
  <c r="H22" i="1"/>
  <c r="D22" i="1"/>
  <c r="C22" i="1"/>
  <c r="B22" i="1"/>
  <c r="J21" i="1"/>
  <c r="C17" i="2" s="1"/>
  <c r="D17" i="2" s="1"/>
  <c r="H21" i="1"/>
  <c r="D21" i="1"/>
  <c r="C21" i="1"/>
  <c r="B21" i="1"/>
  <c r="J20" i="1"/>
  <c r="C18" i="2" s="1"/>
  <c r="D18" i="2" s="1"/>
  <c r="H20" i="1"/>
  <c r="D20" i="1"/>
  <c r="C20" i="1"/>
  <c r="B20" i="1"/>
  <c r="J19" i="1"/>
  <c r="C19" i="2" s="1"/>
  <c r="D19" i="2" s="1"/>
  <c r="H19" i="1"/>
  <c r="D19" i="1"/>
  <c r="C19" i="1"/>
  <c r="B19" i="1"/>
  <c r="J18" i="1"/>
  <c r="C20" i="2" s="1"/>
  <c r="D20" i="2" s="1"/>
  <c r="H18" i="1"/>
  <c r="D18" i="1"/>
  <c r="C18" i="1"/>
  <c r="B18" i="1"/>
  <c r="J17" i="1"/>
  <c r="C21" i="2" s="1"/>
  <c r="D21" i="2" s="1"/>
  <c r="H17" i="1"/>
  <c r="D17" i="1"/>
  <c r="C17" i="1"/>
  <c r="B17" i="1"/>
  <c r="J16" i="1"/>
  <c r="C22" i="2" s="1"/>
  <c r="D22" i="2" s="1"/>
  <c r="H16" i="1"/>
  <c r="D16" i="1"/>
  <c r="C16" i="1"/>
  <c r="B16" i="1"/>
  <c r="J15" i="1"/>
  <c r="C23" i="2" s="1"/>
  <c r="D23" i="2" s="1"/>
  <c r="H15" i="1"/>
  <c r="D15" i="1"/>
  <c r="C15" i="1"/>
  <c r="B15" i="1"/>
  <c r="J14" i="1"/>
  <c r="C24" i="2" s="1"/>
  <c r="D24" i="2" s="1"/>
  <c r="H14" i="1"/>
  <c r="D14" i="1"/>
  <c r="C14" i="1"/>
  <c r="B14" i="1"/>
  <c r="J13" i="1"/>
  <c r="C25" i="2" s="1"/>
  <c r="D25" i="2" s="1"/>
  <c r="H13" i="1"/>
  <c r="D13" i="1"/>
  <c r="C13" i="1"/>
  <c r="B13" i="1"/>
  <c r="J12" i="1"/>
  <c r="C26" i="2" s="1"/>
  <c r="D26" i="2" s="1"/>
  <c r="H12" i="1"/>
  <c r="D12" i="1"/>
  <c r="C12" i="1"/>
  <c r="B12" i="1"/>
  <c r="J11" i="1"/>
  <c r="C27" i="2" s="1"/>
  <c r="D27" i="2" s="1"/>
  <c r="H11" i="1"/>
  <c r="D11" i="1"/>
  <c r="C11" i="1"/>
  <c r="B11" i="1"/>
  <c r="J10" i="1"/>
  <c r="C28" i="2" s="1"/>
  <c r="D28" i="2" s="1"/>
  <c r="H10" i="1"/>
  <c r="D10" i="1"/>
  <c r="C10" i="1"/>
  <c r="B10" i="1"/>
  <c r="J9" i="1"/>
  <c r="C29" i="2" s="1"/>
  <c r="D29" i="2" s="1"/>
  <c r="H9" i="1"/>
  <c r="D9" i="1"/>
  <c r="C9" i="1"/>
  <c r="B9" i="1"/>
  <c r="J8" i="1"/>
  <c r="C30" i="2" s="1"/>
  <c r="D30" i="2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2" s="1"/>
  <c r="D31" i="2" s="1"/>
  <c r="H7" i="1"/>
  <c r="D7" i="1"/>
  <c r="C7" i="1"/>
  <c r="B7" i="1"/>
  <c r="F31" i="2" l="1"/>
  <c r="G31" i="2" s="1"/>
  <c r="H31" i="2" s="1"/>
  <c r="E31" i="2"/>
  <c r="F30" i="2"/>
  <c r="G30" i="2" s="1"/>
  <c r="H30" i="2" s="1"/>
  <c r="E30" i="2"/>
  <c r="F29" i="2"/>
  <c r="G29" i="2" s="1"/>
  <c r="H29" i="2" s="1"/>
  <c r="E29" i="2"/>
  <c r="G28" i="2"/>
  <c r="E28" i="2"/>
  <c r="G27" i="2"/>
  <c r="E27" i="2"/>
  <c r="G26" i="2"/>
  <c r="E26" i="2"/>
  <c r="G25" i="2"/>
  <c r="E25" i="2"/>
  <c r="G24" i="2"/>
  <c r="E24" i="2"/>
  <c r="G23" i="2"/>
  <c r="E23" i="2"/>
  <c r="G22" i="2"/>
  <c r="E22" i="2"/>
  <c r="G21" i="2"/>
  <c r="E21" i="2"/>
  <c r="G20" i="2"/>
  <c r="E20" i="2"/>
  <c r="G19" i="2"/>
  <c r="E19" i="2"/>
  <c r="G18" i="2"/>
  <c r="E18" i="2"/>
  <c r="G17" i="2"/>
  <c r="E17" i="2"/>
  <c r="G16" i="2"/>
  <c r="E16" i="2"/>
  <c r="G15" i="2"/>
  <c r="E15" i="2"/>
  <c r="G14" i="2"/>
  <c r="E14" i="2"/>
  <c r="G13" i="2"/>
  <c r="E13" i="2"/>
  <c r="G12" i="2"/>
  <c r="E12" i="2"/>
  <c r="G11" i="2"/>
  <c r="E11" i="2"/>
  <c r="G10" i="2"/>
  <c r="E10" i="2"/>
  <c r="G9" i="2"/>
  <c r="E9" i="2"/>
  <c r="G8" i="2"/>
  <c r="E8" i="2"/>
  <c r="M19" i="2" l="1"/>
  <c r="J8" i="2"/>
  <c r="L8" i="2" s="1"/>
  <c r="H8" i="2"/>
  <c r="M20" i="2"/>
  <c r="J9" i="2"/>
  <c r="L9" i="2" s="1"/>
  <c r="H9" i="2"/>
  <c r="M21" i="2"/>
  <c r="J10" i="2"/>
  <c r="L10" i="2" s="1"/>
  <c r="H10" i="2"/>
  <c r="M22" i="2"/>
  <c r="J11" i="2"/>
  <c r="L11" i="2" s="1"/>
  <c r="H11" i="2"/>
  <c r="M23" i="2"/>
  <c r="J12" i="2"/>
  <c r="L12" i="2" s="1"/>
  <c r="H12" i="2"/>
  <c r="M24" i="2"/>
  <c r="J13" i="2"/>
  <c r="L13" i="2" s="1"/>
  <c r="H13" i="2"/>
  <c r="M25" i="2"/>
  <c r="J14" i="2"/>
  <c r="L14" i="2" s="1"/>
  <c r="H14" i="2"/>
  <c r="M26" i="2"/>
  <c r="J15" i="2"/>
  <c r="L15" i="2" s="1"/>
  <c r="H15" i="2"/>
  <c r="M27" i="2"/>
  <c r="J16" i="2"/>
  <c r="L16" i="2" s="1"/>
  <c r="H16" i="2"/>
  <c r="M28" i="2"/>
  <c r="J17" i="2"/>
  <c r="H17" i="2"/>
  <c r="M29" i="2"/>
  <c r="J18" i="2"/>
  <c r="H18" i="2"/>
  <c r="M30" i="2"/>
  <c r="J19" i="2"/>
  <c r="H19" i="2"/>
  <c r="J33" i="2"/>
  <c r="M31" i="2"/>
  <c r="J20" i="2"/>
  <c r="H20" i="2"/>
  <c r="J21" i="2"/>
  <c r="H21" i="2"/>
  <c r="J22" i="2"/>
  <c r="H22" i="2"/>
  <c r="J23" i="2"/>
  <c r="H23" i="2"/>
  <c r="J24" i="2"/>
  <c r="H24" i="2"/>
  <c r="J25" i="2"/>
  <c r="H25" i="2"/>
  <c r="J26" i="2"/>
  <c r="H26" i="2"/>
  <c r="J27" i="2"/>
  <c r="H27" i="2"/>
  <c r="J28" i="2"/>
  <c r="H28" i="2"/>
  <c r="N28" i="2" l="1"/>
  <c r="L28" i="2"/>
  <c r="N27" i="2"/>
  <c r="L27" i="2"/>
  <c r="N26" i="2"/>
  <c r="L26" i="2"/>
  <c r="N25" i="2"/>
  <c r="L25" i="2"/>
  <c r="N24" i="2"/>
  <c r="L24" i="2"/>
  <c r="N23" i="2"/>
  <c r="L23" i="2"/>
  <c r="N22" i="2"/>
  <c r="L22" i="2"/>
  <c r="N21" i="2"/>
  <c r="L21" i="2"/>
  <c r="N20" i="2"/>
  <c r="L20" i="2"/>
  <c r="N31" i="2"/>
  <c r="L19" i="2"/>
  <c r="N30" i="2"/>
  <c r="L18" i="2"/>
  <c r="N29" i="2"/>
  <c r="L17" i="2"/>
  <c r="H33" i="2"/>
  <c r="H36" i="2" s="1"/>
  <c r="J3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1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<sst xmlns="http://schemas.openxmlformats.org/spreadsheetml/2006/main" count="117" uniqueCount="55">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</sst>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6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tabSelected="1"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1</v>
      </c>
      <c r="C7" s="4">
        <f t="shared" ref="C7:C29" si="1">+F7/F8</f>
        <v>1</v>
      </c>
      <c r="D7" s="4">
        <f t="shared" ref="D7:D29" si="2">+G7/G8</f>
        <v>1</v>
      </c>
      <c r="E7" s="5">
        <v>0.90783437806817102</v>
      </c>
      <c r="F7" s="5">
        <v>3.3925954082550912E-2</v>
      </c>
      <c r="G7" s="5">
        <v>8.8301616342087219E-2</v>
      </c>
      <c r="H7" s="4">
        <f t="shared" ref="H7:H29" si="3">+I7/I8</f>
        <v>1</v>
      </c>
      <c r="I7" s="5">
        <v>4.9018671827134902E-2</v>
      </c>
      <c r="J7" s="5">
        <f t="shared" ref="J7:J30" si="4">I7</f>
        <v>4.9018671827134902E-2</v>
      </c>
    </row>
    <row r="8" spans="1:10" ht="15.5" customHeight="1" x14ac:dyDescent="0.35">
      <c r="A8" s="3">
        <f t="shared" ref="A8:A29" si="5">1+A7</f>
        <v>1</v>
      </c>
      <c r="B8" s="4">
        <f t="shared" si="0"/>
        <v>0.91542161494913366</v>
      </c>
      <c r="C8" s="4">
        <f t="shared" si="1"/>
        <v>0.49551381358933289</v>
      </c>
      <c r="D8" s="4">
        <f t="shared" si="2"/>
        <v>0.61733821347269868</v>
      </c>
      <c r="E8" s="5">
        <v>0.90783437806817102</v>
      </c>
      <c r="F8" s="5">
        <v>3.3925954082550912E-2</v>
      </c>
      <c r="G8" s="5">
        <v>8.8301616342087219E-2</v>
      </c>
      <c r="H8" s="4">
        <f t="shared" si="3"/>
        <v>0.52932786210734439</v>
      </c>
      <c r="I8" s="5">
        <v>4.9018671827134902E-2</v>
      </c>
      <c r="J8" s="5">
        <f t="shared" si="4"/>
        <v>4.9018671827134902E-2</v>
      </c>
    </row>
    <row r="9" spans="1:10" ht="15.5" customHeight="1" x14ac:dyDescent="0.35">
      <c r="A9" s="3">
        <f t="shared" si="5"/>
        <v>2</v>
      </c>
      <c r="B9" s="4">
        <f t="shared" si="0"/>
        <v>0.99837165502628877</v>
      </c>
      <c r="C9" s="4">
        <f t="shared" si="1"/>
        <v>0.25582557737928552</v>
      </c>
      <c r="D9" s="4">
        <f t="shared" si="2"/>
        <v>0.40296360107174628</v>
      </c>
      <c r="E9" s="5">
        <v>0.99171175690298263</v>
      </c>
      <c r="F9" s="5">
        <v>6.8466212549763011E-2</v>
      </c>
      <c r="G9" s="5">
        <v>0.14303604477255041</v>
      </c>
      <c r="H9" s="4">
        <f t="shared" si="3"/>
        <v>0.30345619528294271</v>
      </c>
      <c r="I9" s="5">
        <v>9.2605500930903611E-2</v>
      </c>
      <c r="J9" s="5">
        <f t="shared" si="4"/>
        <v>9.2605500930903611E-2</v>
      </c>
    </row>
    <row r="10" spans="1:10" ht="15.5" customHeight="1" x14ac:dyDescent="0.35">
      <c r="A10" s="3">
        <f t="shared" si="5"/>
        <v>3</v>
      </c>
      <c r="B10" s="4">
        <f t="shared" si="0"/>
        <v>1</v>
      </c>
      <c r="C10" s="4">
        <f t="shared" si="1"/>
        <v>0.87742086662746943</v>
      </c>
      <c r="D10" s="4">
        <f t="shared" si="2"/>
        <v>0.78821448783562975</v>
      </c>
      <c r="E10" s="5">
        <v>0.99332923957748909</v>
      </c>
      <c r="F10" s="5">
        <v>0.2676284883284184</v>
      </c>
      <c r="G10" s="5">
        <v>0.35496021077864881</v>
      </c>
      <c r="H10" s="4">
        <f t="shared" si="3"/>
        <v>0.8390742529810068</v>
      </c>
      <c r="I10" s="5">
        <v>0.30516925464170602</v>
      </c>
      <c r="J10" s="5">
        <f t="shared" si="4"/>
        <v>0.30516925464170602</v>
      </c>
    </row>
    <row r="11" spans="1:10" ht="15.5" customHeight="1" x14ac:dyDescent="0.35">
      <c r="A11" s="3">
        <f t="shared" si="5"/>
        <v>4</v>
      </c>
      <c r="B11" s="4">
        <f t="shared" si="0"/>
        <v>1</v>
      </c>
      <c r="C11" s="4">
        <f t="shared" si="1"/>
        <v>0.9998657470214013</v>
      </c>
      <c r="D11" s="4">
        <f t="shared" si="2"/>
        <v>0.99993286900443235</v>
      </c>
      <c r="E11" s="5">
        <v>0.99332923957748909</v>
      </c>
      <c r="F11" s="5">
        <v>0.30501723689008942</v>
      </c>
      <c r="G11" s="5">
        <v>0.45033454250928512</v>
      </c>
      <c r="H11" s="4">
        <f t="shared" si="3"/>
        <v>0.99989285142805939</v>
      </c>
      <c r="I11" s="5">
        <v>0.36369755543984472</v>
      </c>
      <c r="J11" s="5">
        <f t="shared" si="4"/>
        <v>0.36369755543984472</v>
      </c>
    </row>
    <row r="12" spans="1:10" ht="15.5" customHeight="1" x14ac:dyDescent="0.35">
      <c r="A12" s="3">
        <f t="shared" si="5"/>
        <v>5</v>
      </c>
      <c r="B12" s="4">
        <f t="shared" si="0"/>
        <v>1</v>
      </c>
      <c r="C12" s="4">
        <f t="shared" si="1"/>
        <v>1</v>
      </c>
      <c r="D12" s="4">
        <f t="shared" si="2"/>
        <v>0.9959785993060476</v>
      </c>
      <c r="E12" s="5">
        <v>0.99332923957748909</v>
      </c>
      <c r="F12" s="5">
        <v>0.3050581918609927</v>
      </c>
      <c r="G12" s="5">
        <v>0.45036477594506291</v>
      </c>
      <c r="H12" s="4">
        <f t="shared" si="3"/>
        <v>0.9983760604631754</v>
      </c>
      <c r="I12" s="5">
        <v>0.36373652928952072</v>
      </c>
      <c r="J12" s="5">
        <f t="shared" si="4"/>
        <v>0.36373652928952072</v>
      </c>
    </row>
    <row r="13" spans="1:10" ht="15.5" customHeight="1" x14ac:dyDescent="0.35">
      <c r="A13" s="3">
        <f t="shared" si="5"/>
        <v>6</v>
      </c>
      <c r="B13" s="4">
        <f t="shared" si="0"/>
        <v>0.99332923957748909</v>
      </c>
      <c r="C13" s="4">
        <f t="shared" si="1"/>
        <v>0.88064580187769548</v>
      </c>
      <c r="D13" s="4">
        <f t="shared" si="2"/>
        <v>0.84454150966788599</v>
      </c>
      <c r="E13" s="5">
        <v>0.99332923957748909</v>
      </c>
      <c r="F13" s="5">
        <v>0.3050581918609927</v>
      </c>
      <c r="G13" s="5">
        <v>0.45218318572191862</v>
      </c>
      <c r="H13" s="4">
        <f t="shared" si="3"/>
        <v>0.86610102074713791</v>
      </c>
      <c r="I13" s="5">
        <v>0.36432817621926239</v>
      </c>
      <c r="J13" s="5">
        <f t="shared" si="4"/>
        <v>0.36432817621926239</v>
      </c>
    </row>
    <row r="14" spans="1:10" ht="15.5" customHeight="1" x14ac:dyDescent="0.35">
      <c r="A14" s="3">
        <f t="shared" si="5"/>
        <v>7</v>
      </c>
      <c r="B14" s="4">
        <f t="shared" si="0"/>
        <v>1</v>
      </c>
      <c r="C14" s="4">
        <f t="shared" si="1"/>
        <v>0.88953089830833432</v>
      </c>
      <c r="D14" s="4">
        <f t="shared" si="2"/>
        <v>0.9366736244853936</v>
      </c>
      <c r="E14" s="5">
        <v>1</v>
      </c>
      <c r="F14" s="5">
        <v>0.34640282303118197</v>
      </c>
      <c r="G14" s="5">
        <v>0.53541854431730496</v>
      </c>
      <c r="H14" s="4">
        <f t="shared" si="3"/>
        <v>0.90804981159144349</v>
      </c>
      <c r="I14" s="5">
        <v>0.42065321191398253</v>
      </c>
      <c r="J14" s="5">
        <f t="shared" si="4"/>
        <v>0.42065321191398253</v>
      </c>
    </row>
    <row r="15" spans="1:10" ht="15.5" customHeight="1" x14ac:dyDescent="0.35">
      <c r="A15" s="3">
        <f t="shared" si="5"/>
        <v>8</v>
      </c>
      <c r="B15" s="4">
        <f t="shared" si="0"/>
        <v>1</v>
      </c>
      <c r="C15" s="4">
        <f t="shared" si="1"/>
        <v>1</v>
      </c>
      <c r="D15" s="4">
        <f t="shared" si="2"/>
        <v>0.99213975720705616</v>
      </c>
      <c r="E15" s="5">
        <v>1</v>
      </c>
      <c r="F15" s="5">
        <v>0.38942191180762092</v>
      </c>
      <c r="G15" s="5">
        <v>0.57161697556228586</v>
      </c>
      <c r="H15" s="4">
        <f t="shared" si="3"/>
        <v>0.99681495638113327</v>
      </c>
      <c r="I15" s="5">
        <v>0.46324904927489369</v>
      </c>
      <c r="J15" s="5">
        <f t="shared" si="4"/>
        <v>0.46324904927489369</v>
      </c>
    </row>
    <row r="16" spans="1:10" ht="15.5" customHeight="1" x14ac:dyDescent="0.35">
      <c r="A16" s="3">
        <f t="shared" si="5"/>
        <v>9</v>
      </c>
      <c r="B16" s="4">
        <f t="shared" si="0"/>
        <v>1</v>
      </c>
      <c r="C16" s="4">
        <f t="shared" si="1"/>
        <v>0.96001791554182703</v>
      </c>
      <c r="D16" s="4">
        <f t="shared" si="2"/>
        <v>0.97960116377450535</v>
      </c>
      <c r="E16" s="5">
        <v>1</v>
      </c>
      <c r="F16" s="5">
        <v>0.38942191180762092</v>
      </c>
      <c r="G16" s="5">
        <v>0.57614562001973213</v>
      </c>
      <c r="H16" s="4">
        <f t="shared" si="3"/>
        <v>0.96791601247942838</v>
      </c>
      <c r="I16" s="5">
        <v>0.46472923215025469</v>
      </c>
      <c r="J16" s="5">
        <f t="shared" si="4"/>
        <v>0.46472923215025469</v>
      </c>
    </row>
    <row r="17" spans="1:10" ht="15.5" customHeight="1" x14ac:dyDescent="0.35">
      <c r="A17" s="3">
        <f t="shared" si="5"/>
        <v>10</v>
      </c>
      <c r="B17" s="4">
        <f t="shared" si="0"/>
        <v>1</v>
      </c>
      <c r="C17" s="4">
        <f t="shared" si="1"/>
        <v>0.92004419095752932</v>
      </c>
      <c r="D17" s="4">
        <f t="shared" si="2"/>
        <v>0.95835730791039964</v>
      </c>
      <c r="E17" s="5">
        <v>1</v>
      </c>
      <c r="F17" s="5">
        <v>0.40564025473194848</v>
      </c>
      <c r="G17" s="5">
        <v>0.58814305385243015</v>
      </c>
      <c r="H17" s="4">
        <f t="shared" si="3"/>
        <v>0.93568275359597364</v>
      </c>
      <c r="I17" s="5">
        <v>0.4801338402903339</v>
      </c>
      <c r="J17" s="5">
        <f t="shared" si="4"/>
        <v>0.4801338402903339</v>
      </c>
    </row>
    <row r="18" spans="1:10" ht="15.5" customHeight="1" x14ac:dyDescent="0.35">
      <c r="A18" s="3">
        <f t="shared" si="5"/>
        <v>11</v>
      </c>
      <c r="B18" s="4">
        <f t="shared" si="0"/>
        <v>1</v>
      </c>
      <c r="C18" s="4">
        <f t="shared" si="1"/>
        <v>0.4496076929173381</v>
      </c>
      <c r="D18" s="4">
        <f t="shared" si="2"/>
        <v>0.62031637264907424</v>
      </c>
      <c r="E18" s="5">
        <v>1</v>
      </c>
      <c r="F18" s="5">
        <v>0.44089214270216881</v>
      </c>
      <c r="G18" s="5">
        <v>0.61369913809580701</v>
      </c>
      <c r="H18" s="4">
        <f t="shared" si="3"/>
        <v>0.52097573564175104</v>
      </c>
      <c r="I18" s="5">
        <v>0.51313742659582562</v>
      </c>
      <c r="J18" s="5">
        <f t="shared" si="4"/>
        <v>0.51313742659582562</v>
      </c>
    </row>
    <row r="19" spans="1:10" ht="15.5" customHeight="1" x14ac:dyDescent="0.35">
      <c r="A19" s="3">
        <f t="shared" si="5"/>
        <v>12</v>
      </c>
      <c r="B19" s="4">
        <f t="shared" si="0"/>
        <v>1</v>
      </c>
      <c r="C19" s="4">
        <f t="shared" si="1"/>
        <v>0.98061521109966487</v>
      </c>
      <c r="D19" s="4">
        <f t="shared" si="2"/>
        <v>0.98933248444659272</v>
      </c>
      <c r="E19" s="5">
        <v>1</v>
      </c>
      <c r="F19" s="5">
        <v>0.98061521109966487</v>
      </c>
      <c r="G19" s="5">
        <v>0.98933248444659272</v>
      </c>
      <c r="H19" s="4">
        <f t="shared" si="3"/>
        <v>0.98495456024210026</v>
      </c>
      <c r="I19" s="5">
        <v>0.98495456024210026</v>
      </c>
      <c r="J19" s="5">
        <f t="shared" si="4"/>
        <v>0.98495456024210026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1</v>
      </c>
      <c r="D20" s="4">
        <f t="shared" si="2"/>
        <v>1</v>
      </c>
      <c r="E20" s="5">
        <v>1</v>
      </c>
      <c r="F20" s="5">
        <v>1</v>
      </c>
      <c r="G20" s="5">
        <v>1</v>
      </c>
      <c r="H20" s="4">
        <f t="shared" si="3"/>
        <v>1</v>
      </c>
      <c r="I20" s="5">
        <v>1</v>
      </c>
      <c r="J20" s="5">
        <f t="shared" si="4"/>
        <v>1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1</v>
      </c>
      <c r="D21" s="4">
        <f t="shared" si="2"/>
        <v>1</v>
      </c>
      <c r="E21" s="5">
        <v>1</v>
      </c>
      <c r="F21" s="5">
        <v>1</v>
      </c>
      <c r="G21" s="5">
        <v>1</v>
      </c>
      <c r="H21" s="4">
        <f t="shared" si="3"/>
        <v>1</v>
      </c>
      <c r="I21" s="5">
        <v>1</v>
      </c>
      <c r="J21" s="5">
        <f t="shared" si="4"/>
        <v>1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1</v>
      </c>
      <c r="E22" s="5">
        <v>1</v>
      </c>
      <c r="F22" s="5">
        <v>1</v>
      </c>
      <c r="G22" s="5">
        <v>1</v>
      </c>
      <c r="H22" s="4">
        <f t="shared" si="3"/>
        <v>1</v>
      </c>
      <c r="I22" s="5">
        <v>1</v>
      </c>
      <c r="J22" s="5">
        <f t="shared" si="4"/>
        <v>1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</v>
      </c>
      <c r="F23" s="5">
        <v>1</v>
      </c>
      <c r="G23" s="5">
        <v>1</v>
      </c>
      <c r="H23" s="4">
        <f t="shared" si="3"/>
        <v>1</v>
      </c>
      <c r="I23" s="5">
        <v>1</v>
      </c>
      <c r="J23" s="5">
        <f t="shared" si="4"/>
        <v>1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1</v>
      </c>
      <c r="F24" s="5">
        <v>1</v>
      </c>
      <c r="G24" s="5">
        <v>1</v>
      </c>
      <c r="H24" s="4">
        <f t="shared" si="3"/>
        <v>1</v>
      </c>
      <c r="I24" s="5">
        <v>1</v>
      </c>
      <c r="J24" s="5">
        <f t="shared" si="4"/>
        <v>1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1</v>
      </c>
      <c r="F25" s="5">
        <v>1</v>
      </c>
      <c r="G25" s="5">
        <v>1</v>
      </c>
      <c r="H25" s="4">
        <f t="shared" si="3"/>
        <v>1</v>
      </c>
      <c r="I25" s="5">
        <v>1</v>
      </c>
      <c r="J25" s="5">
        <f t="shared" si="4"/>
        <v>1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/>
      <c r="C38" s="4">
        <v>1.1008171378091871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/>
      <c r="C39" s="4">
        <v>12.81344380596018</v>
      </c>
      <c r="D39" s="4">
        <v>1.0062576264822749</v>
      </c>
      <c r="E39" s="4">
        <v>1</v>
      </c>
      <c r="F39" s="4">
        <v>1</v>
      </c>
      <c r="G39" s="4">
        <v>3.2801944383984738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/>
      <c r="C40" s="4"/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/>
      <c r="C41" s="4">
        <v>3.5990678404971508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/>
      <c r="C42" s="4">
        <v>8.7601145721446461</v>
      </c>
      <c r="D42" s="4">
        <v>1.030490047819512</v>
      </c>
      <c r="E42" s="4">
        <v>1.397909808432158</v>
      </c>
      <c r="F42" s="4">
        <v>1</v>
      </c>
      <c r="G42" s="4">
        <v>1</v>
      </c>
      <c r="H42" s="4">
        <v>1</v>
      </c>
      <c r="I42" s="4">
        <v>1.066164474897505</v>
      </c>
      <c r="J42" s="4">
        <v>1.09507018827756</v>
      </c>
      <c r="K42" s="4">
        <v>0.99999999999999989</v>
      </c>
      <c r="L42" s="4">
        <v>0.99999999999999989</v>
      </c>
      <c r="M42" s="4">
        <v>0.99999999999999989</v>
      </c>
      <c r="N42" s="4">
        <v>0.99999999999999989</v>
      </c>
      <c r="O42" s="4">
        <v>0.99999999999999989</v>
      </c>
      <c r="P42" s="4">
        <v>0.99999999999999989</v>
      </c>
      <c r="Q42" s="4">
        <v>0.99999999999999989</v>
      </c>
      <c r="R42" s="4">
        <v>0.99999999999999989</v>
      </c>
      <c r="S42" s="4">
        <v>0.99999999999999989</v>
      </c>
      <c r="T42" s="4">
        <v>0.99999999999999989</v>
      </c>
      <c r="U42" s="4"/>
      <c r="V42" s="4"/>
    </row>
    <row r="43" spans="1:24" ht="15.5" customHeight="1" x14ac:dyDescent="0.35">
      <c r="A43" s="1">
        <f t="shared" si="6"/>
        <v>5</v>
      </c>
      <c r="B43" s="4"/>
      <c r="C43" s="4">
        <v>2.4110169491525419</v>
      </c>
      <c r="D43" s="4">
        <v>1</v>
      </c>
      <c r="E43" s="4">
        <v>1</v>
      </c>
      <c r="F43" s="4">
        <v>1</v>
      </c>
      <c r="G43" s="4">
        <v>23.87016695957821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/>
      <c r="C44" s="4"/>
      <c r="D44" s="4">
        <v>1.0019854721549639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/>
      <c r="C45" s="4">
        <v>2.575291560783902</v>
      </c>
      <c r="D45" s="4">
        <v>1</v>
      </c>
      <c r="E45" s="4">
        <v>1</v>
      </c>
      <c r="F45" s="4">
        <v>1</v>
      </c>
      <c r="G45" s="4">
        <v>1.048451651833735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1.118607922950309</v>
      </c>
      <c r="O45" s="4">
        <v>0.99999999999999989</v>
      </c>
      <c r="P45" s="4">
        <v>0.99999999999999989</v>
      </c>
      <c r="Q45" s="4">
        <v>0.99999999999999989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/>
      <c r="C46" s="4">
        <v>1</v>
      </c>
      <c r="D46" s="4">
        <v>1.372942884801549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8.3449673893883318</v>
      </c>
      <c r="N46" s="4">
        <v>1</v>
      </c>
      <c r="O46" s="4">
        <v>1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/>
      <c r="C47" s="4"/>
      <c r="D47" s="4">
        <v>1</v>
      </c>
      <c r="E47" s="4">
        <v>3.0332826747720358</v>
      </c>
      <c r="F47" s="4">
        <v>1</v>
      </c>
      <c r="G47" s="4">
        <v>1</v>
      </c>
      <c r="H47" s="4">
        <v>2.3957112079763521</v>
      </c>
      <c r="I47" s="4">
        <v>0.99999999999999989</v>
      </c>
      <c r="J47" s="4">
        <v>0.99999999999999989</v>
      </c>
      <c r="K47" s="4">
        <v>0.99999999999999989</v>
      </c>
      <c r="L47" s="4">
        <v>1.521425882549774</v>
      </c>
      <c r="M47" s="4">
        <v>1</v>
      </c>
      <c r="N47" s="4">
        <v>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/>
      <c r="C48" s="4"/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1.2498833645345511</v>
      </c>
      <c r="L48" s="4">
        <v>1</v>
      </c>
      <c r="M48" s="4">
        <v>1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/>
      <c r="C49" s="4">
        <v>1.2693553009469569</v>
      </c>
      <c r="D49" s="4">
        <v>1</v>
      </c>
      <c r="E49" s="4">
        <v>1.288221815509216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/>
      <c r="C50" s="4">
        <v>1.037650450085972</v>
      </c>
      <c r="D50" s="4">
        <v>1.2921266174427961</v>
      </c>
      <c r="E50" s="4">
        <v>1.0645544554455451</v>
      </c>
      <c r="F50" s="4">
        <v>1</v>
      </c>
      <c r="G50" s="4">
        <v>1</v>
      </c>
      <c r="H50" s="4">
        <v>1</v>
      </c>
      <c r="I50" s="4">
        <v>1.745128259637188</v>
      </c>
      <c r="J50" s="4">
        <v>1</v>
      </c>
      <c r="K50" s="4">
        <v>1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/>
      <c r="C51" s="4">
        <v>1.099665637860082</v>
      </c>
      <c r="D51" s="4">
        <v>1.0337582349043</v>
      </c>
      <c r="E51" s="4">
        <v>1</v>
      </c>
      <c r="F51" s="4">
        <v>1</v>
      </c>
      <c r="G51" s="4">
        <v>1</v>
      </c>
      <c r="H51" s="4">
        <v>1.7930351823221089</v>
      </c>
      <c r="I51" s="4">
        <v>1</v>
      </c>
      <c r="J51" s="4">
        <v>1</v>
      </c>
      <c r="K51" s="4">
        <v>1</v>
      </c>
      <c r="U51" s="4"/>
      <c r="V51" s="4"/>
    </row>
    <row r="52" spans="1:22" ht="15.5" customHeight="1" x14ac:dyDescent="0.35">
      <c r="A52" s="1">
        <f t="shared" si="6"/>
        <v>14</v>
      </c>
      <c r="B52" s="4"/>
      <c r="C52" s="4">
        <v>1.4154905957326041</v>
      </c>
      <c r="D52" s="4">
        <v>1</v>
      </c>
      <c r="E52" s="4">
        <v>1.76665512276033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/>
      <c r="C53" s="4">
        <v>1.2858780147498501</v>
      </c>
      <c r="D53" s="4">
        <v>1.243778891134055</v>
      </c>
      <c r="E53" s="4">
        <v>1</v>
      </c>
      <c r="F53" s="4">
        <v>1.000805626029287</v>
      </c>
      <c r="G53" s="4">
        <v>1</v>
      </c>
      <c r="H53" s="4">
        <v>1.0201466749091621</v>
      </c>
      <c r="I53" s="4">
        <v>1</v>
      </c>
    </row>
    <row r="54" spans="1:22" ht="15.5" customHeight="1" x14ac:dyDescent="0.35">
      <c r="A54" s="1">
        <f t="shared" si="6"/>
        <v>16</v>
      </c>
      <c r="B54" s="4"/>
      <c r="C54" s="4">
        <v>4.6159285959491934</v>
      </c>
      <c r="D54" s="4">
        <v>1.162603560857342</v>
      </c>
      <c r="E54" s="4">
        <v>1.071568389135525</v>
      </c>
      <c r="F54" s="4">
        <v>1</v>
      </c>
      <c r="G54" s="4">
        <v>1</v>
      </c>
      <c r="H54" s="4">
        <v>1</v>
      </c>
    </row>
    <row r="55" spans="1:22" ht="15.5" customHeight="1" x14ac:dyDescent="0.35">
      <c r="A55" s="1">
        <f t="shared" si="6"/>
        <v>17</v>
      </c>
      <c r="B55" s="4"/>
      <c r="C55" s="4">
        <v>1</v>
      </c>
      <c r="D55" s="4">
        <v>18.04220430107527</v>
      </c>
      <c r="E55" s="4">
        <v>0.99999999999999989</v>
      </c>
      <c r="F55" s="4">
        <v>0.99999999999999989</v>
      </c>
      <c r="G55" s="4">
        <v>0.99999999999999989</v>
      </c>
    </row>
    <row r="56" spans="1:22" ht="15.5" customHeight="1" x14ac:dyDescent="0.35">
      <c r="A56" s="1">
        <f t="shared" si="6"/>
        <v>18</v>
      </c>
      <c r="B56" s="4"/>
      <c r="C56" s="4">
        <v>2.289821814254859</v>
      </c>
      <c r="D56" s="4">
        <v>1.0048930024170251</v>
      </c>
      <c r="E56" s="4">
        <v>1</v>
      </c>
      <c r="F56" s="4">
        <v>1</v>
      </c>
    </row>
    <row r="57" spans="1:22" ht="15.5" customHeight="1" x14ac:dyDescent="0.35">
      <c r="A57" s="1">
        <f t="shared" si="6"/>
        <v>19</v>
      </c>
      <c r="B57" s="4"/>
      <c r="C57" s="4"/>
      <c r="D57" s="4">
        <v>1</v>
      </c>
      <c r="E57" s="4">
        <v>1</v>
      </c>
    </row>
    <row r="58" spans="1:22" ht="15.5" customHeight="1" x14ac:dyDescent="0.35">
      <c r="A58" s="1">
        <f t="shared" si="6"/>
        <v>20</v>
      </c>
      <c r="B58" s="4"/>
      <c r="C58" s="4">
        <v>1.1847856412164051</v>
      </c>
      <c r="D58" s="4">
        <v>1</v>
      </c>
    </row>
    <row r="59" spans="1:22" ht="15.5" customHeight="1" x14ac:dyDescent="0.35">
      <c r="A59" s="1">
        <f t="shared" si="6"/>
        <v>21</v>
      </c>
      <c r="B59" s="4"/>
      <c r="C59" s="4">
        <v>1</v>
      </c>
    </row>
    <row r="60" spans="1:22" ht="15.5" customHeight="1" x14ac:dyDescent="0.35">
      <c r="A60" s="1">
        <f t="shared" si="6"/>
        <v>22</v>
      </c>
      <c r="B6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25</v>
      </c>
      <c r="E4" s="7" t="s">
        <v>26</v>
      </c>
      <c r="F4" s="7" t="s">
        <v>27</v>
      </c>
      <c r="G4" s="7" t="s">
        <v>28</v>
      </c>
      <c r="H4" s="8">
        <v>45382</v>
      </c>
      <c r="J4" s="33" t="s">
        <v>29</v>
      </c>
      <c r="K4" s="34"/>
      <c r="L4" s="34"/>
      <c r="M4" s="35"/>
    </row>
    <row r="5" spans="1:44" s="7" customFormat="1" x14ac:dyDescent="0.35">
      <c r="A5" s="7" t="s">
        <v>30</v>
      </c>
      <c r="B5" s="7" t="s">
        <v>31</v>
      </c>
      <c r="C5" s="7" t="s">
        <v>32</v>
      </c>
      <c r="D5" s="7" t="s">
        <v>33</v>
      </c>
      <c r="E5" s="7" t="s">
        <v>33</v>
      </c>
      <c r="F5" s="7" t="s">
        <v>34</v>
      </c>
      <c r="G5" s="7" t="s">
        <v>35</v>
      </c>
      <c r="H5" s="9" t="s">
        <v>33</v>
      </c>
      <c r="L5" s="7" t="s">
        <v>35</v>
      </c>
      <c r="M5" s="7" t="s">
        <v>36</v>
      </c>
    </row>
    <row r="6" spans="1:44" s="7" customFormat="1" x14ac:dyDescent="0.35">
      <c r="A6" s="7" t="s">
        <v>21</v>
      </c>
      <c r="B6" s="7" t="s">
        <v>37</v>
      </c>
      <c r="C6" s="7" t="s">
        <v>38</v>
      </c>
      <c r="D6" s="7" t="s">
        <v>39</v>
      </c>
      <c r="E6" s="7" t="s">
        <v>39</v>
      </c>
      <c r="F6" s="7" t="s">
        <v>39</v>
      </c>
      <c r="G6" s="7" t="s">
        <v>40</v>
      </c>
      <c r="H6" s="9" t="s">
        <v>39</v>
      </c>
      <c r="I6" s="7" t="s">
        <v>41</v>
      </c>
      <c r="J6" s="7" t="s">
        <v>35</v>
      </c>
      <c r="K6" s="7" t="s">
        <v>37</v>
      </c>
      <c r="L6" s="7" t="s">
        <v>42</v>
      </c>
      <c r="M6" s="7" t="s">
        <v>43</v>
      </c>
      <c r="S6" s="7" t="s">
        <v>44</v>
      </c>
      <c r="AR6" s="7" t="s">
        <v>45</v>
      </c>
    </row>
    <row r="7" spans="1:44" s="7" customFormat="1" x14ac:dyDescent="0.35">
      <c r="A7" s="7" t="s">
        <v>46</v>
      </c>
      <c r="B7" s="7" t="s">
        <v>47</v>
      </c>
      <c r="C7" s="7" t="s">
        <v>46</v>
      </c>
      <c r="D7" s="7" t="s">
        <v>17</v>
      </c>
      <c r="E7" s="7" t="s">
        <v>17</v>
      </c>
      <c r="F7" s="7" t="s">
        <v>17</v>
      </c>
      <c r="G7" s="7" t="s">
        <v>46</v>
      </c>
      <c r="H7" s="9" t="s">
        <v>17</v>
      </c>
      <c r="I7" s="7" t="s">
        <v>48</v>
      </c>
      <c r="J7" s="7" t="s">
        <v>48</v>
      </c>
      <c r="K7" s="7" t="s">
        <v>47</v>
      </c>
      <c r="L7" s="7" t="s">
        <v>48</v>
      </c>
      <c r="M7" s="7" t="s">
        <v>49</v>
      </c>
      <c r="R7" s="10" t="s">
        <v>50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26</v>
      </c>
      <c r="AR7" s="7" t="s">
        <v>26</v>
      </c>
    </row>
    <row r="8" spans="1:44" x14ac:dyDescent="0.35">
      <c r="A8" s="12">
        <f t="shared" ref="A8:A30" si="0">DATE(YEAR(A9),MONTH(A9)-1,1)</f>
        <v>44652</v>
      </c>
      <c r="B8" s="13">
        <v>199.38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199.38</v>
      </c>
      <c r="H8" s="14">
        <f t="shared" ref="H8:H31" si="4">G8-B8</f>
        <v>0</v>
      </c>
      <c r="I8" s="13">
        <v>4466.1799999999994</v>
      </c>
      <c r="J8" s="13">
        <f t="shared" ref="J8:J28" si="5">100*$G8/$I8</f>
        <v>4.4642177431272367</v>
      </c>
      <c r="K8" s="13">
        <f t="shared" ref="K8:K31" si="6">100*(B8/I8)</f>
        <v>4.4642177431272367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44652</v>
      </c>
      <c r="S8" s="17"/>
      <c r="T8" s="17">
        <v>181.12</v>
      </c>
      <c r="U8" s="17">
        <v>199.38</v>
      </c>
      <c r="V8" s="17">
        <v>199.38</v>
      </c>
      <c r="W8" s="17">
        <v>199.38</v>
      </c>
      <c r="X8" s="17">
        <v>199.38</v>
      </c>
      <c r="Y8" s="17">
        <v>199.38</v>
      </c>
      <c r="Z8" s="17">
        <v>199.38</v>
      </c>
      <c r="AA8" s="17">
        <v>199.38</v>
      </c>
      <c r="AB8" s="17">
        <v>199.38</v>
      </c>
      <c r="AC8" s="17">
        <v>199.38</v>
      </c>
      <c r="AD8" s="17">
        <v>199.38</v>
      </c>
      <c r="AE8" s="17">
        <v>199.38</v>
      </c>
      <c r="AF8" s="17">
        <v>199.38</v>
      </c>
      <c r="AG8" s="17">
        <v>199.38</v>
      </c>
      <c r="AH8" s="17">
        <v>199.38</v>
      </c>
      <c r="AI8" s="17">
        <v>199.38</v>
      </c>
      <c r="AJ8" s="17">
        <v>199.38</v>
      </c>
      <c r="AK8" s="17">
        <v>199.38</v>
      </c>
      <c r="AL8" s="17">
        <v>199.38</v>
      </c>
      <c r="AM8" s="17">
        <v>199.38</v>
      </c>
      <c r="AN8" s="17">
        <v>199.38</v>
      </c>
      <c r="AO8" s="17">
        <v>199.38</v>
      </c>
      <c r="AP8" s="17">
        <v>199.38</v>
      </c>
      <c r="AQ8" s="13"/>
      <c r="AR8" s="13"/>
    </row>
    <row r="9" spans="1:44" x14ac:dyDescent="0.35">
      <c r="A9" s="12">
        <f t="shared" si="0"/>
        <v>44682</v>
      </c>
      <c r="B9" s="13">
        <v>3164.83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3164.83</v>
      </c>
      <c r="H9" s="14">
        <f t="shared" si="4"/>
        <v>0</v>
      </c>
      <c r="I9" s="13">
        <v>4457.45</v>
      </c>
      <c r="J9" s="13">
        <f t="shared" si="5"/>
        <v>71.000908591234904</v>
      </c>
      <c r="K9" s="13">
        <f t="shared" si="6"/>
        <v>71.000908591234904</v>
      </c>
      <c r="L9" s="13">
        <f t="shared" si="7"/>
        <v>0</v>
      </c>
      <c r="M9" s="13"/>
      <c r="N9" s="13"/>
      <c r="O9" s="13"/>
      <c r="P9" s="13"/>
      <c r="R9" s="16">
        <f t="shared" si="8"/>
        <v>44682</v>
      </c>
      <c r="S9" s="17"/>
      <c r="T9" s="17">
        <v>74.83</v>
      </c>
      <c r="U9" s="17">
        <v>958.83</v>
      </c>
      <c r="V9" s="17">
        <v>964.83</v>
      </c>
      <c r="W9" s="17">
        <v>964.83</v>
      </c>
      <c r="X9" s="17">
        <v>964.83</v>
      </c>
      <c r="Y9" s="17">
        <v>3164.83</v>
      </c>
      <c r="Z9" s="17">
        <v>3164.83</v>
      </c>
      <c r="AA9" s="17">
        <v>3164.83</v>
      </c>
      <c r="AB9" s="17">
        <v>3164.83</v>
      </c>
      <c r="AC9" s="17">
        <v>3164.83</v>
      </c>
      <c r="AD9" s="17">
        <v>3164.83</v>
      </c>
      <c r="AE9" s="17">
        <v>3164.83</v>
      </c>
      <c r="AF9" s="17">
        <v>3164.83</v>
      </c>
      <c r="AG9" s="17">
        <v>3164.83</v>
      </c>
      <c r="AH9" s="17">
        <v>3164.83</v>
      </c>
      <c r="AI9" s="17">
        <v>3164.83</v>
      </c>
      <c r="AJ9" s="17">
        <v>3164.83</v>
      </c>
      <c r="AK9" s="17">
        <v>3164.83</v>
      </c>
      <c r="AL9" s="17">
        <v>3164.83</v>
      </c>
      <c r="AM9" s="17">
        <v>3164.83</v>
      </c>
      <c r="AN9" s="17">
        <v>3164.83</v>
      </c>
      <c r="AO9" s="17">
        <v>3164.83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v>320.14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320.14</v>
      </c>
      <c r="H10" s="14">
        <f t="shared" si="4"/>
        <v>0</v>
      </c>
      <c r="I10" s="13">
        <v>4445.47</v>
      </c>
      <c r="J10" s="13">
        <f t="shared" si="5"/>
        <v>7.2014882565847929</v>
      </c>
      <c r="K10" s="13">
        <f t="shared" si="6"/>
        <v>7.2014882565847929</v>
      </c>
      <c r="L10" s="13">
        <f t="shared" si="7"/>
        <v>0</v>
      </c>
      <c r="M10" s="13"/>
      <c r="N10" s="13"/>
      <c r="O10" s="13"/>
      <c r="P10" s="13"/>
      <c r="R10" s="16">
        <f t="shared" si="8"/>
        <v>44713</v>
      </c>
      <c r="S10" s="17"/>
      <c r="T10" s="17"/>
      <c r="U10" s="17">
        <v>320.14</v>
      </c>
      <c r="V10" s="17">
        <v>320.14</v>
      </c>
      <c r="W10" s="17">
        <v>320.14</v>
      </c>
      <c r="X10" s="17">
        <v>320.14</v>
      </c>
      <c r="Y10" s="17">
        <v>320.14</v>
      </c>
      <c r="Z10" s="17">
        <v>320.14</v>
      </c>
      <c r="AA10" s="17">
        <v>320.14</v>
      </c>
      <c r="AB10" s="17">
        <v>320.14</v>
      </c>
      <c r="AC10" s="17">
        <v>320.14</v>
      </c>
      <c r="AD10" s="17">
        <v>320.14</v>
      </c>
      <c r="AE10" s="17">
        <v>320.14</v>
      </c>
      <c r="AF10" s="17">
        <v>320.14</v>
      </c>
      <c r="AG10" s="17">
        <v>320.14</v>
      </c>
      <c r="AH10" s="17">
        <v>320.14</v>
      </c>
      <c r="AI10" s="17">
        <v>320.14</v>
      </c>
      <c r="AJ10" s="17">
        <v>320.14</v>
      </c>
      <c r="AK10" s="17">
        <v>320.14</v>
      </c>
      <c r="AL10" s="17">
        <v>320.14</v>
      </c>
      <c r="AM10" s="17">
        <v>320.14</v>
      </c>
      <c r="AN10" s="17">
        <v>320.14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>
        <v>694.98</v>
      </c>
      <c r="C11" s="13">
        <f>+'Completion Factors'!J27</f>
        <v>1</v>
      </c>
      <c r="D11" s="13">
        <f t="shared" si="1"/>
        <v>0</v>
      </c>
      <c r="E11" s="13">
        <f t="shared" si="2"/>
        <v>0</v>
      </c>
      <c r="F11" s="13"/>
      <c r="G11" s="13">
        <f t="shared" si="3"/>
        <v>694.98</v>
      </c>
      <c r="H11" s="14">
        <f t="shared" si="4"/>
        <v>0</v>
      </c>
      <c r="I11" s="13">
        <v>4426.1266666666661</v>
      </c>
      <c r="J11" s="13">
        <f t="shared" si="5"/>
        <v>15.701764823720968</v>
      </c>
      <c r="K11" s="13">
        <f t="shared" si="6"/>
        <v>15.701764823720968</v>
      </c>
      <c r="L11" s="13">
        <f t="shared" si="7"/>
        <v>0</v>
      </c>
      <c r="M11" s="13"/>
      <c r="N11" s="13"/>
      <c r="O11" s="13"/>
      <c r="P11" s="13"/>
      <c r="R11" s="16">
        <f t="shared" si="8"/>
        <v>44743</v>
      </c>
      <c r="S11" s="17"/>
      <c r="T11" s="17">
        <v>193.1</v>
      </c>
      <c r="U11" s="17">
        <v>694.98</v>
      </c>
      <c r="V11" s="17">
        <v>694.98</v>
      </c>
      <c r="W11" s="17">
        <v>694.98</v>
      </c>
      <c r="X11" s="17">
        <v>694.98</v>
      </c>
      <c r="Y11" s="17">
        <v>694.98</v>
      </c>
      <c r="Z11" s="17">
        <v>694.98</v>
      </c>
      <c r="AA11" s="17">
        <v>694.98</v>
      </c>
      <c r="AB11" s="17">
        <v>694.98</v>
      </c>
      <c r="AC11" s="17">
        <v>694.98</v>
      </c>
      <c r="AD11" s="17">
        <v>694.98</v>
      </c>
      <c r="AE11" s="17">
        <v>694.98</v>
      </c>
      <c r="AF11" s="17">
        <v>694.98</v>
      </c>
      <c r="AG11" s="17">
        <v>694.98</v>
      </c>
      <c r="AH11" s="17">
        <v>694.98</v>
      </c>
      <c r="AI11" s="17">
        <v>694.98</v>
      </c>
      <c r="AJ11" s="17">
        <v>694.98</v>
      </c>
      <c r="AK11" s="17">
        <v>694.98</v>
      </c>
      <c r="AL11" s="17">
        <v>694.98</v>
      </c>
      <c r="AM11" s="17">
        <v>694.98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v>823</v>
      </c>
      <c r="C12" s="13">
        <f>++'Completion Factors'!J26</f>
        <v>1</v>
      </c>
      <c r="D12" s="13">
        <f t="shared" si="1"/>
        <v>0</v>
      </c>
      <c r="E12" s="13">
        <f t="shared" si="2"/>
        <v>0</v>
      </c>
      <c r="F12" s="13"/>
      <c r="G12" s="13">
        <f t="shared" si="3"/>
        <v>823</v>
      </c>
      <c r="H12" s="14">
        <f t="shared" si="4"/>
        <v>0</v>
      </c>
      <c r="I12" s="13">
        <v>4393.6783333333333</v>
      </c>
      <c r="J12" s="13">
        <f t="shared" si="5"/>
        <v>18.731457734540573</v>
      </c>
      <c r="K12" s="13">
        <f t="shared" si="6"/>
        <v>18.731457734540573</v>
      </c>
      <c r="L12" s="13">
        <f t="shared" si="7"/>
        <v>0</v>
      </c>
      <c r="M12" s="13"/>
      <c r="N12" s="13"/>
      <c r="O12" s="13"/>
      <c r="P12" s="13"/>
      <c r="R12" s="16">
        <f t="shared" si="8"/>
        <v>44774</v>
      </c>
      <c r="S12" s="17"/>
      <c r="T12" s="17">
        <v>55.86</v>
      </c>
      <c r="U12" s="17">
        <v>489.34</v>
      </c>
      <c r="V12" s="17">
        <v>504.26</v>
      </c>
      <c r="W12" s="17">
        <v>704.91</v>
      </c>
      <c r="X12" s="17">
        <v>704.91</v>
      </c>
      <c r="Y12" s="17">
        <v>704.91</v>
      </c>
      <c r="Z12" s="17">
        <v>704.91</v>
      </c>
      <c r="AA12" s="17">
        <v>751.55</v>
      </c>
      <c r="AB12" s="17">
        <v>823</v>
      </c>
      <c r="AC12" s="17">
        <v>823</v>
      </c>
      <c r="AD12" s="17">
        <v>823</v>
      </c>
      <c r="AE12" s="17">
        <v>823</v>
      </c>
      <c r="AF12" s="17">
        <v>823</v>
      </c>
      <c r="AG12" s="17">
        <v>823</v>
      </c>
      <c r="AH12" s="17">
        <v>823</v>
      </c>
      <c r="AI12" s="17">
        <v>823</v>
      </c>
      <c r="AJ12" s="17">
        <v>823</v>
      </c>
      <c r="AK12" s="17">
        <v>823</v>
      </c>
      <c r="AL12" s="17">
        <v>823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v>1086.57</v>
      </c>
      <c r="C13" s="13">
        <f>++'Completion Factors'!J25</f>
        <v>1</v>
      </c>
      <c r="D13" s="13">
        <f t="shared" si="1"/>
        <v>0</v>
      </c>
      <c r="E13" s="13">
        <f t="shared" si="2"/>
        <v>0</v>
      </c>
      <c r="F13" s="13"/>
      <c r="G13" s="13">
        <f t="shared" si="3"/>
        <v>1086.57</v>
      </c>
      <c r="H13" s="14">
        <f t="shared" si="4"/>
        <v>0</v>
      </c>
      <c r="I13" s="13">
        <v>4373.916666666667</v>
      </c>
      <c r="J13" s="13">
        <f t="shared" si="5"/>
        <v>24.842037075847351</v>
      </c>
      <c r="K13" s="13">
        <f t="shared" si="6"/>
        <v>24.842037075847351</v>
      </c>
      <c r="L13" s="13">
        <f t="shared" si="7"/>
        <v>0</v>
      </c>
      <c r="M13" s="13"/>
      <c r="N13" s="13"/>
      <c r="O13" s="13"/>
      <c r="P13" s="13"/>
      <c r="R13" s="16">
        <f t="shared" si="8"/>
        <v>44805</v>
      </c>
      <c r="S13" s="17"/>
      <c r="T13" s="17">
        <v>18.88</v>
      </c>
      <c r="U13" s="17">
        <v>45.52</v>
      </c>
      <c r="V13" s="17">
        <v>45.52</v>
      </c>
      <c r="W13" s="17">
        <v>45.52</v>
      </c>
      <c r="X13" s="17">
        <v>45.52</v>
      </c>
      <c r="Y13" s="17">
        <v>1086.57</v>
      </c>
      <c r="Z13" s="17">
        <v>1086.57</v>
      </c>
      <c r="AA13" s="17">
        <v>1086.57</v>
      </c>
      <c r="AB13" s="17">
        <v>1086.57</v>
      </c>
      <c r="AC13" s="17">
        <v>1086.57</v>
      </c>
      <c r="AD13" s="17">
        <v>1086.57</v>
      </c>
      <c r="AE13" s="17">
        <v>1086.57</v>
      </c>
      <c r="AF13" s="17">
        <v>1086.57</v>
      </c>
      <c r="AG13" s="17">
        <v>1086.57</v>
      </c>
      <c r="AH13" s="17">
        <v>1086.57</v>
      </c>
      <c r="AI13" s="17">
        <v>1086.57</v>
      </c>
      <c r="AJ13" s="17">
        <v>1086.57</v>
      </c>
      <c r="AK13" s="17">
        <v>1086.57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v>2896.74</v>
      </c>
      <c r="C14" s="13">
        <f>++'Completion Factors'!J24</f>
        <v>1</v>
      </c>
      <c r="D14" s="13">
        <f t="shared" si="1"/>
        <v>0</v>
      </c>
      <c r="E14" s="13">
        <f t="shared" si="2"/>
        <v>0</v>
      </c>
      <c r="F14" s="13"/>
      <c r="G14" s="13">
        <f t="shared" si="3"/>
        <v>2896.74</v>
      </c>
      <c r="H14" s="14">
        <f t="shared" si="4"/>
        <v>0</v>
      </c>
      <c r="I14" s="13">
        <v>4375.0616666666656</v>
      </c>
      <c r="J14" s="13">
        <f t="shared" si="5"/>
        <v>66.210266750525818</v>
      </c>
      <c r="K14" s="13">
        <f t="shared" si="6"/>
        <v>66.210266750525818</v>
      </c>
      <c r="L14" s="13">
        <f t="shared" si="7"/>
        <v>0</v>
      </c>
      <c r="M14" s="13"/>
      <c r="N14" s="13"/>
      <c r="O14" s="13"/>
      <c r="P14" s="13"/>
      <c r="R14" s="16">
        <f t="shared" si="8"/>
        <v>44835</v>
      </c>
      <c r="S14" s="17"/>
      <c r="T14" s="17"/>
      <c r="U14" s="17">
        <v>2891</v>
      </c>
      <c r="V14" s="17">
        <v>2896.74</v>
      </c>
      <c r="W14" s="17">
        <v>2896.74</v>
      </c>
      <c r="X14" s="17">
        <v>2896.74</v>
      </c>
      <c r="Y14" s="17">
        <v>2896.74</v>
      </c>
      <c r="Z14" s="17">
        <v>2896.74</v>
      </c>
      <c r="AA14" s="17">
        <v>2896.74</v>
      </c>
      <c r="AB14" s="17">
        <v>2896.74</v>
      </c>
      <c r="AC14" s="17">
        <v>2896.74</v>
      </c>
      <c r="AD14" s="17">
        <v>2896.74</v>
      </c>
      <c r="AE14" s="17">
        <v>2896.74</v>
      </c>
      <c r="AF14" s="17">
        <v>2896.74</v>
      </c>
      <c r="AG14" s="17">
        <v>2896.74</v>
      </c>
      <c r="AH14" s="17">
        <v>2896.74</v>
      </c>
      <c r="AI14" s="17">
        <v>2896.74</v>
      </c>
      <c r="AJ14" s="17">
        <v>2896.74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v>8046.4600000000009</v>
      </c>
      <c r="C15" s="13">
        <f>++'Completion Factors'!J23</f>
        <v>1</v>
      </c>
      <c r="D15" s="13">
        <f t="shared" si="1"/>
        <v>0</v>
      </c>
      <c r="E15" s="13">
        <f t="shared" si="2"/>
        <v>0</v>
      </c>
      <c r="F15" s="13"/>
      <c r="G15" s="13">
        <f t="shared" si="3"/>
        <v>8046.4600000000009</v>
      </c>
      <c r="H15" s="14">
        <f t="shared" si="4"/>
        <v>0</v>
      </c>
      <c r="I15" s="13">
        <v>4312.8950000000004</v>
      </c>
      <c r="J15" s="13">
        <f t="shared" si="5"/>
        <v>186.56749120950082</v>
      </c>
      <c r="K15" s="13">
        <f t="shared" si="6"/>
        <v>186.56749120950082</v>
      </c>
      <c r="L15" s="13">
        <f t="shared" si="7"/>
        <v>0</v>
      </c>
      <c r="M15" s="13"/>
      <c r="N15" s="13"/>
      <c r="O15" s="13"/>
      <c r="P15" s="13"/>
      <c r="R15" s="16">
        <f t="shared" si="8"/>
        <v>44866</v>
      </c>
      <c r="S15" s="17"/>
      <c r="T15" s="17">
        <v>2664.11</v>
      </c>
      <c r="U15" s="17">
        <v>6860.8600000000006</v>
      </c>
      <c r="V15" s="17">
        <v>6860.8600000000006</v>
      </c>
      <c r="W15" s="17">
        <v>6860.8600000000006</v>
      </c>
      <c r="X15" s="17">
        <v>6860.8600000000006</v>
      </c>
      <c r="Y15" s="17">
        <v>7193.2800000000007</v>
      </c>
      <c r="Z15" s="17">
        <v>7193.2800000000007</v>
      </c>
      <c r="AA15" s="17">
        <v>7193.2800000000007</v>
      </c>
      <c r="AB15" s="17">
        <v>7193.2800000000007</v>
      </c>
      <c r="AC15" s="17">
        <v>7193.2800000000007</v>
      </c>
      <c r="AD15" s="17">
        <v>7193.2800000000007</v>
      </c>
      <c r="AE15" s="17">
        <v>7193.2800000000007</v>
      </c>
      <c r="AF15" s="17">
        <v>8046.4600000000009</v>
      </c>
      <c r="AG15" s="17">
        <v>8046.4600000000009</v>
      </c>
      <c r="AH15" s="17">
        <v>8046.4600000000009</v>
      </c>
      <c r="AI15" s="17">
        <v>8046.4600000000009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v>473.41</v>
      </c>
      <c r="C16" s="13">
        <f>++'Completion Factors'!J22</f>
        <v>1</v>
      </c>
      <c r="D16" s="13">
        <f t="shared" si="1"/>
        <v>0</v>
      </c>
      <c r="E16" s="13">
        <f t="shared" si="2"/>
        <v>0</v>
      </c>
      <c r="F16" s="13"/>
      <c r="G16" s="13">
        <f t="shared" si="3"/>
        <v>473.41</v>
      </c>
      <c r="H16" s="14">
        <f t="shared" si="4"/>
        <v>0</v>
      </c>
      <c r="I16" s="13">
        <v>4277.5</v>
      </c>
      <c r="J16" s="13">
        <f t="shared" si="5"/>
        <v>11.067445938047925</v>
      </c>
      <c r="K16" s="13">
        <f t="shared" si="6"/>
        <v>11.067445938047927</v>
      </c>
      <c r="L16" s="13">
        <f t="shared" si="7"/>
        <v>0</v>
      </c>
      <c r="M16" s="13"/>
      <c r="N16" s="13"/>
      <c r="O16" s="13"/>
      <c r="P16" s="13"/>
      <c r="R16" s="16">
        <f t="shared" si="8"/>
        <v>44896</v>
      </c>
      <c r="S16" s="17"/>
      <c r="T16" s="17">
        <v>41.32</v>
      </c>
      <c r="U16" s="17">
        <v>41.32</v>
      </c>
      <c r="V16" s="17">
        <v>56.73</v>
      </c>
      <c r="W16" s="17">
        <v>56.73</v>
      </c>
      <c r="X16" s="17">
        <v>56.73</v>
      </c>
      <c r="Y16" s="17">
        <v>56.73</v>
      </c>
      <c r="Z16" s="17">
        <v>56.73</v>
      </c>
      <c r="AA16" s="17">
        <v>56.73</v>
      </c>
      <c r="AB16" s="17">
        <v>56.73</v>
      </c>
      <c r="AC16" s="17">
        <v>56.73</v>
      </c>
      <c r="AD16" s="17">
        <v>56.73</v>
      </c>
      <c r="AE16" s="17">
        <v>473.41</v>
      </c>
      <c r="AF16" s="17">
        <v>473.41</v>
      </c>
      <c r="AG16" s="17">
        <v>473.41</v>
      </c>
      <c r="AH16" s="17">
        <v>473.41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v>1454.97</v>
      </c>
      <c r="C17" s="13">
        <f>++'Completion Factors'!J21</f>
        <v>1</v>
      </c>
      <c r="D17" s="13">
        <f t="shared" si="1"/>
        <v>0</v>
      </c>
      <c r="E17" s="13">
        <f t="shared" si="2"/>
        <v>0</v>
      </c>
      <c r="F17" s="13"/>
      <c r="G17" s="13">
        <f t="shared" si="3"/>
        <v>1454.97</v>
      </c>
      <c r="H17" s="14">
        <f t="shared" si="4"/>
        <v>0</v>
      </c>
      <c r="I17" s="13">
        <v>4272.4449999999997</v>
      </c>
      <c r="J17" s="13">
        <f t="shared" si="5"/>
        <v>34.054739148192667</v>
      </c>
      <c r="K17" s="13">
        <f t="shared" si="6"/>
        <v>34.054739148192667</v>
      </c>
      <c r="L17" s="13">
        <f t="shared" si="7"/>
        <v>0</v>
      </c>
      <c r="M17" s="13"/>
      <c r="N17" s="13"/>
      <c r="O17" s="13"/>
      <c r="P17" s="13"/>
      <c r="R17" s="16">
        <f t="shared" si="8"/>
        <v>44927</v>
      </c>
      <c r="S17" s="17"/>
      <c r="T17" s="17"/>
      <c r="U17" s="17">
        <v>131.6</v>
      </c>
      <c r="V17" s="17">
        <v>131.6</v>
      </c>
      <c r="W17" s="17">
        <v>399.17999999999989</v>
      </c>
      <c r="X17" s="17">
        <v>399.17999999999989</v>
      </c>
      <c r="Y17" s="17">
        <v>399.17999999999989</v>
      </c>
      <c r="Z17" s="17">
        <v>956.31999999999994</v>
      </c>
      <c r="AA17" s="17">
        <v>956.31999999999994</v>
      </c>
      <c r="AB17" s="17">
        <v>956.31999999999994</v>
      </c>
      <c r="AC17" s="17">
        <v>956.31999999999994</v>
      </c>
      <c r="AD17" s="17">
        <v>1454.97</v>
      </c>
      <c r="AE17" s="17">
        <v>1454.97</v>
      </c>
      <c r="AF17" s="17">
        <v>1454.97</v>
      </c>
      <c r="AG17" s="17">
        <v>1454.97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v>2116.44</v>
      </c>
      <c r="C18" s="13">
        <f>++'Completion Factors'!J20</f>
        <v>1</v>
      </c>
      <c r="D18" s="13">
        <f t="shared" si="1"/>
        <v>0</v>
      </c>
      <c r="E18" s="13">
        <f t="shared" si="2"/>
        <v>0</v>
      </c>
      <c r="F18" s="13"/>
      <c r="G18" s="13">
        <f t="shared" si="3"/>
        <v>2116.44</v>
      </c>
      <c r="H18" s="14">
        <f t="shared" si="4"/>
        <v>0</v>
      </c>
      <c r="I18" s="13">
        <v>4233.7550000000001</v>
      </c>
      <c r="J18" s="13">
        <f t="shared" si="5"/>
        <v>49.989666383623991</v>
      </c>
      <c r="K18" s="13">
        <f t="shared" si="6"/>
        <v>49.989666383623991</v>
      </c>
      <c r="L18" s="13">
        <f t="shared" si="7"/>
        <v>0</v>
      </c>
      <c r="M18" s="13"/>
      <c r="N18" s="13"/>
      <c r="O18" s="13"/>
      <c r="P18" s="13"/>
      <c r="R18" s="16">
        <f t="shared" si="8"/>
        <v>44958</v>
      </c>
      <c r="S18" s="17"/>
      <c r="T18" s="17"/>
      <c r="U18" s="17">
        <v>1693.31</v>
      </c>
      <c r="V18" s="17">
        <v>1693.31</v>
      </c>
      <c r="W18" s="17">
        <v>1693.31</v>
      </c>
      <c r="X18" s="17">
        <v>1693.31</v>
      </c>
      <c r="Y18" s="17">
        <v>1693.31</v>
      </c>
      <c r="Z18" s="17">
        <v>1693.31</v>
      </c>
      <c r="AA18" s="17">
        <v>1693.31</v>
      </c>
      <c r="AB18" s="17">
        <v>1693.31</v>
      </c>
      <c r="AC18" s="17">
        <v>2116.44</v>
      </c>
      <c r="AD18" s="17">
        <v>2116.44</v>
      </c>
      <c r="AE18" s="17">
        <v>2116.44</v>
      </c>
      <c r="AF18" s="17">
        <v>2116.44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v>2681.73</v>
      </c>
      <c r="C19" s="13">
        <f>++'Completion Factors'!J19</f>
        <v>0.98495456024210026</v>
      </c>
      <c r="D19" s="13">
        <f t="shared" si="1"/>
        <v>40.964130519924822</v>
      </c>
      <c r="E19" s="13">
        <f t="shared" si="2"/>
        <v>40.964130519924822</v>
      </c>
      <c r="F19" s="13"/>
      <c r="G19" s="13">
        <f t="shared" si="3"/>
        <v>2722.6941305199248</v>
      </c>
      <c r="H19" s="14">
        <f t="shared" si="4"/>
        <v>40.964130519924765</v>
      </c>
      <c r="I19" s="13">
        <v>4154.583333333333</v>
      </c>
      <c r="J19" s="13">
        <f t="shared" si="5"/>
        <v>65.53470979087173</v>
      </c>
      <c r="K19" s="13">
        <f t="shared" si="6"/>
        <v>64.548711262661726</v>
      </c>
      <c r="L19" s="13">
        <f t="shared" si="7"/>
        <v>0.98599852821000411</v>
      </c>
      <c r="M19" s="13">
        <f t="shared" ref="M19:M31" si="9">SUM(G8:G19)/SUM(I8:I19)*100</f>
        <v>45.985908472174273</v>
      </c>
      <c r="N19" s="18"/>
      <c r="O19" s="13"/>
      <c r="P19" s="13"/>
      <c r="R19" s="16">
        <f t="shared" si="8"/>
        <v>44986</v>
      </c>
      <c r="S19" s="17"/>
      <c r="T19" s="17">
        <v>1639.99</v>
      </c>
      <c r="U19" s="17">
        <v>2081.73</v>
      </c>
      <c r="V19" s="17">
        <v>2081.73</v>
      </c>
      <c r="W19" s="17">
        <v>2681.73</v>
      </c>
      <c r="X19" s="17">
        <v>2681.73</v>
      </c>
      <c r="Y19" s="17">
        <v>2681.73</v>
      </c>
      <c r="Z19" s="17">
        <v>2681.73</v>
      </c>
      <c r="AA19" s="17">
        <v>2681.73</v>
      </c>
      <c r="AB19" s="17">
        <v>2681.73</v>
      </c>
      <c r="AC19" s="17">
        <v>2681.73</v>
      </c>
      <c r="AD19" s="17">
        <v>2681.73</v>
      </c>
      <c r="AE19" s="17">
        <v>2681.73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>
        <v>985.09</v>
      </c>
      <c r="C20" s="13">
        <f>++'Completion Factors'!J18</f>
        <v>0.51313742659582562</v>
      </c>
      <c r="D20" s="13">
        <f t="shared" si="1"/>
        <v>934.64913603442812</v>
      </c>
      <c r="E20" s="13">
        <f t="shared" si="2"/>
        <v>934.64913603442812</v>
      </c>
      <c r="F20" s="13"/>
      <c r="G20" s="13">
        <f t="shared" si="3"/>
        <v>1919.7391360344282</v>
      </c>
      <c r="H20" s="14">
        <f t="shared" si="4"/>
        <v>934.64913603442812</v>
      </c>
      <c r="I20" s="13">
        <v>4124.0950000000003</v>
      </c>
      <c r="J20" s="13">
        <f t="shared" si="5"/>
        <v>46.549343214315577</v>
      </c>
      <c r="K20" s="13">
        <f t="shared" si="6"/>
        <v>23.886210186719754</v>
      </c>
      <c r="L20" s="13">
        <f t="shared" si="7"/>
        <v>22.663133027595823</v>
      </c>
      <c r="M20" s="13">
        <f t="shared" si="9"/>
        <v>49.607469750671463</v>
      </c>
      <c r="N20" s="18">
        <f t="shared" ref="N20:N31" si="10">J20/J8</f>
        <v>10.427211639929377</v>
      </c>
      <c r="O20" s="18">
        <f t="shared" ref="O20:O31" si="11">I20/I8</f>
        <v>0.92340546059496054</v>
      </c>
      <c r="P20" s="13"/>
      <c r="R20" s="16">
        <f t="shared" si="8"/>
        <v>45017</v>
      </c>
      <c r="S20" s="17"/>
      <c r="T20" s="17">
        <v>395.48</v>
      </c>
      <c r="U20" s="17">
        <v>410.37</v>
      </c>
      <c r="V20" s="17">
        <v>530.25</v>
      </c>
      <c r="W20" s="17">
        <v>564.48</v>
      </c>
      <c r="X20" s="17">
        <v>564.48</v>
      </c>
      <c r="Y20" s="17">
        <v>564.48</v>
      </c>
      <c r="Z20" s="17">
        <v>564.48</v>
      </c>
      <c r="AA20" s="17">
        <v>985.09</v>
      </c>
      <c r="AB20" s="17">
        <v>985.09</v>
      </c>
      <c r="AC20" s="17">
        <v>985.09</v>
      </c>
      <c r="AD20" s="17">
        <v>985.09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>
        <v>950.99</v>
      </c>
      <c r="C21" s="13">
        <f>++'Completion Factors'!J17</f>
        <v>0.4801338402903339</v>
      </c>
      <c r="D21" s="13">
        <f t="shared" si="1"/>
        <v>1029.6868867300466</v>
      </c>
      <c r="E21" s="13">
        <f t="shared" si="2"/>
        <v>1029.6868867300466</v>
      </c>
      <c r="F21" s="13"/>
      <c r="G21" s="13">
        <f t="shared" si="3"/>
        <v>1980.6768867300466</v>
      </c>
      <c r="H21" s="14">
        <f t="shared" si="4"/>
        <v>1029.6868867300466</v>
      </c>
      <c r="I21" s="13">
        <v>4092.936666666666</v>
      </c>
      <c r="J21" s="13">
        <f t="shared" si="5"/>
        <v>48.3925613328176</v>
      </c>
      <c r="K21" s="13">
        <f t="shared" si="6"/>
        <v>23.234906314211234</v>
      </c>
      <c r="L21" s="13">
        <f t="shared" si="7"/>
        <v>25.157655018606366</v>
      </c>
      <c r="M21" s="13">
        <f t="shared" si="9"/>
        <v>47.658597830531932</v>
      </c>
      <c r="N21" s="18">
        <f t="shared" si="10"/>
        <v>0.68157664870772772</v>
      </c>
      <c r="O21" s="18">
        <f t="shared" si="11"/>
        <v>0.91822379761223705</v>
      </c>
      <c r="P21" s="13"/>
      <c r="R21" s="16">
        <f t="shared" si="8"/>
        <v>45047</v>
      </c>
      <c r="S21" s="17"/>
      <c r="T21" s="17">
        <v>466.56</v>
      </c>
      <c r="U21" s="17">
        <v>513.05999999999995</v>
      </c>
      <c r="V21" s="17">
        <v>530.38</v>
      </c>
      <c r="W21" s="17">
        <v>530.38</v>
      </c>
      <c r="X21" s="17">
        <v>530.38</v>
      </c>
      <c r="Y21" s="17">
        <v>530.38</v>
      </c>
      <c r="Z21" s="17">
        <v>950.99</v>
      </c>
      <c r="AA21" s="17">
        <v>950.99</v>
      </c>
      <c r="AB21" s="17">
        <v>950.99</v>
      </c>
      <c r="AC21" s="17">
        <v>950.99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v>969.24</v>
      </c>
      <c r="C22" s="13">
        <f>++'Completion Factors'!J16</f>
        <v>0.46472923215025469</v>
      </c>
      <c r="D22" s="13">
        <f t="shared" si="1"/>
        <v>1116.3615351464455</v>
      </c>
      <c r="E22" s="13">
        <f t="shared" si="2"/>
        <v>1116.3615351464455</v>
      </c>
      <c r="F22" s="13"/>
      <c r="G22" s="13">
        <f t="shared" si="3"/>
        <v>2085.6015351464457</v>
      </c>
      <c r="H22" s="14">
        <f t="shared" si="4"/>
        <v>1116.3615351464457</v>
      </c>
      <c r="I22" s="13">
        <v>4057.166666666667</v>
      </c>
      <c r="J22" s="13">
        <f t="shared" si="5"/>
        <v>51.405369966227141</v>
      </c>
      <c r="K22" s="13">
        <f t="shared" si="6"/>
        <v>23.889578112804504</v>
      </c>
      <c r="L22" s="13">
        <f t="shared" si="7"/>
        <v>27.515791853422638</v>
      </c>
      <c r="M22" s="13">
        <f t="shared" si="9"/>
        <v>51.476101551392262</v>
      </c>
      <c r="N22" s="18">
        <f t="shared" si="10"/>
        <v>7.1381592435735541</v>
      </c>
      <c r="O22" s="18">
        <f t="shared" si="11"/>
        <v>0.91265190557278908</v>
      </c>
      <c r="P22" s="13"/>
      <c r="R22" s="16">
        <f t="shared" si="8"/>
        <v>45078</v>
      </c>
      <c r="S22" s="17"/>
      <c r="T22" s="17">
        <v>387.59</v>
      </c>
      <c r="U22" s="17">
        <v>548.63</v>
      </c>
      <c r="V22" s="17">
        <v>548.63</v>
      </c>
      <c r="W22" s="17">
        <v>969.24</v>
      </c>
      <c r="X22" s="17">
        <v>969.24</v>
      </c>
      <c r="Y22" s="17">
        <v>969.24</v>
      </c>
      <c r="Z22" s="17">
        <v>969.24</v>
      </c>
      <c r="AA22" s="17">
        <v>969.24</v>
      </c>
      <c r="AB22" s="17">
        <v>969.24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>
        <v>2293.81</v>
      </c>
      <c r="C23" s="13">
        <f>++'Completion Factors'!J15</f>
        <v>0.46324904927489369</v>
      </c>
      <c r="D23" s="13">
        <f t="shared" si="1"/>
        <v>2657.7597951035505</v>
      </c>
      <c r="E23" s="13">
        <f t="shared" si="2"/>
        <v>2657.7597951035505</v>
      </c>
      <c r="F23" s="13"/>
      <c r="G23" s="13">
        <f t="shared" si="3"/>
        <v>4951.5697951035509</v>
      </c>
      <c r="H23" s="14">
        <f t="shared" si="4"/>
        <v>2657.7597951035509</v>
      </c>
      <c r="I23" s="13">
        <v>4056.085</v>
      </c>
      <c r="J23" s="13">
        <f t="shared" si="5"/>
        <v>122.07756482183068</v>
      </c>
      <c r="K23" s="13">
        <f t="shared" si="6"/>
        <v>56.552315841507259</v>
      </c>
      <c r="L23" s="13">
        <f t="shared" si="7"/>
        <v>65.525248980323425</v>
      </c>
      <c r="M23" s="13">
        <f t="shared" si="9"/>
        <v>60.243277729784218</v>
      </c>
      <c r="N23" s="18">
        <f t="shared" si="10"/>
        <v>7.7747671164585066</v>
      </c>
      <c r="O23" s="18">
        <f t="shared" si="11"/>
        <v>0.91639605132553836</v>
      </c>
      <c r="P23" s="13"/>
      <c r="R23" s="16">
        <f t="shared" si="8"/>
        <v>45108</v>
      </c>
      <c r="S23" s="17"/>
      <c r="T23" s="17">
        <v>1404.76</v>
      </c>
      <c r="U23" s="17">
        <v>1806.35</v>
      </c>
      <c r="V23" s="17">
        <v>2246.6999999999998</v>
      </c>
      <c r="W23" s="17">
        <v>2246.6999999999998</v>
      </c>
      <c r="X23" s="17">
        <v>2248.5100000000002</v>
      </c>
      <c r="Y23" s="17">
        <v>2248.5100000000002</v>
      </c>
      <c r="Z23" s="17">
        <v>2293.81</v>
      </c>
      <c r="AA23" s="17">
        <v>2293.81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>
        <v>837.56999999999994</v>
      </c>
      <c r="C24" s="13">
        <f>++'Completion Factors'!J14</f>
        <v>0.42065321191398253</v>
      </c>
      <c r="D24" s="13">
        <f t="shared" si="1"/>
        <v>1153.547567340175</v>
      </c>
      <c r="E24" s="13">
        <f t="shared" si="2"/>
        <v>1153.547567340175</v>
      </c>
      <c r="F24" s="19">
        <v>0</v>
      </c>
      <c r="G24" s="13">
        <f t="shared" si="3"/>
        <v>1991.1175673401749</v>
      </c>
      <c r="H24" s="14">
        <f t="shared" si="4"/>
        <v>1153.547567340175</v>
      </c>
      <c r="I24" s="13">
        <v>4047.085</v>
      </c>
      <c r="J24" s="13">
        <f t="shared" si="5"/>
        <v>49.198807718152075</v>
      </c>
      <c r="K24" s="13">
        <f t="shared" si="6"/>
        <v>20.695636488979101</v>
      </c>
      <c r="L24" s="13">
        <f t="shared" si="7"/>
        <v>28.503171229172974</v>
      </c>
      <c r="M24" s="13">
        <f t="shared" si="9"/>
        <v>62.976474233052485</v>
      </c>
      <c r="N24" s="18">
        <f t="shared" si="10"/>
        <v>2.6265338456510028</v>
      </c>
      <c r="O24" s="18">
        <f t="shared" si="11"/>
        <v>0.92111545110076709</v>
      </c>
      <c r="P24" s="13"/>
      <c r="R24" s="16">
        <f t="shared" si="8"/>
        <v>45139</v>
      </c>
      <c r="S24" s="17"/>
      <c r="T24" s="17">
        <v>145.65</v>
      </c>
      <c r="U24" s="17">
        <v>672.31</v>
      </c>
      <c r="V24" s="17">
        <v>781.62999999999988</v>
      </c>
      <c r="W24" s="17">
        <v>837.56999999999994</v>
      </c>
      <c r="X24" s="17">
        <v>837.56999999999994</v>
      </c>
      <c r="Y24" s="17">
        <v>837.56999999999994</v>
      </c>
      <c r="Z24" s="17">
        <v>837.56999999999994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v>671.17000000000007</v>
      </c>
      <c r="C25" s="13">
        <f>++'Completion Factors'!J13</f>
        <v>0.36432817621926239</v>
      </c>
      <c r="D25" s="13">
        <f t="shared" si="1"/>
        <v>1171.0427186673371</v>
      </c>
      <c r="E25" s="13">
        <f t="shared" si="2"/>
        <v>1171.0427186673371</v>
      </c>
      <c r="F25" s="19">
        <v>0</v>
      </c>
      <c r="G25" s="13">
        <f t="shared" si="3"/>
        <v>1842.2127186673372</v>
      </c>
      <c r="H25" s="14">
        <f t="shared" si="4"/>
        <v>1171.0427186673371</v>
      </c>
      <c r="I25" s="13">
        <v>4013.103333333333</v>
      </c>
      <c r="J25" s="13">
        <f t="shared" si="5"/>
        <v>45.904941030690402</v>
      </c>
      <c r="K25" s="13">
        <f t="shared" si="6"/>
        <v>16.724463445164218</v>
      </c>
      <c r="L25" s="13">
        <f t="shared" si="7"/>
        <v>29.180477585526184</v>
      </c>
      <c r="M25" s="13">
        <f t="shared" si="9"/>
        <v>64.941557905713125</v>
      </c>
      <c r="N25" s="18">
        <f t="shared" si="10"/>
        <v>1.8478734610424297</v>
      </c>
      <c r="O25" s="18">
        <f t="shared" si="11"/>
        <v>0.91750795435060095</v>
      </c>
      <c r="P25" s="13"/>
      <c r="R25" s="16">
        <f t="shared" si="8"/>
        <v>45170</v>
      </c>
      <c r="S25" s="17"/>
      <c r="T25" s="17">
        <v>37.200000000000003</v>
      </c>
      <c r="U25" s="17">
        <v>37.200000000000003</v>
      </c>
      <c r="V25" s="17">
        <v>671.17000000000007</v>
      </c>
      <c r="W25" s="17">
        <v>671.17000000000007</v>
      </c>
      <c r="X25" s="17">
        <v>671.17000000000007</v>
      </c>
      <c r="Y25" s="17">
        <v>671.17000000000007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>
        <v>170.46</v>
      </c>
      <c r="C26" s="13">
        <f>++'Completion Factors'!J12</f>
        <v>0.36373652928952072</v>
      </c>
      <c r="D26" s="13">
        <f t="shared" si="1"/>
        <v>298.17591163899903</v>
      </c>
      <c r="E26" s="13">
        <f t="shared" si="2"/>
        <v>298.17591163899903</v>
      </c>
      <c r="F26" s="19">
        <v>0</v>
      </c>
      <c r="G26" s="13">
        <f t="shared" si="3"/>
        <v>468.635911638999</v>
      </c>
      <c r="H26" s="14">
        <f t="shared" si="4"/>
        <v>298.17591163899897</v>
      </c>
      <c r="I26" s="13">
        <v>3974.7616666666672</v>
      </c>
      <c r="J26" s="13">
        <f t="shared" si="5"/>
        <v>11.790289605766693</v>
      </c>
      <c r="K26" s="13">
        <f t="shared" si="6"/>
        <v>4.2885590205198882</v>
      </c>
      <c r="L26" s="13">
        <f t="shared" si="7"/>
        <v>7.501730585246805</v>
      </c>
      <c r="M26" s="13">
        <f t="shared" si="9"/>
        <v>60.57174767713299</v>
      </c>
      <c r="N26" s="18">
        <f t="shared" si="10"/>
        <v>0.17807343459574657</v>
      </c>
      <c r="O26" s="18">
        <f t="shared" si="11"/>
        <v>0.90850414679869307</v>
      </c>
      <c r="P26" s="13"/>
      <c r="R26" s="16">
        <f t="shared" si="8"/>
        <v>45200</v>
      </c>
      <c r="S26" s="17"/>
      <c r="T26" s="17">
        <v>74.08</v>
      </c>
      <c r="U26" s="17">
        <v>169.63</v>
      </c>
      <c r="V26" s="17">
        <v>170.46</v>
      </c>
      <c r="W26" s="17">
        <v>170.46</v>
      </c>
      <c r="X26" s="17">
        <v>170.46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>
        <v>353.23</v>
      </c>
      <c r="C27" s="13">
        <f>++'Completion Factors'!J11</f>
        <v>0.36369755543984472</v>
      </c>
      <c r="D27" s="13">
        <f t="shared" si="1"/>
        <v>617.9890657229314</v>
      </c>
      <c r="E27" s="13">
        <f t="shared" si="2"/>
        <v>617.9890657229314</v>
      </c>
      <c r="F27" s="19">
        <v>0</v>
      </c>
      <c r="G27" s="13">
        <f t="shared" si="3"/>
        <v>971.21906572293142</v>
      </c>
      <c r="H27" s="14">
        <f t="shared" si="4"/>
        <v>617.9890657229314</v>
      </c>
      <c r="I27" s="13">
        <v>3943.9416666666662</v>
      </c>
      <c r="J27" s="13">
        <f t="shared" si="5"/>
        <v>24.625594083489187</v>
      </c>
      <c r="K27" s="13">
        <f t="shared" si="6"/>
        <v>8.9562683694189218</v>
      </c>
      <c r="L27" s="13">
        <f t="shared" si="7"/>
        <v>15.669325714070265</v>
      </c>
      <c r="M27" s="13">
        <f t="shared" si="9"/>
        <v>46.658827733554112</v>
      </c>
      <c r="N27" s="18">
        <f t="shared" si="10"/>
        <v>0.13199295291930874</v>
      </c>
      <c r="O27" s="18">
        <f t="shared" si="11"/>
        <v>0.9144534394337599</v>
      </c>
      <c r="P27" s="13"/>
      <c r="R27" s="16">
        <f t="shared" si="8"/>
        <v>45231</v>
      </c>
      <c r="S27" s="17"/>
      <c r="T27" s="17"/>
      <c r="U27" s="17">
        <v>353.23</v>
      </c>
      <c r="V27" s="17">
        <v>353.23</v>
      </c>
      <c r="W27" s="17">
        <v>353.23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>
        <v>254.8</v>
      </c>
      <c r="C28" s="13">
        <f>++'Completion Factors'!J10</f>
        <v>0.30516925464170602</v>
      </c>
      <c r="D28" s="13">
        <f t="shared" si="1"/>
        <v>580.14649649145122</v>
      </c>
      <c r="E28" s="13">
        <f t="shared" si="2"/>
        <v>580.14649649145122</v>
      </c>
      <c r="F28" s="19">
        <v>0</v>
      </c>
      <c r="G28" s="13">
        <f t="shared" si="3"/>
        <v>834.94649649145117</v>
      </c>
      <c r="H28" s="14">
        <f t="shared" si="4"/>
        <v>580.14649649145122</v>
      </c>
      <c r="I28" s="13">
        <v>3936.333333333333</v>
      </c>
      <c r="J28" s="13">
        <f t="shared" si="5"/>
        <v>21.211275209368733</v>
      </c>
      <c r="K28" s="13">
        <f t="shared" si="6"/>
        <v>6.4730290456431545</v>
      </c>
      <c r="L28" s="13">
        <f t="shared" si="7"/>
        <v>14.738246163725577</v>
      </c>
      <c r="M28" s="13">
        <f t="shared" si="9"/>
        <v>47.723559583036526</v>
      </c>
      <c r="N28" s="18">
        <f t="shared" si="10"/>
        <v>1.9165465391114416</v>
      </c>
      <c r="O28" s="18">
        <f t="shared" si="11"/>
        <v>0.92024157412819008</v>
      </c>
      <c r="P28" s="20"/>
      <c r="R28" s="16">
        <f t="shared" si="8"/>
        <v>45261</v>
      </c>
      <c r="S28" s="17"/>
      <c r="T28" s="17">
        <v>215.06</v>
      </c>
      <c r="U28" s="17">
        <v>254.8</v>
      </c>
      <c r="V28" s="17">
        <v>254.8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v>345.05</v>
      </c>
      <c r="C29" s="13">
        <f>++'Completion Factors'!J9</f>
        <v>9.2605500930903611E-2</v>
      </c>
      <c r="D29" s="13">
        <f t="shared" si="1"/>
        <v>3380.9705552740825</v>
      </c>
      <c r="E29" s="13">
        <f t="shared" si="2"/>
        <v>3380.9705552740825</v>
      </c>
      <c r="F29" s="13">
        <f>ROUND(+I29*J29/100,0)-D29-B29</f>
        <v>-1367.0205552740824</v>
      </c>
      <c r="G29" s="13">
        <f t="shared" si="3"/>
        <v>2359</v>
      </c>
      <c r="H29" s="14">
        <f t="shared" si="4"/>
        <v>2013.95</v>
      </c>
      <c r="I29" s="13">
        <v>3931.2216666666668</v>
      </c>
      <c r="J29" s="19">
        <v>60</v>
      </c>
      <c r="K29" s="13">
        <f t="shared" si="6"/>
        <v>8.7771697771642661</v>
      </c>
      <c r="L29" s="13">
        <f t="shared" si="7"/>
        <v>51.222830222835732</v>
      </c>
      <c r="M29" s="13">
        <f t="shared" si="9"/>
        <v>49.920352375485436</v>
      </c>
      <c r="N29" s="18">
        <f t="shared" si="10"/>
        <v>1.7618693168931316</v>
      </c>
      <c r="O29" s="18">
        <f t="shared" si="11"/>
        <v>0.92013394360060041</v>
      </c>
      <c r="P29" s="13"/>
      <c r="R29" s="16">
        <f t="shared" si="8"/>
        <v>45292</v>
      </c>
      <c r="S29" s="17"/>
      <c r="T29" s="17">
        <v>345.05</v>
      </c>
      <c r="U29" s="17">
        <v>345.05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>
        <v>8.75</v>
      </c>
      <c r="C30" s="13">
        <f>++'Completion Factors'!J8</f>
        <v>4.9018671827134902E-2</v>
      </c>
      <c r="D30" s="13">
        <f t="shared" si="1"/>
        <v>169.75340847375483</v>
      </c>
      <c r="E30" s="13">
        <f t="shared" si="2"/>
        <v>169.75340847375483</v>
      </c>
      <c r="F30" s="13">
        <f>ROUND(+I30*J30/100,0)-D30-B30</f>
        <v>2161.4965915262451</v>
      </c>
      <c r="G30" s="13">
        <f t="shared" si="3"/>
        <v>2340</v>
      </c>
      <c r="H30" s="14">
        <f t="shared" si="4"/>
        <v>2331.25</v>
      </c>
      <c r="I30" s="13">
        <v>3900.3416666666672</v>
      </c>
      <c r="J30" s="19">
        <v>60</v>
      </c>
      <c r="K30" s="13">
        <f t="shared" si="6"/>
        <v>0.22433932070053689</v>
      </c>
      <c r="L30" s="13">
        <f t="shared" si="7"/>
        <v>59.775660679299463</v>
      </c>
      <c r="M30" s="13">
        <f t="shared" si="9"/>
        <v>50.728952268785491</v>
      </c>
      <c r="N30" s="18">
        <f t="shared" si="10"/>
        <v>1.2002480580597608</v>
      </c>
      <c r="O30" s="18">
        <f t="shared" si="11"/>
        <v>0.92124878899857621</v>
      </c>
      <c r="P30" s="13"/>
      <c r="R30" s="16">
        <f t="shared" si="8"/>
        <v>45323</v>
      </c>
      <c r="S30" s="17"/>
      <c r="T30" s="17">
        <v>8.75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/>
      <c r="C31" s="13">
        <f>+'Completion Factors'!J7</f>
        <v>4.9018671827134902E-2</v>
      </c>
      <c r="D31" s="13">
        <f t="shared" si="1"/>
        <v>0</v>
      </c>
      <c r="E31" s="13">
        <f t="shared" si="2"/>
        <v>0</v>
      </c>
      <c r="F31" s="13">
        <f>ROUND(+I31*J31/100,0)-D31-B31</f>
        <v>2335</v>
      </c>
      <c r="G31" s="13">
        <f t="shared" si="3"/>
        <v>2335</v>
      </c>
      <c r="H31" s="14">
        <f t="shared" si="4"/>
        <v>2335</v>
      </c>
      <c r="I31" s="13">
        <v>3892.4783333333339</v>
      </c>
      <c r="J31" s="19">
        <v>60</v>
      </c>
      <c r="K31" s="13">
        <f t="shared" si="6"/>
        <v>0</v>
      </c>
      <c r="L31" s="13">
        <f t="shared" si="7"/>
        <v>60</v>
      </c>
      <c r="M31" s="13">
        <f t="shared" si="9"/>
        <v>50.197925794332789</v>
      </c>
      <c r="N31" s="18">
        <f t="shared" si="10"/>
        <v>0.91554536811815324</v>
      </c>
      <c r="O31" s="18">
        <f t="shared" si="11"/>
        <v>0.93691184434861119</v>
      </c>
      <c r="P31" s="13"/>
      <c r="R31" s="16">
        <f t="shared" si="8"/>
        <v>45352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51</v>
      </c>
      <c r="R32" t="s">
        <v>26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16280.523243395292</v>
      </c>
      <c r="I33" s="13"/>
      <c r="J33" s="22">
        <f>SUM(G20:G31)/SUM(I20:I31)</f>
        <v>0.50197925794332787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52</v>
      </c>
      <c r="J35" s="23" t="s">
        <v>53</v>
      </c>
      <c r="K35" t="s">
        <v>54</v>
      </c>
    </row>
    <row r="36" spans="3:14" x14ac:dyDescent="0.35">
      <c r="C36" s="17"/>
      <c r="D36" s="13"/>
      <c r="F36" s="23"/>
      <c r="H36" s="25">
        <f>H33*(1+H35)</f>
        <v>17501.562486649938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-9.9892366423526058E-2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Completion Factors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2024-09-06T18:04:49Z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