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122DF452-E244-41D6-9FDC-AC454D167B7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<sst xmlns="http://schemas.openxmlformats.org/spreadsheetml/2006/main" count="117" uniqueCount="55">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</sst>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0.25188575296688293</v>
      </c>
      <c r="C7" s="4">
        <f t="shared" ref="C7:C29" si="1">+F7/F8</f>
        <v>0.10776952022388928</v>
      </c>
      <c r="D7" s="4">
        <f t="shared" ref="D7:D29" si="2">+G7/G8</f>
        <v>0.10242245960754036</v>
      </c>
      <c r="E7" s="5">
        <v>0.1251561494842377</v>
      </c>
      <c r="F7" s="5">
        <v>6.2761217151113033E-2</v>
      </c>
      <c r="G7" s="5">
        <v>5.3288585532525252E-2</v>
      </c>
      <c r="H7" s="4">
        <f t="shared" ref="H7:H29" si="3">+I7/I8</f>
        <v>0.15590190064264431</v>
      </c>
      <c r="I7" s="5">
        <v>8.3600067585235541E-2</v>
      </c>
      <c r="J7" s="5">
        <f t="shared" ref="J7:J30" si="4">I7</f>
        <v>8.3600067585235541E-2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0.78431810126016321</v>
      </c>
      <c r="C8" s="4">
        <f t="shared" si="1"/>
        <v>0.79414629528749014</v>
      </c>
      <c r="D8" s="4">
        <f t="shared" si="2"/>
        <v>0.76329472697810985</v>
      </c>
      <c r="E8" s="5">
        <v>0.4968766514583014</v>
      </c>
      <c r="F8" s="5">
        <v>0.58236519027576361</v>
      </c>
      <c r="G8" s="5">
        <v>0.52028222849475625</v>
      </c>
      <c r="H8" s="4">
        <f t="shared" si="3"/>
        <v>0.78884294448745529</v>
      </c>
      <c r="I8" s="5">
        <v>0.53623507629238076</v>
      </c>
      <c r="J8" s="5">
        <f t="shared" si="4"/>
        <v>0.53623507629238076</v>
      </c>
    </row>
    <row r="9" spans="1:10" ht="15.5" customHeight="1" x14ac:dyDescent="0.35">
      <c r="A9" s="3">
        <f t="shared" si="5"/>
        <v>2</v>
      </c>
      <c r="B9" s="4">
        <f t="shared" si="0"/>
        <v>0.97804009806029901</v>
      </c>
      <c r="C9" s="4">
        <f t="shared" si="1"/>
        <v>0.93046719622669494</v>
      </c>
      <c r="D9" s="4">
        <f t="shared" si="2"/>
        <v>0.93263159706273369</v>
      </c>
      <c r="E9" s="5">
        <v>0.63351419616603277</v>
      </c>
      <c r="F9" s="5">
        <v>0.73332230312166935</v>
      </c>
      <c r="G9" s="5">
        <v>0.68162691304649503</v>
      </c>
      <c r="H9" s="4">
        <f t="shared" si="3"/>
        <v>0.95599056347433575</v>
      </c>
      <c r="I9" s="5">
        <v>0.67977419337989442</v>
      </c>
      <c r="J9" s="5">
        <f t="shared" si="4"/>
        <v>0.67977419337989442</v>
      </c>
    </row>
    <row r="10" spans="1:10" ht="15.5" customHeight="1" x14ac:dyDescent="0.35">
      <c r="A10" s="3">
        <f t="shared" si="5"/>
        <v>3</v>
      </c>
      <c r="B10" s="4">
        <f t="shared" si="0"/>
        <v>0.99253180287158649</v>
      </c>
      <c r="C10" s="4">
        <f t="shared" si="1"/>
        <v>0.99366464340927407</v>
      </c>
      <c r="D10" s="4">
        <f t="shared" si="2"/>
        <v>0.97330132769552824</v>
      </c>
      <c r="E10" s="5">
        <v>0.64773846943745117</v>
      </c>
      <c r="F10" s="5">
        <v>0.7881226829871022</v>
      </c>
      <c r="G10" s="5">
        <v>0.73086405735473403</v>
      </c>
      <c r="H10" s="4">
        <f t="shared" si="3"/>
        <v>0.99304284420365341</v>
      </c>
      <c r="I10" s="5">
        <v>0.71106789057562014</v>
      </c>
      <c r="J10" s="5">
        <f t="shared" si="4"/>
        <v>0.71106789057562014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0.94208739117642304</v>
      </c>
      <c r="D11" s="4">
        <f t="shared" si="2"/>
        <v>0.88559321797663848</v>
      </c>
      <c r="E11" s="5">
        <v>0.65261230679301008</v>
      </c>
      <c r="F11" s="5">
        <v>0.79314755558076899</v>
      </c>
      <c r="G11" s="5">
        <v>0.75091242204014097</v>
      </c>
      <c r="H11" s="4">
        <f t="shared" si="3"/>
        <v>0.92206003083363985</v>
      </c>
      <c r="I11" s="5">
        <v>0.7160495589148963</v>
      </c>
      <c r="J11" s="5">
        <f t="shared" si="4"/>
        <v>0.7160495589148963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0.7206557160427457</v>
      </c>
      <c r="F12" s="5">
        <v>0.84190443796337533</v>
      </c>
      <c r="G12" s="5">
        <v>0.84792024915885211</v>
      </c>
      <c r="H12" s="4">
        <f t="shared" si="3"/>
        <v>0.99946781320812395</v>
      </c>
      <c r="I12" s="5">
        <v>0.77657585728720036</v>
      </c>
      <c r="J12" s="5">
        <f t="shared" si="4"/>
        <v>0.77657585728720036</v>
      </c>
    </row>
    <row r="13" spans="1:10" ht="15.5" customHeight="1" x14ac:dyDescent="0.35">
      <c r="A13" s="3">
        <f t="shared" si="5"/>
        <v>6</v>
      </c>
      <c r="B13" s="4">
        <f t="shared" si="0"/>
        <v>0.88183630254155654</v>
      </c>
      <c r="C13" s="4">
        <f t="shared" si="1"/>
        <v>0.93720830164725022</v>
      </c>
      <c r="D13" s="4">
        <f t="shared" si="2"/>
        <v>0.9587543626524142</v>
      </c>
      <c r="E13" s="5">
        <v>0.7209174912519144</v>
      </c>
      <c r="F13" s="5">
        <v>0.84251922908526022</v>
      </c>
      <c r="G13" s="5">
        <v>0.88221731378409329</v>
      </c>
      <c r="H13" s="4">
        <f t="shared" si="3"/>
        <v>0.90736892702300731</v>
      </c>
      <c r="I13" s="5">
        <v>0.77698936076242631</v>
      </c>
      <c r="J13" s="5">
        <f t="shared" si="4"/>
        <v>0.77698936076242631</v>
      </c>
    </row>
    <row r="14" spans="1:10" ht="15.5" customHeight="1" x14ac:dyDescent="0.35">
      <c r="A14" s="3">
        <f t="shared" si="5"/>
        <v>7</v>
      </c>
      <c r="B14" s="4">
        <f t="shared" si="0"/>
        <v>0.98535613870665406</v>
      </c>
      <c r="C14" s="4">
        <f t="shared" si="1"/>
        <v>0.99262406325603347</v>
      </c>
      <c r="D14" s="4">
        <f t="shared" si="2"/>
        <v>0.97621138186526779</v>
      </c>
      <c r="E14" s="5">
        <v>0.8175184999462427</v>
      </c>
      <c r="F14" s="5">
        <v>0.89896688666162772</v>
      </c>
      <c r="G14" s="5">
        <v>0.92017032532026288</v>
      </c>
      <c r="H14" s="4">
        <f t="shared" si="3"/>
        <v>0.98881766702590945</v>
      </c>
      <c r="I14" s="5">
        <v>0.85631030292348209</v>
      </c>
      <c r="J14" s="5">
        <f t="shared" si="4"/>
        <v>0.85631030292348209</v>
      </c>
    </row>
    <row r="15" spans="1:10" ht="15.5" customHeight="1" x14ac:dyDescent="0.35">
      <c r="A15" s="3">
        <f t="shared" si="5"/>
        <v>8</v>
      </c>
      <c r="B15" s="4">
        <f t="shared" si="0"/>
        <v>0.99647269692867058</v>
      </c>
      <c r="C15" s="4">
        <f t="shared" si="1"/>
        <v>0.9969579036104036</v>
      </c>
      <c r="D15" s="4">
        <f t="shared" si="2"/>
        <v>0.9942438248814286</v>
      </c>
      <c r="E15" s="5">
        <v>0.82966804369767311</v>
      </c>
      <c r="F15" s="5">
        <v>0.90564688076653221</v>
      </c>
      <c r="G15" s="5">
        <v>0.94259331781409261</v>
      </c>
      <c r="H15" s="4">
        <f t="shared" si="3"/>
        <v>0.99670467815164476</v>
      </c>
      <c r="I15" s="5">
        <v>0.865994137725135</v>
      </c>
      <c r="J15" s="5">
        <f t="shared" si="4"/>
        <v>0.865994137725135</v>
      </c>
    </row>
    <row r="16" spans="1:10" ht="15.5" customHeight="1" x14ac:dyDescent="0.35">
      <c r="A16" s="3">
        <f t="shared" si="5"/>
        <v>9</v>
      </c>
      <c r="B16" s="4">
        <f t="shared" si="0"/>
        <v>0.83427677500312303</v>
      </c>
      <c r="C16" s="4">
        <f t="shared" si="1"/>
        <v>0.90965200712602678</v>
      </c>
      <c r="D16" s="4">
        <f t="shared" si="2"/>
        <v>0.95242648758100956</v>
      </c>
      <c r="E16" s="5">
        <v>0.83260489349570443</v>
      </c>
      <c r="F16" s="5">
        <v>0.90841035262051106</v>
      </c>
      <c r="G16" s="5">
        <v>0.94805046229631273</v>
      </c>
      <c r="H16" s="4">
        <f t="shared" si="3"/>
        <v>0.87032343642892152</v>
      </c>
      <c r="I16" s="5">
        <v>0.86885730217609891</v>
      </c>
      <c r="J16" s="5">
        <f t="shared" si="4"/>
        <v>0.86885730217609891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0.99974912567527718</v>
      </c>
      <c r="E17" s="5">
        <v>0.99799601096720891</v>
      </c>
      <c r="F17" s="5">
        <v>0.99863502251873371</v>
      </c>
      <c r="G17" s="5">
        <v>0.99540539312822862</v>
      </c>
      <c r="H17" s="4">
        <f t="shared" si="3"/>
        <v>1</v>
      </c>
      <c r="I17" s="5">
        <v>0.99831541448678163</v>
      </c>
      <c r="J17" s="5">
        <f t="shared" si="4"/>
        <v>0.99831541448678163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0.99868559439072069</v>
      </c>
      <c r="E18" s="5">
        <v>0.99799601096720891</v>
      </c>
      <c r="F18" s="5">
        <v>0.99863502251873371</v>
      </c>
      <c r="G18" s="5">
        <v>0.99565517744852783</v>
      </c>
      <c r="H18" s="4">
        <f t="shared" si="3"/>
        <v>0.9984963455446112</v>
      </c>
      <c r="I18" s="5">
        <v>0.99831541448678163</v>
      </c>
      <c r="J18" s="5">
        <f t="shared" si="4"/>
        <v>0.99831541448678163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0.99967978689579329</v>
      </c>
      <c r="E19" s="5">
        <v>1</v>
      </c>
      <c r="F19" s="5">
        <v>0.99963765860690246</v>
      </c>
      <c r="G19" s="5">
        <v>0.99696559461835266</v>
      </c>
      <c r="H19" s="4">
        <f t="shared" si="3"/>
        <v>1</v>
      </c>
      <c r="I19" s="5">
        <v>0.9998187964746823</v>
      </c>
      <c r="J19" s="5">
        <f t="shared" si="4"/>
        <v>0.9998187964746823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0.9998187964746823</v>
      </c>
      <c r="J20" s="5">
        <f t="shared" si="4"/>
        <v>0.9998187964746823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0.9998187964746823</v>
      </c>
      <c r="J21" s="5">
        <f t="shared" si="4"/>
        <v>0.9998187964746823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0.9998187964746823</v>
      </c>
      <c r="J22" s="5">
        <f t="shared" si="4"/>
        <v>0.9998187964746823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0.9998187964746823</v>
      </c>
      <c r="J23" s="5">
        <f t="shared" si="4"/>
        <v>0.9998187964746823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0.99994667115210223</v>
      </c>
      <c r="I24" s="5">
        <v>0.9998187964746823</v>
      </c>
      <c r="J24" s="5">
        <f t="shared" si="4"/>
        <v>0.9998187964746823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0.99987211850280722</v>
      </c>
      <c r="I25" s="5">
        <v>0.99987211850280722</v>
      </c>
      <c r="J25" s="5">
        <f t="shared" si="4"/>
        <v>0.99987211850280722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2.240614796472074</v>
      </c>
      <c r="D40" s="4">
        <v>1.014963602680959</v>
      </c>
      <c r="E40" s="4">
        <v>1.0274939834461381</v>
      </c>
      <c r="F40" s="4">
        <v>1.001524193830311</v>
      </c>
      <c r="G40" s="4">
        <v>1</v>
      </c>
      <c r="H40" s="4">
        <v>1.0125434945861771</v>
      </c>
      <c r="I40" s="4">
        <v>1.001604470059495</v>
      </c>
      <c r="J40" s="4">
        <v>1</v>
      </c>
      <c r="K40" s="4">
        <v>1</v>
      </c>
      <c r="L40" s="4">
        <v>1.0006839296206429</v>
      </c>
      <c r="M40" s="4">
        <v>1.0076276541278459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1.1660927138936981</v>
      </c>
      <c r="F50" s="4">
        <v>1.0138747804314909</v>
      </c>
      <c r="G50" s="4">
        <v>1</v>
      </c>
      <c r="H50" s="4">
        <v>1</v>
      </c>
      <c r="I50" s="4">
        <v>1</v>
      </c>
      <c r="J50" s="4">
        <v>1.01061936693961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1.5805467250089751</v>
      </c>
      <c r="D51" s="4">
        <v>1.0335983830376969</v>
      </c>
      <c r="E51" s="4">
        <v>1.0171440764874871</v>
      </c>
      <c r="F51" s="4">
        <v>1.0534522762071461</v>
      </c>
      <c r="G51" s="4">
        <v>1</v>
      </c>
      <c r="H51" s="4">
        <v>1</v>
      </c>
      <c r="I51" s="4">
        <v>1.044584472714303</v>
      </c>
      <c r="J51" s="4">
        <v>1</v>
      </c>
      <c r="K51" s="4">
        <v>1.2134076940587299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1.0573377291835779</v>
      </c>
      <c r="E56" s="4">
        <v>1.0064334994891799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20507.5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20507.5</v>
      </c>
      <c r="H10" s="14">
        <f t="shared" si="4"/>
        <v>0</v>
      </c>
      <c r="I10" s="13">
        <v>26352.072499999998</v>
      </c>
      <c r="J10" s="13">
        <f t="shared" si="5"/>
        <v>77.821203626394094</v>
      </c>
      <c r="K10" s="13">
        <f t="shared" si="6"/>
        <v>77.821203626394094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19200.59</v>
      </c>
      <c r="V10" s="17">
        <v>19487.900000000001</v>
      </c>
      <c r="W10" s="17">
        <v>20023.7</v>
      </c>
      <c r="X10" s="17">
        <v>20054.22</v>
      </c>
      <c r="Y10" s="17">
        <v>20054.22</v>
      </c>
      <c r="Z10" s="17">
        <v>20305.77</v>
      </c>
      <c r="AA10" s="17">
        <v>20338.349999999999</v>
      </c>
      <c r="AB10" s="17">
        <v>20338.349999999999</v>
      </c>
      <c r="AC10" s="17">
        <v>20338.349999999999</v>
      </c>
      <c r="AD10" s="17">
        <v>20352.259999999998</v>
      </c>
      <c r="AE10" s="17">
        <v>20507.5</v>
      </c>
      <c r="AF10" s="17">
        <v>20507.5</v>
      </c>
      <c r="AG10" s="17">
        <v>20507.5</v>
      </c>
      <c r="AH10" s="17">
        <v>20507.5</v>
      </c>
      <c r="AI10" s="17">
        <v>20507.5</v>
      </c>
      <c r="AJ10" s="17">
        <v>20507.5</v>
      </c>
      <c r="AK10" s="17">
        <v>20507.5</v>
      </c>
      <c r="AL10" s="17">
        <v>20507.5</v>
      </c>
      <c r="AM10" s="17">
        <v>20507.5</v>
      </c>
      <c r="AN10" s="17">
        <v>20507.5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0.99987211850280722</v>
      </c>
      <c r="D13" s="13">
        <f t="shared" si="1"/>
        <v>2.4599834669306091</v>
      </c>
      <c r="E13" s="13">
        <f t="shared" si="2"/>
        <v>2.4599834669306091</v>
      </c>
      <c r="F13" s="13"/>
      <c r="G13" s="13">
        <f t="shared" si="3"/>
        <v>19236.429983466933</v>
      </c>
      <c r="H13" s="14">
        <f t="shared" si="4"/>
        <v>2.4599834669315896</v>
      </c>
      <c r="I13" s="13">
        <v>25311.998333333329</v>
      </c>
      <c r="J13" s="13">
        <f t="shared" si="5"/>
        <v>75.997278958945373</v>
      </c>
      <c r="K13" s="13">
        <f t="shared" si="6"/>
        <v>75.987560313129507</v>
      </c>
      <c r="L13" s="13">
        <f t="shared" si="7"/>
        <v>9.7186458158660116E-3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0.9998187964746823</v>
      </c>
      <c r="D14" s="13">
        <f t="shared" si="1"/>
        <v>6.6726173461472413</v>
      </c>
      <c r="E14" s="13">
        <f t="shared" si="2"/>
        <v>6.6726173461472413</v>
      </c>
      <c r="F14" s="13"/>
      <c r="G14" s="13">
        <f t="shared" si="3"/>
        <v>36823.882617346149</v>
      </c>
      <c r="H14" s="14">
        <f t="shared" si="4"/>
        <v>6.6726173461502185</v>
      </c>
      <c r="I14" s="13">
        <v>24880.449166666669</v>
      </c>
      <c r="J14" s="13">
        <f t="shared" si="5"/>
        <v>148.00328712184415</v>
      </c>
      <c r="K14" s="13">
        <f t="shared" si="6"/>
        <v>147.97646840445907</v>
      </c>
      <c r="L14" s="13">
        <f t="shared" si="7"/>
        <v>2.6818717385083346E-2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0.9998187964746823</v>
      </c>
      <c r="D15" s="13">
        <f t="shared" si="1"/>
        <v>5.9802436818978491</v>
      </c>
      <c r="E15" s="13">
        <f t="shared" si="2"/>
        <v>5.9802436818978491</v>
      </c>
      <c r="F15" s="13"/>
      <c r="G15" s="13">
        <f t="shared" si="3"/>
        <v>33002.910243681901</v>
      </c>
      <c r="H15" s="14">
        <f t="shared" si="4"/>
        <v>5.9802436819009017</v>
      </c>
      <c r="I15" s="13">
        <v>24611.719166666669</v>
      </c>
      <c r="J15" s="13">
        <f t="shared" si="5"/>
        <v>134.09429069213496</v>
      </c>
      <c r="K15" s="13">
        <f t="shared" si="6"/>
        <v>134.06999233393657</v>
      </c>
      <c r="L15" s="13">
        <f t="shared" si="7"/>
        <v>2.4298358198393544E-2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0.9998187964746823</v>
      </c>
      <c r="D16" s="13">
        <f t="shared" si="1"/>
        <v>2.6103183814792956</v>
      </c>
      <c r="E16" s="13">
        <f t="shared" si="2"/>
        <v>2.6103183814792956</v>
      </c>
      <c r="F16" s="13"/>
      <c r="G16" s="13">
        <f t="shared" si="3"/>
        <v>14405.45031838148</v>
      </c>
      <c r="H16" s="14">
        <f t="shared" si="4"/>
        <v>2.6103183814793738</v>
      </c>
      <c r="I16" s="13">
        <v>24633.530833333331</v>
      </c>
      <c r="J16" s="13">
        <f t="shared" si="5"/>
        <v>58.479031754913791</v>
      </c>
      <c r="K16" s="13">
        <f t="shared" si="6"/>
        <v>58.468435148202644</v>
      </c>
      <c r="L16" s="13">
        <f t="shared" si="7"/>
        <v>1.0596606711146705E-2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0.9998187964746823</v>
      </c>
      <c r="D17" s="13">
        <f t="shared" si="1"/>
        <v>2.2043960431255796</v>
      </c>
      <c r="E17" s="13">
        <f t="shared" si="2"/>
        <v>2.2043960431255796</v>
      </c>
      <c r="F17" s="13"/>
      <c r="G17" s="13">
        <f t="shared" si="3"/>
        <v>12165.304396043126</v>
      </c>
      <c r="H17" s="14">
        <f t="shared" si="4"/>
        <v>2.2043960431255982</v>
      </c>
      <c r="I17" s="13">
        <v>23784.6325</v>
      </c>
      <c r="J17" s="13">
        <f t="shared" si="5"/>
        <v>51.147750111518967</v>
      </c>
      <c r="K17" s="13">
        <f t="shared" si="6"/>
        <v>51.138481958886693</v>
      </c>
      <c r="L17" s="13">
        <f t="shared" si="7"/>
        <v>9.2681526322735408E-3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0.9998187964746823</v>
      </c>
      <c r="D18" s="13">
        <f t="shared" si="1"/>
        <v>1.7288372558690224</v>
      </c>
      <c r="E18" s="13">
        <f t="shared" si="2"/>
        <v>1.7288372558690224</v>
      </c>
      <c r="F18" s="13"/>
      <c r="G18" s="13">
        <f t="shared" si="3"/>
        <v>9540.8588372558679</v>
      </c>
      <c r="H18" s="14">
        <f t="shared" si="4"/>
        <v>1.7288372558687115</v>
      </c>
      <c r="I18" s="13">
        <v>22692.45583333333</v>
      </c>
      <c r="J18" s="13">
        <f t="shared" si="5"/>
        <v>42.044188197740766</v>
      </c>
      <c r="K18" s="13">
        <f t="shared" si="6"/>
        <v>42.036569642620222</v>
      </c>
      <c r="L18" s="13">
        <f t="shared" si="7"/>
        <v>7.6185551205441016E-3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0.9998187964746823</v>
      </c>
      <c r="D19" s="13">
        <f t="shared" si="1"/>
        <v>2.4367138788648668</v>
      </c>
      <c r="E19" s="13">
        <f t="shared" si="2"/>
        <v>2.4367138788648668</v>
      </c>
      <c r="F19" s="13"/>
      <c r="G19" s="13">
        <f t="shared" si="3"/>
        <v>13447.386713878866</v>
      </c>
      <c r="H19" s="14">
        <f t="shared" si="4"/>
        <v>2.436713878865703</v>
      </c>
      <c r="I19" s="13">
        <v>21360.85083333333</v>
      </c>
      <c r="J19" s="13">
        <f t="shared" si="5"/>
        <v>62.953422683399829</v>
      </c>
      <c r="K19" s="13">
        <f t="shared" si="6"/>
        <v>62.942015301278786</v>
      </c>
      <c r="L19" s="13">
        <f t="shared" si="7"/>
        <v>1.1407382121042531E-2</v>
      </c>
      <c r="M19" s="13">
        <f t="shared" ref="M19:M31" si="9">SUM(G8:G19)/SUM(I8:I19)*100</f>
        <v>76.392826739850463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9461.5600000000013</v>
      </c>
      <c r="C20" s="13">
        <f>++'Completion Factors'!J18</f>
        <v>0.99831541448678163</v>
      </c>
      <c r="D20" s="13">
        <f t="shared" si="1"/>
        <v>15.965702499585172</v>
      </c>
      <c r="E20" s="13">
        <f t="shared" si="2"/>
        <v>15.965702499585172</v>
      </c>
      <c r="F20" s="13"/>
      <c r="G20" s="13">
        <f t="shared" si="3"/>
        <v>9477.5257024995863</v>
      </c>
      <c r="H20" s="14">
        <f t="shared" si="4"/>
        <v>15.96570249958495</v>
      </c>
      <c r="I20" s="13">
        <v>21157.324166666662</v>
      </c>
      <c r="J20" s="13">
        <f t="shared" si="5"/>
        <v>44.795483719209713</v>
      </c>
      <c r="K20" s="13">
        <f t="shared" si="6"/>
        <v>44.720021896278723</v>
      </c>
      <c r="L20" s="13">
        <f t="shared" si="7"/>
        <v>7.5461822930989797E-2</v>
      </c>
      <c r="M20" s="13">
        <f t="shared" si="9"/>
        <v>76.216354009939593</v>
      </c>
      <c r="N20" s="18">
        <f t="shared" ref="N20:N31" si="10">J20/J8</f>
        <v>0.82794055696912294</v>
      </c>
      <c r="O20" s="18">
        <f t="shared" ref="O20:O31" si="11">I20/I8</f>
        <v>0.76474400532135389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9234.02</v>
      </c>
      <c r="X20" s="17">
        <v>9362.1400000000012</v>
      </c>
      <c r="Y20" s="17">
        <v>9362.1400000000012</v>
      </c>
      <c r="Z20" s="17">
        <v>9362.1400000000012</v>
      </c>
      <c r="AA20" s="17">
        <v>9362.1400000000012</v>
      </c>
      <c r="AB20" s="17">
        <v>9461.5600000000013</v>
      </c>
      <c r="AC20" s="17">
        <v>9461.5600000000013</v>
      </c>
      <c r="AD20" s="17">
        <v>9461.5600000000013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8528.7999999999993</v>
      </c>
      <c r="C21" s="13">
        <f>++'Completion Factors'!J17</f>
        <v>0.99831541448678163</v>
      </c>
      <c r="D21" s="13">
        <f t="shared" si="1"/>
        <v>14.391737036858824</v>
      </c>
      <c r="E21" s="13">
        <f t="shared" si="2"/>
        <v>14.391737036858824</v>
      </c>
      <c r="F21" s="13"/>
      <c r="G21" s="13">
        <f t="shared" si="3"/>
        <v>8543.1917370368574</v>
      </c>
      <c r="H21" s="14">
        <f t="shared" si="4"/>
        <v>14.391737036858103</v>
      </c>
      <c r="I21" s="13">
        <v>20162.486666666671</v>
      </c>
      <c r="J21" s="13">
        <f t="shared" si="5"/>
        <v>42.371716734527396</v>
      </c>
      <c r="K21" s="13">
        <f t="shared" si="6"/>
        <v>42.300337954346226</v>
      </c>
      <c r="L21" s="13">
        <f t="shared" si="7"/>
        <v>7.1378780181170498E-2</v>
      </c>
      <c r="M21" s="13">
        <f t="shared" si="9"/>
        <v>74.048310202946467</v>
      </c>
      <c r="N21" s="18">
        <f t="shared" si="10"/>
        <v>0.57253449671119394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6075.59</v>
      </c>
      <c r="V21" s="17">
        <v>6279.72</v>
      </c>
      <c r="W21" s="17">
        <v>6387.38</v>
      </c>
      <c r="X21" s="17">
        <v>6728.8</v>
      </c>
      <c r="Y21" s="17">
        <v>6728.8</v>
      </c>
      <c r="Z21" s="17">
        <v>6728.8</v>
      </c>
      <c r="AA21" s="17">
        <v>7028.8</v>
      </c>
      <c r="AB21" s="17">
        <v>7028.8</v>
      </c>
      <c r="AC21" s="17">
        <v>8528.7999999999993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0.86885730217609891</v>
      </c>
      <c r="D22" s="13">
        <f t="shared" si="1"/>
        <v>1862.0687775461049</v>
      </c>
      <c r="E22" s="13">
        <f t="shared" si="2"/>
        <v>1862.0687775461049</v>
      </c>
      <c r="F22" s="13"/>
      <c r="G22" s="13">
        <f t="shared" si="3"/>
        <v>14198.798777546104</v>
      </c>
      <c r="H22" s="14">
        <f t="shared" si="4"/>
        <v>1862.0687775461047</v>
      </c>
      <c r="I22" s="13">
        <v>19338.824166666669</v>
      </c>
      <c r="J22" s="13">
        <f t="shared" si="5"/>
        <v>73.421210385788811</v>
      </c>
      <c r="K22" s="13">
        <f t="shared" si="6"/>
        <v>63.792554778300236</v>
      </c>
      <c r="L22" s="13">
        <f t="shared" si="7"/>
        <v>9.6286556074885752</v>
      </c>
      <c r="M22" s="13">
        <f t="shared" si="9"/>
        <v>73.649422632379</v>
      </c>
      <c r="N22" s="18">
        <f t="shared" si="10"/>
        <v>0.94346022631918058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0.865994137725135</v>
      </c>
      <c r="D23" s="13">
        <f t="shared" si="1"/>
        <v>911.20889389639046</v>
      </c>
      <c r="E23" s="13">
        <f t="shared" si="2"/>
        <v>911.20889389639046</v>
      </c>
      <c r="F23" s="13"/>
      <c r="G23" s="13">
        <f t="shared" si="3"/>
        <v>6799.7688938963893</v>
      </c>
      <c r="H23" s="14">
        <f t="shared" si="4"/>
        <v>911.20889389639069</v>
      </c>
      <c r="I23" s="13">
        <v>19304.613333333331</v>
      </c>
      <c r="J23" s="13">
        <f t="shared" si="5"/>
        <v>35.2235435980228</v>
      </c>
      <c r="K23" s="13">
        <f t="shared" si="6"/>
        <v>30.503382265793462</v>
      </c>
      <c r="L23" s="13">
        <f t="shared" si="7"/>
        <v>4.7201613322293383</v>
      </c>
      <c r="M23" s="13">
        <f t="shared" si="9"/>
        <v>71.347058776812744</v>
      </c>
      <c r="N23" s="18">
        <f t="shared" si="10"/>
        <v>0.50832270827715476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0.85631030292348209</v>
      </c>
      <c r="D24" s="13">
        <f t="shared" si="1"/>
        <v>1286.2430760710849</v>
      </c>
      <c r="E24" s="13">
        <f t="shared" si="2"/>
        <v>1286.2430760710849</v>
      </c>
      <c r="F24" s="19">
        <v>0</v>
      </c>
      <c r="G24" s="13">
        <f t="shared" si="3"/>
        <v>8951.533076071084</v>
      </c>
      <c r="H24" s="14">
        <f t="shared" si="4"/>
        <v>1286.2430760710849</v>
      </c>
      <c r="I24" s="13">
        <v>18995.066666666669</v>
      </c>
      <c r="J24" s="13">
        <f t="shared" si="5"/>
        <v>47.125568091738288</v>
      </c>
      <c r="K24" s="13">
        <f t="shared" si="6"/>
        <v>40.354109488077597</v>
      </c>
      <c r="L24" s="13">
        <f t="shared" si="7"/>
        <v>6.7714586036606903</v>
      </c>
      <c r="M24" s="13">
        <f t="shared" si="9"/>
        <v>70.086117915841456</v>
      </c>
      <c r="N24" s="18">
        <f t="shared" si="10"/>
        <v>0.70862877376367039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0.77698936076242631</v>
      </c>
      <c r="D25" s="13">
        <f t="shared" si="1"/>
        <v>2086.6045125960791</v>
      </c>
      <c r="E25" s="13">
        <f t="shared" si="2"/>
        <v>2086.6045125960791</v>
      </c>
      <c r="F25" s="19">
        <v>0</v>
      </c>
      <c r="G25" s="13">
        <f t="shared" si="3"/>
        <v>9356.5245125960791</v>
      </c>
      <c r="H25" s="14">
        <f t="shared" si="4"/>
        <v>2086.60451259608</v>
      </c>
      <c r="I25" s="13">
        <v>18959.854166666672</v>
      </c>
      <c r="J25" s="13">
        <f t="shared" si="5"/>
        <v>49.349137553208557</v>
      </c>
      <c r="K25" s="13">
        <f t="shared" si="6"/>
        <v>38.343754841644554</v>
      </c>
      <c r="L25" s="13">
        <f t="shared" si="7"/>
        <v>11.005382711564003</v>
      </c>
      <c r="M25" s="13">
        <f t="shared" si="9"/>
        <v>67.997501451206233</v>
      </c>
      <c r="N25" s="18">
        <f t="shared" si="10"/>
        <v>0.64935400621208483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11732.73</v>
      </c>
      <c r="C26" s="13">
        <f>++'Completion Factors'!J12</f>
        <v>0.77657585728720036</v>
      </c>
      <c r="D26" s="13">
        <f t="shared" si="1"/>
        <v>3375.5558035089489</v>
      </c>
      <c r="E26" s="13">
        <f t="shared" si="2"/>
        <v>3375.5558035089489</v>
      </c>
      <c r="F26" s="19">
        <v>0</v>
      </c>
      <c r="G26" s="13">
        <f t="shared" si="3"/>
        <v>15108.285803508948</v>
      </c>
      <c r="H26" s="14">
        <f t="shared" si="4"/>
        <v>3375.5558035089489</v>
      </c>
      <c r="I26" s="13">
        <v>18674.728333333329</v>
      </c>
      <c r="J26" s="13">
        <f t="shared" si="5"/>
        <v>80.902305692669799</v>
      </c>
      <c r="K26" s="13">
        <f t="shared" si="6"/>
        <v>62.826777399796185</v>
      </c>
      <c r="L26" s="13">
        <f t="shared" si="7"/>
        <v>18.075528292873614</v>
      </c>
      <c r="M26" s="13">
        <f t="shared" si="9"/>
        <v>61.100571618350784</v>
      </c>
      <c r="N26" s="18">
        <f t="shared" si="10"/>
        <v>0.54662505992901855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11657.73</v>
      </c>
      <c r="W26" s="17">
        <v>11732.73</v>
      </c>
      <c r="X26" s="17">
        <v>11732.73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0.7160495589148963</v>
      </c>
      <c r="D27" s="13">
        <f t="shared" si="1"/>
        <v>3887.6786999120395</v>
      </c>
      <c r="E27" s="13">
        <f t="shared" si="2"/>
        <v>3887.6786999120395</v>
      </c>
      <c r="F27" s="19">
        <v>0</v>
      </c>
      <c r="G27" s="13">
        <f t="shared" si="3"/>
        <v>13691.398699912041</v>
      </c>
      <c r="H27" s="14">
        <f t="shared" si="4"/>
        <v>3887.6786999120395</v>
      </c>
      <c r="I27" s="13">
        <v>18101.9375</v>
      </c>
      <c r="J27" s="13">
        <f t="shared" si="5"/>
        <v>75.634990452884068</v>
      </c>
      <c r="K27" s="13">
        <f t="shared" si="6"/>
        <v>54.158401552320022</v>
      </c>
      <c r="L27" s="13">
        <f t="shared" si="7"/>
        <v>21.476588900564046</v>
      </c>
      <c r="M27" s="13">
        <f t="shared" si="9"/>
        <v>54.896652465887861</v>
      </c>
      <c r="N27" s="18">
        <f t="shared" si="10"/>
        <v>0.56404333146840147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0.71106789057562014</v>
      </c>
      <c r="D28" s="13">
        <f t="shared" si="1"/>
        <v>2199.6849065135184</v>
      </c>
      <c r="E28" s="13">
        <f t="shared" si="2"/>
        <v>2199.6849065135184</v>
      </c>
      <c r="F28" s="19">
        <v>0</v>
      </c>
      <c r="G28" s="13">
        <f t="shared" si="3"/>
        <v>7613.1549065135187</v>
      </c>
      <c r="H28" s="14">
        <f t="shared" si="4"/>
        <v>2199.6849065135184</v>
      </c>
      <c r="I28" s="13">
        <v>18045.39916666667</v>
      </c>
      <c r="J28" s="13">
        <f t="shared" si="5"/>
        <v>42.188897215288442</v>
      </c>
      <c r="K28" s="13">
        <f t="shared" si="6"/>
        <v>29.999170148586806</v>
      </c>
      <c r="L28" s="13">
        <f t="shared" si="7"/>
        <v>12.189727066701636</v>
      </c>
      <c r="M28" s="13">
        <f t="shared" si="9"/>
        <v>53.576652557823522</v>
      </c>
      <c r="N28" s="18">
        <f t="shared" si="10"/>
        <v>0.72143631570547428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0.67977419337989442</v>
      </c>
      <c r="D29" s="13">
        <f t="shared" si="1"/>
        <v>3597.7873130870917</v>
      </c>
      <c r="E29" s="13">
        <f t="shared" si="2"/>
        <v>3597.7873130870917</v>
      </c>
      <c r="F29" s="13">
        <f>ROUND(+I29*J29/100,0)-D29-B29</f>
        <v>2863.842686912908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55.809725574767619</v>
      </c>
      <c r="N29" s="18">
        <f t="shared" si="10"/>
        <v>1.5640961689531525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0.53623507629238076</v>
      </c>
      <c r="D30" s="13">
        <f t="shared" si="1"/>
        <v>258.40100737798616</v>
      </c>
      <c r="E30" s="13">
        <f t="shared" si="2"/>
        <v>258.40100737798616</v>
      </c>
      <c r="F30" s="13">
        <f>ROUND(+I30*J30/100,0)-D30-B30</f>
        <v>12969.818992622013</v>
      </c>
      <c r="G30" s="13">
        <f t="shared" si="3"/>
        <v>13527</v>
      </c>
      <c r="H30" s="14">
        <f t="shared" si="4"/>
        <v>13228.22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58.964966896705427</v>
      </c>
      <c r="N30" s="18">
        <f t="shared" si="10"/>
        <v>1.9027600110566241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8.3600067585235541E-2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60.075306205755673</v>
      </c>
      <c r="N31" s="18">
        <f t="shared" si="10"/>
        <v>1.2707807866512582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48014.345219634932</v>
      </c>
      <c r="I33" s="13"/>
      <c r="J33" s="22">
        <f>SUM(G20:G31)/SUM(I20:I31)</f>
        <v>0.60075306205755674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51615.421111107549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2024-09-06T18:04:40Z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