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735D22FC-4C47-4323-A2B3-59EFB579DE72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ompletion Factors" sheetId="1" r:id="rId1"/>
    <sheet name="Summary" sheetId="2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G34" i="2"/>
  <c r="O31" i="2"/>
  <c r="K31" i="2"/>
  <c r="L31" i="2" s="1"/>
  <c r="A31" i="2"/>
  <c r="R31" i="2" s="1"/>
  <c r="O30" i="2"/>
  <c r="K30" i="2"/>
  <c r="L30" i="2" s="1"/>
  <c r="A30" i="2"/>
  <c r="R30" i="2" s="1"/>
  <c r="O29" i="2"/>
  <c r="K29" i="2"/>
  <c r="L29" i="2" s="1"/>
  <c r="A29" i="2"/>
  <c r="R29" i="2" s="1"/>
  <c r="O28" i="2"/>
  <c r="K28" i="2"/>
  <c r="A28" i="2"/>
  <c r="R28" i="2" s="1"/>
  <c r="O27" i="2"/>
  <c r="K27" i="2"/>
  <c r="A27" i="2"/>
  <c r="R27" i="2" s="1"/>
  <c r="O26" i="2"/>
  <c r="K26" i="2"/>
  <c r="A26" i="2"/>
  <c r="R26" i="2" s="1"/>
  <c r="O25" i="2"/>
  <c r="K25" i="2"/>
  <c r="A25" i="2"/>
  <c r="R25" i="2" s="1"/>
  <c r="O24" i="2"/>
  <c r="K24" i="2"/>
  <c r="A24" i="2"/>
  <c r="R24" i="2" s="1"/>
  <c r="O23" i="2"/>
  <c r="K23" i="2"/>
  <c r="A23" i="2"/>
  <c r="R23" i="2" s="1"/>
  <c r="O22" i="2"/>
  <c r="K22" i="2"/>
  <c r="A22" i="2"/>
  <c r="R22" i="2" s="1"/>
  <c r="O21" i="2"/>
  <c r="K21" i="2"/>
  <c r="A21" i="2"/>
  <c r="R21" i="2" s="1"/>
  <c r="O20" i="2"/>
  <c r="K20" i="2"/>
  <c r="A20" i="2"/>
  <c r="R20" i="2" s="1"/>
  <c r="K19" i="2"/>
  <c r="A19" i="2"/>
  <c r="R19" i="2" s="1"/>
  <c r="K18" i="2"/>
  <c r="A18" i="2"/>
  <c r="R18" i="2" s="1"/>
  <c r="K17" i="2"/>
  <c r="A17" i="2"/>
  <c r="R17" i="2" s="1"/>
  <c r="K16" i="2"/>
  <c r="A16" i="2"/>
  <c r="R16" i="2" s="1"/>
  <c r="K15" i="2"/>
  <c r="A15" i="2"/>
  <c r="R15" i="2" s="1"/>
  <c r="K14" i="2"/>
  <c r="A14" i="2"/>
  <c r="R14" i="2" s="1"/>
  <c r="K13" i="2"/>
  <c r="A13" i="2"/>
  <c r="R13" i="2" s="1"/>
  <c r="K12" i="2"/>
  <c r="A12" i="2"/>
  <c r="R12" i="2" s="1"/>
  <c r="K11" i="2"/>
  <c r="A11" i="2"/>
  <c r="R11" i="2" s="1"/>
  <c r="K10" i="2"/>
  <c r="A10" i="2"/>
  <c r="R10" i="2" s="1"/>
  <c r="K9" i="2"/>
  <c r="A9" i="2"/>
  <c r="R9" i="2" s="1"/>
  <c r="K8" i="2"/>
  <c r="A8" i="2"/>
  <c r="R8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J29" i="1"/>
  <c r="C9" i="2" s="1"/>
  <c r="D9" i="2" s="1"/>
  <c r="H29" i="1"/>
  <c r="D29" i="1"/>
  <c r="C29" i="1"/>
  <c r="B29" i="1"/>
  <c r="J28" i="1"/>
  <c r="C10" i="2" s="1"/>
  <c r="D10" i="2" s="1"/>
  <c r="H28" i="1"/>
  <c r="D28" i="1"/>
  <c r="C28" i="1"/>
  <c r="B28" i="1"/>
  <c r="J27" i="1"/>
  <c r="C11" i="2" s="1"/>
  <c r="D11" i="2" s="1"/>
  <c r="H27" i="1"/>
  <c r="D27" i="1"/>
  <c r="C27" i="1"/>
  <c r="B27" i="1"/>
  <c r="J26" i="1"/>
  <c r="C12" i="2" s="1"/>
  <c r="D12" i="2" s="1"/>
  <c r="H26" i="1"/>
  <c r="D26" i="1"/>
  <c r="C26" i="1"/>
  <c r="B26" i="1"/>
  <c r="J25" i="1"/>
  <c r="C13" i="2" s="1"/>
  <c r="D13" i="2" s="1"/>
  <c r="H25" i="1"/>
  <c r="D25" i="1"/>
  <c r="C25" i="1"/>
  <c r="B25" i="1"/>
  <c r="J24" i="1"/>
  <c r="C14" i="2" s="1"/>
  <c r="D14" i="2" s="1"/>
  <c r="H24" i="1"/>
  <c r="D24" i="1"/>
  <c r="C24" i="1"/>
  <c r="B24" i="1"/>
  <c r="J23" i="1"/>
  <c r="C15" i="2" s="1"/>
  <c r="D15" i="2" s="1"/>
  <c r="H23" i="1"/>
  <c r="D23" i="1"/>
  <c r="C23" i="1"/>
  <c r="B23" i="1"/>
  <c r="J22" i="1"/>
  <c r="C16" i="2" s="1"/>
  <c r="D16" i="2" s="1"/>
  <c r="H22" i="1"/>
  <c r="D22" i="1"/>
  <c r="C22" i="1"/>
  <c r="B22" i="1"/>
  <c r="J21" i="1"/>
  <c r="C17" i="2" s="1"/>
  <c r="D17" i="2" s="1"/>
  <c r="H21" i="1"/>
  <c r="D21" i="1"/>
  <c r="C21" i="1"/>
  <c r="B21" i="1"/>
  <c r="J20" i="1"/>
  <c r="C18" i="2" s="1"/>
  <c r="D18" i="2" s="1"/>
  <c r="H20" i="1"/>
  <c r="D20" i="1"/>
  <c r="C20" i="1"/>
  <c r="B20" i="1"/>
  <c r="J19" i="1"/>
  <c r="C19" i="2" s="1"/>
  <c r="D19" i="2" s="1"/>
  <c r="H19" i="1"/>
  <c r="D19" i="1"/>
  <c r="C19" i="1"/>
  <c r="B19" i="1"/>
  <c r="J18" i="1"/>
  <c r="C20" i="2" s="1"/>
  <c r="D20" i="2" s="1"/>
  <c r="H18" i="1"/>
  <c r="D18" i="1"/>
  <c r="C18" i="1"/>
  <c r="B18" i="1"/>
  <c r="J17" i="1"/>
  <c r="C21" i="2" s="1"/>
  <c r="D21" i="2" s="1"/>
  <c r="H17" i="1"/>
  <c r="D17" i="1"/>
  <c r="C17" i="1"/>
  <c r="B17" i="1"/>
  <c r="J16" i="1"/>
  <c r="C22" i="2" s="1"/>
  <c r="D22" i="2" s="1"/>
  <c r="H16" i="1"/>
  <c r="D16" i="1"/>
  <c r="C16" i="1"/>
  <c r="B16" i="1"/>
  <c r="J15" i="1"/>
  <c r="C23" i="2" s="1"/>
  <c r="D23" i="2" s="1"/>
  <c r="H15" i="1"/>
  <c r="D15" i="1"/>
  <c r="C15" i="1"/>
  <c r="B15" i="1"/>
  <c r="J14" i="1"/>
  <c r="C24" i="2" s="1"/>
  <c r="D24" i="2" s="1"/>
  <c r="H14" i="1"/>
  <c r="D14" i="1"/>
  <c r="C14" i="1"/>
  <c r="B14" i="1"/>
  <c r="J13" i="1"/>
  <c r="C25" i="2" s="1"/>
  <c r="D25" i="2" s="1"/>
  <c r="H13" i="1"/>
  <c r="D13" i="1"/>
  <c r="C13" i="1"/>
  <c r="B13" i="1"/>
  <c r="J12" i="1"/>
  <c r="C26" i="2" s="1"/>
  <c r="D26" i="2" s="1"/>
  <c r="H12" i="1"/>
  <c r="D12" i="1"/>
  <c r="C12" i="1"/>
  <c r="B12" i="1"/>
  <c r="J11" i="1"/>
  <c r="C27" i="2" s="1"/>
  <c r="D27" i="2" s="1"/>
  <c r="H11" i="1"/>
  <c r="D11" i="1"/>
  <c r="C11" i="1"/>
  <c r="B11" i="1"/>
  <c r="J10" i="1"/>
  <c r="C28" i="2" s="1"/>
  <c r="D28" i="2" s="1"/>
  <c r="H10" i="1"/>
  <c r="D10" i="1"/>
  <c r="C10" i="1"/>
  <c r="B10" i="1"/>
  <c r="J9" i="1"/>
  <c r="C29" i="2" s="1"/>
  <c r="D29" i="2" s="1"/>
  <c r="H9" i="1"/>
  <c r="D9" i="1"/>
  <c r="C9" i="1"/>
  <c r="B9" i="1"/>
  <c r="J8" i="1"/>
  <c r="C30" i="2" s="1"/>
  <c r="D30" i="2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2" s="1"/>
  <c r="D31" i="2" s="1"/>
  <c r="H7" i="1"/>
  <c r="D7" i="1"/>
  <c r="C7" i="1"/>
  <c r="B7" i="1"/>
  <c r="F31" i="2" l="1"/>
  <c r="G31" i="2" s="1"/>
  <c r="H31" i="2" s="1"/>
  <c r="E31" i="2"/>
  <c r="F30" i="2"/>
  <c r="G30" i="2" s="1"/>
  <c r="H30" i="2" s="1"/>
  <c r="E30" i="2"/>
  <c r="F29" i="2"/>
  <c r="G29" i="2" s="1"/>
  <c r="H29" i="2" s="1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M19" i="2" l="1"/>
  <c r="J8" i="2"/>
  <c r="L8" i="2" s="1"/>
  <c r="H8" i="2"/>
  <c r="M20" i="2"/>
  <c r="J9" i="2"/>
  <c r="L9" i="2" s="1"/>
  <c r="H9" i="2"/>
  <c r="M21" i="2"/>
  <c r="J10" i="2"/>
  <c r="L10" i="2" s="1"/>
  <c r="H10" i="2"/>
  <c r="M22" i="2"/>
  <c r="J11" i="2"/>
  <c r="L11" i="2" s="1"/>
  <c r="H11" i="2"/>
  <c r="M23" i="2"/>
  <c r="J12" i="2"/>
  <c r="L12" i="2" s="1"/>
  <c r="H12" i="2"/>
  <c r="M24" i="2"/>
  <c r="J13" i="2"/>
  <c r="L13" i="2" s="1"/>
  <c r="H13" i="2"/>
  <c r="M25" i="2"/>
  <c r="J14" i="2"/>
  <c r="L14" i="2" s="1"/>
  <c r="H14" i="2"/>
  <c r="M26" i="2"/>
  <c r="J15" i="2"/>
  <c r="L15" i="2" s="1"/>
  <c r="H15" i="2"/>
  <c r="M27" i="2"/>
  <c r="J16" i="2"/>
  <c r="L16" i="2" s="1"/>
  <c r="H16" i="2"/>
  <c r="M28" i="2"/>
  <c r="J17" i="2"/>
  <c r="H17" i="2"/>
  <c r="M29" i="2"/>
  <c r="J18" i="2"/>
  <c r="H18" i="2"/>
  <c r="M30" i="2"/>
  <c r="J19" i="2"/>
  <c r="H19" i="2"/>
  <c r="J33" i="2"/>
  <c r="M31" i="2"/>
  <c r="J20" i="2"/>
  <c r="H20" i="2"/>
  <c r="J21" i="2"/>
  <c r="H21" i="2"/>
  <c r="J22" i="2"/>
  <c r="H22" i="2"/>
  <c r="J23" i="2"/>
  <c r="H23" i="2"/>
  <c r="J24" i="2"/>
  <c r="H24" i="2"/>
  <c r="J25" i="2"/>
  <c r="H25" i="2"/>
  <c r="J26" i="2"/>
  <c r="H26" i="2"/>
  <c r="J27" i="2"/>
  <c r="H27" i="2"/>
  <c r="J28" i="2"/>
  <c r="H28" i="2"/>
  <c r="N28" i="2" l="1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31" i="2"/>
  <c r="L19" i="2"/>
  <c r="N30" i="2"/>
  <c r="L18" i="2"/>
  <c r="N29" i="2"/>
  <c r="L17" i="2"/>
  <c r="H33" i="2"/>
  <c r="H36" i="2" l="1"/>
  <c r="J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<sst xmlns="http://schemas.openxmlformats.org/spreadsheetml/2006/main" count="117" uniqueCount="55">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</sst>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6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6.8062506355554955E-2</v>
      </c>
      <c r="F7" s="5">
        <v>1.264442232255954E-2</v>
      </c>
      <c r="G7" s="5">
        <v>3.1070921184732491E-2</v>
      </c>
      <c r="H7" s="4">
        <f t="shared" ref="H7:H29" si="3">+I7/I8</f>
        <v>1</v>
      </c>
      <c r="I7" s="5">
        <v>2.132682010794703E-2</v>
      </c>
      <c r="J7" s="5">
        <f t="shared" ref="J7:J30" si="4">I7</f>
        <v>2.132682010794703E-2</v>
      </c>
    </row>
    <row r="8" spans="1:10" ht="15.5" customHeight="1" x14ac:dyDescent="0.35">
      <c r="A8" s="3">
        <f t="shared" ref="A8:A29" si="5">1+A7</f>
        <v>1</v>
      </c>
      <c r="B8" s="4">
        <f t="shared" si="0"/>
        <v>9.0334236675700091E-2</v>
      </c>
      <c r="C8" s="4">
        <f t="shared" si="1"/>
        <v>0.14667899620547822</v>
      </c>
      <c r="D8" s="4">
        <f t="shared" si="2"/>
        <v>0.23389235866884742</v>
      </c>
      <c r="E8" s="5">
        <v>6.8062506355554955E-2</v>
      </c>
      <c r="F8" s="5">
        <v>1.264442232255954E-2</v>
      </c>
      <c r="G8" s="5">
        <v>3.1070921184732491E-2</v>
      </c>
      <c r="H8" s="4">
        <f t="shared" si="3"/>
        <v>0.13785141539145607</v>
      </c>
      <c r="I8" s="5">
        <v>2.132682010794703E-2</v>
      </c>
      <c r="J8" s="5">
        <f t="shared" si="4"/>
        <v>2.132682010794703E-2</v>
      </c>
    </row>
    <row r="9" spans="1:10" ht="15.5" customHeight="1" x14ac:dyDescent="0.35">
      <c r="A9" s="3">
        <f t="shared" si="5"/>
        <v>2</v>
      </c>
      <c r="B9" s="4">
        <f t="shared" si="0"/>
        <v>1</v>
      </c>
      <c r="C9" s="4">
        <f t="shared" si="1"/>
        <v>0.17939932124477692</v>
      </c>
      <c r="D9" s="4">
        <f t="shared" si="2"/>
        <v>0.32858714998573801</v>
      </c>
      <c r="E9" s="5">
        <v>0.75345194535599336</v>
      </c>
      <c r="F9" s="5">
        <v>8.6204723577780334E-2</v>
      </c>
      <c r="G9" s="5">
        <v>0.13284282291891261</v>
      </c>
      <c r="H9" s="4">
        <f t="shared" si="3"/>
        <v>0.26364763046104345</v>
      </c>
      <c r="I9" s="5">
        <v>0.15470874961555781</v>
      </c>
      <c r="J9" s="5">
        <f t="shared" si="4"/>
        <v>0.15470874961555781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0.96673245965733656</v>
      </c>
      <c r="D10" s="4">
        <f t="shared" si="2"/>
        <v>0.76282838686976728</v>
      </c>
      <c r="E10" s="5">
        <v>0.75345194535599336</v>
      </c>
      <c r="F10" s="5">
        <v>0.48051867186364911</v>
      </c>
      <c r="G10" s="5">
        <v>0.40428489953024188</v>
      </c>
      <c r="H10" s="4">
        <f t="shared" si="3"/>
        <v>0.97968712330860375</v>
      </c>
      <c r="I10" s="5">
        <v>0.5868012139726686</v>
      </c>
      <c r="J10" s="5">
        <f t="shared" si="4"/>
        <v>0.5868012139726686</v>
      </c>
    </row>
    <row r="11" spans="1:10" ht="15.5" customHeight="1" x14ac:dyDescent="0.35">
      <c r="A11" s="3">
        <f t="shared" si="5"/>
        <v>4</v>
      </c>
      <c r="B11" s="4">
        <f t="shared" si="0"/>
        <v>0.78260869565217395</v>
      </c>
      <c r="C11" s="4">
        <f t="shared" si="1"/>
        <v>0.85035750766087848</v>
      </c>
      <c r="D11" s="4">
        <f t="shared" si="2"/>
        <v>0.91139331319200323</v>
      </c>
      <c r="E11" s="5">
        <v>0.75345194535599336</v>
      </c>
      <c r="F11" s="5">
        <v>0.49705445086013922</v>
      </c>
      <c r="G11" s="5">
        <v>0.5299814564966665</v>
      </c>
      <c r="H11" s="4">
        <f t="shared" si="3"/>
        <v>0.82342853820393769</v>
      </c>
      <c r="I11" s="5">
        <v>0.59896797662392554</v>
      </c>
      <c r="J11" s="5">
        <f t="shared" si="4"/>
        <v>0.59896797662392554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0.86352917963160669</v>
      </c>
      <c r="E12" s="5">
        <v>0.96274415239932487</v>
      </c>
      <c r="F12" s="5">
        <v>0.58452409296345498</v>
      </c>
      <c r="G12" s="5">
        <v>0.58150685200936436</v>
      </c>
      <c r="H12" s="4">
        <f t="shared" si="3"/>
        <v>1</v>
      </c>
      <c r="I12" s="5">
        <v>0.72740735696432679</v>
      </c>
      <c r="J12" s="5">
        <f t="shared" si="4"/>
        <v>0.72740735696432679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0.94910423452768722</v>
      </c>
      <c r="D13" s="4">
        <f t="shared" si="2"/>
        <v>0.92602852131290636</v>
      </c>
      <c r="E13" s="5">
        <v>0.96274415239932487</v>
      </c>
      <c r="F13" s="5">
        <v>0.58452409296345498</v>
      </c>
      <c r="G13" s="5">
        <v>0.67340729847420222</v>
      </c>
      <c r="H13" s="4">
        <f t="shared" si="3"/>
        <v>0.9683315412584661</v>
      </c>
      <c r="I13" s="5">
        <v>0.72740735696432679</v>
      </c>
      <c r="J13" s="5">
        <f t="shared" si="4"/>
        <v>0.72740735696432679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0.98797498797498795</v>
      </c>
      <c r="D14" s="4">
        <f t="shared" si="2"/>
        <v>0.97472826291645653</v>
      </c>
      <c r="E14" s="5">
        <v>0.96274415239932487</v>
      </c>
      <c r="F14" s="5">
        <v>0.61586922879375616</v>
      </c>
      <c r="G14" s="5">
        <v>0.72719930647433795</v>
      </c>
      <c r="H14" s="4">
        <f t="shared" si="3"/>
        <v>0.99266634240686458</v>
      </c>
      <c r="I14" s="5">
        <v>0.75119659535098005</v>
      </c>
      <c r="J14" s="5">
        <f t="shared" si="4"/>
        <v>0.75119659535098005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0.85082485082485082</v>
      </c>
      <c r="D15" s="4">
        <f t="shared" si="2"/>
        <v>0.91731609228578603</v>
      </c>
      <c r="E15" s="5">
        <v>0.96274415239932487</v>
      </c>
      <c r="F15" s="5">
        <v>0.62336520285405017</v>
      </c>
      <c r="G15" s="5">
        <v>0.74605337111956282</v>
      </c>
      <c r="H15" s="4">
        <f t="shared" si="3"/>
        <v>0.9094529629524003</v>
      </c>
      <c r="I15" s="5">
        <v>0.75674631370052714</v>
      </c>
      <c r="J15" s="5">
        <f t="shared" si="4"/>
        <v>0.75674631370052714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0.92389788923185567</v>
      </c>
      <c r="D16" s="4">
        <f t="shared" si="2"/>
        <v>0.94745770493332293</v>
      </c>
      <c r="E16" s="5">
        <v>0.96274415239932487</v>
      </c>
      <c r="F16" s="5">
        <v>0.7326598444435598</v>
      </c>
      <c r="G16" s="5">
        <v>0.8133002106836833</v>
      </c>
      <c r="H16" s="4">
        <f t="shared" si="3"/>
        <v>0.95678501273813688</v>
      </c>
      <c r="I16" s="5">
        <v>0.83208955770935711</v>
      </c>
      <c r="J16" s="5">
        <f t="shared" si="4"/>
        <v>0.83208955770935711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0.99813621598594171</v>
      </c>
      <c r="E17" s="5">
        <v>0.96274415239932487</v>
      </c>
      <c r="F17" s="5">
        <v>0.79300954465076823</v>
      </c>
      <c r="G17" s="5">
        <v>0.85840265633907009</v>
      </c>
      <c r="H17" s="4">
        <f t="shared" si="3"/>
        <v>1</v>
      </c>
      <c r="I17" s="5">
        <v>0.8696724411768062</v>
      </c>
      <c r="J17" s="5">
        <f t="shared" si="4"/>
        <v>0.8696724411768062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0.99591587019328542</v>
      </c>
      <c r="D18" s="4">
        <f t="shared" si="2"/>
        <v>0.99523502607530034</v>
      </c>
      <c r="E18" s="5">
        <v>0.96274415239932487</v>
      </c>
      <c r="F18" s="5">
        <v>0.79300954465076823</v>
      </c>
      <c r="G18" s="5">
        <v>0.86000552088088977</v>
      </c>
      <c r="H18" s="4">
        <f t="shared" si="3"/>
        <v>0.99776052182281583</v>
      </c>
      <c r="I18" s="5">
        <v>0.8696724411768062</v>
      </c>
      <c r="J18" s="5">
        <f t="shared" si="4"/>
        <v>0.8696724411768062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0.8334758040343262</v>
      </c>
      <c r="D19" s="4">
        <f t="shared" si="2"/>
        <v>0.90173031084886457</v>
      </c>
      <c r="E19" s="5">
        <v>0.96274415239932487</v>
      </c>
      <c r="F19" s="5">
        <v>0.79626158030483285</v>
      </c>
      <c r="G19" s="5">
        <v>0.86412304465640966</v>
      </c>
      <c r="H19" s="4">
        <f t="shared" si="3"/>
        <v>0.90885749095741264</v>
      </c>
      <c r="I19" s="5">
        <v>0.87162442505541848</v>
      </c>
      <c r="J19" s="5">
        <f t="shared" si="4"/>
        <v>0.87162442505541848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0.99232029883253181</v>
      </c>
      <c r="D20" s="4">
        <f t="shared" si="2"/>
        <v>0.99537798100966457</v>
      </c>
      <c r="E20" s="5">
        <v>0.96274415239932487</v>
      </c>
      <c r="F20" s="5">
        <v>0.95535056500817062</v>
      </c>
      <c r="G20" s="5">
        <v>0.95829433064410086</v>
      </c>
      <c r="H20" s="4">
        <f t="shared" si="3"/>
        <v>0.99614534812902911</v>
      </c>
      <c r="I20" s="5">
        <v>0.95903310885101256</v>
      </c>
      <c r="J20" s="5">
        <f t="shared" si="4"/>
        <v>0.95903310885101256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0.96274415239932487</v>
      </c>
      <c r="F21" s="5">
        <v>0.96274415239932487</v>
      </c>
      <c r="G21" s="5">
        <v>0.96274415239932487</v>
      </c>
      <c r="H21" s="4">
        <f t="shared" si="3"/>
        <v>1</v>
      </c>
      <c r="I21" s="5">
        <v>0.96274415239932487</v>
      </c>
      <c r="J21" s="5">
        <f t="shared" si="4"/>
        <v>0.96274415239932487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0.96274415239932487</v>
      </c>
      <c r="F22" s="5">
        <v>0.96274415239932487</v>
      </c>
      <c r="G22" s="5">
        <v>0.96274415239932487</v>
      </c>
      <c r="H22" s="4">
        <f t="shared" si="3"/>
        <v>1</v>
      </c>
      <c r="I22" s="5">
        <v>0.96274415239932487</v>
      </c>
      <c r="J22" s="5">
        <f t="shared" si="4"/>
        <v>0.96274415239932487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0.96274415239932487</v>
      </c>
      <c r="F23" s="5">
        <v>0.96274415239932487</v>
      </c>
      <c r="G23" s="5">
        <v>0.96274415239932487</v>
      </c>
      <c r="H23" s="4">
        <f t="shared" si="3"/>
        <v>1</v>
      </c>
      <c r="I23" s="5">
        <v>0.96274415239932487</v>
      </c>
      <c r="J23" s="5">
        <f t="shared" si="4"/>
        <v>0.96274415239932487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0.96274415239932487</v>
      </c>
      <c r="F24" s="5">
        <v>0.96274415239932487</v>
      </c>
      <c r="G24" s="5">
        <v>0.96274415239932487</v>
      </c>
      <c r="H24" s="4">
        <f t="shared" si="3"/>
        <v>1</v>
      </c>
      <c r="I24" s="5">
        <v>0.96274415239932487</v>
      </c>
      <c r="J24" s="5">
        <f t="shared" si="4"/>
        <v>0.96274415239932487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0.96274415239932487</v>
      </c>
      <c r="F25" s="5">
        <v>0.96274415239932487</v>
      </c>
      <c r="G25" s="5">
        <v>0.96274415239932487</v>
      </c>
      <c r="H25" s="4">
        <f t="shared" si="3"/>
        <v>1</v>
      </c>
      <c r="I25" s="5">
        <v>0.96274415239932487</v>
      </c>
      <c r="J25" s="5">
        <f t="shared" si="4"/>
        <v>0.96274415239932487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0.96274415239932487</v>
      </c>
      <c r="F26" s="5">
        <v>0.96274415239932487</v>
      </c>
      <c r="G26" s="5">
        <v>0.96274415239932487</v>
      </c>
      <c r="H26" s="4">
        <f t="shared" si="3"/>
        <v>1</v>
      </c>
      <c r="I26" s="5">
        <v>0.96274415239932487</v>
      </c>
      <c r="J26" s="5">
        <f t="shared" si="4"/>
        <v>0.96274415239932487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0.96274415239932487</v>
      </c>
      <c r="F27" s="5">
        <v>0.96274415239932487</v>
      </c>
      <c r="G27" s="5">
        <v>0.96274415239932487</v>
      </c>
      <c r="H27" s="4">
        <f t="shared" si="3"/>
        <v>1</v>
      </c>
      <c r="I27" s="5">
        <v>0.96274415239932487</v>
      </c>
      <c r="J27" s="5">
        <f t="shared" si="4"/>
        <v>0.96274415239932487</v>
      </c>
    </row>
    <row r="28" spans="1:10" ht="15.5" customHeight="1" x14ac:dyDescent="0.35">
      <c r="A28" s="3">
        <f t="shared" si="5"/>
        <v>21</v>
      </c>
      <c r="B28" s="4">
        <f t="shared" si="0"/>
        <v>0.96274415239932487</v>
      </c>
      <c r="C28" s="4">
        <f t="shared" si="1"/>
        <v>0.96274415239932487</v>
      </c>
      <c r="D28" s="4">
        <f t="shared" si="2"/>
        <v>0.96274415239932487</v>
      </c>
      <c r="E28" s="5">
        <v>0.96274415239932487</v>
      </c>
      <c r="F28" s="5">
        <v>0.96274415239932487</v>
      </c>
      <c r="G28" s="5">
        <v>0.96274415239932487</v>
      </c>
      <c r="H28" s="4">
        <f t="shared" si="3"/>
        <v>0.96274415239932487</v>
      </c>
      <c r="I28" s="5">
        <v>0.96274415239932487</v>
      </c>
      <c r="J28" s="5">
        <f t="shared" si="4"/>
        <v>0.96274415239932487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>
        <v>3.5379734666410299</v>
      </c>
      <c r="H38" s="4">
        <v>1.0563643280256509</v>
      </c>
      <c r="I38" s="4">
        <v>1</v>
      </c>
      <c r="J38" s="4">
        <v>1.096305411623322</v>
      </c>
      <c r="K38" s="4">
        <v>1</v>
      </c>
      <c r="L38" s="4">
        <v>1</v>
      </c>
      <c r="M38" s="4">
        <v>1.032848181336977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>
        <v>1.528375733855186</v>
      </c>
      <c r="G39" s="4">
        <v>0.99999999999999989</v>
      </c>
      <c r="H39" s="4">
        <v>0.99999999999999989</v>
      </c>
      <c r="I39" s="4">
        <v>0.99999999999999989</v>
      </c>
      <c r="J39" s="4">
        <v>0.99999999999999989</v>
      </c>
      <c r="K39" s="4">
        <v>0.99999999999999989</v>
      </c>
      <c r="L39" s="4">
        <v>1.0224071702944939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1.0773951158422039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>
        <v>1.967741935483871</v>
      </c>
      <c r="F40" s="4">
        <v>1</v>
      </c>
      <c r="G40" s="4">
        <v>1.4285737704918029</v>
      </c>
      <c r="H40" s="4">
        <v>6.1249096312956874</v>
      </c>
      <c r="I40" s="4">
        <v>1</v>
      </c>
      <c r="J40" s="4">
        <v>1</v>
      </c>
      <c r="K40" s="4">
        <v>1.032787315243479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>
        <v>1.5</v>
      </c>
      <c r="E41" s="4">
        <v>1</v>
      </c>
      <c r="F41" s="4">
        <v>1</v>
      </c>
      <c r="G41" s="4">
        <v>6</v>
      </c>
      <c r="H41" s="4">
        <v>1.092592592592593</v>
      </c>
      <c r="I41" s="4">
        <v>1</v>
      </c>
      <c r="J41" s="4">
        <v>1.0296610169491529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>
        <v>1</v>
      </c>
      <c r="E42" s="4">
        <v>1</v>
      </c>
      <c r="F42" s="4">
        <v>3.5</v>
      </c>
      <c r="G42" s="4">
        <v>1</v>
      </c>
      <c r="H42" s="4">
        <v>1</v>
      </c>
      <c r="I42" s="4">
        <v>1.2380952380952379</v>
      </c>
      <c r="J42" s="4">
        <v>1</v>
      </c>
      <c r="K42" s="4">
        <v>1.138461538461538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>
        <v>1.0518000000000001</v>
      </c>
      <c r="F43" s="4">
        <v>1</v>
      </c>
      <c r="G43" s="4">
        <v>1</v>
      </c>
      <c r="H43" s="4">
        <v>1.2284978132724851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1.0464348124884879</v>
      </c>
      <c r="P43" s="4">
        <v>0.99999999999999989</v>
      </c>
      <c r="Q43" s="4">
        <v>0.99999999999999989</v>
      </c>
      <c r="R43" s="4">
        <v>0.99999999999999989</v>
      </c>
      <c r="S43" s="4">
        <v>0.99999999999999989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/>
      <c r="E44" s="4">
        <v>1</v>
      </c>
      <c r="F44" s="4">
        <v>1</v>
      </c>
      <c r="G44" s="4">
        <v>2.0525740219263469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2.1987692635560832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>
        <v>1.3004435808710499</v>
      </c>
      <c r="E45" s="4">
        <v>1.2677501717795749</v>
      </c>
      <c r="F45" s="4">
        <v>1.0424383370961989</v>
      </c>
      <c r="G45" s="4">
        <v>1.007008046749778</v>
      </c>
      <c r="H45" s="4">
        <v>1.408316016960997</v>
      </c>
      <c r="I45" s="4">
        <v>1</v>
      </c>
      <c r="J45" s="4">
        <v>1</v>
      </c>
      <c r="K45" s="4">
        <v>1</v>
      </c>
      <c r="L45" s="4">
        <v>1</v>
      </c>
      <c r="M45" s="4">
        <v>1.024605269956719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1.35</v>
      </c>
      <c r="D46" s="4">
        <v>1.166666666666667</v>
      </c>
      <c r="E46" s="4">
        <v>1.541209523809524</v>
      </c>
      <c r="F46" s="4">
        <v>1.0474786860865819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1.133528888888889</v>
      </c>
      <c r="E47" s="4">
        <v>2.1643794796192029</v>
      </c>
      <c r="F47" s="4">
        <v>1.0996355151699599</v>
      </c>
      <c r="G47" s="4">
        <v>1</v>
      </c>
      <c r="H47" s="4">
        <v>1</v>
      </c>
      <c r="I47" s="4">
        <v>1</v>
      </c>
      <c r="J47" s="4">
        <v>1</v>
      </c>
      <c r="K47" s="4">
        <v>1.494224166902796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/>
      <c r="E48" s="4">
        <v>1.717321997874601</v>
      </c>
      <c r="F48" s="4">
        <v>1</v>
      </c>
      <c r="G48" s="4">
        <v>1</v>
      </c>
      <c r="H48" s="4">
        <v>1</v>
      </c>
      <c r="I48" s="4">
        <v>1</v>
      </c>
      <c r="J48" s="4">
        <v>2.0519801980198018</v>
      </c>
      <c r="K48" s="4">
        <v>0.99999999999999989</v>
      </c>
      <c r="L48" s="4">
        <v>0.99999999999999989</v>
      </c>
      <c r="M48" s="4">
        <v>0.99999999999999989</v>
      </c>
      <c r="N48" s="4">
        <v>0.99999999999999989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>
        <v>3.043165467625899</v>
      </c>
      <c r="E49" s="4">
        <v>1</v>
      </c>
      <c r="F49" s="4">
        <v>1</v>
      </c>
      <c r="G49" s="4">
        <v>1.8368794326241129</v>
      </c>
      <c r="H49" s="4">
        <v>1.3217503217503219</v>
      </c>
      <c r="I49" s="4">
        <v>1.0730282375852001</v>
      </c>
      <c r="J49" s="4">
        <v>0.99999999999999989</v>
      </c>
      <c r="K49" s="4">
        <v>0.99999999999999989</v>
      </c>
      <c r="L49" s="4">
        <v>0.99999999999999989</v>
      </c>
      <c r="M49" s="4">
        <v>0.99999999999999989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>
        <v>1.425</v>
      </c>
      <c r="E50" s="4">
        <v>0.99999999999999989</v>
      </c>
      <c r="F50" s="4">
        <v>0.99999999999999989</v>
      </c>
      <c r="G50" s="4">
        <v>0.99999999999999989</v>
      </c>
      <c r="H50" s="4">
        <v>0.99999999999999989</v>
      </c>
      <c r="I50" s="4">
        <v>0.99999999999999989</v>
      </c>
      <c r="J50" s="4">
        <v>0.99999999999999989</v>
      </c>
      <c r="K50" s="4">
        <v>0.99999999999999989</v>
      </c>
      <c r="L50" s="4">
        <v>0.99999999999999989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>
        <v>1.02249550089982</v>
      </c>
      <c r="E51" s="4">
        <v>1.548547961278967</v>
      </c>
      <c r="F51" s="4">
        <v>0.99999999999999989</v>
      </c>
      <c r="G51" s="4">
        <v>0.99999999999999989</v>
      </c>
      <c r="H51" s="4">
        <v>0.99999999999999989</v>
      </c>
      <c r="I51" s="4">
        <v>0.99999999999999989</v>
      </c>
      <c r="J51" s="4">
        <v>0.99999999999999989</v>
      </c>
      <c r="K51" s="4">
        <v>0.99999999999999989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2.4666666666666668</v>
      </c>
      <c r="D52" s="4">
        <v>1</v>
      </c>
      <c r="E52" s="4">
        <v>1</v>
      </c>
      <c r="F52" s="4">
        <v>1.3243243243243239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</v>
      </c>
      <c r="D53" s="4">
        <v>10.85806451612903</v>
      </c>
      <c r="E53" s="4">
        <v>1.028520499108734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/>
      <c r="C54" s="4">
        <v>2.5652173913043481</v>
      </c>
      <c r="D54" s="4">
        <v>4.8644067796610173</v>
      </c>
      <c r="E54" s="4">
        <v>1.1091289198606269</v>
      </c>
      <c r="F54" s="4">
        <v>0.99999999999999989</v>
      </c>
      <c r="G54" s="4">
        <v>0.99999999999999989</v>
      </c>
      <c r="H54" s="4">
        <v>0.99999999999999989</v>
      </c>
    </row>
    <row r="55" spans="1:22" ht="15.5" customHeight="1" x14ac:dyDescent="0.35">
      <c r="A55" s="1">
        <f t="shared" si="6"/>
        <v>17</v>
      </c>
      <c r="B55" s="4"/>
      <c r="C55" s="4"/>
      <c r="D55" s="4">
        <v>1</v>
      </c>
      <c r="E55" s="4">
        <v>1</v>
      </c>
      <c r="F55" s="4">
        <v>1.555555555555556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/>
      <c r="D56" s="4"/>
      <c r="E56" s="4"/>
      <c r="F56" s="4"/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>
        <v>11.07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25</v>
      </c>
      <c r="E4" s="7" t="s">
        <v>26</v>
      </c>
      <c r="F4" s="7" t="s">
        <v>27</v>
      </c>
      <c r="G4" s="7" t="s">
        <v>28</v>
      </c>
      <c r="H4" s="8">
        <v>45382</v>
      </c>
      <c r="J4" s="33" t="s">
        <v>29</v>
      </c>
      <c r="K4" s="34"/>
      <c r="L4" s="34"/>
      <c r="M4" s="35"/>
    </row>
    <row r="5" spans="1:44" s="7" customFormat="1" x14ac:dyDescent="0.35">
      <c r="A5" s="7" t="s">
        <v>30</v>
      </c>
      <c r="B5" s="7" t="s">
        <v>31</v>
      </c>
      <c r="C5" s="7" t="s">
        <v>32</v>
      </c>
      <c r="D5" s="7" t="s">
        <v>33</v>
      </c>
      <c r="E5" s="7" t="s">
        <v>33</v>
      </c>
      <c r="F5" s="7" t="s">
        <v>34</v>
      </c>
      <c r="G5" s="7" t="s">
        <v>35</v>
      </c>
      <c r="H5" s="9" t="s">
        <v>33</v>
      </c>
      <c r="L5" s="7" t="s">
        <v>35</v>
      </c>
      <c r="M5" s="7" t="s">
        <v>36</v>
      </c>
    </row>
    <row r="6" spans="1:44" s="7" customFormat="1" x14ac:dyDescent="0.35">
      <c r="A6" s="7" t="s">
        <v>21</v>
      </c>
      <c r="B6" s="7" t="s">
        <v>37</v>
      </c>
      <c r="C6" s="7" t="s">
        <v>38</v>
      </c>
      <c r="D6" s="7" t="s">
        <v>39</v>
      </c>
      <c r="E6" s="7" t="s">
        <v>39</v>
      </c>
      <c r="F6" s="7" t="s">
        <v>39</v>
      </c>
      <c r="G6" s="7" t="s">
        <v>40</v>
      </c>
      <c r="H6" s="9" t="s">
        <v>39</v>
      </c>
      <c r="I6" s="7" t="s">
        <v>41</v>
      </c>
      <c r="J6" s="7" t="s">
        <v>35</v>
      </c>
      <c r="K6" s="7" t="s">
        <v>37</v>
      </c>
      <c r="L6" s="7" t="s">
        <v>42</v>
      </c>
      <c r="M6" s="7" t="s">
        <v>43</v>
      </c>
      <c r="S6" s="7" t="s">
        <v>44</v>
      </c>
      <c r="AR6" s="7" t="s">
        <v>45</v>
      </c>
    </row>
    <row r="7" spans="1:44" s="7" customFormat="1" x14ac:dyDescent="0.35">
      <c r="A7" s="7" t="s">
        <v>46</v>
      </c>
      <c r="B7" s="7" t="s">
        <v>47</v>
      </c>
      <c r="C7" s="7" t="s">
        <v>46</v>
      </c>
      <c r="D7" s="7" t="s">
        <v>17</v>
      </c>
      <c r="E7" s="7" t="s">
        <v>17</v>
      </c>
      <c r="F7" s="7" t="s">
        <v>17</v>
      </c>
      <c r="G7" s="7" t="s">
        <v>46</v>
      </c>
      <c r="H7" s="9" t="s">
        <v>17</v>
      </c>
      <c r="I7" s="7" t="s">
        <v>48</v>
      </c>
      <c r="J7" s="7" t="s">
        <v>48</v>
      </c>
      <c r="K7" s="7" t="s">
        <v>47</v>
      </c>
      <c r="L7" s="7" t="s">
        <v>48</v>
      </c>
      <c r="M7" s="7" t="s">
        <v>49</v>
      </c>
      <c r="R7" s="10" t="s">
        <v>50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26</v>
      </c>
      <c r="AR7" s="7" t="s">
        <v>26</v>
      </c>
    </row>
    <row r="8" spans="1:44" x14ac:dyDescent="0.35">
      <c r="A8" s="12">
        <f t="shared" ref="A8:A30" si="0">DATE(YEAR(A9),MONTH(A9)-1,1)</f>
        <v>44652</v>
      </c>
      <c r="B8" s="13">
        <v>5502.54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5502.54</v>
      </c>
      <c r="H8" s="14">
        <f t="shared" ref="H8:H31" si="4">G8-B8</f>
        <v>0</v>
      </c>
      <c r="I8" s="13">
        <v>79506.406666666662</v>
      </c>
      <c r="J8" s="13">
        <f t="shared" ref="J8:J28" si="5">100*$G8/$I8</f>
        <v>6.9208762295969279</v>
      </c>
      <c r="K8" s="13">
        <f t="shared" ref="K8:K31" si="6">100*(B8/I8)</f>
        <v>6.9208762295969271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>
        <v>1300.25</v>
      </c>
      <c r="Y8" s="17">
        <v>4600.25</v>
      </c>
      <c r="Z8" s="17">
        <v>4859.54</v>
      </c>
      <c r="AA8" s="17">
        <v>4859.54</v>
      </c>
      <c r="AB8" s="17">
        <v>5327.54</v>
      </c>
      <c r="AC8" s="17">
        <v>5327.54</v>
      </c>
      <c r="AD8" s="17">
        <v>5327.54</v>
      </c>
      <c r="AE8" s="17">
        <v>5502.54</v>
      </c>
      <c r="AF8" s="17">
        <v>5502.54</v>
      </c>
      <c r="AG8" s="17">
        <v>5502.54</v>
      </c>
      <c r="AH8" s="17">
        <v>5502.54</v>
      </c>
      <c r="AI8" s="17">
        <v>5502.54</v>
      </c>
      <c r="AJ8" s="17">
        <v>5502.54</v>
      </c>
      <c r="AK8" s="17">
        <v>5502.54</v>
      </c>
      <c r="AL8" s="17">
        <v>5502.54</v>
      </c>
      <c r="AM8" s="17">
        <v>5502.54</v>
      </c>
      <c r="AN8" s="17">
        <v>5502.54</v>
      </c>
      <c r="AO8" s="17">
        <v>5502.54</v>
      </c>
      <c r="AP8" s="17">
        <v>5502.54</v>
      </c>
      <c r="AQ8" s="13"/>
      <c r="AR8" s="13"/>
    </row>
    <row r="9" spans="1:44" x14ac:dyDescent="0.35">
      <c r="A9" s="12">
        <f t="shared" si="0"/>
        <v>44682</v>
      </c>
      <c r="B9" s="13">
        <v>8603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8603</v>
      </c>
      <c r="H9" s="14">
        <f t="shared" si="4"/>
        <v>0</v>
      </c>
      <c r="I9" s="13">
        <v>79200.78333333334</v>
      </c>
      <c r="J9" s="13">
        <f t="shared" si="5"/>
        <v>10.862266303342537</v>
      </c>
      <c r="K9" s="13">
        <f t="shared" si="6"/>
        <v>10.862266303342539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>
        <v>5110</v>
      </c>
      <c r="X9" s="17">
        <v>7810</v>
      </c>
      <c r="Y9" s="17">
        <v>7810</v>
      </c>
      <c r="Z9" s="17">
        <v>7810</v>
      </c>
      <c r="AA9" s="17">
        <v>7810</v>
      </c>
      <c r="AB9" s="17">
        <v>7810</v>
      </c>
      <c r="AC9" s="17">
        <v>7810</v>
      </c>
      <c r="AD9" s="17">
        <v>7985</v>
      </c>
      <c r="AE9" s="17">
        <v>7985</v>
      </c>
      <c r="AF9" s="17">
        <v>7985</v>
      </c>
      <c r="AG9" s="17">
        <v>7985</v>
      </c>
      <c r="AH9" s="17">
        <v>7985</v>
      </c>
      <c r="AI9" s="17">
        <v>7985</v>
      </c>
      <c r="AJ9" s="17">
        <v>7985</v>
      </c>
      <c r="AK9" s="17">
        <v>7985</v>
      </c>
      <c r="AL9" s="17">
        <v>7985</v>
      </c>
      <c r="AM9" s="17">
        <v>7985</v>
      </c>
      <c r="AN9" s="17">
        <v>7985</v>
      </c>
      <c r="AO9" s="17">
        <v>8603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5512.43</v>
      </c>
      <c r="C10" s="13">
        <f>+'Completion Factors'!J28</f>
        <v>0.96274415239932487</v>
      </c>
      <c r="D10" s="13">
        <f t="shared" si="1"/>
        <v>213.31757921102013</v>
      </c>
      <c r="E10" s="13">
        <f t="shared" si="2"/>
        <v>213.31757921102013</v>
      </c>
      <c r="F10" s="13"/>
      <c r="G10" s="13">
        <f t="shared" si="3"/>
        <v>5725.7475792110208</v>
      </c>
      <c r="H10" s="14">
        <f t="shared" si="4"/>
        <v>213.31757921102053</v>
      </c>
      <c r="I10" s="13">
        <v>78978.876666666663</v>
      </c>
      <c r="J10" s="13">
        <f t="shared" si="5"/>
        <v>7.2497202047792539</v>
      </c>
      <c r="K10" s="13">
        <f t="shared" si="6"/>
        <v>6.9796257336824628</v>
      </c>
      <c r="L10" s="13">
        <f t="shared" si="7"/>
        <v>0.27009447109679119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>
        <v>310</v>
      </c>
      <c r="W10" s="17">
        <v>610</v>
      </c>
      <c r="X10" s="17">
        <v>610</v>
      </c>
      <c r="Y10" s="17">
        <v>871.43000000000006</v>
      </c>
      <c r="Z10" s="17">
        <v>5337.43</v>
      </c>
      <c r="AA10" s="17">
        <v>5337.43</v>
      </c>
      <c r="AB10" s="17">
        <v>5337.43</v>
      </c>
      <c r="AC10" s="17">
        <v>5512.43</v>
      </c>
      <c r="AD10" s="17">
        <v>5512.43</v>
      </c>
      <c r="AE10" s="17">
        <v>5512.43</v>
      </c>
      <c r="AF10" s="17">
        <v>5512.43</v>
      </c>
      <c r="AG10" s="17">
        <v>5512.43</v>
      </c>
      <c r="AH10" s="17">
        <v>5512.43</v>
      </c>
      <c r="AI10" s="17">
        <v>5512.43</v>
      </c>
      <c r="AJ10" s="17">
        <v>5512.43</v>
      </c>
      <c r="AK10" s="17">
        <v>5512.43</v>
      </c>
      <c r="AL10" s="17">
        <v>5512.43</v>
      </c>
      <c r="AM10" s="17">
        <v>5512.43</v>
      </c>
      <c r="AN10" s="17">
        <v>5512.43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6075</v>
      </c>
      <c r="C11" s="13">
        <f>+'Completion Factors'!J27</f>
        <v>0.96274415239932487</v>
      </c>
      <c r="D11" s="13">
        <f t="shared" si="1"/>
        <v>235.08766437069445</v>
      </c>
      <c r="E11" s="13">
        <f t="shared" si="2"/>
        <v>235.08766437069445</v>
      </c>
      <c r="F11" s="13"/>
      <c r="G11" s="13">
        <f t="shared" si="3"/>
        <v>6310.0876643706943</v>
      </c>
      <c r="H11" s="14">
        <f t="shared" si="4"/>
        <v>235.08766437069426</v>
      </c>
      <c r="I11" s="13">
        <v>78638.060833333337</v>
      </c>
      <c r="J11" s="13">
        <f t="shared" si="5"/>
        <v>8.0242157518919335</v>
      </c>
      <c r="K11" s="13">
        <f t="shared" si="6"/>
        <v>7.7252667927245113</v>
      </c>
      <c r="L11" s="13">
        <f t="shared" si="7"/>
        <v>0.29894895916742215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>
        <v>600</v>
      </c>
      <c r="V11" s="17">
        <v>900</v>
      </c>
      <c r="W11" s="17">
        <v>900</v>
      </c>
      <c r="X11" s="17">
        <v>900</v>
      </c>
      <c r="Y11" s="17">
        <v>5400</v>
      </c>
      <c r="Z11" s="17">
        <v>5900</v>
      </c>
      <c r="AA11" s="17">
        <v>5900</v>
      </c>
      <c r="AB11" s="17">
        <v>6075</v>
      </c>
      <c r="AC11" s="17">
        <v>6075</v>
      </c>
      <c r="AD11" s="17">
        <v>6075</v>
      </c>
      <c r="AE11" s="17">
        <v>6075</v>
      </c>
      <c r="AF11" s="17">
        <v>6075</v>
      </c>
      <c r="AG11" s="17">
        <v>6075</v>
      </c>
      <c r="AH11" s="17">
        <v>6075</v>
      </c>
      <c r="AI11" s="17">
        <v>6075</v>
      </c>
      <c r="AJ11" s="17">
        <v>6075</v>
      </c>
      <c r="AK11" s="17">
        <v>6075</v>
      </c>
      <c r="AL11" s="17">
        <v>6075</v>
      </c>
      <c r="AM11" s="17">
        <v>6075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2960</v>
      </c>
      <c r="C12" s="13">
        <f>++'Completion Factors'!J26</f>
        <v>0.96274415239932487</v>
      </c>
      <c r="D12" s="13">
        <f t="shared" si="1"/>
        <v>114.54477144646182</v>
      </c>
      <c r="E12" s="13">
        <f t="shared" si="2"/>
        <v>114.54477144646182</v>
      </c>
      <c r="F12" s="13"/>
      <c r="G12" s="13">
        <f t="shared" si="3"/>
        <v>3074.5447714464617</v>
      </c>
      <c r="H12" s="14">
        <f t="shared" si="4"/>
        <v>114.54477144646171</v>
      </c>
      <c r="I12" s="13">
        <v>77872.40416666666</v>
      </c>
      <c r="J12" s="13">
        <f t="shared" si="5"/>
        <v>3.9481826769675141</v>
      </c>
      <c r="K12" s="13">
        <f t="shared" si="6"/>
        <v>3.8010897848547871</v>
      </c>
      <c r="L12" s="13">
        <f t="shared" si="7"/>
        <v>0.14709289211272703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>
        <v>600</v>
      </c>
      <c r="V12" s="17">
        <v>600</v>
      </c>
      <c r="W12" s="17">
        <v>600</v>
      </c>
      <c r="X12" s="17">
        <v>2100</v>
      </c>
      <c r="Y12" s="17">
        <v>2100</v>
      </c>
      <c r="Z12" s="17">
        <v>2100</v>
      </c>
      <c r="AA12" s="17">
        <v>2600</v>
      </c>
      <c r="AB12" s="17">
        <v>2600</v>
      </c>
      <c r="AC12" s="17">
        <v>2960</v>
      </c>
      <c r="AD12" s="17">
        <v>2960</v>
      </c>
      <c r="AE12" s="17">
        <v>2960</v>
      </c>
      <c r="AF12" s="17">
        <v>2960</v>
      </c>
      <c r="AG12" s="17">
        <v>2960</v>
      </c>
      <c r="AH12" s="17">
        <v>2960</v>
      </c>
      <c r="AI12" s="17">
        <v>2960</v>
      </c>
      <c r="AJ12" s="17">
        <v>2960</v>
      </c>
      <c r="AK12" s="17">
        <v>2960</v>
      </c>
      <c r="AL12" s="17">
        <v>2960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6760.67</v>
      </c>
      <c r="C13" s="13">
        <f>++'Completion Factors'!J25</f>
        <v>0.96274415239932487</v>
      </c>
      <c r="D13" s="13">
        <f t="shared" si="1"/>
        <v>261.62141891045644</v>
      </c>
      <c r="E13" s="13">
        <f t="shared" si="2"/>
        <v>261.62141891045644</v>
      </c>
      <c r="F13" s="13"/>
      <c r="G13" s="13">
        <f t="shared" si="3"/>
        <v>7022.2914189104567</v>
      </c>
      <c r="H13" s="14">
        <f t="shared" si="4"/>
        <v>261.62141891045667</v>
      </c>
      <c r="I13" s="13">
        <v>77494.182499999995</v>
      </c>
      <c r="J13" s="13">
        <f t="shared" si="5"/>
        <v>9.0617013979216541</v>
      </c>
      <c r="K13" s="13">
        <f t="shared" si="6"/>
        <v>8.7241000316378585</v>
      </c>
      <c r="L13" s="13">
        <f t="shared" si="7"/>
        <v>0.33760136628379556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>
        <v>5000</v>
      </c>
      <c r="W13" s="17">
        <v>5259</v>
      </c>
      <c r="X13" s="17">
        <v>5259</v>
      </c>
      <c r="Y13" s="17">
        <v>5259</v>
      </c>
      <c r="Z13" s="17">
        <v>6460.67</v>
      </c>
      <c r="AA13" s="17">
        <v>6460.67</v>
      </c>
      <c r="AB13" s="17">
        <v>6460.67</v>
      </c>
      <c r="AC13" s="17">
        <v>6460.67</v>
      </c>
      <c r="AD13" s="17">
        <v>6460.67</v>
      </c>
      <c r="AE13" s="17">
        <v>6460.67</v>
      </c>
      <c r="AF13" s="17">
        <v>6460.67</v>
      </c>
      <c r="AG13" s="17">
        <v>6760.67</v>
      </c>
      <c r="AH13" s="17">
        <v>6760.67</v>
      </c>
      <c r="AI13" s="17">
        <v>6760.67</v>
      </c>
      <c r="AJ13" s="17">
        <v>6760.67</v>
      </c>
      <c r="AK13" s="17">
        <v>6760.67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1650.77</v>
      </c>
      <c r="C14" s="13">
        <f>++'Completion Factors'!J24</f>
        <v>0.96274415239932487</v>
      </c>
      <c r="D14" s="13">
        <f t="shared" si="1"/>
        <v>63.880767689417489</v>
      </c>
      <c r="E14" s="13">
        <f t="shared" si="2"/>
        <v>63.880767689417489</v>
      </c>
      <c r="F14" s="13"/>
      <c r="G14" s="13">
        <f t="shared" si="3"/>
        <v>1714.6507676894175</v>
      </c>
      <c r="H14" s="14">
        <f t="shared" si="4"/>
        <v>63.880767689417553</v>
      </c>
      <c r="I14" s="13">
        <v>77290.549166666679</v>
      </c>
      <c r="J14" s="13">
        <f t="shared" si="5"/>
        <v>2.2184481623904673</v>
      </c>
      <c r="K14" s="13">
        <f t="shared" si="6"/>
        <v>2.1357979957424504</v>
      </c>
      <c r="L14" s="13">
        <f t="shared" si="7"/>
        <v>8.2650166648016832E-2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/>
      <c r="V14" s="17">
        <v>365.77</v>
      </c>
      <c r="W14" s="17">
        <v>365.77</v>
      </c>
      <c r="X14" s="17">
        <v>365.77</v>
      </c>
      <c r="Y14" s="17">
        <v>750.77</v>
      </c>
      <c r="Z14" s="17">
        <v>750.77</v>
      </c>
      <c r="AA14" s="17">
        <v>750.77</v>
      </c>
      <c r="AB14" s="17">
        <v>750.77</v>
      </c>
      <c r="AC14" s="17">
        <v>750.77</v>
      </c>
      <c r="AD14" s="17">
        <v>750.77</v>
      </c>
      <c r="AE14" s="17">
        <v>750.77</v>
      </c>
      <c r="AF14" s="17">
        <v>1650.77</v>
      </c>
      <c r="AG14" s="17">
        <v>1650.77</v>
      </c>
      <c r="AH14" s="17">
        <v>1650.77</v>
      </c>
      <c r="AI14" s="17">
        <v>1650.77</v>
      </c>
      <c r="AJ14" s="17">
        <v>1650.77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12492.51</v>
      </c>
      <c r="C15" s="13">
        <f>++'Completion Factors'!J23</f>
        <v>0.96274415239932487</v>
      </c>
      <c r="D15" s="13">
        <f t="shared" si="1"/>
        <v>483.42962930494554</v>
      </c>
      <c r="E15" s="13">
        <f t="shared" si="2"/>
        <v>483.42962930494554</v>
      </c>
      <c r="F15" s="13"/>
      <c r="G15" s="13">
        <f t="shared" si="3"/>
        <v>12975.939629304945</v>
      </c>
      <c r="H15" s="14">
        <f t="shared" si="4"/>
        <v>483.42962930494468</v>
      </c>
      <c r="I15" s="13">
        <v>76862.017500000002</v>
      </c>
      <c r="J15" s="13">
        <f t="shared" si="5"/>
        <v>16.882122082347038</v>
      </c>
      <c r="K15" s="13">
        <f t="shared" si="6"/>
        <v>16.253164314871128</v>
      </c>
      <c r="L15" s="13">
        <f t="shared" si="7"/>
        <v>0.62895776747591015</v>
      </c>
      <c r="M15" s="13"/>
      <c r="N15" s="13"/>
      <c r="O15" s="13"/>
      <c r="P15" s="13"/>
      <c r="R15" s="16">
        <f t="shared" si="8"/>
        <v>44866</v>
      </c>
      <c r="S15" s="17"/>
      <c r="T15" s="17"/>
      <c r="U15" s="17">
        <v>5002.47</v>
      </c>
      <c r="V15" s="17">
        <v>6505.43</v>
      </c>
      <c r="W15" s="17">
        <v>8247.26</v>
      </c>
      <c r="X15" s="17">
        <v>8597.26</v>
      </c>
      <c r="Y15" s="17">
        <v>8657.51</v>
      </c>
      <c r="Z15" s="17">
        <v>12192.51</v>
      </c>
      <c r="AA15" s="17">
        <v>12192.51</v>
      </c>
      <c r="AB15" s="17">
        <v>12192.51</v>
      </c>
      <c r="AC15" s="17">
        <v>12192.51</v>
      </c>
      <c r="AD15" s="17">
        <v>12192.51</v>
      </c>
      <c r="AE15" s="17">
        <v>12492.51</v>
      </c>
      <c r="AF15" s="17">
        <v>12492.51</v>
      </c>
      <c r="AG15" s="17">
        <v>12492.51</v>
      </c>
      <c r="AH15" s="17">
        <v>12492.51</v>
      </c>
      <c r="AI15" s="17">
        <v>12492.51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10170.620000000001</v>
      </c>
      <c r="C16" s="13">
        <f>++'Completion Factors'!J22</f>
        <v>0.96274415239932487</v>
      </c>
      <c r="D16" s="13">
        <f t="shared" si="1"/>
        <v>393.57815654351811</v>
      </c>
      <c r="E16" s="13">
        <f t="shared" si="2"/>
        <v>393.57815654351811</v>
      </c>
      <c r="F16" s="13"/>
      <c r="G16" s="13">
        <f t="shared" si="3"/>
        <v>10564.198156543518</v>
      </c>
      <c r="H16" s="14">
        <f t="shared" si="4"/>
        <v>393.57815654351725</v>
      </c>
      <c r="I16" s="13">
        <v>76284.397500000006</v>
      </c>
      <c r="J16" s="13">
        <f t="shared" si="5"/>
        <v>13.848438871846</v>
      </c>
      <c r="K16" s="13">
        <f t="shared" si="6"/>
        <v>13.33250354372924</v>
      </c>
      <c r="L16" s="13">
        <f t="shared" si="7"/>
        <v>0.51593532811675935</v>
      </c>
      <c r="M16" s="13"/>
      <c r="N16" s="13"/>
      <c r="O16" s="13"/>
      <c r="P16" s="13"/>
      <c r="R16" s="16">
        <f t="shared" si="8"/>
        <v>44896</v>
      </c>
      <c r="S16" s="17"/>
      <c r="T16" s="17">
        <v>4000</v>
      </c>
      <c r="U16" s="17">
        <v>5400</v>
      </c>
      <c r="V16" s="17">
        <v>6300</v>
      </c>
      <c r="W16" s="17">
        <v>9709.619999999999</v>
      </c>
      <c r="X16" s="17">
        <v>10170.620000000001</v>
      </c>
      <c r="Y16" s="17">
        <v>10170.620000000001</v>
      </c>
      <c r="Z16" s="17">
        <v>10170.620000000001</v>
      </c>
      <c r="AA16" s="17">
        <v>10170.620000000001</v>
      </c>
      <c r="AB16" s="17">
        <v>10170.620000000001</v>
      </c>
      <c r="AC16" s="17">
        <v>10170.620000000001</v>
      </c>
      <c r="AD16" s="17">
        <v>10170.620000000001</v>
      </c>
      <c r="AE16" s="17">
        <v>10170.620000000001</v>
      </c>
      <c r="AF16" s="17">
        <v>10170.620000000001</v>
      </c>
      <c r="AG16" s="17">
        <v>10170.620000000001</v>
      </c>
      <c r="AH16" s="17">
        <v>10170.620000000001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4535.0600000000004</v>
      </c>
      <c r="C17" s="13">
        <f>++'Completion Factors'!J21</f>
        <v>0.96274415239932487</v>
      </c>
      <c r="D17" s="13">
        <f t="shared" si="1"/>
        <v>175.4957470256727</v>
      </c>
      <c r="E17" s="13">
        <f t="shared" si="2"/>
        <v>175.4957470256727</v>
      </c>
      <c r="F17" s="13"/>
      <c r="G17" s="13">
        <f t="shared" si="3"/>
        <v>4710.5557470256736</v>
      </c>
      <c r="H17" s="14">
        <f t="shared" si="4"/>
        <v>175.49574702567315</v>
      </c>
      <c r="I17" s="13">
        <v>74977.984166666676</v>
      </c>
      <c r="J17" s="13">
        <f t="shared" si="5"/>
        <v>6.2825852140205551</v>
      </c>
      <c r="K17" s="13">
        <f t="shared" si="6"/>
        <v>6.04852217674875</v>
      </c>
      <c r="L17" s="13">
        <f t="shared" si="7"/>
        <v>0.23406303727180511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1125</v>
      </c>
      <c r="V17" s="17">
        <v>1275.22</v>
      </c>
      <c r="W17" s="17">
        <v>2760.06</v>
      </c>
      <c r="X17" s="17">
        <v>3035.06</v>
      </c>
      <c r="Y17" s="17">
        <v>3035.06</v>
      </c>
      <c r="Z17" s="17">
        <v>3035.06</v>
      </c>
      <c r="AA17" s="17">
        <v>3035.06</v>
      </c>
      <c r="AB17" s="17">
        <v>3035.06</v>
      </c>
      <c r="AC17" s="17">
        <v>4535.0600000000004</v>
      </c>
      <c r="AD17" s="17">
        <v>4535.0600000000004</v>
      </c>
      <c r="AE17" s="17">
        <v>4535.0600000000004</v>
      </c>
      <c r="AF17" s="17">
        <v>4535.0600000000004</v>
      </c>
      <c r="AG17" s="17">
        <v>4535.0600000000004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3316</v>
      </c>
      <c r="C18" s="13">
        <f>++'Completion Factors'!J20</f>
        <v>0.95903310885101256</v>
      </c>
      <c r="D18" s="13">
        <f t="shared" si="1"/>
        <v>141.64913577675671</v>
      </c>
      <c r="E18" s="13">
        <f t="shared" si="2"/>
        <v>141.64913577675671</v>
      </c>
      <c r="F18" s="13"/>
      <c r="G18" s="13">
        <f t="shared" si="3"/>
        <v>3457.6491357767568</v>
      </c>
      <c r="H18" s="14">
        <f t="shared" si="4"/>
        <v>141.64913577675679</v>
      </c>
      <c r="I18" s="13">
        <v>74528.827499999999</v>
      </c>
      <c r="J18" s="13">
        <f t="shared" si="5"/>
        <v>4.6393446022973555</v>
      </c>
      <c r="K18" s="13">
        <f t="shared" si="6"/>
        <v>4.4492850769723971</v>
      </c>
      <c r="L18" s="13">
        <f t="shared" si="7"/>
        <v>0.1900595253249584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/>
      <c r="V18" s="17">
        <v>941</v>
      </c>
      <c r="W18" s="17">
        <v>1616</v>
      </c>
      <c r="X18" s="17">
        <v>1616</v>
      </c>
      <c r="Y18" s="17">
        <v>1616</v>
      </c>
      <c r="Z18" s="17">
        <v>1616</v>
      </c>
      <c r="AA18" s="17">
        <v>1616</v>
      </c>
      <c r="AB18" s="17">
        <v>3316</v>
      </c>
      <c r="AC18" s="17">
        <v>3316</v>
      </c>
      <c r="AD18" s="17">
        <v>3316</v>
      </c>
      <c r="AE18" s="17">
        <v>3316</v>
      </c>
      <c r="AF18" s="17">
        <v>3316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22040</v>
      </c>
      <c r="C19" s="13">
        <f>++'Completion Factors'!J19</f>
        <v>0.87162442505541848</v>
      </c>
      <c r="D19" s="13">
        <f t="shared" si="1"/>
        <v>3246.1202215606572</v>
      </c>
      <c r="E19" s="13">
        <f t="shared" si="2"/>
        <v>3246.1202215606572</v>
      </c>
      <c r="F19" s="13"/>
      <c r="G19" s="13">
        <f t="shared" si="3"/>
        <v>25286.120221560657</v>
      </c>
      <c r="H19" s="14">
        <f t="shared" si="4"/>
        <v>3246.1202215606572</v>
      </c>
      <c r="I19" s="13">
        <v>73976.997499999998</v>
      </c>
      <c r="J19" s="13">
        <f t="shared" si="5"/>
        <v>34.181057728871274</v>
      </c>
      <c r="K19" s="13">
        <f t="shared" si="6"/>
        <v>29.793044790713491</v>
      </c>
      <c r="L19" s="13">
        <f t="shared" si="7"/>
        <v>4.3880129381577824</v>
      </c>
      <c r="M19" s="13">
        <f t="shared" ref="M19:M31" si="9">SUM(G8:G19)/SUM(I8:I19)*100</f>
        <v>10.257794590285876</v>
      </c>
      <c r="N19" s="18"/>
      <c r="O19" s="13"/>
      <c r="P19" s="13"/>
      <c r="R19" s="16">
        <f t="shared" si="8"/>
        <v>44986</v>
      </c>
      <c r="S19" s="17"/>
      <c r="T19" s="17"/>
      <c r="U19" s="17">
        <v>2780</v>
      </c>
      <c r="V19" s="17">
        <v>8460</v>
      </c>
      <c r="W19" s="17">
        <v>8460</v>
      </c>
      <c r="X19" s="17">
        <v>8460</v>
      </c>
      <c r="Y19" s="17">
        <v>15540</v>
      </c>
      <c r="Z19" s="17">
        <v>20540</v>
      </c>
      <c r="AA19" s="17">
        <v>22040</v>
      </c>
      <c r="AB19" s="17">
        <v>22040</v>
      </c>
      <c r="AC19" s="17">
        <v>22040</v>
      </c>
      <c r="AD19" s="17">
        <v>22040</v>
      </c>
      <c r="AE19" s="17">
        <v>22040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2850</v>
      </c>
      <c r="C20" s="13">
        <f>++'Completion Factors'!J18</f>
        <v>0.8696724411768062</v>
      </c>
      <c r="D20" s="13">
        <f t="shared" si="1"/>
        <v>427.09590997674167</v>
      </c>
      <c r="E20" s="13">
        <f t="shared" si="2"/>
        <v>427.09590997674167</v>
      </c>
      <c r="F20" s="13"/>
      <c r="G20" s="13">
        <f t="shared" si="3"/>
        <v>3277.0959099767415</v>
      </c>
      <c r="H20" s="14">
        <f t="shared" si="4"/>
        <v>427.0959099767415</v>
      </c>
      <c r="I20" s="13">
        <v>73669.02916666666</v>
      </c>
      <c r="J20" s="13">
        <f t="shared" si="5"/>
        <v>4.4484038232168572</v>
      </c>
      <c r="K20" s="13">
        <f t="shared" si="6"/>
        <v>3.8686542122772423</v>
      </c>
      <c r="L20" s="13">
        <f t="shared" si="7"/>
        <v>0.57974961093961497</v>
      </c>
      <c r="M20" s="13">
        <f t="shared" si="9"/>
        <v>10.080940525909817</v>
      </c>
      <c r="N20" s="18">
        <f t="shared" ref="N20:N31" si="10">J20/J8</f>
        <v>0.64275153544769181</v>
      </c>
      <c r="O20" s="18">
        <f t="shared" ref="O20:O31" si="11">I20/I8</f>
        <v>0.92657978463957746</v>
      </c>
      <c r="P20" s="13"/>
      <c r="R20" s="16">
        <f t="shared" si="8"/>
        <v>45017</v>
      </c>
      <c r="S20" s="17"/>
      <c r="T20" s="17"/>
      <c r="U20" s="17">
        <v>2000</v>
      </c>
      <c r="V20" s="17">
        <v>2850</v>
      </c>
      <c r="W20" s="17">
        <v>2850</v>
      </c>
      <c r="X20" s="17">
        <v>2850</v>
      </c>
      <c r="Y20" s="17">
        <v>2850</v>
      </c>
      <c r="Z20" s="17">
        <v>2850</v>
      </c>
      <c r="AA20" s="17">
        <v>2850</v>
      </c>
      <c r="AB20" s="17">
        <v>2850</v>
      </c>
      <c r="AC20" s="17">
        <v>2850</v>
      </c>
      <c r="AD20" s="17">
        <v>2850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10558</v>
      </c>
      <c r="C21" s="13">
        <f>++'Completion Factors'!J17</f>
        <v>0.8696724411768062</v>
      </c>
      <c r="D21" s="13">
        <f t="shared" si="1"/>
        <v>1582.2030236962942</v>
      </c>
      <c r="E21" s="13">
        <f t="shared" si="2"/>
        <v>1582.2030236962942</v>
      </c>
      <c r="F21" s="13"/>
      <c r="G21" s="13">
        <f t="shared" si="3"/>
        <v>12140.203023696295</v>
      </c>
      <c r="H21" s="14">
        <f t="shared" si="4"/>
        <v>1582.2030236962946</v>
      </c>
      <c r="I21" s="13">
        <v>73100.85583333332</v>
      </c>
      <c r="J21" s="13">
        <f t="shared" si="5"/>
        <v>16.607470439710603</v>
      </c>
      <c r="K21" s="13">
        <f t="shared" si="6"/>
        <v>14.443059359074766</v>
      </c>
      <c r="L21" s="13">
        <f t="shared" si="7"/>
        <v>2.164411080635837</v>
      </c>
      <c r="M21" s="13">
        <f t="shared" si="9"/>
        <v>10.535384042715098</v>
      </c>
      <c r="N21" s="18">
        <f t="shared" si="10"/>
        <v>1.5289139463097265</v>
      </c>
      <c r="O21" s="18">
        <f t="shared" si="11"/>
        <v>0.92298147514113371</v>
      </c>
      <c r="P21" s="13"/>
      <c r="R21" s="16">
        <f t="shared" si="8"/>
        <v>45047</v>
      </c>
      <c r="S21" s="17"/>
      <c r="T21" s="17"/>
      <c r="U21" s="17">
        <v>6668</v>
      </c>
      <c r="V21" s="17">
        <v>6818</v>
      </c>
      <c r="W21" s="17">
        <v>10558</v>
      </c>
      <c r="X21" s="17">
        <v>10558</v>
      </c>
      <c r="Y21" s="17">
        <v>10558</v>
      </c>
      <c r="Z21" s="17">
        <v>10558</v>
      </c>
      <c r="AA21" s="17">
        <v>10558</v>
      </c>
      <c r="AB21" s="17">
        <v>10558</v>
      </c>
      <c r="AC21" s="17">
        <v>10558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2450</v>
      </c>
      <c r="C22" s="13">
        <f>++'Completion Factors'!J16</f>
        <v>0.83208955770935711</v>
      </c>
      <c r="D22" s="13">
        <f t="shared" si="1"/>
        <v>494.39459947623482</v>
      </c>
      <c r="E22" s="13">
        <f t="shared" si="2"/>
        <v>494.39459947623482</v>
      </c>
      <c r="F22" s="13"/>
      <c r="G22" s="13">
        <f t="shared" si="3"/>
        <v>2944.3945994762348</v>
      </c>
      <c r="H22" s="14">
        <f t="shared" si="4"/>
        <v>494.39459947623482</v>
      </c>
      <c r="I22" s="13">
        <v>72660.900833333333</v>
      </c>
      <c r="J22" s="13">
        <f t="shared" si="5"/>
        <v>4.0522407040204049</v>
      </c>
      <c r="K22" s="13">
        <f t="shared" si="6"/>
        <v>3.3718271751401927</v>
      </c>
      <c r="L22" s="13">
        <f t="shared" si="7"/>
        <v>0.68041352888021223</v>
      </c>
      <c r="M22" s="13">
        <f t="shared" si="9"/>
        <v>10.302208808289832</v>
      </c>
      <c r="N22" s="18">
        <f t="shared" si="10"/>
        <v>0.55895132357646504</v>
      </c>
      <c r="O22" s="18">
        <f t="shared" si="11"/>
        <v>0.92000423277734644</v>
      </c>
      <c r="P22" s="13"/>
      <c r="R22" s="16">
        <f t="shared" si="8"/>
        <v>45078</v>
      </c>
      <c r="S22" s="17"/>
      <c r="T22" s="17">
        <v>750</v>
      </c>
      <c r="U22" s="17">
        <v>1850</v>
      </c>
      <c r="V22" s="17">
        <v>1850</v>
      </c>
      <c r="W22" s="17">
        <v>1850</v>
      </c>
      <c r="X22" s="17">
        <v>2450</v>
      </c>
      <c r="Y22" s="17">
        <v>2450</v>
      </c>
      <c r="Z22" s="17">
        <v>2450</v>
      </c>
      <c r="AA22" s="17">
        <v>2450</v>
      </c>
      <c r="AB22" s="17">
        <v>2450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8655</v>
      </c>
      <c r="C23" s="13">
        <f>++'Completion Factors'!J15</f>
        <v>0.75674631370052714</v>
      </c>
      <c r="D23" s="13">
        <f t="shared" si="1"/>
        <v>2782.1221151730738</v>
      </c>
      <c r="E23" s="13">
        <f t="shared" si="2"/>
        <v>2782.1221151730738</v>
      </c>
      <c r="F23" s="13"/>
      <c r="G23" s="13">
        <f t="shared" si="3"/>
        <v>11437.122115173073</v>
      </c>
      <c r="H23" s="14">
        <f t="shared" si="4"/>
        <v>2782.1221151730733</v>
      </c>
      <c r="I23" s="13">
        <v>71981.799166666664</v>
      </c>
      <c r="J23" s="13">
        <f t="shared" si="5"/>
        <v>15.888908373478635</v>
      </c>
      <c r="K23" s="13">
        <f t="shared" si="6"/>
        <v>12.023872840355395</v>
      </c>
      <c r="L23" s="13">
        <f t="shared" si="7"/>
        <v>3.8650355331232404</v>
      </c>
      <c r="M23" s="13">
        <f t="shared" si="9"/>
        <v>10.947570946790742</v>
      </c>
      <c r="N23" s="18">
        <f t="shared" si="10"/>
        <v>1.9801197855045685</v>
      </c>
      <c r="O23" s="18">
        <f t="shared" si="11"/>
        <v>0.91535572474537419</v>
      </c>
      <c r="P23" s="13"/>
      <c r="R23" s="16">
        <f t="shared" si="8"/>
        <v>45108</v>
      </c>
      <c r="S23" s="17"/>
      <c r="T23" s="17">
        <v>775</v>
      </c>
      <c r="U23" s="17">
        <v>775</v>
      </c>
      <c r="V23" s="17">
        <v>8415</v>
      </c>
      <c r="W23" s="17">
        <v>8655</v>
      </c>
      <c r="X23" s="17">
        <v>8655</v>
      </c>
      <c r="Y23" s="17">
        <v>8655</v>
      </c>
      <c r="Z23" s="17">
        <v>8655</v>
      </c>
      <c r="AA23" s="17">
        <v>8655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7958</v>
      </c>
      <c r="C24" s="13">
        <f>++'Completion Factors'!J14</f>
        <v>0.75119659535098005</v>
      </c>
      <c r="D24" s="13">
        <f t="shared" si="1"/>
        <v>2635.7647338268362</v>
      </c>
      <c r="E24" s="13">
        <f t="shared" si="2"/>
        <v>2635.7647338268362</v>
      </c>
      <c r="F24" s="19">
        <v>0</v>
      </c>
      <c r="G24" s="13">
        <f t="shared" si="3"/>
        <v>10593.764733826836</v>
      </c>
      <c r="H24" s="14">
        <f t="shared" si="4"/>
        <v>2635.7647338268362</v>
      </c>
      <c r="I24" s="13">
        <v>71135.608333333323</v>
      </c>
      <c r="J24" s="13">
        <f t="shared" si="5"/>
        <v>14.89235135824757</v>
      </c>
      <c r="K24" s="13">
        <f t="shared" si="6"/>
        <v>11.187083637086117</v>
      </c>
      <c r="L24" s="13">
        <f t="shared" si="7"/>
        <v>3.7052677211614533</v>
      </c>
      <c r="M24" s="13">
        <f t="shared" si="9"/>
        <v>11.871181217915646</v>
      </c>
      <c r="N24" s="18">
        <f t="shared" si="10"/>
        <v>3.7719509396373621</v>
      </c>
      <c r="O24" s="18">
        <f t="shared" si="11"/>
        <v>0.9134893046461634</v>
      </c>
      <c r="P24" s="13"/>
      <c r="R24" s="16">
        <f t="shared" si="8"/>
        <v>45139</v>
      </c>
      <c r="S24" s="17"/>
      <c r="T24" s="17">
        <v>575</v>
      </c>
      <c r="U24" s="17">
        <v>1475</v>
      </c>
      <c r="V24" s="17">
        <v>7175</v>
      </c>
      <c r="W24" s="17">
        <v>7958</v>
      </c>
      <c r="X24" s="17">
        <v>7958</v>
      </c>
      <c r="Y24" s="17">
        <v>7958</v>
      </c>
      <c r="Z24" s="17">
        <v>7958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5600</v>
      </c>
      <c r="C25" s="13">
        <f>++'Completion Factors'!J13</f>
        <v>0.72740735696432679</v>
      </c>
      <c r="D25" s="13">
        <f t="shared" si="1"/>
        <v>2098.5748719539451</v>
      </c>
      <c r="E25" s="13">
        <f t="shared" si="2"/>
        <v>2098.5748719539451</v>
      </c>
      <c r="F25" s="19">
        <v>0</v>
      </c>
      <c r="G25" s="13">
        <f t="shared" si="3"/>
        <v>7698.5748719539451</v>
      </c>
      <c r="H25" s="14">
        <f t="shared" si="4"/>
        <v>2098.5748719539451</v>
      </c>
      <c r="I25" s="13">
        <v>70269.654999999999</v>
      </c>
      <c r="J25" s="13">
        <f t="shared" si="5"/>
        <v>10.955760166965307</v>
      </c>
      <c r="K25" s="13">
        <f t="shared" si="6"/>
        <v>7.9693005465872861</v>
      </c>
      <c r="L25" s="13">
        <f t="shared" si="7"/>
        <v>2.9864596203780209</v>
      </c>
      <c r="M25" s="13">
        <f t="shared" si="9"/>
        <v>12.044165699162622</v>
      </c>
      <c r="N25" s="18">
        <f t="shared" si="10"/>
        <v>1.2090180073113053</v>
      </c>
      <c r="O25" s="18">
        <f t="shared" si="11"/>
        <v>0.90677329230487724</v>
      </c>
      <c r="P25" s="13"/>
      <c r="R25" s="16">
        <f t="shared" si="8"/>
        <v>45170</v>
      </c>
      <c r="S25" s="17"/>
      <c r="T25" s="17"/>
      <c r="U25" s="17">
        <v>3600</v>
      </c>
      <c r="V25" s="17">
        <v>3600</v>
      </c>
      <c r="W25" s="17">
        <v>3600</v>
      </c>
      <c r="X25" s="17">
        <v>5600</v>
      </c>
      <c r="Y25" s="17">
        <v>5600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/>
      <c r="C26" s="13">
        <f>++'Completion Factors'!J12</f>
        <v>0.72740735696432679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0</v>
      </c>
      <c r="H26" s="14">
        <f t="shared" si="4"/>
        <v>0</v>
      </c>
      <c r="I26" s="13">
        <v>69750.661666666667</v>
      </c>
      <c r="J26" s="13">
        <f t="shared" si="5"/>
        <v>0</v>
      </c>
      <c r="K26" s="13">
        <f t="shared" si="6"/>
        <v>0</v>
      </c>
      <c r="L26" s="13">
        <f t="shared" si="7"/>
        <v>0</v>
      </c>
      <c r="M26" s="13">
        <f t="shared" si="9"/>
        <v>11.952430555296267</v>
      </c>
      <c r="N26" s="18">
        <f t="shared" si="10"/>
        <v>0</v>
      </c>
      <c r="O26" s="18">
        <f t="shared" si="11"/>
        <v>0.9024474844428747</v>
      </c>
      <c r="P26" s="13"/>
      <c r="R26" s="16">
        <f t="shared" si="8"/>
        <v>45200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/>
      <c r="C27" s="13">
        <f>++'Completion Factors'!J11</f>
        <v>0.59896797662392554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0</v>
      </c>
      <c r="H27" s="14">
        <f t="shared" si="4"/>
        <v>0</v>
      </c>
      <c r="I27" s="13">
        <v>69511.603333333333</v>
      </c>
      <c r="J27" s="13">
        <f t="shared" si="5"/>
        <v>0</v>
      </c>
      <c r="K27" s="13">
        <f t="shared" si="6"/>
        <v>0</v>
      </c>
      <c r="L27" s="13">
        <f t="shared" si="7"/>
        <v>0</v>
      </c>
      <c r="M27" s="13">
        <f t="shared" si="9"/>
        <v>10.56487423351458</v>
      </c>
      <c r="N27" s="18">
        <f t="shared" si="10"/>
        <v>0</v>
      </c>
      <c r="O27" s="18">
        <f t="shared" si="11"/>
        <v>0.90436870634228839</v>
      </c>
      <c r="P27" s="13"/>
      <c r="R27" s="16">
        <f t="shared" si="8"/>
        <v>45231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1550</v>
      </c>
      <c r="C28" s="13">
        <f>++'Completion Factors'!J10</f>
        <v>0.5868012139726686</v>
      </c>
      <c r="D28" s="13">
        <f t="shared" si="1"/>
        <v>1091.4396614936011</v>
      </c>
      <c r="E28" s="13">
        <f t="shared" si="2"/>
        <v>1091.4396614936011</v>
      </c>
      <c r="F28" s="19">
        <v>0</v>
      </c>
      <c r="G28" s="13">
        <f t="shared" si="3"/>
        <v>2641.4396614936013</v>
      </c>
      <c r="H28" s="14">
        <f t="shared" si="4"/>
        <v>1091.4396614936013</v>
      </c>
      <c r="I28" s="13">
        <v>69002.143333333326</v>
      </c>
      <c r="J28" s="13">
        <f t="shared" si="5"/>
        <v>3.8280545123553913</v>
      </c>
      <c r="K28" s="13">
        <f t="shared" si="6"/>
        <v>2.2463070350036958</v>
      </c>
      <c r="L28" s="13">
        <f t="shared" si="7"/>
        <v>1.5817474773516955</v>
      </c>
      <c r="M28" s="13">
        <f t="shared" si="9"/>
        <v>9.737476792917402</v>
      </c>
      <c r="N28" s="18">
        <f t="shared" si="10"/>
        <v>0.27642498535613719</v>
      </c>
      <c r="O28" s="18">
        <f t="shared" si="11"/>
        <v>0.9045380915977389</v>
      </c>
      <c r="P28" s="20"/>
      <c r="R28" s="16">
        <f t="shared" si="8"/>
        <v>45261</v>
      </c>
      <c r="S28" s="17"/>
      <c r="T28" s="17"/>
      <c r="U28" s="17"/>
      <c r="V28" s="17">
        <v>1550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1107</v>
      </c>
      <c r="C29" s="13">
        <f>++'Completion Factors'!J9</f>
        <v>0.15470874961555781</v>
      </c>
      <c r="D29" s="13">
        <f t="shared" si="1"/>
        <v>6048.3806927586857</v>
      </c>
      <c r="E29" s="13">
        <f t="shared" si="2"/>
        <v>6048.3806927586857</v>
      </c>
      <c r="F29" s="13">
        <f>ROUND(+I29*J29/100,0)-D29-B29</f>
        <v>20213.619307241315</v>
      </c>
      <c r="G29" s="13">
        <f t="shared" si="3"/>
        <v>27369</v>
      </c>
      <c r="H29" s="14">
        <f t="shared" si="4"/>
        <v>26262</v>
      </c>
      <c r="I29" s="13">
        <v>68422.973333333328</v>
      </c>
      <c r="J29" s="19">
        <v>40</v>
      </c>
      <c r="K29" s="13">
        <f t="shared" si="6"/>
        <v>1.6178776601932725</v>
      </c>
      <c r="L29" s="13">
        <f t="shared" si="7"/>
        <v>38.382122339806727</v>
      </c>
      <c r="M29" s="13">
        <f t="shared" si="9"/>
        <v>12.452679210867993</v>
      </c>
      <c r="N29" s="18">
        <f t="shared" si="10"/>
        <v>6.3668058032438379</v>
      </c>
      <c r="O29" s="18">
        <f t="shared" si="11"/>
        <v>0.91257419219537328</v>
      </c>
      <c r="P29" s="13"/>
      <c r="R29" s="16">
        <f t="shared" si="8"/>
        <v>45292</v>
      </c>
      <c r="S29" s="17"/>
      <c r="T29" s="17">
        <v>100</v>
      </c>
      <c r="U29" s="17">
        <v>1107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2.132682010794703E-2</v>
      </c>
      <c r="D30" s="13">
        <f t="shared" si="1"/>
        <v>0</v>
      </c>
      <c r="E30" s="13">
        <f t="shared" si="2"/>
        <v>0</v>
      </c>
      <c r="F30" s="13">
        <f>ROUND(+I30*J30/100,0)-D30-B30</f>
        <v>27241</v>
      </c>
      <c r="G30" s="13">
        <f t="shared" si="3"/>
        <v>27241</v>
      </c>
      <c r="H30" s="14">
        <f t="shared" si="4"/>
        <v>27241</v>
      </c>
      <c r="I30" s="13">
        <v>68103.723333333328</v>
      </c>
      <c r="J30" s="19">
        <v>40</v>
      </c>
      <c r="K30" s="13">
        <f t="shared" si="6"/>
        <v>0</v>
      </c>
      <c r="L30" s="13">
        <f t="shared" si="7"/>
        <v>40</v>
      </c>
      <c r="M30" s="13">
        <f t="shared" si="9"/>
        <v>15.339463387028459</v>
      </c>
      <c r="N30" s="18">
        <f t="shared" si="10"/>
        <v>8.6219074953372541</v>
      </c>
      <c r="O30" s="18">
        <f t="shared" si="11"/>
        <v>0.91379034955746929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2.132682010794703E-2</v>
      </c>
      <c r="D31" s="13">
        <f t="shared" si="1"/>
        <v>0</v>
      </c>
      <c r="E31" s="13">
        <f t="shared" si="2"/>
        <v>0</v>
      </c>
      <c r="F31" s="13">
        <f>ROUND(+I31*J31/100,0)-D31-B31</f>
        <v>27066</v>
      </c>
      <c r="G31" s="13">
        <f t="shared" si="3"/>
        <v>27066</v>
      </c>
      <c r="H31" s="14">
        <f t="shared" si="4"/>
        <v>27066</v>
      </c>
      <c r="I31" s="13">
        <v>67665.975000000006</v>
      </c>
      <c r="J31" s="19">
        <v>40</v>
      </c>
      <c r="K31" s="13">
        <f t="shared" si="6"/>
        <v>0</v>
      </c>
      <c r="L31" s="13">
        <f t="shared" si="7"/>
        <v>40</v>
      </c>
      <c r="M31" s="13">
        <f t="shared" si="9"/>
        <v>15.664559597984612</v>
      </c>
      <c r="N31" s="18">
        <f t="shared" si="10"/>
        <v>1.1702388006036957</v>
      </c>
      <c r="O31" s="18">
        <f t="shared" si="11"/>
        <v>0.91468939382137004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51</v>
      </c>
      <c r="R32" t="s">
        <v>26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97009.320007436327</v>
      </c>
      <c r="I33" s="13"/>
      <c r="J33" s="22">
        <f>SUM(G20:G31)/SUM(I20:I31)</f>
        <v>0.15664559597984612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52</v>
      </c>
      <c r="J35" s="23" t="s">
        <v>53</v>
      </c>
      <c r="K35" t="s">
        <v>54</v>
      </c>
    </row>
    <row r="36" spans="3:14" x14ac:dyDescent="0.35">
      <c r="C36" s="17"/>
      <c r="D36" s="13"/>
      <c r="F36" s="23"/>
      <c r="H36" s="25">
        <f>H33*(1+H35)</f>
        <v>104285.01900799405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2024-09-06T18:04:33Z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