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8_{4DC04ABE-0AF7-40F1-A9A4-DA89BA2529E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Summary" sheetId="2" r:id="rId2"/>
  </sheets>
  <externalReferences>
    <externalReference r:id="rId3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2" l="1"/>
  <c r="G34" i="2"/>
  <c r="O31" i="2"/>
  <c r="K31" i="2"/>
  <c r="L31" i="2" s="1"/>
  <c r="A31" i="2"/>
  <c r="R31" i="2" s="1"/>
  <c r="O30" i="2"/>
  <c r="K30" i="2"/>
  <c r="L30" i="2" s="1"/>
  <c r="A30" i="2"/>
  <c r="R30" i="2" s="1"/>
  <c r="O29" i="2"/>
  <c r="K29" i="2"/>
  <c r="L29" i="2" s="1"/>
  <c r="A29" i="2"/>
  <c r="R29" i="2" s="1"/>
  <c r="O28" i="2"/>
  <c r="K28" i="2"/>
  <c r="A28" i="2"/>
  <c r="R28" i="2" s="1"/>
  <c r="O27" i="2"/>
  <c r="K27" i="2"/>
  <c r="A27" i="2"/>
  <c r="R27" i="2" s="1"/>
  <c r="O26" i="2"/>
  <c r="K26" i="2"/>
  <c r="A26" i="2"/>
  <c r="R26" i="2" s="1"/>
  <c r="O25" i="2"/>
  <c r="K25" i="2"/>
  <c r="A25" i="2"/>
  <c r="R25" i="2" s="1"/>
  <c r="O24" i="2"/>
  <c r="K24" i="2"/>
  <c r="A24" i="2"/>
  <c r="R24" i="2" s="1"/>
  <c r="O23" i="2"/>
  <c r="K23" i="2"/>
  <c r="A23" i="2"/>
  <c r="R23" i="2" s="1"/>
  <c r="O22" i="2"/>
  <c r="K22" i="2"/>
  <c r="A22" i="2"/>
  <c r="R22" i="2" s="1"/>
  <c r="O21" i="2"/>
  <c r="K21" i="2"/>
  <c r="A21" i="2"/>
  <c r="R21" i="2" s="1"/>
  <c r="O20" i="2"/>
  <c r="K20" i="2"/>
  <c r="A20" i="2"/>
  <c r="R20" i="2" s="1"/>
  <c r="K19" i="2"/>
  <c r="A19" i="2"/>
  <c r="R19" i="2" s="1"/>
  <c r="K18" i="2"/>
  <c r="A18" i="2"/>
  <c r="R18" i="2" s="1"/>
  <c r="K17" i="2"/>
  <c r="A17" i="2"/>
  <c r="R17" i="2" s="1"/>
  <c r="K16" i="2"/>
  <c r="A16" i="2"/>
  <c r="R16" i="2" s="1"/>
  <c r="K15" i="2"/>
  <c r="A15" i="2"/>
  <c r="R15" i="2" s="1"/>
  <c r="K14" i="2"/>
  <c r="A14" i="2"/>
  <c r="R14" i="2" s="1"/>
  <c r="K13" i="2"/>
  <c r="A13" i="2"/>
  <c r="R13" i="2" s="1"/>
  <c r="K12" i="2"/>
  <c r="A12" i="2"/>
  <c r="R12" i="2" s="1"/>
  <c r="K11" i="2"/>
  <c r="A11" i="2"/>
  <c r="R11" i="2" s="1"/>
  <c r="K10" i="2"/>
  <c r="A10" i="2"/>
  <c r="R10" i="2" s="1"/>
  <c r="K9" i="2"/>
  <c r="A9" i="2"/>
  <c r="R9" i="2" s="1"/>
  <c r="K8" i="2"/>
  <c r="A8" i="2"/>
  <c r="R8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J29" i="1"/>
  <c r="C9" i="2" s="1"/>
  <c r="D9" i="2" s="1"/>
  <c r="H29" i="1"/>
  <c r="D29" i="1"/>
  <c r="C29" i="1"/>
  <c r="B29" i="1"/>
  <c r="J28" i="1"/>
  <c r="C10" i="2" s="1"/>
  <c r="D10" i="2" s="1"/>
  <c r="H28" i="1"/>
  <c r="D28" i="1"/>
  <c r="C28" i="1"/>
  <c r="B28" i="1"/>
  <c r="J27" i="1"/>
  <c r="C11" i="2" s="1"/>
  <c r="D11" i="2" s="1"/>
  <c r="H27" i="1"/>
  <c r="D27" i="1"/>
  <c r="C27" i="1"/>
  <c r="B27" i="1"/>
  <c r="J26" i="1"/>
  <c r="C12" i="2" s="1"/>
  <c r="D12" i="2" s="1"/>
  <c r="H26" i="1"/>
  <c r="D26" i="1"/>
  <c r="C26" i="1"/>
  <c r="B26" i="1"/>
  <c r="J25" i="1"/>
  <c r="C13" i="2" s="1"/>
  <c r="D13" i="2" s="1"/>
  <c r="H25" i="1"/>
  <c r="D25" i="1"/>
  <c r="C25" i="1"/>
  <c r="B25" i="1"/>
  <c r="J24" i="1"/>
  <c r="C14" i="2" s="1"/>
  <c r="D14" i="2" s="1"/>
  <c r="H24" i="1"/>
  <c r="D24" i="1"/>
  <c r="C24" i="1"/>
  <c r="B24" i="1"/>
  <c r="J23" i="1"/>
  <c r="C15" i="2" s="1"/>
  <c r="D15" i="2" s="1"/>
  <c r="H23" i="1"/>
  <c r="D23" i="1"/>
  <c r="C23" i="1"/>
  <c r="B23" i="1"/>
  <c r="J22" i="1"/>
  <c r="C16" i="2" s="1"/>
  <c r="D16" i="2" s="1"/>
  <c r="H22" i="1"/>
  <c r="D22" i="1"/>
  <c r="C22" i="1"/>
  <c r="B22" i="1"/>
  <c r="J21" i="1"/>
  <c r="C17" i="2" s="1"/>
  <c r="D17" i="2" s="1"/>
  <c r="H21" i="1"/>
  <c r="D21" i="1"/>
  <c r="C21" i="1"/>
  <c r="B21" i="1"/>
  <c r="J20" i="1"/>
  <c r="C18" i="2" s="1"/>
  <c r="D18" i="2" s="1"/>
  <c r="H20" i="1"/>
  <c r="D20" i="1"/>
  <c r="C20" i="1"/>
  <c r="B20" i="1"/>
  <c r="J19" i="1"/>
  <c r="C19" i="2" s="1"/>
  <c r="D19" i="2" s="1"/>
  <c r="H19" i="1"/>
  <c r="D19" i="1"/>
  <c r="C19" i="1"/>
  <c r="B19" i="1"/>
  <c r="J18" i="1"/>
  <c r="C20" i="2" s="1"/>
  <c r="D20" i="2" s="1"/>
  <c r="H18" i="1"/>
  <c r="D18" i="1"/>
  <c r="C18" i="1"/>
  <c r="B18" i="1"/>
  <c r="J17" i="1"/>
  <c r="C21" i="2" s="1"/>
  <c r="D21" i="2" s="1"/>
  <c r="H17" i="1"/>
  <c r="D17" i="1"/>
  <c r="C17" i="1"/>
  <c r="B17" i="1"/>
  <c r="J16" i="1"/>
  <c r="C22" i="2" s="1"/>
  <c r="D22" i="2" s="1"/>
  <c r="H16" i="1"/>
  <c r="D16" i="1"/>
  <c r="C16" i="1"/>
  <c r="B16" i="1"/>
  <c r="J15" i="1"/>
  <c r="C23" i="2" s="1"/>
  <c r="D23" i="2" s="1"/>
  <c r="H15" i="1"/>
  <c r="D15" i="1"/>
  <c r="C15" i="1"/>
  <c r="B15" i="1"/>
  <c r="J14" i="1"/>
  <c r="C24" i="2" s="1"/>
  <c r="D24" i="2" s="1"/>
  <c r="H14" i="1"/>
  <c r="D14" i="1"/>
  <c r="C14" i="1"/>
  <c r="B14" i="1"/>
  <c r="J13" i="1"/>
  <c r="C25" i="2" s="1"/>
  <c r="D25" i="2" s="1"/>
  <c r="H13" i="1"/>
  <c r="D13" i="1"/>
  <c r="C13" i="1"/>
  <c r="B13" i="1"/>
  <c r="J12" i="1"/>
  <c r="C26" i="2" s="1"/>
  <c r="D26" i="2" s="1"/>
  <c r="H12" i="1"/>
  <c r="D12" i="1"/>
  <c r="C12" i="1"/>
  <c r="B12" i="1"/>
  <c r="J11" i="1"/>
  <c r="C27" i="2" s="1"/>
  <c r="D27" i="2" s="1"/>
  <c r="H11" i="1"/>
  <c r="D11" i="1"/>
  <c r="C11" i="1"/>
  <c r="B11" i="1"/>
  <c r="J10" i="1"/>
  <c r="C28" i="2" s="1"/>
  <c r="D28" i="2" s="1"/>
  <c r="H10" i="1"/>
  <c r="D10" i="1"/>
  <c r="C10" i="1"/>
  <c r="B10" i="1"/>
  <c r="J9" i="1"/>
  <c r="C29" i="2" s="1"/>
  <c r="D29" i="2" s="1"/>
  <c r="H9" i="1"/>
  <c r="D9" i="1"/>
  <c r="C9" i="1"/>
  <c r="B9" i="1"/>
  <c r="J8" i="1"/>
  <c r="C30" i="2" s="1"/>
  <c r="D30" i="2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2" s="1"/>
  <c r="D31" i="2" s="1"/>
  <c r="H7" i="1"/>
  <c r="D7" i="1"/>
  <c r="C7" i="1"/>
  <c r="B7" i="1"/>
  <c r="F31" i="2" l="1"/>
  <c r="G31" i="2" s="1"/>
  <c r="H31" i="2" s="1"/>
  <c r="E31" i="2"/>
  <c r="F30" i="2"/>
  <c r="G30" i="2" s="1"/>
  <c r="H30" i="2" s="1"/>
  <c r="E30" i="2"/>
  <c r="F29" i="2"/>
  <c r="G29" i="2" s="1"/>
  <c r="H29" i="2" s="1"/>
  <c r="E29" i="2"/>
  <c r="G28" i="2"/>
  <c r="E28" i="2"/>
  <c r="G27" i="2"/>
  <c r="E27" i="2"/>
  <c r="G26" i="2"/>
  <c r="E26" i="2"/>
  <c r="G25" i="2"/>
  <c r="E25" i="2"/>
  <c r="G24" i="2"/>
  <c r="E24" i="2"/>
  <c r="G23" i="2"/>
  <c r="E23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  <c r="G10" i="2"/>
  <c r="E10" i="2"/>
  <c r="G9" i="2"/>
  <c r="E9" i="2"/>
  <c r="G8" i="2"/>
  <c r="E8" i="2"/>
  <c r="M19" i="2" l="1"/>
  <c r="J8" i="2"/>
  <c r="L8" i="2" s="1"/>
  <c r="H8" i="2"/>
  <c r="M20" i="2"/>
  <c r="J9" i="2"/>
  <c r="L9" i="2" s="1"/>
  <c r="H9" i="2"/>
  <c r="M21" i="2"/>
  <c r="J10" i="2"/>
  <c r="L10" i="2" s="1"/>
  <c r="H10" i="2"/>
  <c r="M22" i="2"/>
  <c r="J11" i="2"/>
  <c r="L11" i="2" s="1"/>
  <c r="H11" i="2"/>
  <c r="M23" i="2"/>
  <c r="J12" i="2"/>
  <c r="L12" i="2" s="1"/>
  <c r="H12" i="2"/>
  <c r="M24" i="2"/>
  <c r="J13" i="2"/>
  <c r="L13" i="2" s="1"/>
  <c r="H13" i="2"/>
  <c r="M25" i="2"/>
  <c r="J14" i="2"/>
  <c r="L14" i="2" s="1"/>
  <c r="H14" i="2"/>
  <c r="M26" i="2"/>
  <c r="J15" i="2"/>
  <c r="L15" i="2" s="1"/>
  <c r="H15" i="2"/>
  <c r="M27" i="2"/>
  <c r="J16" i="2"/>
  <c r="L16" i="2" s="1"/>
  <c r="H16" i="2"/>
  <c r="M28" i="2"/>
  <c r="J17" i="2"/>
  <c r="H17" i="2"/>
  <c r="M29" i="2"/>
  <c r="J18" i="2"/>
  <c r="H18" i="2"/>
  <c r="M30" i="2"/>
  <c r="J19" i="2"/>
  <c r="H19" i="2"/>
  <c r="J33" i="2"/>
  <c r="M31" i="2"/>
  <c r="J20" i="2"/>
  <c r="H20" i="2"/>
  <c r="J21" i="2"/>
  <c r="H21" i="2"/>
  <c r="J22" i="2"/>
  <c r="H22" i="2"/>
  <c r="J23" i="2"/>
  <c r="H23" i="2"/>
  <c r="J24" i="2"/>
  <c r="H24" i="2"/>
  <c r="J25" i="2"/>
  <c r="H25" i="2"/>
  <c r="J26" i="2"/>
  <c r="H26" i="2"/>
  <c r="J27" i="2"/>
  <c r="H27" i="2"/>
  <c r="J28" i="2"/>
  <c r="H28" i="2"/>
  <c r="N28" i="2" l="1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31" i="2"/>
  <c r="L19" i="2"/>
  <c r="N30" i="2"/>
  <c r="L18" i="2"/>
  <c r="N29" i="2"/>
  <c r="L17" i="2"/>
  <c r="H33" i="2"/>
  <c r="H36" i="2" l="1"/>
  <c r="J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<sst xmlns="http://schemas.openxmlformats.org/spreadsheetml/2006/main" count="117" uniqueCount="55">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</sst>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0.10516626120557995</v>
      </c>
      <c r="I7" s="5">
        <v>5.06578656850971E-2</v>
      </c>
      <c r="J7" s="5">
        <f t="shared" ref="J7:J30" si="4">I7</f>
        <v>5.06578656850971E-2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0.68789699559406747</v>
      </c>
      <c r="I8" s="5">
        <v>0.48169313146989839</v>
      </c>
      <c r="J8" s="5">
        <f t="shared" si="4"/>
        <v>0.48169313146989839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0.764919940737947</v>
      </c>
      <c r="I9" s="5">
        <v>0.70024020246506302</v>
      </c>
      <c r="J9" s="5">
        <f t="shared" si="4"/>
        <v>0.70024020246506302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0.96982870497875662</v>
      </c>
      <c r="I10" s="5">
        <v>0.91544247335154449</v>
      </c>
      <c r="J10" s="5">
        <f t="shared" si="4"/>
        <v>0.91544247335154449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0.99455930133580095</v>
      </c>
      <c r="I11" s="5">
        <v>0.9439218169682827</v>
      </c>
      <c r="J11" s="5">
        <f t="shared" si="4"/>
        <v>0.9439218169682827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0.98140296419087969</v>
      </c>
      <c r="I12" s="5">
        <v>0.94908550520868229</v>
      </c>
      <c r="J12" s="5">
        <f t="shared" si="4"/>
        <v>0.94908550520868229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0.99538903492091491</v>
      </c>
      <c r="I13" s="5">
        <v>0.96707014329344154</v>
      </c>
      <c r="J13" s="5">
        <f t="shared" si="4"/>
        <v>0.96707014329344154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0.99593325536979782</v>
      </c>
      <c r="I14" s="5">
        <v>0.97154992607516177</v>
      </c>
      <c r="J14" s="5">
        <f t="shared" si="4"/>
        <v>0.97154992607516177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0.99584793730518828</v>
      </c>
      <c r="I15" s="5">
        <v>0.97551710502368727</v>
      </c>
      <c r="J15" s="5">
        <f t="shared" si="4"/>
        <v>0.97551710502368727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0.99748881920598753</v>
      </c>
      <c r="I16" s="5">
        <v>0.9795844008709631</v>
      </c>
      <c r="J16" s="5">
        <f t="shared" si="4"/>
        <v>0.9795844008709631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0.99732700340510405</v>
      </c>
      <c r="I17" s="5">
        <v>0.98205050724350318</v>
      </c>
      <c r="J17" s="5">
        <f t="shared" si="4"/>
        <v>0.98205050724350318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0.98794778845285691</v>
      </c>
      <c r="I18" s="5">
        <v>0.98468256037443747</v>
      </c>
      <c r="J18" s="5">
        <f t="shared" si="4"/>
        <v>0.98468256037443747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0.99982812278058386</v>
      </c>
      <c r="I19" s="5">
        <v>0.99669493862268488</v>
      </c>
      <c r="J19" s="5">
        <f t="shared" si="4"/>
        <v>0.99669493862268488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0.99983109516008239</v>
      </c>
      <c r="I20" s="5">
        <v>0.99686627722654431</v>
      </c>
      <c r="J20" s="5">
        <f t="shared" si="4"/>
        <v>0.99686627722654431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1</v>
      </c>
      <c r="I21" s="5">
        <v>0.99703468120976635</v>
      </c>
      <c r="J21" s="5">
        <f t="shared" si="4"/>
        <v>0.99703468120976635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0.99703468120976635</v>
      </c>
      <c r="J22" s="5">
        <f t="shared" si="4"/>
        <v>0.99703468120976635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0.99703468120976635</v>
      </c>
      <c r="J23" s="5">
        <f t="shared" si="4"/>
        <v>0.99703468120976635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0.99703468120976635</v>
      </c>
      <c r="J24" s="5">
        <f t="shared" si="4"/>
        <v>0.99703468120976635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0.9998607407182778</v>
      </c>
      <c r="I25" s="5">
        <v>0.99703468120976635</v>
      </c>
      <c r="J25" s="5">
        <f t="shared" si="4"/>
        <v>0.99703468120976635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0.99717354688165749</v>
      </c>
      <c r="I26" s="5">
        <v>0.99717354688165749</v>
      </c>
      <c r="J26" s="5">
        <f t="shared" si="4"/>
        <v>0.99717354688165749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25</v>
      </c>
      <c r="E4" s="7" t="s">
        <v>26</v>
      </c>
      <c r="F4" s="7" t="s">
        <v>27</v>
      </c>
      <c r="G4" s="7" t="s">
        <v>28</v>
      </c>
      <c r="H4" s="8">
        <v>45382</v>
      </c>
      <c r="J4" s="33" t="s">
        <v>29</v>
      </c>
      <c r="K4" s="34"/>
      <c r="L4" s="34"/>
      <c r="M4" s="35"/>
    </row>
    <row r="5" spans="1:44" s="7" customFormat="1" x14ac:dyDescent="0.35">
      <c r="A5" s="7" t="s">
        <v>30</v>
      </c>
      <c r="B5" s="7" t="s">
        <v>31</v>
      </c>
      <c r="C5" s="7" t="s">
        <v>32</v>
      </c>
      <c r="D5" s="7" t="s">
        <v>33</v>
      </c>
      <c r="E5" s="7" t="s">
        <v>33</v>
      </c>
      <c r="F5" s="7" t="s">
        <v>34</v>
      </c>
      <c r="G5" s="7" t="s">
        <v>35</v>
      </c>
      <c r="H5" s="9" t="s">
        <v>33</v>
      </c>
      <c r="L5" s="7" t="s">
        <v>35</v>
      </c>
      <c r="M5" s="7" t="s">
        <v>36</v>
      </c>
    </row>
    <row r="6" spans="1:44" s="7" customFormat="1" x14ac:dyDescent="0.35">
      <c r="A6" s="7" t="s">
        <v>21</v>
      </c>
      <c r="B6" s="7" t="s">
        <v>37</v>
      </c>
      <c r="C6" s="7" t="s">
        <v>38</v>
      </c>
      <c r="D6" s="7" t="s">
        <v>39</v>
      </c>
      <c r="E6" s="7" t="s">
        <v>39</v>
      </c>
      <c r="F6" s="7" t="s">
        <v>39</v>
      </c>
      <c r="G6" s="7" t="s">
        <v>40</v>
      </c>
      <c r="H6" s="9" t="s">
        <v>39</v>
      </c>
      <c r="I6" s="7" t="s">
        <v>41</v>
      </c>
      <c r="J6" s="7" t="s">
        <v>35</v>
      </c>
      <c r="K6" s="7" t="s">
        <v>37</v>
      </c>
      <c r="L6" s="7" t="s">
        <v>42</v>
      </c>
      <c r="M6" s="7" t="s">
        <v>43</v>
      </c>
      <c r="S6" s="7" t="s">
        <v>44</v>
      </c>
      <c r="AR6" s="7" t="s">
        <v>45</v>
      </c>
    </row>
    <row r="7" spans="1:44" s="7" customFormat="1" x14ac:dyDescent="0.35">
      <c r="A7" s="7" t="s">
        <v>46</v>
      </c>
      <c r="B7" s="7" t="s">
        <v>47</v>
      </c>
      <c r="C7" s="7" t="s">
        <v>46</v>
      </c>
      <c r="D7" s="7" t="s">
        <v>17</v>
      </c>
      <c r="E7" s="7" t="s">
        <v>17</v>
      </c>
      <c r="F7" s="7" t="s">
        <v>17</v>
      </c>
      <c r="G7" s="7" t="s">
        <v>46</v>
      </c>
      <c r="H7" s="9" t="s">
        <v>17</v>
      </c>
      <c r="I7" s="7" t="s">
        <v>48</v>
      </c>
      <c r="J7" s="7" t="s">
        <v>48</v>
      </c>
      <c r="K7" s="7" t="s">
        <v>47</v>
      </c>
      <c r="L7" s="7" t="s">
        <v>48</v>
      </c>
      <c r="M7" s="7" t="s">
        <v>49</v>
      </c>
      <c r="R7" s="10" t="s">
        <v>50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26</v>
      </c>
      <c r="AR7" s="7" t="s">
        <v>26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0.99717354688165749</v>
      </c>
      <c r="D12" s="13">
        <f t="shared" si="1"/>
        <v>146.73223913365658</v>
      </c>
      <c r="E12" s="13">
        <f t="shared" si="2"/>
        <v>146.73223913365658</v>
      </c>
      <c r="F12" s="13"/>
      <c r="G12" s="13">
        <f t="shared" si="3"/>
        <v>51913.912239133657</v>
      </c>
      <c r="H12" s="14">
        <f t="shared" si="4"/>
        <v>146.73223913365655</v>
      </c>
      <c r="I12" s="13">
        <v>210056.03959999999</v>
      </c>
      <c r="J12" s="13">
        <f t="shared" si="5"/>
        <v>24.714315445531071</v>
      </c>
      <c r="K12" s="13">
        <f t="shared" si="6"/>
        <v>24.644461591572348</v>
      </c>
      <c r="L12" s="13">
        <f t="shared" si="7"/>
        <v>6.9853853958722567E-2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0.99703468120976635</v>
      </c>
      <c r="D13" s="13">
        <f t="shared" si="1"/>
        <v>147.41856576120813</v>
      </c>
      <c r="E13" s="13">
        <f t="shared" si="2"/>
        <v>147.41856576120813</v>
      </c>
      <c r="F13" s="13"/>
      <c r="G13" s="13">
        <f t="shared" si="3"/>
        <v>49714.238565761218</v>
      </c>
      <c r="H13" s="14">
        <f t="shared" si="4"/>
        <v>147.41856576121063</v>
      </c>
      <c r="I13" s="13">
        <v>196084.93840000001</v>
      </c>
      <c r="J13" s="13">
        <f t="shared" si="5"/>
        <v>25.35342029398889</v>
      </c>
      <c r="K13" s="13">
        <f t="shared" si="6"/>
        <v>25.278239320394434</v>
      </c>
      <c r="L13" s="13">
        <f t="shared" si="7"/>
        <v>7.5180973594456191E-2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0.99703468120976635</v>
      </c>
      <c r="D14" s="13">
        <f t="shared" si="1"/>
        <v>117.83543907024981</v>
      </c>
      <c r="E14" s="13">
        <f t="shared" si="2"/>
        <v>117.83543907024981</v>
      </c>
      <c r="F14" s="13"/>
      <c r="G14" s="13">
        <f t="shared" si="3"/>
        <v>39737.865439070265</v>
      </c>
      <c r="H14" s="14">
        <f t="shared" si="4"/>
        <v>117.8354390702516</v>
      </c>
      <c r="I14" s="13">
        <v>191816.40530000001</v>
      </c>
      <c r="J14" s="13">
        <f t="shared" si="5"/>
        <v>20.716614607035524</v>
      </c>
      <c r="K14" s="13">
        <f t="shared" si="6"/>
        <v>20.655183240471253</v>
      </c>
      <c r="L14" s="13">
        <f t="shared" si="7"/>
        <v>6.1431366564271173E-2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0.99703468120976635</v>
      </c>
      <c r="D15" s="13">
        <f t="shared" si="1"/>
        <v>144.89816220559007</v>
      </c>
      <c r="E15" s="13">
        <f t="shared" si="2"/>
        <v>144.89816220559007</v>
      </c>
      <c r="F15" s="13"/>
      <c r="G15" s="13">
        <f t="shared" si="3"/>
        <v>48864.278162205585</v>
      </c>
      <c r="H15" s="14">
        <f t="shared" si="4"/>
        <v>144.89816220558714</v>
      </c>
      <c r="I15" s="13">
        <v>186908.87419999999</v>
      </c>
      <c r="J15" s="13">
        <f t="shared" si="5"/>
        <v>26.143369795229116</v>
      </c>
      <c r="K15" s="13">
        <f t="shared" si="6"/>
        <v>26.065846369535301</v>
      </c>
      <c r="L15" s="13">
        <f t="shared" si="7"/>
        <v>7.752342569381554E-2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0.99703468120976635</v>
      </c>
      <c r="D16" s="13">
        <f t="shared" si="1"/>
        <v>98.11955073056447</v>
      </c>
      <c r="E16" s="13">
        <f t="shared" si="2"/>
        <v>98.11955073056447</v>
      </c>
      <c r="F16" s="13"/>
      <c r="G16" s="13">
        <f t="shared" si="3"/>
        <v>33089.03955073058</v>
      </c>
      <c r="H16" s="14">
        <f t="shared" si="4"/>
        <v>98.119550730567425</v>
      </c>
      <c r="I16" s="13">
        <v>172213.4724</v>
      </c>
      <c r="J16" s="13">
        <f t="shared" si="5"/>
        <v>19.213966880520655</v>
      </c>
      <c r="K16" s="13">
        <f t="shared" si="6"/>
        <v>19.156991343494919</v>
      </c>
      <c r="L16" s="13">
        <f t="shared" si="7"/>
        <v>5.6975537025735434E-2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0.99703468120976635</v>
      </c>
      <c r="D17" s="13">
        <f t="shared" si="1"/>
        <v>120.3617909019832</v>
      </c>
      <c r="E17" s="13">
        <f t="shared" si="2"/>
        <v>120.3617909019832</v>
      </c>
      <c r="F17" s="13"/>
      <c r="G17" s="13">
        <f t="shared" si="3"/>
        <v>40589.831790901982</v>
      </c>
      <c r="H17" s="14">
        <f t="shared" si="4"/>
        <v>120.36179090198129</v>
      </c>
      <c r="I17" s="13">
        <v>160471.8328</v>
      </c>
      <c r="J17" s="13">
        <f t="shared" si="5"/>
        <v>25.294053842763851</v>
      </c>
      <c r="K17" s="13">
        <f t="shared" si="6"/>
        <v>25.219048909622721</v>
      </c>
      <c r="L17" s="13">
        <f t="shared" si="7"/>
        <v>7.5004933141130437E-2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0.99686627722654431</v>
      </c>
      <c r="D18" s="13">
        <f t="shared" si="1"/>
        <v>95.214828519325835</v>
      </c>
      <c r="E18" s="13">
        <f t="shared" si="2"/>
        <v>95.214828519325835</v>
      </c>
      <c r="F18" s="13"/>
      <c r="G18" s="13">
        <f t="shared" si="3"/>
        <v>30383.934828519326</v>
      </c>
      <c r="H18" s="14">
        <f t="shared" si="4"/>
        <v>95.214828519325238</v>
      </c>
      <c r="I18" s="13">
        <v>156240.35630000001</v>
      </c>
      <c r="J18" s="13">
        <f t="shared" si="5"/>
        <v>19.446918547842127</v>
      </c>
      <c r="K18" s="13">
        <f t="shared" si="6"/>
        <v>19.385977296315215</v>
      </c>
      <c r="L18" s="13">
        <f t="shared" si="7"/>
        <v>6.0941251526912765E-2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0.99669493862268488</v>
      </c>
      <c r="D19" s="13">
        <f t="shared" si="1"/>
        <v>108.5053479456128</v>
      </c>
      <c r="E19" s="13">
        <f t="shared" si="2"/>
        <v>108.5053479456128</v>
      </c>
      <c r="F19" s="13"/>
      <c r="G19" s="13">
        <f t="shared" si="3"/>
        <v>32830.055347945614</v>
      </c>
      <c r="H19" s="14">
        <f t="shared" si="4"/>
        <v>108.50534794561463</v>
      </c>
      <c r="I19" s="13">
        <v>158393.6072</v>
      </c>
      <c r="J19" s="13">
        <f t="shared" si="5"/>
        <v>20.726881550523597</v>
      </c>
      <c r="K19" s="13">
        <f t="shared" si="6"/>
        <v>20.658377934838771</v>
      </c>
      <c r="L19" s="13">
        <f t="shared" si="7"/>
        <v>6.8503615684825547E-2</v>
      </c>
      <c r="M19" s="13">
        <f t="shared" ref="M19:M31" si="9">SUM(G8:G19)/SUM(I8:I19)*100</f>
        <v>23.519811340786188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0.98468256037443747</v>
      </c>
      <c r="D20" s="13">
        <f t="shared" si="1"/>
        <v>374.22208433718481</v>
      </c>
      <c r="E20" s="13">
        <f t="shared" si="2"/>
        <v>374.22208433718481</v>
      </c>
      <c r="F20" s="13"/>
      <c r="G20" s="13">
        <f t="shared" si="3"/>
        <v>24431.112084337183</v>
      </c>
      <c r="H20" s="14">
        <f t="shared" si="4"/>
        <v>374.22208433718333</v>
      </c>
      <c r="I20" s="13">
        <v>150005.36910000001</v>
      </c>
      <c r="J20" s="13">
        <f t="shared" si="5"/>
        <v>16.286825085607674</v>
      </c>
      <c r="K20" s="13">
        <f t="shared" si="6"/>
        <v>16.037352625666781</v>
      </c>
      <c r="L20" s="13">
        <f t="shared" si="7"/>
        <v>0.24947245994089329</v>
      </c>
      <c r="M20" s="13">
        <f t="shared" si="9"/>
        <v>22.57386413884328</v>
      </c>
      <c r="N20" s="18">
        <f t="shared" ref="N20:N31" si="10">J20/J8</f>
        <v>0.57137933415516062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0.98205050724350318</v>
      </c>
      <c r="D21" s="13">
        <f t="shared" si="1"/>
        <v>514.66755690397531</v>
      </c>
      <c r="E21" s="13">
        <f t="shared" si="2"/>
        <v>514.66755690397531</v>
      </c>
      <c r="F21" s="13"/>
      <c r="G21" s="13">
        <f t="shared" si="3"/>
        <v>28673.097556903977</v>
      </c>
      <c r="H21" s="14">
        <f t="shared" si="4"/>
        <v>514.66755690397622</v>
      </c>
      <c r="I21" s="13">
        <v>147637.07399999999</v>
      </c>
      <c r="J21" s="13">
        <f t="shared" si="5"/>
        <v>19.421339626999096</v>
      </c>
      <c r="K21" s="13">
        <f t="shared" si="6"/>
        <v>19.072736432042809</v>
      </c>
      <c r="L21" s="13">
        <f t="shared" si="7"/>
        <v>0.34860319495628644</v>
      </c>
      <c r="M21" s="13">
        <f t="shared" si="9"/>
        <v>22.284872479028188</v>
      </c>
      <c r="N21" s="18">
        <f t="shared" si="10"/>
        <v>0.83261311014260453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0.9795844008709631</v>
      </c>
      <c r="D22" s="13">
        <f t="shared" si="1"/>
        <v>580.29805381091126</v>
      </c>
      <c r="E22" s="13">
        <f t="shared" si="2"/>
        <v>580.29805381091126</v>
      </c>
      <c r="F22" s="13"/>
      <c r="G22" s="13">
        <f t="shared" si="3"/>
        <v>28424.248053810912</v>
      </c>
      <c r="H22" s="14">
        <f t="shared" si="4"/>
        <v>580.29805381091137</v>
      </c>
      <c r="I22" s="13">
        <v>140628.12</v>
      </c>
      <c r="J22" s="13">
        <f t="shared" si="5"/>
        <v>20.212350171367515</v>
      </c>
      <c r="K22" s="13">
        <f t="shared" si="6"/>
        <v>19.799702932813155</v>
      </c>
      <c r="L22" s="13">
        <f t="shared" si="7"/>
        <v>0.41264723855436003</v>
      </c>
      <c r="M22" s="13">
        <f t="shared" si="9"/>
        <v>21.988707983610276</v>
      </c>
      <c r="N22" s="18">
        <f t="shared" si="10"/>
        <v>0.84684077681756653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0.97551710502368727</v>
      </c>
      <c r="D23" s="13">
        <f t="shared" si="1"/>
        <v>677.3029584105102</v>
      </c>
      <c r="E23" s="13">
        <f t="shared" si="2"/>
        <v>677.3029584105102</v>
      </c>
      <c r="F23" s="13"/>
      <c r="G23" s="13">
        <f t="shared" si="3"/>
        <v>27664.332958410509</v>
      </c>
      <c r="H23" s="14">
        <f t="shared" si="4"/>
        <v>677.30295841050975</v>
      </c>
      <c r="I23" s="13">
        <v>151955.14629999999</v>
      </c>
      <c r="J23" s="13">
        <f t="shared" si="5"/>
        <v>18.205591341930425</v>
      </c>
      <c r="K23" s="13">
        <f t="shared" si="6"/>
        <v>17.759865761124274</v>
      </c>
      <c r="L23" s="13">
        <f t="shared" si="7"/>
        <v>0.4457255808061511</v>
      </c>
      <c r="M23" s="13">
        <f t="shared" si="9"/>
        <v>21.574046805979421</v>
      </c>
      <c r="N23" s="18">
        <f t="shared" si="10"/>
        <v>0.78409317792113342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0.97154992607516177</v>
      </c>
      <c r="D24" s="13">
        <f t="shared" si="1"/>
        <v>951.55789823848329</v>
      </c>
      <c r="E24" s="13">
        <f t="shared" si="2"/>
        <v>951.55789823848329</v>
      </c>
      <c r="F24" s="19">
        <v>0</v>
      </c>
      <c r="G24" s="13">
        <f t="shared" si="3"/>
        <v>33446.587898238482</v>
      </c>
      <c r="H24" s="14">
        <f t="shared" si="4"/>
        <v>951.55789823848318</v>
      </c>
      <c r="I24" s="13">
        <v>160297.97260000001</v>
      </c>
      <c r="J24" s="13">
        <f t="shared" si="5"/>
        <v>20.865259463823364</v>
      </c>
      <c r="K24" s="13">
        <f t="shared" si="6"/>
        <v>20.271641289616657</v>
      </c>
      <c r="L24" s="13">
        <f t="shared" si="7"/>
        <v>0.59361817420670704</v>
      </c>
      <c r="M24" s="13">
        <f t="shared" si="9"/>
        <v>21.18206225442988</v>
      </c>
      <c r="N24" s="18">
        <f t="shared" si="10"/>
        <v>0.84425803780845943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0.96707014329344154</v>
      </c>
      <c r="D25" s="13">
        <f t="shared" si="1"/>
        <v>1407.0251098324795</v>
      </c>
      <c r="E25" s="13">
        <f t="shared" si="2"/>
        <v>1407.0251098324795</v>
      </c>
      <c r="F25" s="19">
        <v>0</v>
      </c>
      <c r="G25" s="13">
        <f t="shared" si="3"/>
        <v>42727.945109832479</v>
      </c>
      <c r="H25" s="14">
        <f t="shared" si="4"/>
        <v>1407.0251098324807</v>
      </c>
      <c r="I25" s="13">
        <v>161260.24119999999</v>
      </c>
      <c r="J25" s="13">
        <f t="shared" si="5"/>
        <v>26.496267642834511</v>
      </c>
      <c r="K25" s="13">
        <f t="shared" si="6"/>
        <v>25.623749346097348</v>
      </c>
      <c r="L25" s="13">
        <f t="shared" si="7"/>
        <v>0.8725182967371623</v>
      </c>
      <c r="M25" s="13">
        <f t="shared" si="9"/>
        <v>21.202203128127028</v>
      </c>
      <c r="N25" s="18">
        <f t="shared" si="10"/>
        <v>1.0450766537845224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0.94908550520868229</v>
      </c>
      <c r="D26" s="13">
        <f t="shared" si="1"/>
        <v>2784.6217478573999</v>
      </c>
      <c r="E26" s="13">
        <f t="shared" si="2"/>
        <v>2784.6217478573999</v>
      </c>
      <c r="F26" s="19">
        <v>0</v>
      </c>
      <c r="G26" s="13">
        <f t="shared" si="3"/>
        <v>54692.121747857396</v>
      </c>
      <c r="H26" s="14">
        <f t="shared" si="4"/>
        <v>2784.6217478573963</v>
      </c>
      <c r="I26" s="13">
        <v>171480.12650000001</v>
      </c>
      <c r="J26" s="13">
        <f t="shared" si="5"/>
        <v>31.894145907256135</v>
      </c>
      <c r="K26" s="13">
        <f t="shared" si="6"/>
        <v>30.270271581587615</v>
      </c>
      <c r="L26" s="13">
        <f t="shared" si="7"/>
        <v>1.6238743256685204</v>
      </c>
      <c r="M26" s="13">
        <f t="shared" si="9"/>
        <v>22.206952744475764</v>
      </c>
      <c r="N26" s="18">
        <f t="shared" si="10"/>
        <v>1.539544298730384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0.9439218169682827</v>
      </c>
      <c r="D27" s="13">
        <f t="shared" si="1"/>
        <v>4371.5934579536797</v>
      </c>
      <c r="E27" s="13">
        <f t="shared" si="2"/>
        <v>4371.5934579536797</v>
      </c>
      <c r="F27" s="19">
        <v>0</v>
      </c>
      <c r="G27" s="13">
        <f t="shared" si="3"/>
        <v>77955.33345795369</v>
      </c>
      <c r="H27" s="14">
        <f t="shared" si="4"/>
        <v>4371.5934579536843</v>
      </c>
      <c r="I27" s="13">
        <v>180826.7985</v>
      </c>
      <c r="J27" s="13">
        <f t="shared" si="5"/>
        <v>43.110498059254027</v>
      </c>
      <c r="K27" s="13">
        <f t="shared" si="6"/>
        <v>40.69293965849868</v>
      </c>
      <c r="L27" s="13">
        <f t="shared" si="7"/>
        <v>2.4175584007553468</v>
      </c>
      <c r="M27" s="13">
        <f t="shared" si="9"/>
        <v>23.799583164456056</v>
      </c>
      <c r="N27" s="18">
        <f t="shared" si="10"/>
        <v>1.6490031085098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0.91544247335154449</v>
      </c>
      <c r="D28" s="13">
        <f t="shared" si="1"/>
        <v>3170.531981444838</v>
      </c>
      <c r="E28" s="13">
        <f t="shared" si="2"/>
        <v>3170.531981444838</v>
      </c>
      <c r="F28" s="19">
        <v>0</v>
      </c>
      <c r="G28" s="13">
        <f t="shared" si="3"/>
        <v>37495.561981444836</v>
      </c>
      <c r="H28" s="14">
        <f t="shared" si="4"/>
        <v>3170.5319814448376</v>
      </c>
      <c r="I28" s="13">
        <v>193503.087</v>
      </c>
      <c r="J28" s="13">
        <f t="shared" si="5"/>
        <v>19.377242276990049</v>
      </c>
      <c r="K28" s="13">
        <f t="shared" si="6"/>
        <v>17.738750596779884</v>
      </c>
      <c r="L28" s="13">
        <f t="shared" si="7"/>
        <v>1.6384916802101657</v>
      </c>
      <c r="M28" s="13">
        <f t="shared" si="9"/>
        <v>23.76541763472358</v>
      </c>
      <c r="N28" s="18">
        <f t="shared" si="10"/>
        <v>1.008497745285224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0.70024020246506302</v>
      </c>
      <c r="D29" s="13">
        <f t="shared" si="1"/>
        <v>13842.024510967305</v>
      </c>
      <c r="E29" s="13">
        <f t="shared" si="2"/>
        <v>13842.024510967305</v>
      </c>
      <c r="F29" s="13">
        <f>ROUND(+I29*J29/100,0)-D29-B29</f>
        <v>10890.945489032696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24.244757578667603</v>
      </c>
      <c r="N29" s="18">
        <f t="shared" si="10"/>
        <v>1.1860495034323029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0.48169313146989839</v>
      </c>
      <c r="D30" s="13">
        <f t="shared" si="1"/>
        <v>8742.6176145845639</v>
      </c>
      <c r="E30" s="13">
        <f t="shared" si="2"/>
        <v>8742.6176145845639</v>
      </c>
      <c r="F30" s="13">
        <f>ROUND(+I30*J30/100,0)-D30-B30</f>
        <v>42501.352385415434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25.187091118578191</v>
      </c>
      <c r="N30" s="18">
        <f t="shared" si="10"/>
        <v>1.5426608553018732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5.06578656850971E-2</v>
      </c>
      <c r="D31" s="13">
        <f t="shared" si="1"/>
        <v>4029.1582781338984</v>
      </c>
      <c r="E31" s="13">
        <f t="shared" si="2"/>
        <v>4029.1582781338984</v>
      </c>
      <c r="F31" s="13">
        <f>ROUND(+I31*J31/100,0)-D31-B31</f>
        <v>56676.841721866105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26.008934540986573</v>
      </c>
      <c r="N31" s="18">
        <f t="shared" si="10"/>
        <v>1.4473957371190818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51</v>
      </c>
      <c r="R32" t="s">
        <v>26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152493.84677305765</v>
      </c>
      <c r="I33" s="13"/>
      <c r="J33" s="22">
        <f>SUM(G20:G31)/SUM(I20:I31)</f>
        <v>0.26008934540986572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52</v>
      </c>
      <c r="J35" s="23" t="s">
        <v>53</v>
      </c>
      <c r="K35" t="s">
        <v>54</v>
      </c>
    </row>
    <row r="36" spans="3:14" x14ac:dyDescent="0.35">
      <c r="C36" s="17"/>
      <c r="D36" s="13"/>
      <c r="F36" s="23"/>
      <c r="H36" s="25">
        <f>H33*(1+H35)</f>
        <v>163930.88528103696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Factors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2024-09-06T17:49:21Z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