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Process Results\"/>
    </mc:Choice>
  </mc:AlternateContent>
  <xr:revisionPtr revIDLastSave="0" documentId="8_{C11B858E-FF24-41D6-B307-37BF32FE3D87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Completion Factors" sheetId="1" r:id="rId1"/>
    <sheet name="Summary" sheetId="2" r:id="rId2"/>
  </sheets>
  <externalReferences>
    <externalReference r:id="rId3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2" l="1"/>
  <c r="G34" i="2"/>
  <c r="O31" i="2"/>
  <c r="K31" i="2"/>
  <c r="L31" i="2" s="1"/>
  <c r="A31" i="2"/>
  <c r="R31" i="2" s="1"/>
  <c r="O30" i="2"/>
  <c r="K30" i="2"/>
  <c r="L30" i="2" s="1"/>
  <c r="A30" i="2"/>
  <c r="R30" i="2" s="1"/>
  <c r="O29" i="2"/>
  <c r="K29" i="2"/>
  <c r="L29" i="2" s="1"/>
  <c r="A29" i="2"/>
  <c r="R29" i="2" s="1"/>
  <c r="O28" i="2"/>
  <c r="K28" i="2"/>
  <c r="A28" i="2"/>
  <c r="R28" i="2" s="1"/>
  <c r="O27" i="2"/>
  <c r="K27" i="2"/>
  <c r="A27" i="2"/>
  <c r="R27" i="2" s="1"/>
  <c r="O26" i="2"/>
  <c r="K26" i="2"/>
  <c r="A26" i="2"/>
  <c r="R26" i="2" s="1"/>
  <c r="O25" i="2"/>
  <c r="K25" i="2"/>
  <c r="A25" i="2"/>
  <c r="R25" i="2" s="1"/>
  <c r="O24" i="2"/>
  <c r="K24" i="2"/>
  <c r="A24" i="2"/>
  <c r="R24" i="2" s="1"/>
  <c r="O23" i="2"/>
  <c r="K23" i="2"/>
  <c r="A23" i="2"/>
  <c r="R23" i="2" s="1"/>
  <c r="O22" i="2"/>
  <c r="K22" i="2"/>
  <c r="A22" i="2"/>
  <c r="R22" i="2" s="1"/>
  <c r="O21" i="2"/>
  <c r="K21" i="2"/>
  <c r="A21" i="2"/>
  <c r="R21" i="2" s="1"/>
  <c r="O20" i="2"/>
  <c r="K20" i="2"/>
  <c r="A20" i="2"/>
  <c r="R20" i="2" s="1"/>
  <c r="K19" i="2"/>
  <c r="A19" i="2"/>
  <c r="R19" i="2" s="1"/>
  <c r="K18" i="2"/>
  <c r="A18" i="2"/>
  <c r="R18" i="2" s="1"/>
  <c r="K17" i="2"/>
  <c r="A17" i="2"/>
  <c r="R17" i="2" s="1"/>
  <c r="K16" i="2"/>
  <c r="A16" i="2"/>
  <c r="R16" i="2" s="1"/>
  <c r="K15" i="2"/>
  <c r="A15" i="2"/>
  <c r="R15" i="2" s="1"/>
  <c r="K14" i="2"/>
  <c r="A14" i="2"/>
  <c r="R14" i="2" s="1"/>
  <c r="K13" i="2"/>
  <c r="A13" i="2"/>
  <c r="R13" i="2" s="1"/>
  <c r="K12" i="2"/>
  <c r="A12" i="2"/>
  <c r="R12" i="2" s="1"/>
  <c r="K11" i="2"/>
  <c r="A11" i="2"/>
  <c r="R11" i="2" s="1"/>
  <c r="K10" i="2"/>
  <c r="A10" i="2"/>
  <c r="R10" i="2" s="1"/>
  <c r="K9" i="2"/>
  <c r="A9" i="2"/>
  <c r="R9" i="2" s="1"/>
  <c r="K8" i="2"/>
  <c r="A8" i="2"/>
  <c r="R8" i="2" s="1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2" s="1"/>
  <c r="D8" i="2" s="1"/>
  <c r="J29" i="1"/>
  <c r="C9" i="2" s="1"/>
  <c r="D9" i="2" s="1"/>
  <c r="H29" i="1"/>
  <c r="D29" i="1"/>
  <c r="C29" i="1"/>
  <c r="B29" i="1"/>
  <c r="J28" i="1"/>
  <c r="C10" i="2" s="1"/>
  <c r="D10" i="2" s="1"/>
  <c r="H28" i="1"/>
  <c r="D28" i="1"/>
  <c r="C28" i="1"/>
  <c r="B28" i="1"/>
  <c r="J27" i="1"/>
  <c r="C11" i="2" s="1"/>
  <c r="D11" i="2" s="1"/>
  <c r="H27" i="1"/>
  <c r="D27" i="1"/>
  <c r="C27" i="1"/>
  <c r="B27" i="1"/>
  <c r="J26" i="1"/>
  <c r="C12" i="2" s="1"/>
  <c r="D12" i="2" s="1"/>
  <c r="H26" i="1"/>
  <c r="D26" i="1"/>
  <c r="C26" i="1"/>
  <c r="B26" i="1"/>
  <c r="J25" i="1"/>
  <c r="C13" i="2" s="1"/>
  <c r="D13" i="2" s="1"/>
  <c r="H25" i="1"/>
  <c r="D25" i="1"/>
  <c r="C25" i="1"/>
  <c r="B25" i="1"/>
  <c r="J24" i="1"/>
  <c r="C14" i="2" s="1"/>
  <c r="D14" i="2" s="1"/>
  <c r="H24" i="1"/>
  <c r="D24" i="1"/>
  <c r="C24" i="1"/>
  <c r="B24" i="1"/>
  <c r="J23" i="1"/>
  <c r="C15" i="2" s="1"/>
  <c r="D15" i="2" s="1"/>
  <c r="H23" i="1"/>
  <c r="D23" i="1"/>
  <c r="C23" i="1"/>
  <c r="B23" i="1"/>
  <c r="J22" i="1"/>
  <c r="C16" i="2" s="1"/>
  <c r="D16" i="2" s="1"/>
  <c r="H22" i="1"/>
  <c r="D22" i="1"/>
  <c r="C22" i="1"/>
  <c r="B22" i="1"/>
  <c r="J21" i="1"/>
  <c r="C17" i="2" s="1"/>
  <c r="D17" i="2" s="1"/>
  <c r="H21" i="1"/>
  <c r="D21" i="1"/>
  <c r="C21" i="1"/>
  <c r="B21" i="1"/>
  <c r="J20" i="1"/>
  <c r="C18" i="2" s="1"/>
  <c r="D18" i="2" s="1"/>
  <c r="H20" i="1"/>
  <c r="D20" i="1"/>
  <c r="C20" i="1"/>
  <c r="B20" i="1"/>
  <c r="J19" i="1"/>
  <c r="C19" i="2" s="1"/>
  <c r="D19" i="2" s="1"/>
  <c r="H19" i="1"/>
  <c r="D19" i="1"/>
  <c r="C19" i="1"/>
  <c r="B19" i="1"/>
  <c r="J18" i="1"/>
  <c r="C20" i="2" s="1"/>
  <c r="D20" i="2" s="1"/>
  <c r="H18" i="1"/>
  <c r="D18" i="1"/>
  <c r="C18" i="1"/>
  <c r="B18" i="1"/>
  <c r="J17" i="1"/>
  <c r="C21" i="2" s="1"/>
  <c r="D21" i="2" s="1"/>
  <c r="H17" i="1"/>
  <c r="D17" i="1"/>
  <c r="C17" i="1"/>
  <c r="B17" i="1"/>
  <c r="J16" i="1"/>
  <c r="C22" i="2" s="1"/>
  <c r="D22" i="2" s="1"/>
  <c r="H16" i="1"/>
  <c r="D16" i="1"/>
  <c r="C16" i="1"/>
  <c r="B16" i="1"/>
  <c r="J15" i="1"/>
  <c r="C23" i="2" s="1"/>
  <c r="D23" i="2" s="1"/>
  <c r="H15" i="1"/>
  <c r="D15" i="1"/>
  <c r="C15" i="1"/>
  <c r="B15" i="1"/>
  <c r="J14" i="1"/>
  <c r="C24" i="2" s="1"/>
  <c r="D24" i="2" s="1"/>
  <c r="H14" i="1"/>
  <c r="D14" i="1"/>
  <c r="C14" i="1"/>
  <c r="B14" i="1"/>
  <c r="J13" i="1"/>
  <c r="C25" i="2" s="1"/>
  <c r="D25" i="2" s="1"/>
  <c r="H13" i="1"/>
  <c r="D13" i="1"/>
  <c r="C13" i="1"/>
  <c r="B13" i="1"/>
  <c r="J12" i="1"/>
  <c r="C26" i="2" s="1"/>
  <c r="D26" i="2" s="1"/>
  <c r="H12" i="1"/>
  <c r="D12" i="1"/>
  <c r="C12" i="1"/>
  <c r="B12" i="1"/>
  <c r="J11" i="1"/>
  <c r="C27" i="2" s="1"/>
  <c r="D27" i="2" s="1"/>
  <c r="H11" i="1"/>
  <c r="D11" i="1"/>
  <c r="C11" i="1"/>
  <c r="B11" i="1"/>
  <c r="J10" i="1"/>
  <c r="C28" i="2" s="1"/>
  <c r="D28" i="2" s="1"/>
  <c r="H10" i="1"/>
  <c r="D10" i="1"/>
  <c r="C10" i="1"/>
  <c r="B10" i="1"/>
  <c r="J9" i="1"/>
  <c r="C29" i="2" s="1"/>
  <c r="D29" i="2" s="1"/>
  <c r="H9" i="1"/>
  <c r="D9" i="1"/>
  <c r="C9" i="1"/>
  <c r="B9" i="1"/>
  <c r="J8" i="1"/>
  <c r="C30" i="2" s="1"/>
  <c r="D30" i="2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2" s="1"/>
  <c r="D31" i="2" s="1"/>
  <c r="H7" i="1"/>
  <c r="D7" i="1"/>
  <c r="C7" i="1"/>
  <c r="B7" i="1"/>
  <c r="F31" i="2" l="1"/>
  <c r="G31" i="2" s="1"/>
  <c r="H31" i="2" s="1"/>
  <c r="E31" i="2"/>
  <c r="F30" i="2"/>
  <c r="G30" i="2" s="1"/>
  <c r="H30" i="2" s="1"/>
  <c r="E30" i="2"/>
  <c r="F29" i="2"/>
  <c r="G29" i="2" s="1"/>
  <c r="H29" i="2" s="1"/>
  <c r="E29" i="2"/>
  <c r="G28" i="2"/>
  <c r="E28" i="2"/>
  <c r="G27" i="2"/>
  <c r="E27" i="2"/>
  <c r="G26" i="2"/>
  <c r="E26" i="2"/>
  <c r="G25" i="2"/>
  <c r="E25" i="2"/>
  <c r="G24" i="2"/>
  <c r="E24" i="2"/>
  <c r="G23" i="2"/>
  <c r="E23" i="2"/>
  <c r="G22" i="2"/>
  <c r="E22" i="2"/>
  <c r="G21" i="2"/>
  <c r="E21" i="2"/>
  <c r="G20" i="2"/>
  <c r="E20" i="2"/>
  <c r="G19" i="2"/>
  <c r="E19" i="2"/>
  <c r="G18" i="2"/>
  <c r="E18" i="2"/>
  <c r="G17" i="2"/>
  <c r="E17" i="2"/>
  <c r="G16" i="2"/>
  <c r="E16" i="2"/>
  <c r="G15" i="2"/>
  <c r="E15" i="2"/>
  <c r="G14" i="2"/>
  <c r="E14" i="2"/>
  <c r="G13" i="2"/>
  <c r="E13" i="2"/>
  <c r="G12" i="2"/>
  <c r="E12" i="2"/>
  <c r="G11" i="2"/>
  <c r="E11" i="2"/>
  <c r="G10" i="2"/>
  <c r="E10" i="2"/>
  <c r="G9" i="2"/>
  <c r="E9" i="2"/>
  <c r="G8" i="2"/>
  <c r="E8" i="2"/>
  <c r="M19" i="2" l="1"/>
  <c r="J8" i="2"/>
  <c r="L8" i="2" s="1"/>
  <c r="H8" i="2"/>
  <c r="M20" i="2"/>
  <c r="J9" i="2"/>
  <c r="L9" i="2" s="1"/>
  <c r="H9" i="2"/>
  <c r="M21" i="2"/>
  <c r="J10" i="2"/>
  <c r="L10" i="2" s="1"/>
  <c r="H10" i="2"/>
  <c r="M22" i="2"/>
  <c r="J11" i="2"/>
  <c r="L11" i="2" s="1"/>
  <c r="H11" i="2"/>
  <c r="M23" i="2"/>
  <c r="J12" i="2"/>
  <c r="L12" i="2" s="1"/>
  <c r="H12" i="2"/>
  <c r="M24" i="2"/>
  <c r="J13" i="2"/>
  <c r="L13" i="2" s="1"/>
  <c r="H13" i="2"/>
  <c r="M25" i="2"/>
  <c r="J14" i="2"/>
  <c r="L14" i="2" s="1"/>
  <c r="H14" i="2"/>
  <c r="M26" i="2"/>
  <c r="J15" i="2"/>
  <c r="L15" i="2" s="1"/>
  <c r="H15" i="2"/>
  <c r="M27" i="2"/>
  <c r="J16" i="2"/>
  <c r="L16" i="2" s="1"/>
  <c r="H16" i="2"/>
  <c r="M28" i="2"/>
  <c r="J17" i="2"/>
  <c r="H17" i="2"/>
  <c r="M29" i="2"/>
  <c r="J18" i="2"/>
  <c r="H18" i="2"/>
  <c r="M30" i="2"/>
  <c r="J19" i="2"/>
  <c r="H19" i="2"/>
  <c r="J33" i="2"/>
  <c r="M31" i="2"/>
  <c r="J20" i="2"/>
  <c r="H20" i="2"/>
  <c r="J21" i="2"/>
  <c r="H21" i="2"/>
  <c r="J22" i="2"/>
  <c r="H22" i="2"/>
  <c r="J23" i="2"/>
  <c r="H23" i="2"/>
  <c r="J24" i="2"/>
  <c r="H24" i="2"/>
  <c r="J25" i="2"/>
  <c r="H25" i="2"/>
  <c r="J26" i="2"/>
  <c r="H26" i="2"/>
  <c r="J27" i="2"/>
  <c r="H27" i="2"/>
  <c r="J28" i="2"/>
  <c r="H28" i="2"/>
  <c r="N28" i="2" l="1"/>
  <c r="L28" i="2"/>
  <c r="N27" i="2"/>
  <c r="L27" i="2"/>
  <c r="N26" i="2"/>
  <c r="L26" i="2"/>
  <c r="N25" i="2"/>
  <c r="L25" i="2"/>
  <c r="N24" i="2"/>
  <c r="L24" i="2"/>
  <c r="N23" i="2"/>
  <c r="L23" i="2"/>
  <c r="N22" i="2"/>
  <c r="L22" i="2"/>
  <c r="N21" i="2"/>
  <c r="L21" i="2"/>
  <c r="N20" i="2"/>
  <c r="L20" i="2"/>
  <c r="N31" i="2"/>
  <c r="L19" i="2"/>
  <c r="N30" i="2"/>
  <c r="L18" i="2"/>
  <c r="N29" i="2"/>
  <c r="L17" i="2"/>
  <c r="H33" i="2"/>
  <c r="H36" i="2" l="1"/>
  <c r="J3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1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<sst xmlns="http://schemas.openxmlformats.org/spreadsheetml/2006/main" count="117" uniqueCount="55">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</sst>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6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tabSelected="1"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1</v>
      </c>
      <c r="C7" s="4">
        <f t="shared" ref="C7:C29" si="1">+F7/F8</f>
        <v>1</v>
      </c>
      <c r="D7" s="4">
        <f t="shared" ref="D7:D29" si="2">+G7/G8</f>
        <v>1</v>
      </c>
      <c r="E7" s="5">
        <v>8.9108822664532017E-2</v>
      </c>
      <c r="F7" s="5">
        <v>0.23437481689467429</v>
      </c>
      <c r="G7" s="5">
        <v>0.13905815018114781</v>
      </c>
      <c r="H7" s="4">
        <f t="shared" ref="H7:H29" si="3">+I7/I8</f>
        <v>1</v>
      </c>
      <c r="I7" s="5">
        <v>0.12912470024238859</v>
      </c>
      <c r="J7" s="5">
        <f t="shared" ref="J7:J30" si="4">I7</f>
        <v>0.12912470024238859</v>
      </c>
    </row>
    <row r="8" spans="1:10" ht="15.5" customHeight="1" x14ac:dyDescent="0.35">
      <c r="A8" s="3">
        <f t="shared" ref="A8:A29" si="5">1+A7</f>
        <v>1</v>
      </c>
      <c r="B8" s="4">
        <f t="shared" si="0"/>
        <v>1</v>
      </c>
      <c r="C8" s="4">
        <f t="shared" si="1"/>
        <v>1</v>
      </c>
      <c r="D8" s="4">
        <f t="shared" si="2"/>
        <v>1</v>
      </c>
      <c r="E8" s="5">
        <v>8.9108822664532017E-2</v>
      </c>
      <c r="F8" s="5">
        <v>0.23437481689467429</v>
      </c>
      <c r="G8" s="5">
        <v>0.13905815018114781</v>
      </c>
      <c r="H8" s="4">
        <f t="shared" si="3"/>
        <v>1</v>
      </c>
      <c r="I8" s="5">
        <v>0.12912470024238859</v>
      </c>
      <c r="J8" s="5">
        <f t="shared" si="4"/>
        <v>0.12912470024238859</v>
      </c>
    </row>
    <row r="9" spans="1:10" ht="15.5" customHeight="1" x14ac:dyDescent="0.35">
      <c r="A9" s="3">
        <f t="shared" si="5"/>
        <v>2</v>
      </c>
      <c r="B9" s="4">
        <f t="shared" si="0"/>
        <v>1</v>
      </c>
      <c r="C9" s="4">
        <f t="shared" si="1"/>
        <v>1</v>
      </c>
      <c r="D9" s="4">
        <f t="shared" si="2"/>
        <v>1</v>
      </c>
      <c r="E9" s="5">
        <v>8.9108822664532017E-2</v>
      </c>
      <c r="F9" s="5">
        <v>0.23437481689467429</v>
      </c>
      <c r="G9" s="5">
        <v>0.13905815018114781</v>
      </c>
      <c r="H9" s="4">
        <f t="shared" si="3"/>
        <v>1</v>
      </c>
      <c r="I9" s="5">
        <v>0.12912470024238859</v>
      </c>
      <c r="J9" s="5">
        <f t="shared" si="4"/>
        <v>0.12912470024238859</v>
      </c>
    </row>
    <row r="10" spans="1:10" ht="15.5" customHeight="1" x14ac:dyDescent="0.35">
      <c r="A10" s="3">
        <f t="shared" si="5"/>
        <v>3</v>
      </c>
      <c r="B10" s="4">
        <f t="shared" si="0"/>
        <v>1</v>
      </c>
      <c r="C10" s="4">
        <f t="shared" si="1"/>
        <v>1</v>
      </c>
      <c r="D10" s="4">
        <f t="shared" si="2"/>
        <v>1</v>
      </c>
      <c r="E10" s="5">
        <v>8.9108822664532017E-2</v>
      </c>
      <c r="F10" s="5">
        <v>0.23437481689467429</v>
      </c>
      <c r="G10" s="5">
        <v>0.13905815018114781</v>
      </c>
      <c r="H10" s="4">
        <f t="shared" si="3"/>
        <v>1</v>
      </c>
      <c r="I10" s="5">
        <v>0.12912470024238859</v>
      </c>
      <c r="J10" s="5">
        <f t="shared" si="4"/>
        <v>0.12912470024238859</v>
      </c>
    </row>
    <row r="11" spans="1:10" ht="15.5" customHeight="1" x14ac:dyDescent="0.35">
      <c r="A11" s="3">
        <f t="shared" si="5"/>
        <v>4</v>
      </c>
      <c r="B11" s="4">
        <f t="shared" si="0"/>
        <v>1</v>
      </c>
      <c r="C11" s="4">
        <f t="shared" si="1"/>
        <v>1</v>
      </c>
      <c r="D11" s="4">
        <f t="shared" si="2"/>
        <v>1</v>
      </c>
      <c r="E11" s="5">
        <v>8.9108822664532017E-2</v>
      </c>
      <c r="F11" s="5">
        <v>0.23437481689467429</v>
      </c>
      <c r="G11" s="5">
        <v>0.13905815018114781</v>
      </c>
      <c r="H11" s="4">
        <f t="shared" si="3"/>
        <v>1</v>
      </c>
      <c r="I11" s="5">
        <v>0.12912470024238859</v>
      </c>
      <c r="J11" s="5">
        <f t="shared" si="4"/>
        <v>0.12912470024238859</v>
      </c>
    </row>
    <row r="12" spans="1:10" ht="15.5" customHeight="1" x14ac:dyDescent="0.35">
      <c r="A12" s="3">
        <f t="shared" si="5"/>
        <v>5</v>
      </c>
      <c r="B12" s="4">
        <f t="shared" si="0"/>
        <v>1</v>
      </c>
      <c r="C12" s="4">
        <f t="shared" si="1"/>
        <v>1</v>
      </c>
      <c r="D12" s="4">
        <f t="shared" si="2"/>
        <v>1</v>
      </c>
      <c r="E12" s="5">
        <v>8.9108822664532017E-2</v>
      </c>
      <c r="F12" s="5">
        <v>0.23437481689467429</v>
      </c>
      <c r="G12" s="5">
        <v>0.13905815018114781</v>
      </c>
      <c r="H12" s="4">
        <f t="shared" si="3"/>
        <v>1</v>
      </c>
      <c r="I12" s="5">
        <v>0.12912470024238859</v>
      </c>
      <c r="J12" s="5">
        <f t="shared" si="4"/>
        <v>0.12912470024238859</v>
      </c>
    </row>
    <row r="13" spans="1:10" ht="15.5" customHeight="1" x14ac:dyDescent="0.35">
      <c r="A13" s="3">
        <f t="shared" si="5"/>
        <v>6</v>
      </c>
      <c r="B13" s="4">
        <f t="shared" si="0"/>
        <v>0.50000000000000011</v>
      </c>
      <c r="C13" s="4">
        <f t="shared" si="1"/>
        <v>0.66666666666666674</v>
      </c>
      <c r="D13" s="4">
        <f t="shared" si="2"/>
        <v>0.87500000000000033</v>
      </c>
      <c r="E13" s="5">
        <v>8.9108822664532017E-2</v>
      </c>
      <c r="F13" s="5">
        <v>0.23437481689467429</v>
      </c>
      <c r="G13" s="5">
        <v>0.13905815018114781</v>
      </c>
      <c r="H13" s="4">
        <f t="shared" si="3"/>
        <v>0.54591104039859939</v>
      </c>
      <c r="I13" s="5">
        <v>0.12912470024238859</v>
      </c>
      <c r="J13" s="5">
        <f t="shared" si="4"/>
        <v>0.12912470024238859</v>
      </c>
    </row>
    <row r="14" spans="1:10" ht="15.5" customHeight="1" x14ac:dyDescent="0.35">
      <c r="A14" s="3">
        <f t="shared" si="5"/>
        <v>7</v>
      </c>
      <c r="B14" s="4">
        <f t="shared" si="0"/>
        <v>1</v>
      </c>
      <c r="C14" s="4">
        <f t="shared" si="1"/>
        <v>1</v>
      </c>
      <c r="D14" s="4">
        <f t="shared" si="2"/>
        <v>0.30548665253528362</v>
      </c>
      <c r="E14" s="5">
        <v>0.17821764532906401</v>
      </c>
      <c r="F14" s="5">
        <v>0.35156222534201143</v>
      </c>
      <c r="G14" s="5">
        <v>0.15892360020702601</v>
      </c>
      <c r="H14" s="4">
        <f t="shared" si="3"/>
        <v>1</v>
      </c>
      <c r="I14" s="5">
        <v>0.2365306628495874</v>
      </c>
      <c r="J14" s="5">
        <f t="shared" si="4"/>
        <v>0.2365306628495874</v>
      </c>
    </row>
    <row r="15" spans="1:10" ht="15.5" customHeight="1" x14ac:dyDescent="0.35">
      <c r="A15" s="3">
        <f t="shared" si="5"/>
        <v>8</v>
      </c>
      <c r="B15" s="4">
        <f t="shared" si="0"/>
        <v>1</v>
      </c>
      <c r="C15" s="4">
        <f t="shared" si="1"/>
        <v>1</v>
      </c>
      <c r="D15" s="4">
        <f t="shared" si="2"/>
        <v>1</v>
      </c>
      <c r="E15" s="5">
        <v>0.17821764532906401</v>
      </c>
      <c r="F15" s="5">
        <v>0.35156222534201143</v>
      </c>
      <c r="G15" s="5">
        <v>0.52023091316132175</v>
      </c>
      <c r="H15" s="4">
        <f t="shared" si="3"/>
        <v>1</v>
      </c>
      <c r="I15" s="5">
        <v>0.2365306628495874</v>
      </c>
      <c r="J15" s="5">
        <f t="shared" si="4"/>
        <v>0.2365306628495874</v>
      </c>
    </row>
    <row r="16" spans="1:10" ht="15.5" customHeight="1" x14ac:dyDescent="0.35">
      <c r="A16" s="3">
        <f t="shared" si="5"/>
        <v>9</v>
      </c>
      <c r="B16" s="4">
        <f t="shared" si="0"/>
        <v>1</v>
      </c>
      <c r="C16" s="4">
        <f t="shared" si="1"/>
        <v>1</v>
      </c>
      <c r="D16" s="4">
        <f t="shared" si="2"/>
        <v>1</v>
      </c>
      <c r="E16" s="5">
        <v>0.17821764532906401</v>
      </c>
      <c r="F16" s="5">
        <v>0.35156222534201143</v>
      </c>
      <c r="G16" s="5">
        <v>0.52023091316132175</v>
      </c>
      <c r="H16" s="4">
        <f t="shared" si="3"/>
        <v>1</v>
      </c>
      <c r="I16" s="5">
        <v>0.2365306628495874</v>
      </c>
      <c r="J16" s="5">
        <f t="shared" si="4"/>
        <v>0.2365306628495874</v>
      </c>
    </row>
    <row r="17" spans="1:10" ht="15.5" customHeight="1" x14ac:dyDescent="0.35">
      <c r="A17" s="3">
        <f t="shared" si="5"/>
        <v>10</v>
      </c>
      <c r="B17" s="4">
        <f t="shared" si="0"/>
        <v>0.17821764532906401</v>
      </c>
      <c r="C17" s="4">
        <f t="shared" si="1"/>
        <v>0.35156222534201143</v>
      </c>
      <c r="D17" s="4">
        <f t="shared" si="2"/>
        <v>0.52023091316132175</v>
      </c>
      <c r="E17" s="5">
        <v>0.17821764532906401</v>
      </c>
      <c r="F17" s="5">
        <v>0.35156222534201143</v>
      </c>
      <c r="G17" s="5">
        <v>0.52023091316132175</v>
      </c>
      <c r="H17" s="4">
        <f t="shared" si="3"/>
        <v>0.2365306628495874</v>
      </c>
      <c r="I17" s="5">
        <v>0.2365306628495874</v>
      </c>
      <c r="J17" s="5">
        <f t="shared" si="4"/>
        <v>0.2365306628495874</v>
      </c>
    </row>
    <row r="18" spans="1:10" ht="15.5" customHeight="1" x14ac:dyDescent="0.35">
      <c r="A18" s="3">
        <f t="shared" si="5"/>
        <v>11</v>
      </c>
      <c r="B18" s="4">
        <f t="shared" si="0"/>
        <v>1</v>
      </c>
      <c r="C18" s="4">
        <f t="shared" si="1"/>
        <v>1</v>
      </c>
      <c r="D18" s="4">
        <f t="shared" si="2"/>
        <v>1</v>
      </c>
      <c r="E18" s="5">
        <v>1</v>
      </c>
      <c r="F18" s="5">
        <v>1</v>
      </c>
      <c r="G18" s="5">
        <v>1</v>
      </c>
      <c r="H18" s="4">
        <f t="shared" si="3"/>
        <v>1</v>
      </c>
      <c r="I18" s="5">
        <v>1</v>
      </c>
      <c r="J18" s="5">
        <f t="shared" si="4"/>
        <v>1</v>
      </c>
    </row>
    <row r="19" spans="1:10" ht="15.5" customHeight="1" x14ac:dyDescent="0.35">
      <c r="A19" s="3">
        <f t="shared" si="5"/>
        <v>12</v>
      </c>
      <c r="B19" s="4">
        <f t="shared" si="0"/>
        <v>1</v>
      </c>
      <c r="C19" s="4">
        <f t="shared" si="1"/>
        <v>1</v>
      </c>
      <c r="D19" s="4">
        <f t="shared" si="2"/>
        <v>1</v>
      </c>
      <c r="E19" s="5">
        <v>1</v>
      </c>
      <c r="F19" s="5">
        <v>1</v>
      </c>
      <c r="G19" s="5">
        <v>1</v>
      </c>
      <c r="H19" s="4">
        <f t="shared" si="3"/>
        <v>1</v>
      </c>
      <c r="I19" s="5">
        <v>1</v>
      </c>
      <c r="J19" s="5">
        <f t="shared" si="4"/>
        <v>1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1</v>
      </c>
      <c r="D20" s="4">
        <f t="shared" si="2"/>
        <v>1</v>
      </c>
      <c r="E20" s="5">
        <v>1</v>
      </c>
      <c r="F20" s="5">
        <v>1</v>
      </c>
      <c r="G20" s="5">
        <v>1</v>
      </c>
      <c r="H20" s="4">
        <f t="shared" si="3"/>
        <v>1</v>
      </c>
      <c r="I20" s="5">
        <v>1</v>
      </c>
      <c r="J20" s="5">
        <f t="shared" si="4"/>
        <v>1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1</v>
      </c>
      <c r="E21" s="5">
        <v>1</v>
      </c>
      <c r="F21" s="5">
        <v>1</v>
      </c>
      <c r="G21" s="5">
        <v>1</v>
      </c>
      <c r="H21" s="4">
        <f t="shared" si="3"/>
        <v>1</v>
      </c>
      <c r="I21" s="5">
        <v>1</v>
      </c>
      <c r="J21" s="5">
        <f t="shared" si="4"/>
        <v>1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1</v>
      </c>
      <c r="E22" s="5">
        <v>1</v>
      </c>
      <c r="F22" s="5">
        <v>1</v>
      </c>
      <c r="G22" s="5">
        <v>1</v>
      </c>
      <c r="H22" s="4">
        <f t="shared" si="3"/>
        <v>1</v>
      </c>
      <c r="I22" s="5">
        <v>1</v>
      </c>
      <c r="J22" s="5">
        <f t="shared" si="4"/>
        <v>1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</v>
      </c>
      <c r="F23" s="5">
        <v>1</v>
      </c>
      <c r="G23" s="5">
        <v>1</v>
      </c>
      <c r="H23" s="4">
        <f t="shared" si="3"/>
        <v>1</v>
      </c>
      <c r="I23" s="5">
        <v>1</v>
      </c>
      <c r="J23" s="5">
        <f t="shared" si="4"/>
        <v>1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1</v>
      </c>
      <c r="F24" s="5">
        <v>1</v>
      </c>
      <c r="G24" s="5">
        <v>1</v>
      </c>
      <c r="H24" s="4">
        <f t="shared" si="3"/>
        <v>1</v>
      </c>
      <c r="I24" s="5">
        <v>1</v>
      </c>
      <c r="J24" s="5">
        <f t="shared" si="4"/>
        <v>1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ht="15.5" customHeight="1" x14ac:dyDescent="0.35">
      <c r="A39" s="1">
        <f t="shared" ref="A39:A60" si="6">1+A38</f>
        <v>1</v>
      </c>
      <c r="B39" s="4"/>
      <c r="C39" s="4"/>
      <c r="D39" s="4"/>
      <c r="E39" s="4"/>
      <c r="F39" s="4"/>
      <c r="G39" s="4"/>
      <c r="H39" s="4">
        <v>1</v>
      </c>
      <c r="I39" s="4">
        <v>1</v>
      </c>
      <c r="J39" s="4">
        <v>1</v>
      </c>
      <c r="K39" s="4">
        <v>4.0069999999999997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/>
      <c r="C40" s="4"/>
      <c r="D40" s="4"/>
      <c r="E40" s="4"/>
      <c r="F40" s="4"/>
      <c r="G40" s="4"/>
      <c r="H40" s="4"/>
      <c r="I40" s="4"/>
      <c r="J40" s="4">
        <v>1</v>
      </c>
      <c r="K40" s="4">
        <v>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4" ht="15.5" customHeight="1" x14ac:dyDescent="0.35">
      <c r="A42" s="1">
        <f t="shared" si="6"/>
        <v>4</v>
      </c>
      <c r="B42" s="4"/>
      <c r="C42" s="4"/>
      <c r="D42" s="4"/>
      <c r="E42" s="4"/>
      <c r="F42" s="4">
        <v>1</v>
      </c>
      <c r="G42" s="4">
        <v>1</v>
      </c>
      <c r="H42" s="4">
        <v>1</v>
      </c>
      <c r="I42" s="4">
        <v>21.461188976040461</v>
      </c>
      <c r="J42" s="4">
        <v>1</v>
      </c>
      <c r="K42" s="4">
        <v>1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/>
      <c r="C43" s="4"/>
      <c r="D43" s="4"/>
      <c r="E43" s="4"/>
      <c r="F43" s="4">
        <v>1</v>
      </c>
      <c r="G43" s="4">
        <v>1</v>
      </c>
      <c r="H43" s="4">
        <v>1</v>
      </c>
      <c r="I43" s="4">
        <v>1</v>
      </c>
      <c r="J43" s="4">
        <v>1</v>
      </c>
      <c r="K43" s="4">
        <v>1</v>
      </c>
      <c r="L43" s="4">
        <v>1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/>
      <c r="C44" s="4"/>
      <c r="D44" s="4"/>
      <c r="E44" s="4"/>
      <c r="F44" s="4"/>
      <c r="G44" s="4"/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1</v>
      </c>
      <c r="N44" s="4">
        <v>1</v>
      </c>
      <c r="O44" s="4">
        <v>1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/>
      <c r="C45" s="4"/>
      <c r="D45" s="4"/>
      <c r="E45" s="4"/>
      <c r="F45" s="4"/>
      <c r="G45" s="4">
        <v>1</v>
      </c>
      <c r="H45" s="4">
        <v>1</v>
      </c>
      <c r="I45" s="4">
        <v>1</v>
      </c>
      <c r="J45" s="4">
        <v>1</v>
      </c>
      <c r="K45" s="4">
        <v>1</v>
      </c>
      <c r="L45" s="4">
        <v>1</v>
      </c>
      <c r="M45" s="4">
        <v>1</v>
      </c>
      <c r="N45" s="4">
        <v>1</v>
      </c>
      <c r="O45" s="4">
        <v>1</v>
      </c>
      <c r="P45" s="4">
        <v>1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/>
      <c r="C46" s="4"/>
      <c r="D46" s="4"/>
      <c r="E46" s="4"/>
      <c r="F46" s="4"/>
      <c r="G46" s="4"/>
      <c r="H46" s="4"/>
      <c r="I46" s="4">
        <v>1</v>
      </c>
      <c r="J46" s="4">
        <v>1</v>
      </c>
      <c r="K46" s="4">
        <v>1</v>
      </c>
      <c r="L46" s="4">
        <v>1</v>
      </c>
      <c r="M46" s="4">
        <v>1</v>
      </c>
      <c r="N46" s="4">
        <v>1</v>
      </c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/>
      <c r="C47" s="4"/>
      <c r="D47" s="4"/>
      <c r="E47" s="4"/>
      <c r="F47" s="4"/>
      <c r="G47" s="4">
        <v>1</v>
      </c>
      <c r="H47" s="4">
        <v>1</v>
      </c>
      <c r="I47" s="4">
        <v>1</v>
      </c>
      <c r="J47" s="4">
        <v>1</v>
      </c>
      <c r="K47" s="4">
        <v>1</v>
      </c>
      <c r="L47" s="4">
        <v>1</v>
      </c>
      <c r="M47" s="4">
        <v>1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/>
      <c r="C48" s="4"/>
      <c r="D48" s="4">
        <v>1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  <c r="J48" s="4">
        <v>1</v>
      </c>
      <c r="K48" s="4">
        <v>1</v>
      </c>
      <c r="L48" s="4">
        <v>10.22223333333333</v>
      </c>
      <c r="M48" s="4">
        <v>1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/>
      <c r="C49" s="4"/>
      <c r="D49" s="4"/>
      <c r="E49" s="4">
        <v>1</v>
      </c>
      <c r="F49" s="4">
        <v>1</v>
      </c>
      <c r="G49" s="4">
        <v>1</v>
      </c>
      <c r="H49" s="4">
        <v>1</v>
      </c>
      <c r="I49" s="4">
        <v>1</v>
      </c>
      <c r="J49" s="4">
        <v>1</v>
      </c>
      <c r="K49" s="4">
        <v>1</v>
      </c>
      <c r="L49" s="4">
        <v>1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U50" s="4"/>
      <c r="V50" s="4"/>
    </row>
    <row r="51" spans="1:22" ht="15.5" customHeight="1" x14ac:dyDescent="0.35">
      <c r="A51" s="1">
        <f t="shared" si="6"/>
        <v>13</v>
      </c>
      <c r="B51" s="4"/>
      <c r="C51" s="4"/>
      <c r="D51" s="4"/>
      <c r="E51" s="4"/>
      <c r="F51" s="4"/>
      <c r="G51" s="4"/>
      <c r="H51" s="4"/>
      <c r="I51" s="4"/>
      <c r="J51" s="4"/>
      <c r="K51" s="4"/>
      <c r="U51" s="4"/>
      <c r="V51" s="4"/>
    </row>
    <row r="52" spans="1:22" ht="15.5" customHeight="1" x14ac:dyDescent="0.35">
      <c r="A52" s="1">
        <f t="shared" si="6"/>
        <v>14</v>
      </c>
      <c r="B52" s="4"/>
      <c r="C52" s="4">
        <v>1</v>
      </c>
      <c r="D52" s="4">
        <v>1</v>
      </c>
      <c r="E52" s="4">
        <v>1</v>
      </c>
      <c r="F52" s="4">
        <v>1</v>
      </c>
      <c r="G52" s="4">
        <v>1</v>
      </c>
      <c r="H52" s="4">
        <v>2</v>
      </c>
      <c r="I52" s="4">
        <v>1</v>
      </c>
      <c r="J52" s="4">
        <v>1</v>
      </c>
      <c r="V52" s="4"/>
    </row>
    <row r="53" spans="1:22" ht="15.5" customHeight="1" x14ac:dyDescent="0.35">
      <c r="A53" s="1">
        <f t="shared" si="6"/>
        <v>15</v>
      </c>
      <c r="B53" s="4"/>
      <c r="C53" s="4"/>
      <c r="D53" s="4"/>
      <c r="E53" s="4"/>
      <c r="F53" s="4"/>
      <c r="G53" s="4"/>
      <c r="H53" s="4"/>
      <c r="I53" s="4"/>
    </row>
    <row r="54" spans="1:22" ht="15.5" customHeight="1" x14ac:dyDescent="0.35">
      <c r="A54" s="1">
        <f t="shared" si="6"/>
        <v>16</v>
      </c>
      <c r="B54" s="4"/>
      <c r="C54" s="4"/>
      <c r="D54" s="4"/>
      <c r="E54" s="4"/>
      <c r="F54" s="4"/>
      <c r="G54" s="4"/>
      <c r="H54" s="4"/>
    </row>
    <row r="55" spans="1:22" ht="15.5" customHeight="1" x14ac:dyDescent="0.35">
      <c r="A55" s="1">
        <f t="shared" si="6"/>
        <v>17</v>
      </c>
      <c r="B55" s="4"/>
      <c r="C55" s="4"/>
      <c r="D55" s="4">
        <v>1</v>
      </c>
      <c r="E55" s="4">
        <v>1</v>
      </c>
      <c r="F55" s="4">
        <v>1</v>
      </c>
      <c r="G55" s="4">
        <v>1</v>
      </c>
    </row>
    <row r="56" spans="1:22" ht="15.5" customHeight="1" x14ac:dyDescent="0.35">
      <c r="A56" s="1">
        <f t="shared" si="6"/>
        <v>18</v>
      </c>
      <c r="B56" s="4"/>
      <c r="C56" s="4"/>
      <c r="D56" s="4"/>
      <c r="E56" s="4"/>
      <c r="F56" s="4"/>
    </row>
    <row r="57" spans="1:22" ht="15.5" customHeight="1" x14ac:dyDescent="0.35">
      <c r="A57" s="1">
        <f t="shared" si="6"/>
        <v>19</v>
      </c>
      <c r="B57" s="4"/>
      <c r="C57" s="4"/>
      <c r="D57" s="4"/>
      <c r="E57" s="4"/>
    </row>
    <row r="58" spans="1:22" ht="15.5" customHeight="1" x14ac:dyDescent="0.35">
      <c r="A58" s="1">
        <f t="shared" si="6"/>
        <v>20</v>
      </c>
      <c r="B58" s="4"/>
      <c r="C58" s="4"/>
      <c r="D58" s="4"/>
    </row>
    <row r="59" spans="1:22" ht="15.5" customHeight="1" x14ac:dyDescent="0.35">
      <c r="A59" s="1">
        <f t="shared" si="6"/>
        <v>21</v>
      </c>
      <c r="B59" s="4"/>
      <c r="C59" s="4"/>
    </row>
    <row r="60" spans="1:22" ht="15.5" customHeight="1" x14ac:dyDescent="0.35">
      <c r="A60" s="1">
        <f t="shared" si="6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25</v>
      </c>
      <c r="E4" s="7" t="s">
        <v>26</v>
      </c>
      <c r="F4" s="7" t="s">
        <v>27</v>
      </c>
      <c r="G4" s="7" t="s">
        <v>28</v>
      </c>
      <c r="H4" s="8">
        <v>45382</v>
      </c>
      <c r="J4" s="33" t="s">
        <v>29</v>
      </c>
      <c r="K4" s="34"/>
      <c r="L4" s="34"/>
      <c r="M4" s="35"/>
    </row>
    <row r="5" spans="1:44" s="7" customFormat="1" x14ac:dyDescent="0.35">
      <c r="A5" s="7" t="s">
        <v>30</v>
      </c>
      <c r="B5" s="7" t="s">
        <v>31</v>
      </c>
      <c r="C5" s="7" t="s">
        <v>32</v>
      </c>
      <c r="D5" s="7" t="s">
        <v>33</v>
      </c>
      <c r="E5" s="7" t="s">
        <v>33</v>
      </c>
      <c r="F5" s="7" t="s">
        <v>34</v>
      </c>
      <c r="G5" s="7" t="s">
        <v>35</v>
      </c>
      <c r="H5" s="9" t="s">
        <v>33</v>
      </c>
      <c r="L5" s="7" t="s">
        <v>35</v>
      </c>
      <c r="M5" s="7" t="s">
        <v>36</v>
      </c>
    </row>
    <row r="6" spans="1:44" s="7" customFormat="1" x14ac:dyDescent="0.35">
      <c r="A6" s="7" t="s">
        <v>21</v>
      </c>
      <c r="B6" s="7" t="s">
        <v>37</v>
      </c>
      <c r="C6" s="7" t="s">
        <v>38</v>
      </c>
      <c r="D6" s="7" t="s">
        <v>39</v>
      </c>
      <c r="E6" s="7" t="s">
        <v>39</v>
      </c>
      <c r="F6" s="7" t="s">
        <v>39</v>
      </c>
      <c r="G6" s="7" t="s">
        <v>40</v>
      </c>
      <c r="H6" s="9" t="s">
        <v>39</v>
      </c>
      <c r="I6" s="7" t="s">
        <v>41</v>
      </c>
      <c r="J6" s="7" t="s">
        <v>35</v>
      </c>
      <c r="K6" s="7" t="s">
        <v>37</v>
      </c>
      <c r="L6" s="7" t="s">
        <v>42</v>
      </c>
      <c r="M6" s="7" t="s">
        <v>43</v>
      </c>
      <c r="S6" s="7" t="s">
        <v>44</v>
      </c>
      <c r="AR6" s="7" t="s">
        <v>45</v>
      </c>
    </row>
    <row r="7" spans="1:44" s="7" customFormat="1" x14ac:dyDescent="0.35">
      <c r="A7" s="7" t="s">
        <v>46</v>
      </c>
      <c r="B7" s="7" t="s">
        <v>47</v>
      </c>
      <c r="C7" s="7" t="s">
        <v>46</v>
      </c>
      <c r="D7" s="7" t="s">
        <v>17</v>
      </c>
      <c r="E7" s="7" t="s">
        <v>17</v>
      </c>
      <c r="F7" s="7" t="s">
        <v>17</v>
      </c>
      <c r="G7" s="7" t="s">
        <v>46</v>
      </c>
      <c r="H7" s="9" t="s">
        <v>17</v>
      </c>
      <c r="I7" s="7" t="s">
        <v>48</v>
      </c>
      <c r="J7" s="7" t="s">
        <v>48</v>
      </c>
      <c r="K7" s="7" t="s">
        <v>47</v>
      </c>
      <c r="L7" s="7" t="s">
        <v>48</v>
      </c>
      <c r="M7" s="7" t="s">
        <v>49</v>
      </c>
      <c r="R7" s="10" t="s">
        <v>50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26</v>
      </c>
      <c r="AR7" s="7" t="s">
        <v>26</v>
      </c>
    </row>
    <row r="8" spans="1:44" x14ac:dyDescent="0.35">
      <c r="A8" s="12">
        <f t="shared" ref="A8:A30" si="0">DATE(YEAR(A9),MONTH(A9)-1,1)</f>
        <v>44652</v>
      </c>
      <c r="B8" s="13"/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0</v>
      </c>
      <c r="H8" s="14">
        <f t="shared" ref="H8:H31" si="4">G8-B8</f>
        <v>0</v>
      </c>
      <c r="I8" s="13">
        <v>11190.32</v>
      </c>
      <c r="J8" s="13">
        <f t="shared" ref="J8:J28" si="5">100*$G8/$I8</f>
        <v>0</v>
      </c>
      <c r="K8" s="13">
        <f t="shared" ref="K8:K31" si="6">100*(B8/I8)</f>
        <v>0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3"/>
      <c r="AR8" s="13"/>
    </row>
    <row r="9" spans="1:44" x14ac:dyDescent="0.35">
      <c r="A9" s="12">
        <f t="shared" si="0"/>
        <v>44682</v>
      </c>
      <c r="B9" s="13">
        <v>200.35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200.35</v>
      </c>
      <c r="H9" s="14">
        <f t="shared" si="4"/>
        <v>0</v>
      </c>
      <c r="I9" s="13">
        <v>11030.08916666667</v>
      </c>
      <c r="J9" s="13">
        <f t="shared" si="5"/>
        <v>1.8163951077155838</v>
      </c>
      <c r="K9" s="13">
        <f t="shared" si="6"/>
        <v>1.8163951077155838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/>
      <c r="T9" s="17"/>
      <c r="U9" s="17"/>
      <c r="V9" s="17"/>
      <c r="W9" s="17"/>
      <c r="X9" s="17"/>
      <c r="Y9" s="17">
        <v>50</v>
      </c>
      <c r="Z9" s="17">
        <v>50</v>
      </c>
      <c r="AA9" s="17">
        <v>50</v>
      </c>
      <c r="AB9" s="17">
        <v>50</v>
      </c>
      <c r="AC9" s="17">
        <v>200.35</v>
      </c>
      <c r="AD9" s="17">
        <v>200.35</v>
      </c>
      <c r="AE9" s="17">
        <v>200.35</v>
      </c>
      <c r="AF9" s="17">
        <v>200.35</v>
      </c>
      <c r="AG9" s="17">
        <v>200.35</v>
      </c>
      <c r="AH9" s="17">
        <v>200.35</v>
      </c>
      <c r="AI9" s="17">
        <v>200.35</v>
      </c>
      <c r="AJ9" s="17">
        <v>200.35</v>
      </c>
      <c r="AK9" s="17">
        <v>200.35</v>
      </c>
      <c r="AL9" s="17">
        <v>200.35</v>
      </c>
      <c r="AM9" s="17">
        <v>200.35</v>
      </c>
      <c r="AN9" s="17">
        <v>200.35</v>
      </c>
      <c r="AO9" s="17">
        <v>200.35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341.84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341.84</v>
      </c>
      <c r="H10" s="14">
        <f t="shared" si="4"/>
        <v>0</v>
      </c>
      <c r="I10" s="13">
        <v>10998.30583333333</v>
      </c>
      <c r="J10" s="13">
        <f t="shared" si="5"/>
        <v>3.1081150604483261</v>
      </c>
      <c r="K10" s="13">
        <f t="shared" si="6"/>
        <v>3.1081150604483256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/>
      <c r="T10" s="17"/>
      <c r="U10" s="17"/>
      <c r="V10" s="17"/>
      <c r="W10" s="17"/>
      <c r="X10" s="17"/>
      <c r="Y10" s="17"/>
      <c r="Z10" s="17"/>
      <c r="AA10" s="17">
        <v>341.84</v>
      </c>
      <c r="AB10" s="17">
        <v>341.84</v>
      </c>
      <c r="AC10" s="17">
        <v>341.84</v>
      </c>
      <c r="AD10" s="17">
        <v>341.84</v>
      </c>
      <c r="AE10" s="17">
        <v>341.84</v>
      </c>
      <c r="AF10" s="17">
        <v>341.84</v>
      </c>
      <c r="AG10" s="17">
        <v>341.84</v>
      </c>
      <c r="AH10" s="17">
        <v>341.84</v>
      </c>
      <c r="AI10" s="17">
        <v>341.84</v>
      </c>
      <c r="AJ10" s="17">
        <v>341.84</v>
      </c>
      <c r="AK10" s="17">
        <v>341.84</v>
      </c>
      <c r="AL10" s="17">
        <v>341.84</v>
      </c>
      <c r="AM10" s="17">
        <v>341.84</v>
      </c>
      <c r="AN10" s="17">
        <v>341.84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/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0</v>
      </c>
      <c r="H11" s="14">
        <f t="shared" si="4"/>
        <v>0</v>
      </c>
      <c r="I11" s="13">
        <v>11000.21583333333</v>
      </c>
      <c r="J11" s="13">
        <f t="shared" si="5"/>
        <v>0</v>
      </c>
      <c r="K11" s="13">
        <f t="shared" si="6"/>
        <v>0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5007.1100000000006</v>
      </c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5007.1100000000006</v>
      </c>
      <c r="H12" s="14">
        <f t="shared" si="4"/>
        <v>0</v>
      </c>
      <c r="I12" s="13">
        <v>10691.37583333333</v>
      </c>
      <c r="J12" s="13">
        <f t="shared" si="5"/>
        <v>46.833167948216229</v>
      </c>
      <c r="K12" s="13">
        <f t="shared" si="6"/>
        <v>46.833167948216229</v>
      </c>
      <c r="L12" s="13">
        <f t="shared" si="7"/>
        <v>0</v>
      </c>
      <c r="M12" s="13"/>
      <c r="N12" s="13"/>
      <c r="O12" s="13"/>
      <c r="P12" s="13"/>
      <c r="R12" s="16">
        <f t="shared" si="8"/>
        <v>44774</v>
      </c>
      <c r="S12" s="17"/>
      <c r="T12" s="17"/>
      <c r="U12" s="17"/>
      <c r="V12" s="17"/>
      <c r="W12" s="17">
        <v>233.31</v>
      </c>
      <c r="X12" s="17">
        <v>233.31</v>
      </c>
      <c r="Y12" s="17">
        <v>233.31</v>
      </c>
      <c r="Z12" s="17">
        <v>233.31</v>
      </c>
      <c r="AA12" s="17">
        <v>5007.1100000000006</v>
      </c>
      <c r="AB12" s="17">
        <v>5007.1100000000006</v>
      </c>
      <c r="AC12" s="17">
        <v>5007.1100000000006</v>
      </c>
      <c r="AD12" s="17">
        <v>5007.1100000000006</v>
      </c>
      <c r="AE12" s="17">
        <v>5007.1100000000006</v>
      </c>
      <c r="AF12" s="17">
        <v>5007.1100000000006</v>
      </c>
      <c r="AG12" s="17">
        <v>5007.1100000000006</v>
      </c>
      <c r="AH12" s="17">
        <v>5007.1100000000006</v>
      </c>
      <c r="AI12" s="17">
        <v>5007.1100000000006</v>
      </c>
      <c r="AJ12" s="17">
        <v>5007.1100000000006</v>
      </c>
      <c r="AK12" s="17">
        <v>5007.1100000000006</v>
      </c>
      <c r="AL12" s="17">
        <v>5007.1100000000006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266.79000000000002</v>
      </c>
      <c r="C13" s="13">
        <f>++'Completion Factors'!J25</f>
        <v>1</v>
      </c>
      <c r="D13" s="13">
        <f t="shared" si="1"/>
        <v>0</v>
      </c>
      <c r="E13" s="13">
        <f t="shared" si="2"/>
        <v>0</v>
      </c>
      <c r="F13" s="13"/>
      <c r="G13" s="13">
        <f t="shared" si="3"/>
        <v>266.79000000000002</v>
      </c>
      <c r="H13" s="14">
        <f t="shared" si="4"/>
        <v>0</v>
      </c>
      <c r="I13" s="13">
        <v>10627.675833333329</v>
      </c>
      <c r="J13" s="13">
        <f t="shared" si="5"/>
        <v>2.5103324958710411</v>
      </c>
      <c r="K13" s="13">
        <f t="shared" si="6"/>
        <v>2.5103324958710411</v>
      </c>
      <c r="L13" s="13">
        <f t="shared" si="7"/>
        <v>0</v>
      </c>
      <c r="M13" s="13"/>
      <c r="N13" s="13"/>
      <c r="O13" s="13"/>
      <c r="P13" s="13"/>
      <c r="R13" s="16">
        <f t="shared" si="8"/>
        <v>44805</v>
      </c>
      <c r="S13" s="17"/>
      <c r="T13" s="17"/>
      <c r="U13" s="17"/>
      <c r="V13" s="17"/>
      <c r="W13" s="17">
        <v>266.79000000000002</v>
      </c>
      <c r="X13" s="17">
        <v>266.79000000000002</v>
      </c>
      <c r="Y13" s="17">
        <v>266.79000000000002</v>
      </c>
      <c r="Z13" s="17">
        <v>266.79000000000002</v>
      </c>
      <c r="AA13" s="17">
        <v>266.79000000000002</v>
      </c>
      <c r="AB13" s="17">
        <v>266.79000000000002</v>
      </c>
      <c r="AC13" s="17">
        <v>266.79000000000002</v>
      </c>
      <c r="AD13" s="17">
        <v>266.79000000000002</v>
      </c>
      <c r="AE13" s="17">
        <v>266.79000000000002</v>
      </c>
      <c r="AF13" s="17">
        <v>266.79000000000002</v>
      </c>
      <c r="AG13" s="17">
        <v>266.79000000000002</v>
      </c>
      <c r="AH13" s="17">
        <v>266.79000000000002</v>
      </c>
      <c r="AI13" s="17">
        <v>266.79000000000002</v>
      </c>
      <c r="AJ13" s="17">
        <v>266.79000000000002</v>
      </c>
      <c r="AK13" s="17">
        <v>266.79000000000002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3000</v>
      </c>
      <c r="C14" s="13">
        <f>++'Completion Factors'!J24</f>
        <v>1</v>
      </c>
      <c r="D14" s="13">
        <f t="shared" si="1"/>
        <v>0</v>
      </c>
      <c r="E14" s="13">
        <f t="shared" si="2"/>
        <v>0</v>
      </c>
      <c r="F14" s="13"/>
      <c r="G14" s="13">
        <f t="shared" si="3"/>
        <v>3000</v>
      </c>
      <c r="H14" s="14">
        <f t="shared" si="4"/>
        <v>0</v>
      </c>
      <c r="I14" s="13">
        <v>10521.779166666671</v>
      </c>
      <c r="J14" s="13">
        <f t="shared" si="5"/>
        <v>28.512288202209138</v>
      </c>
      <c r="K14" s="13">
        <f t="shared" si="6"/>
        <v>28.512288202209135</v>
      </c>
      <c r="L14" s="13">
        <f t="shared" si="7"/>
        <v>0</v>
      </c>
      <c r="M14" s="13"/>
      <c r="N14" s="13"/>
      <c r="O14" s="13"/>
      <c r="P14" s="13"/>
      <c r="R14" s="16">
        <f t="shared" si="8"/>
        <v>44835</v>
      </c>
      <c r="S14" s="17"/>
      <c r="T14" s="17"/>
      <c r="U14" s="17"/>
      <c r="V14" s="17"/>
      <c r="W14" s="17"/>
      <c r="X14" s="17"/>
      <c r="Y14" s="17">
        <v>3000</v>
      </c>
      <c r="Z14" s="17">
        <v>3000</v>
      </c>
      <c r="AA14" s="17">
        <v>3000</v>
      </c>
      <c r="AB14" s="17">
        <v>3000</v>
      </c>
      <c r="AC14" s="17">
        <v>3000</v>
      </c>
      <c r="AD14" s="17">
        <v>3000</v>
      </c>
      <c r="AE14" s="17">
        <v>3000</v>
      </c>
      <c r="AF14" s="17">
        <v>3000</v>
      </c>
      <c r="AG14" s="17">
        <v>3000</v>
      </c>
      <c r="AH14" s="17">
        <v>3000</v>
      </c>
      <c r="AI14" s="17">
        <v>3000</v>
      </c>
      <c r="AJ14" s="17">
        <v>3000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2628</v>
      </c>
      <c r="C15" s="13">
        <f>++'Completion Factors'!J23</f>
        <v>1</v>
      </c>
      <c r="D15" s="13">
        <f t="shared" si="1"/>
        <v>0</v>
      </c>
      <c r="E15" s="13">
        <f t="shared" si="2"/>
        <v>0</v>
      </c>
      <c r="F15" s="13"/>
      <c r="G15" s="13">
        <f t="shared" si="3"/>
        <v>2628</v>
      </c>
      <c r="H15" s="14">
        <f t="shared" si="4"/>
        <v>0</v>
      </c>
      <c r="I15" s="13">
        <v>10405.272499999999</v>
      </c>
      <c r="J15" s="13">
        <f t="shared" si="5"/>
        <v>25.256426489551334</v>
      </c>
      <c r="K15" s="13">
        <f t="shared" si="6"/>
        <v>25.25642648955133</v>
      </c>
      <c r="L15" s="13">
        <f t="shared" si="7"/>
        <v>0</v>
      </c>
      <c r="M15" s="13"/>
      <c r="N15" s="13"/>
      <c r="O15" s="13"/>
      <c r="P15" s="13"/>
      <c r="R15" s="16">
        <f t="shared" si="8"/>
        <v>44866</v>
      </c>
      <c r="S15" s="17"/>
      <c r="T15" s="17"/>
      <c r="U15" s="17"/>
      <c r="V15" s="17"/>
      <c r="W15" s="17"/>
      <c r="X15" s="17">
        <v>2628</v>
      </c>
      <c r="Y15" s="17">
        <v>2628</v>
      </c>
      <c r="Z15" s="17">
        <v>2628</v>
      </c>
      <c r="AA15" s="17">
        <v>2628</v>
      </c>
      <c r="AB15" s="17">
        <v>2628</v>
      </c>
      <c r="AC15" s="17">
        <v>2628</v>
      </c>
      <c r="AD15" s="17">
        <v>2628</v>
      </c>
      <c r="AE15" s="17">
        <v>2628</v>
      </c>
      <c r="AF15" s="17">
        <v>2628</v>
      </c>
      <c r="AG15" s="17">
        <v>2628</v>
      </c>
      <c r="AH15" s="17">
        <v>2628</v>
      </c>
      <c r="AI15" s="17">
        <v>2628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562</v>
      </c>
      <c r="C16" s="13">
        <f>++'Completion Factors'!J22</f>
        <v>1</v>
      </c>
      <c r="D16" s="13">
        <f t="shared" si="1"/>
        <v>0</v>
      </c>
      <c r="E16" s="13">
        <f t="shared" si="2"/>
        <v>0</v>
      </c>
      <c r="F16" s="13"/>
      <c r="G16" s="13">
        <f t="shared" si="3"/>
        <v>562</v>
      </c>
      <c r="H16" s="14">
        <f t="shared" si="4"/>
        <v>0</v>
      </c>
      <c r="I16" s="13">
        <v>10369.33083333333</v>
      </c>
      <c r="J16" s="13">
        <f t="shared" si="5"/>
        <v>5.419829003752012</v>
      </c>
      <c r="K16" s="13">
        <f t="shared" si="6"/>
        <v>5.419829003752012</v>
      </c>
      <c r="L16" s="13">
        <f t="shared" si="7"/>
        <v>0</v>
      </c>
      <c r="M16" s="13"/>
      <c r="N16" s="13"/>
      <c r="O16" s="13"/>
      <c r="P16" s="13"/>
      <c r="R16" s="16">
        <f t="shared" si="8"/>
        <v>44896</v>
      </c>
      <c r="S16" s="17"/>
      <c r="T16" s="17"/>
      <c r="U16" s="17"/>
      <c r="V16" s="17"/>
      <c r="W16" s="17"/>
      <c r="X16" s="17"/>
      <c r="Y16" s="17"/>
      <c r="Z16" s="17">
        <v>562</v>
      </c>
      <c r="AA16" s="17">
        <v>562</v>
      </c>
      <c r="AB16" s="17">
        <v>562</v>
      </c>
      <c r="AC16" s="17">
        <v>562</v>
      </c>
      <c r="AD16" s="17">
        <v>562</v>
      </c>
      <c r="AE16" s="17">
        <v>562</v>
      </c>
      <c r="AF16" s="17">
        <v>562</v>
      </c>
      <c r="AG16" s="17">
        <v>562</v>
      </c>
      <c r="AH16" s="17">
        <v>562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275</v>
      </c>
      <c r="C17" s="13">
        <f>++'Completion Factors'!J21</f>
        <v>1</v>
      </c>
      <c r="D17" s="13">
        <f t="shared" si="1"/>
        <v>0</v>
      </c>
      <c r="E17" s="13">
        <f t="shared" si="2"/>
        <v>0</v>
      </c>
      <c r="F17" s="13"/>
      <c r="G17" s="13">
        <f t="shared" si="3"/>
        <v>275</v>
      </c>
      <c r="H17" s="14">
        <f t="shared" si="4"/>
        <v>0</v>
      </c>
      <c r="I17" s="13">
        <v>10118.8475</v>
      </c>
      <c r="J17" s="13">
        <f t="shared" si="5"/>
        <v>2.7177008053535743</v>
      </c>
      <c r="K17" s="13">
        <f t="shared" si="6"/>
        <v>2.7177008053535743</v>
      </c>
      <c r="L17" s="13">
        <f t="shared" si="7"/>
        <v>0</v>
      </c>
      <c r="M17" s="13"/>
      <c r="N17" s="13"/>
      <c r="O17" s="13"/>
      <c r="P17" s="13"/>
      <c r="R17" s="16">
        <f t="shared" si="8"/>
        <v>44927</v>
      </c>
      <c r="S17" s="17"/>
      <c r="T17" s="17"/>
      <c r="U17" s="17"/>
      <c r="V17" s="17"/>
      <c r="W17" s="17"/>
      <c r="X17" s="17">
        <v>275</v>
      </c>
      <c r="Y17" s="17">
        <v>275</v>
      </c>
      <c r="Z17" s="17">
        <v>275</v>
      </c>
      <c r="AA17" s="17">
        <v>275</v>
      </c>
      <c r="AB17" s="17">
        <v>275</v>
      </c>
      <c r="AC17" s="17">
        <v>275</v>
      </c>
      <c r="AD17" s="17">
        <v>275</v>
      </c>
      <c r="AE17" s="17">
        <v>275</v>
      </c>
      <c r="AF17" s="17">
        <v>275</v>
      </c>
      <c r="AG17" s="17">
        <v>275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3066.67</v>
      </c>
      <c r="C18" s="13">
        <f>++'Completion Factors'!J20</f>
        <v>1</v>
      </c>
      <c r="D18" s="13">
        <f t="shared" si="1"/>
        <v>0</v>
      </c>
      <c r="E18" s="13">
        <f t="shared" si="2"/>
        <v>0</v>
      </c>
      <c r="F18" s="13"/>
      <c r="G18" s="13">
        <f t="shared" si="3"/>
        <v>3066.67</v>
      </c>
      <c r="H18" s="14">
        <f t="shared" si="4"/>
        <v>0</v>
      </c>
      <c r="I18" s="13">
        <v>10006.547500000001</v>
      </c>
      <c r="J18" s="13">
        <f t="shared" si="5"/>
        <v>30.646634116312342</v>
      </c>
      <c r="K18" s="13">
        <f t="shared" si="6"/>
        <v>30.646634116312342</v>
      </c>
      <c r="L18" s="13">
        <f t="shared" si="7"/>
        <v>0</v>
      </c>
      <c r="M18" s="13"/>
      <c r="N18" s="13"/>
      <c r="O18" s="13"/>
      <c r="P18" s="13"/>
      <c r="R18" s="16">
        <f t="shared" si="8"/>
        <v>44958</v>
      </c>
      <c r="S18" s="17"/>
      <c r="T18" s="17"/>
      <c r="U18" s="17">
        <v>300</v>
      </c>
      <c r="V18" s="17">
        <v>300</v>
      </c>
      <c r="W18" s="17">
        <v>300</v>
      </c>
      <c r="X18" s="17">
        <v>300</v>
      </c>
      <c r="Y18" s="17">
        <v>300</v>
      </c>
      <c r="Z18" s="17">
        <v>300</v>
      </c>
      <c r="AA18" s="17">
        <v>300</v>
      </c>
      <c r="AB18" s="17">
        <v>300</v>
      </c>
      <c r="AC18" s="17">
        <v>300</v>
      </c>
      <c r="AD18" s="17">
        <v>3066.67</v>
      </c>
      <c r="AE18" s="17">
        <v>3066.67</v>
      </c>
      <c r="AF18" s="17">
        <v>3066.67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1040</v>
      </c>
      <c r="C19" s="13">
        <f>++'Completion Factors'!J19</f>
        <v>1</v>
      </c>
      <c r="D19" s="13">
        <f t="shared" si="1"/>
        <v>0</v>
      </c>
      <c r="E19" s="13">
        <f t="shared" si="2"/>
        <v>0</v>
      </c>
      <c r="F19" s="13"/>
      <c r="G19" s="13">
        <f t="shared" si="3"/>
        <v>1040</v>
      </c>
      <c r="H19" s="14">
        <f t="shared" si="4"/>
        <v>0</v>
      </c>
      <c r="I19" s="13">
        <v>9952.7241666666669</v>
      </c>
      <c r="J19" s="13">
        <f t="shared" si="5"/>
        <v>10.449400411227446</v>
      </c>
      <c r="K19" s="13">
        <f t="shared" si="6"/>
        <v>10.449400411227446</v>
      </c>
      <c r="L19" s="13">
        <f t="shared" si="7"/>
        <v>0</v>
      </c>
      <c r="M19" s="13">
        <f t="shared" ref="M19:M31" si="9">SUM(G8:G19)/SUM(I8:I19)*100</f>
        <v>12.912646149514279</v>
      </c>
      <c r="N19" s="18"/>
      <c r="O19" s="13"/>
      <c r="P19" s="13"/>
      <c r="R19" s="16">
        <f t="shared" si="8"/>
        <v>44986</v>
      </c>
      <c r="S19" s="17"/>
      <c r="T19" s="17"/>
      <c r="U19" s="17"/>
      <c r="V19" s="17">
        <v>1040</v>
      </c>
      <c r="W19" s="17">
        <v>1040</v>
      </c>
      <c r="X19" s="17">
        <v>1040</v>
      </c>
      <c r="Y19" s="17">
        <v>1040</v>
      </c>
      <c r="Z19" s="17">
        <v>1040</v>
      </c>
      <c r="AA19" s="17">
        <v>1040</v>
      </c>
      <c r="AB19" s="17">
        <v>1040</v>
      </c>
      <c r="AC19" s="17">
        <v>1040</v>
      </c>
      <c r="AD19" s="17">
        <v>1040</v>
      </c>
      <c r="AE19" s="17">
        <v>1040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/>
      <c r="C20" s="13">
        <f>++'Completion Factors'!J18</f>
        <v>1</v>
      </c>
      <c r="D20" s="13">
        <f t="shared" si="1"/>
        <v>0</v>
      </c>
      <c r="E20" s="13">
        <f t="shared" si="2"/>
        <v>0</v>
      </c>
      <c r="F20" s="13"/>
      <c r="G20" s="13">
        <f t="shared" si="3"/>
        <v>0</v>
      </c>
      <c r="H20" s="14">
        <f t="shared" si="4"/>
        <v>0</v>
      </c>
      <c r="I20" s="13">
        <v>9849.5041666666657</v>
      </c>
      <c r="J20" s="13">
        <f t="shared" si="5"/>
        <v>0</v>
      </c>
      <c r="K20" s="13">
        <f t="shared" si="6"/>
        <v>0</v>
      </c>
      <c r="L20" s="13">
        <f t="shared" si="7"/>
        <v>0</v>
      </c>
      <c r="M20" s="13">
        <f t="shared" si="9"/>
        <v>13.050523432163263</v>
      </c>
      <c r="N20" s="18" t="e">
        <f t="shared" ref="N20:N31" si="10">J20/J8</f>
        <v>#DIV/0!</v>
      </c>
      <c r="O20" s="18">
        <f t="shared" ref="O20:O31" si="11">I20/I8</f>
        <v>0.88018074252270406</v>
      </c>
      <c r="P20" s="13"/>
      <c r="R20" s="16">
        <f t="shared" si="8"/>
        <v>45017</v>
      </c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/>
      <c r="C21" s="13">
        <f>++'Completion Factors'!J17</f>
        <v>0.2365306628495874</v>
      </c>
      <c r="D21" s="13">
        <f t="shared" si="1"/>
        <v>0</v>
      </c>
      <c r="E21" s="13">
        <f t="shared" si="2"/>
        <v>0</v>
      </c>
      <c r="F21" s="13"/>
      <c r="G21" s="13">
        <f t="shared" si="3"/>
        <v>0</v>
      </c>
      <c r="H21" s="14">
        <f t="shared" si="4"/>
        <v>0</v>
      </c>
      <c r="I21" s="13">
        <v>9879.3174999999992</v>
      </c>
      <c r="J21" s="13">
        <f t="shared" si="5"/>
        <v>0</v>
      </c>
      <c r="K21" s="13">
        <f t="shared" si="6"/>
        <v>0</v>
      </c>
      <c r="L21" s="13">
        <f t="shared" si="7"/>
        <v>0</v>
      </c>
      <c r="M21" s="13">
        <f t="shared" si="9"/>
        <v>13.010202010814423</v>
      </c>
      <c r="N21" s="18">
        <f t="shared" si="10"/>
        <v>0</v>
      </c>
      <c r="O21" s="18">
        <f t="shared" si="11"/>
        <v>0.89566977661936364</v>
      </c>
      <c r="P21" s="13"/>
      <c r="R21" s="16">
        <f t="shared" si="8"/>
        <v>45047</v>
      </c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480</v>
      </c>
      <c r="C22" s="13">
        <f>++'Completion Factors'!J16</f>
        <v>0.2365306628495874</v>
      </c>
      <c r="D22" s="13">
        <f t="shared" si="1"/>
        <v>1549.3351999999998</v>
      </c>
      <c r="E22" s="13">
        <f t="shared" si="2"/>
        <v>1549.3351999999998</v>
      </c>
      <c r="F22" s="13"/>
      <c r="G22" s="13">
        <f t="shared" si="3"/>
        <v>2029.3351999999998</v>
      </c>
      <c r="H22" s="14">
        <f t="shared" si="4"/>
        <v>1549.3351999999998</v>
      </c>
      <c r="I22" s="13">
        <v>9818.7874999999985</v>
      </c>
      <c r="J22" s="13">
        <f t="shared" si="5"/>
        <v>20.667879817136281</v>
      </c>
      <c r="K22" s="13">
        <f t="shared" si="6"/>
        <v>4.8885873128428541</v>
      </c>
      <c r="L22" s="13">
        <f t="shared" si="7"/>
        <v>15.779292504293426</v>
      </c>
      <c r="M22" s="13">
        <f t="shared" si="9"/>
        <v>14.50398027166931</v>
      </c>
      <c r="N22" s="18">
        <f t="shared" si="10"/>
        <v>6.6496508060918016</v>
      </c>
      <c r="O22" s="18">
        <f t="shared" si="11"/>
        <v>0.8927545431807794</v>
      </c>
      <c r="P22" s="13"/>
      <c r="R22" s="16">
        <f t="shared" si="8"/>
        <v>45078</v>
      </c>
      <c r="S22" s="17"/>
      <c r="T22" s="17">
        <v>240</v>
      </c>
      <c r="U22" s="17">
        <v>240</v>
      </c>
      <c r="V22" s="17">
        <v>240</v>
      </c>
      <c r="W22" s="17">
        <v>240</v>
      </c>
      <c r="X22" s="17">
        <v>240</v>
      </c>
      <c r="Y22" s="17">
        <v>240</v>
      </c>
      <c r="Z22" s="17">
        <v>480</v>
      </c>
      <c r="AA22" s="17">
        <v>480</v>
      </c>
      <c r="AB22" s="17">
        <v>480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/>
      <c r="C23" s="13">
        <f>++'Completion Factors'!J15</f>
        <v>0.2365306628495874</v>
      </c>
      <c r="D23" s="13">
        <f t="shared" si="1"/>
        <v>0</v>
      </c>
      <c r="E23" s="13">
        <f t="shared" si="2"/>
        <v>0</v>
      </c>
      <c r="F23" s="13"/>
      <c r="G23" s="13">
        <f t="shared" si="3"/>
        <v>0</v>
      </c>
      <c r="H23" s="14">
        <f t="shared" si="4"/>
        <v>0</v>
      </c>
      <c r="I23" s="13">
        <v>9731.0108333333337</v>
      </c>
      <c r="J23" s="13">
        <f t="shared" si="5"/>
        <v>0</v>
      </c>
      <c r="K23" s="13">
        <f t="shared" si="6"/>
        <v>0</v>
      </c>
      <c r="L23" s="13">
        <f t="shared" si="7"/>
        <v>0</v>
      </c>
      <c r="M23" s="13">
        <f t="shared" si="9"/>
        <v>14.654904238813815</v>
      </c>
      <c r="N23" s="18" t="e">
        <f t="shared" si="10"/>
        <v>#DIV/0!</v>
      </c>
      <c r="O23" s="18">
        <f t="shared" si="11"/>
        <v>0.88461999116835544</v>
      </c>
      <c r="P23" s="13"/>
      <c r="R23" s="16">
        <f t="shared" si="8"/>
        <v>45108</v>
      </c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/>
      <c r="C24" s="13">
        <f>++'Completion Factors'!J14</f>
        <v>0.2365306628495874</v>
      </c>
      <c r="D24" s="13">
        <f t="shared" si="1"/>
        <v>0</v>
      </c>
      <c r="E24" s="13">
        <f t="shared" si="2"/>
        <v>0</v>
      </c>
      <c r="F24" s="19">
        <v>0</v>
      </c>
      <c r="G24" s="13">
        <f t="shared" si="3"/>
        <v>0</v>
      </c>
      <c r="H24" s="14">
        <f t="shared" si="4"/>
        <v>0</v>
      </c>
      <c r="I24" s="13">
        <v>9583.9974999999995</v>
      </c>
      <c r="J24" s="13">
        <f t="shared" si="5"/>
        <v>0</v>
      </c>
      <c r="K24" s="13">
        <f t="shared" si="6"/>
        <v>0</v>
      </c>
      <c r="L24" s="13">
        <f t="shared" si="7"/>
        <v>0</v>
      </c>
      <c r="M24" s="13">
        <f t="shared" si="9"/>
        <v>10.646437781986059</v>
      </c>
      <c r="N24" s="18">
        <f t="shared" si="10"/>
        <v>0</v>
      </c>
      <c r="O24" s="18">
        <f t="shared" si="11"/>
        <v>0.89642321525347834</v>
      </c>
      <c r="P24" s="13"/>
      <c r="R24" s="16">
        <f t="shared" si="8"/>
        <v>45139</v>
      </c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240</v>
      </c>
      <c r="C25" s="13">
        <f>++'Completion Factors'!J13</f>
        <v>0.12912470024238859</v>
      </c>
      <c r="D25" s="13">
        <f t="shared" si="1"/>
        <v>1618.6684</v>
      </c>
      <c r="E25" s="13">
        <f t="shared" si="2"/>
        <v>1618.6684</v>
      </c>
      <c r="F25" s="19">
        <v>0</v>
      </c>
      <c r="G25" s="13">
        <f t="shared" si="3"/>
        <v>1858.6684</v>
      </c>
      <c r="H25" s="14">
        <f t="shared" si="4"/>
        <v>1618.6684</v>
      </c>
      <c r="I25" s="13">
        <v>9521.9908333333333</v>
      </c>
      <c r="J25" s="13">
        <f t="shared" si="5"/>
        <v>19.519745739445767</v>
      </c>
      <c r="K25" s="13">
        <f t="shared" si="6"/>
        <v>2.5204813174135765</v>
      </c>
      <c r="L25" s="13">
        <f t="shared" si="7"/>
        <v>16.999264422032191</v>
      </c>
      <c r="M25" s="13">
        <f t="shared" si="9"/>
        <v>12.07396547953638</v>
      </c>
      <c r="N25" s="18">
        <f t="shared" si="10"/>
        <v>7.7757610880437413</v>
      </c>
      <c r="O25" s="18">
        <f t="shared" si="11"/>
        <v>0.89596173073589114</v>
      </c>
      <c r="P25" s="13"/>
      <c r="R25" s="16">
        <f t="shared" si="8"/>
        <v>45170</v>
      </c>
      <c r="S25" s="17"/>
      <c r="T25" s="17"/>
      <c r="U25" s="17">
        <v>240</v>
      </c>
      <c r="V25" s="17">
        <v>240</v>
      </c>
      <c r="W25" s="17">
        <v>240</v>
      </c>
      <c r="X25" s="17">
        <v>240</v>
      </c>
      <c r="Y25" s="17">
        <v>240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/>
      <c r="C26" s="13">
        <f>++'Completion Factors'!J12</f>
        <v>0.12912470024238859</v>
      </c>
      <c r="D26" s="13">
        <f t="shared" si="1"/>
        <v>0</v>
      </c>
      <c r="E26" s="13">
        <f t="shared" si="2"/>
        <v>0</v>
      </c>
      <c r="F26" s="19">
        <v>0</v>
      </c>
      <c r="G26" s="13">
        <f t="shared" si="3"/>
        <v>0</v>
      </c>
      <c r="H26" s="14">
        <f t="shared" si="4"/>
        <v>0</v>
      </c>
      <c r="I26" s="13">
        <v>9486.600833333332</v>
      </c>
      <c r="J26" s="13">
        <f t="shared" si="5"/>
        <v>0</v>
      </c>
      <c r="K26" s="13">
        <f t="shared" si="6"/>
        <v>0</v>
      </c>
      <c r="L26" s="13">
        <f t="shared" si="7"/>
        <v>0</v>
      </c>
      <c r="M26" s="13">
        <f t="shared" si="9"/>
        <v>9.6523703680691515</v>
      </c>
      <c r="N26" s="18">
        <f t="shared" si="10"/>
        <v>0</v>
      </c>
      <c r="O26" s="18">
        <f t="shared" si="11"/>
        <v>0.90161565673105781</v>
      </c>
      <c r="P26" s="13"/>
      <c r="R26" s="16">
        <f t="shared" si="8"/>
        <v>45200</v>
      </c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/>
      <c r="C27" s="13">
        <f>++'Completion Factors'!J11</f>
        <v>0.12912470024238859</v>
      </c>
      <c r="D27" s="13">
        <f t="shared" si="1"/>
        <v>0</v>
      </c>
      <c r="E27" s="13">
        <f t="shared" si="2"/>
        <v>0</v>
      </c>
      <c r="F27" s="19">
        <v>0</v>
      </c>
      <c r="G27" s="13">
        <f t="shared" si="3"/>
        <v>0</v>
      </c>
      <c r="H27" s="14">
        <f t="shared" si="4"/>
        <v>0</v>
      </c>
      <c r="I27" s="13">
        <v>9353.5275000000001</v>
      </c>
      <c r="J27" s="13">
        <f t="shared" si="5"/>
        <v>0</v>
      </c>
      <c r="K27" s="13">
        <f t="shared" si="6"/>
        <v>0</v>
      </c>
      <c r="L27" s="13">
        <f t="shared" si="7"/>
        <v>0</v>
      </c>
      <c r="M27" s="13">
        <f t="shared" si="9"/>
        <v>7.5053195238206403</v>
      </c>
      <c r="N27" s="18">
        <f t="shared" si="10"/>
        <v>0</v>
      </c>
      <c r="O27" s="18">
        <f t="shared" si="11"/>
        <v>0.89892191674941724</v>
      </c>
      <c r="P27" s="13"/>
      <c r="R27" s="16">
        <f t="shared" si="8"/>
        <v>45231</v>
      </c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/>
      <c r="C28" s="13">
        <f>++'Completion Factors'!J10</f>
        <v>0.12912470024238859</v>
      </c>
      <c r="D28" s="13">
        <f t="shared" si="1"/>
        <v>0</v>
      </c>
      <c r="E28" s="13">
        <f t="shared" si="2"/>
        <v>0</v>
      </c>
      <c r="F28" s="19">
        <v>0</v>
      </c>
      <c r="G28" s="13">
        <f t="shared" si="3"/>
        <v>0</v>
      </c>
      <c r="H28" s="14">
        <f t="shared" si="4"/>
        <v>0</v>
      </c>
      <c r="I28" s="13">
        <v>9322.3475000000017</v>
      </c>
      <c r="J28" s="13">
        <f t="shared" si="5"/>
        <v>0</v>
      </c>
      <c r="K28" s="13">
        <f t="shared" si="6"/>
        <v>0</v>
      </c>
      <c r="L28" s="13">
        <f t="shared" si="7"/>
        <v>0</v>
      </c>
      <c r="M28" s="13">
        <f t="shared" si="9"/>
        <v>7.0908117316322796</v>
      </c>
      <c r="N28" s="18">
        <f t="shared" si="10"/>
        <v>0</v>
      </c>
      <c r="O28" s="18">
        <f t="shared" si="11"/>
        <v>0.89903077159350653</v>
      </c>
      <c r="P28" s="20"/>
      <c r="R28" s="16">
        <f t="shared" si="8"/>
        <v>45261</v>
      </c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2981</v>
      </c>
      <c r="C29" s="13">
        <f>++'Completion Factors'!J9</f>
        <v>0.12912470024238859</v>
      </c>
      <c r="D29" s="13">
        <f t="shared" si="1"/>
        <v>20105.210418333332</v>
      </c>
      <c r="E29" s="13">
        <f t="shared" si="2"/>
        <v>20105.210418333332</v>
      </c>
      <c r="F29" s="13">
        <f>ROUND(+I29*J29/100,0)-D29-B29</f>
        <v>-19835.210418333332</v>
      </c>
      <c r="G29" s="13">
        <f t="shared" si="3"/>
        <v>3251</v>
      </c>
      <c r="H29" s="14">
        <f t="shared" si="4"/>
        <v>270</v>
      </c>
      <c r="I29" s="13">
        <v>9289.930833333332</v>
      </c>
      <c r="J29" s="19">
        <v>35</v>
      </c>
      <c r="K29" s="13">
        <f t="shared" si="6"/>
        <v>32.088505861678016</v>
      </c>
      <c r="L29" s="13">
        <f t="shared" si="7"/>
        <v>2.9114941383219843</v>
      </c>
      <c r="M29" s="13">
        <f t="shared" si="9"/>
        <v>9.7116012298149119</v>
      </c>
      <c r="N29" s="18">
        <f t="shared" si="10"/>
        <v>12.878533181818181</v>
      </c>
      <c r="O29" s="18">
        <f t="shared" si="11"/>
        <v>0.91808190936105438</v>
      </c>
      <c r="P29" s="13"/>
      <c r="R29" s="16">
        <f t="shared" si="8"/>
        <v>45292</v>
      </c>
      <c r="S29" s="17"/>
      <c r="T29" s="17"/>
      <c r="U29" s="17">
        <v>2981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/>
      <c r="C30" s="13">
        <f>++'Completion Factors'!J8</f>
        <v>0.12912470024238859</v>
      </c>
      <c r="D30" s="13">
        <f t="shared" si="1"/>
        <v>0</v>
      </c>
      <c r="E30" s="13">
        <f t="shared" si="2"/>
        <v>0</v>
      </c>
      <c r="F30" s="13">
        <f>ROUND(+I30*J30/100,0)-D30-B30</f>
        <v>3246</v>
      </c>
      <c r="G30" s="13">
        <f t="shared" si="3"/>
        <v>3246</v>
      </c>
      <c r="H30" s="14">
        <f t="shared" si="4"/>
        <v>3246</v>
      </c>
      <c r="I30" s="13">
        <v>9275.0475000000006</v>
      </c>
      <c r="J30" s="19">
        <v>35</v>
      </c>
      <c r="K30" s="13">
        <f t="shared" si="6"/>
        <v>0</v>
      </c>
      <c r="L30" s="13">
        <f t="shared" si="7"/>
        <v>35</v>
      </c>
      <c r="M30" s="13">
        <f t="shared" si="9"/>
        <v>9.9291920064974413</v>
      </c>
      <c r="N30" s="18">
        <f t="shared" si="10"/>
        <v>1.1420503754887223</v>
      </c>
      <c r="O30" s="18">
        <f t="shared" si="11"/>
        <v>0.92689786362379234</v>
      </c>
      <c r="P30" s="13"/>
      <c r="R30" s="16">
        <f t="shared" si="8"/>
        <v>45323</v>
      </c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/>
      <c r="C31" s="13">
        <f>+'Completion Factors'!J7</f>
        <v>0.12912470024238859</v>
      </c>
      <c r="D31" s="13">
        <f t="shared" si="1"/>
        <v>0</v>
      </c>
      <c r="E31" s="13">
        <f t="shared" si="2"/>
        <v>0</v>
      </c>
      <c r="F31" s="13">
        <f>ROUND(+I31*J31/100,0)-D31-B31</f>
        <v>3216</v>
      </c>
      <c r="G31" s="13">
        <f t="shared" si="3"/>
        <v>3216</v>
      </c>
      <c r="H31" s="14">
        <f t="shared" si="4"/>
        <v>3216</v>
      </c>
      <c r="I31" s="13">
        <v>9189.5575000000008</v>
      </c>
      <c r="J31" s="19">
        <v>35</v>
      </c>
      <c r="K31" s="13">
        <f t="shared" si="6"/>
        <v>0</v>
      </c>
      <c r="L31" s="13">
        <f t="shared" si="7"/>
        <v>35</v>
      </c>
      <c r="M31" s="13">
        <f t="shared" si="9"/>
        <v>11.899222075767607</v>
      </c>
      <c r="N31" s="18">
        <f t="shared" si="10"/>
        <v>3.3494744791666666</v>
      </c>
      <c r="O31" s="18">
        <f t="shared" si="11"/>
        <v>0.92332082614902178</v>
      </c>
      <c r="P31" s="13"/>
      <c r="R31" s="16">
        <f t="shared" si="8"/>
        <v>45352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51</v>
      </c>
      <c r="R32" t="s">
        <v>26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9900.0036</v>
      </c>
      <c r="I33" s="13"/>
      <c r="J33" s="22">
        <f>SUM(G20:G31)/SUM(I20:I31)</f>
        <v>0.11899222075767607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52</v>
      </c>
      <c r="J35" s="23" t="s">
        <v>53</v>
      </c>
      <c r="K35" t="s">
        <v>54</v>
      </c>
    </row>
    <row r="36" spans="3:14" x14ac:dyDescent="0.35">
      <c r="C36" s="17"/>
      <c r="D36" s="13"/>
      <c r="F36" s="23"/>
      <c r="H36" s="25">
        <f>H33*(1+H35)</f>
        <v>10642.50387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Completion Factors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2024-09-06T17:48:46Z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