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4F175F5B-1C3A-4DF8-B270-FD864677798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s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<sst xmlns="http://schemas.openxmlformats.org/spreadsheetml/2006/main" count="117" uniqueCount="55">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</sst>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0.14075622286935938</v>
      </c>
      <c r="C7" s="4">
        <f t="shared" ref="C7:C29" si="1">+F7/F8</f>
        <v>1.2020093221112461E-3</v>
      </c>
      <c r="D7" s="4">
        <f t="shared" ref="D7:D29" si="2">+G7/G8</f>
        <v>1.2020093221112459E-3</v>
      </c>
      <c r="E7" s="5">
        <v>2.0250217773672549E-3</v>
      </c>
      <c r="F7" s="5">
        <v>-7.5711242435033911E-8</v>
      </c>
      <c r="G7" s="5">
        <v>1.8939522343958651E-7</v>
      </c>
      <c r="H7" s="4">
        <f t="shared" ref="H7:H29" si="3">+I7/I8</f>
        <v>1.1967914928211422E-3</v>
      </c>
      <c r="I7" s="5">
        <v>-1.51428146445284E-7</v>
      </c>
      <c r="J7" s="5">
        <f t="shared" ref="J7:J30" si="4">I7</f>
        <v>-1.51428146445284E-7</v>
      </c>
    </row>
    <row r="8" spans="1:10" ht="15.5" customHeight="1" x14ac:dyDescent="0.35">
      <c r="A8" s="3">
        <f t="shared" ref="A8:A29" si="5">1+A7</f>
        <v>1</v>
      </c>
      <c r="B8" s="4">
        <f t="shared" si="0"/>
        <v>0.85045616281378766</v>
      </c>
      <c r="C8" s="4">
        <f t="shared" si="1"/>
        <v>-4.3050043164103734E-2</v>
      </c>
      <c r="D8" s="4">
        <f t="shared" si="2"/>
        <v>-8.0254029233461754E-2</v>
      </c>
      <c r="E8" s="5">
        <v>1.43867300222083E-2</v>
      </c>
      <c r="F8" s="5">
        <v>-6.2987233994202607E-5</v>
      </c>
      <c r="G8" s="5">
        <v>1.5756551963085191E-4</v>
      </c>
      <c r="H8" s="4">
        <f t="shared" si="3"/>
        <v>-4.6979147819453303E-2</v>
      </c>
      <c r="I8" s="5">
        <v>-1.26528428179523E-4</v>
      </c>
      <c r="J8" s="5">
        <f t="shared" si="4"/>
        <v>-1.26528428179523E-4</v>
      </c>
    </row>
    <row r="9" spans="1:10" ht="15.5" customHeight="1" x14ac:dyDescent="0.35">
      <c r="A9" s="3">
        <f t="shared" si="5"/>
        <v>2</v>
      </c>
      <c r="B9" s="4">
        <f t="shared" si="0"/>
        <v>0.82434041597796137</v>
      </c>
      <c r="C9" s="4">
        <f t="shared" si="1"/>
        <v>0.23481046385991231</v>
      </c>
      <c r="D9" s="4">
        <f t="shared" si="2"/>
        <v>0.36003572144442025</v>
      </c>
      <c r="E9" s="5">
        <v>1.6916486294377479E-2</v>
      </c>
      <c r="F9" s="5">
        <v>1.4631166281088199E-3</v>
      </c>
      <c r="G9" s="5">
        <v>-1.963334690305559E-3</v>
      </c>
      <c r="H9" s="4">
        <f t="shared" si="3"/>
        <v>0.28174026312433681</v>
      </c>
      <c r="I9" s="5">
        <v>2.6932891304411789E-3</v>
      </c>
      <c r="J9" s="5">
        <f t="shared" si="4"/>
        <v>2.6932891304411789E-3</v>
      </c>
    </row>
    <row r="10" spans="1:10" ht="15.5" customHeight="1" x14ac:dyDescent="0.35">
      <c r="A10" s="3">
        <f t="shared" si="5"/>
        <v>3</v>
      </c>
      <c r="B10" s="4">
        <f t="shared" si="0"/>
        <v>0.89137763773878476</v>
      </c>
      <c r="C10" s="4">
        <f t="shared" si="1"/>
        <v>8.1800571355000028E-3</v>
      </c>
      <c r="D10" s="4">
        <f t="shared" si="2"/>
        <v>1.356010808305117E-2</v>
      </c>
      <c r="E10" s="5">
        <v>2.052123851565436E-2</v>
      </c>
      <c r="F10" s="5">
        <v>6.2310537786838746E-3</v>
      </c>
      <c r="G10" s="5">
        <v>-5.4531663759054098E-3</v>
      </c>
      <c r="H10" s="4">
        <f t="shared" si="3"/>
        <v>0.21389146165343154</v>
      </c>
      <c r="I10" s="5">
        <v>9.5594754564866154E-3</v>
      </c>
      <c r="J10" s="5">
        <f t="shared" si="4"/>
        <v>9.5594754564866154E-3</v>
      </c>
    </row>
    <row r="11" spans="1:10" ht="15.5" customHeight="1" x14ac:dyDescent="0.35">
      <c r="A11" s="3">
        <f t="shared" si="5"/>
        <v>4</v>
      </c>
      <c r="B11" s="4">
        <f t="shared" si="0"/>
        <v>0.73765377936675836</v>
      </c>
      <c r="C11" s="4">
        <f t="shared" si="1"/>
        <v>-39.705602348147025</v>
      </c>
      <c r="D11" s="4">
        <f t="shared" si="2"/>
        <v>2.5981531442909418</v>
      </c>
      <c r="E11" s="5">
        <v>2.302193553757071E-2</v>
      </c>
      <c r="F11" s="5">
        <v>0.76173719516483596</v>
      </c>
      <c r="G11" s="5">
        <v>-0.40214770726800791</v>
      </c>
      <c r="H11" s="4">
        <f t="shared" si="3"/>
        <v>-0.44880203754576298</v>
      </c>
      <c r="I11" s="5">
        <v>4.4693113893325198E-2</v>
      </c>
      <c r="J11" s="5">
        <f t="shared" si="4"/>
        <v>4.4693113893325198E-2</v>
      </c>
    </row>
    <row r="12" spans="1:10" ht="15.5" customHeight="1" x14ac:dyDescent="0.35">
      <c r="A12" s="3">
        <f t="shared" si="5"/>
        <v>5</v>
      </c>
      <c r="B12" s="4">
        <f t="shared" si="0"/>
        <v>0.84956635766284183</v>
      </c>
      <c r="C12" s="4">
        <f t="shared" si="1"/>
        <v>1.1662820415658934</v>
      </c>
      <c r="D12" s="4">
        <f t="shared" si="2"/>
        <v>1.0843257254942551</v>
      </c>
      <c r="E12" s="5">
        <v>3.120967611300518E-2</v>
      </c>
      <c r="F12" s="5">
        <v>-1.9184627612138079E-2</v>
      </c>
      <c r="G12" s="5">
        <v>-0.15478214136517249</v>
      </c>
      <c r="H12" s="4">
        <f t="shared" si="3"/>
        <v>1.6715666941945753</v>
      </c>
      <c r="I12" s="5">
        <v>-9.958313500029059E-2</v>
      </c>
      <c r="J12" s="5">
        <f t="shared" si="4"/>
        <v>-9.958313500029059E-2</v>
      </c>
    </row>
    <row r="13" spans="1:10" ht="15.5" customHeight="1" x14ac:dyDescent="0.35">
      <c r="A13" s="3">
        <f t="shared" si="5"/>
        <v>6</v>
      </c>
      <c r="B13" s="4">
        <f t="shared" si="0"/>
        <v>0.31255211413498946</v>
      </c>
      <c r="C13" s="4">
        <f t="shared" si="1"/>
        <v>0.50093937120011645</v>
      </c>
      <c r="D13" s="4">
        <f t="shared" si="2"/>
        <v>0.62588024706074008</v>
      </c>
      <c r="E13" s="5">
        <v>3.6736007530786693E-2</v>
      </c>
      <c r="F13" s="5">
        <v>-1.644938953735418E-2</v>
      </c>
      <c r="G13" s="5">
        <v>-0.14274506057173919</v>
      </c>
      <c r="H13" s="4">
        <f t="shared" si="3"/>
        <v>0.6536930424301437</v>
      </c>
      <c r="I13" s="5">
        <v>-5.9574730309085007E-2</v>
      </c>
      <c r="J13" s="5">
        <f t="shared" si="4"/>
        <v>-5.9574730309085007E-2</v>
      </c>
    </row>
    <row r="14" spans="1:10" ht="15.5" customHeight="1" x14ac:dyDescent="0.35">
      <c r="A14" s="3">
        <f t="shared" si="5"/>
        <v>7</v>
      </c>
      <c r="B14" s="4">
        <f t="shared" si="0"/>
        <v>1.0837709735088092</v>
      </c>
      <c r="C14" s="4">
        <f t="shared" si="1"/>
        <v>8.6970428379747874E-2</v>
      </c>
      <c r="D14" s="4">
        <f t="shared" si="2"/>
        <v>0.13700700848682834</v>
      </c>
      <c r="E14" s="5">
        <v>0.11753562324304299</v>
      </c>
      <c r="F14" s="5">
        <v>-3.2837086647723161E-2</v>
      </c>
      <c r="G14" s="5">
        <v>-0.22807088295580311</v>
      </c>
      <c r="H14" s="4">
        <f t="shared" si="3"/>
        <v>-0.29948283500177492</v>
      </c>
      <c r="I14" s="5">
        <v>-9.113563468200965E-2</v>
      </c>
      <c r="J14" s="5">
        <f t="shared" si="4"/>
        <v>-9.113563468200965E-2</v>
      </c>
    </row>
    <row r="15" spans="1:10" ht="15.5" customHeight="1" x14ac:dyDescent="0.35">
      <c r="A15" s="3">
        <f t="shared" si="5"/>
        <v>8</v>
      </c>
      <c r="B15" s="4">
        <f t="shared" si="0"/>
        <v>-2.7163220751693813</v>
      </c>
      <c r="C15" s="4">
        <f t="shared" si="1"/>
        <v>-0.87203593830717829</v>
      </c>
      <c r="D15" s="4">
        <f t="shared" si="2"/>
        <v>-2.3193184107260851</v>
      </c>
      <c r="E15" s="5">
        <v>0.108450610060639</v>
      </c>
      <c r="F15" s="5">
        <v>-0.3775661136719165</v>
      </c>
      <c r="G15" s="5">
        <v>-1.6646658114408031</v>
      </c>
      <c r="H15" s="4">
        <f t="shared" si="3"/>
        <v>-3.4595492545220567</v>
      </c>
      <c r="I15" s="5">
        <v>0.30431004395116512</v>
      </c>
      <c r="J15" s="5">
        <f t="shared" si="4"/>
        <v>0.30431004395116512</v>
      </c>
    </row>
    <row r="16" spans="1:10" ht="15.5" customHeight="1" x14ac:dyDescent="0.35">
      <c r="A16" s="3">
        <f t="shared" si="5"/>
        <v>9</v>
      </c>
      <c r="B16" s="4">
        <f t="shared" si="0"/>
        <v>0.43190915606466362</v>
      </c>
      <c r="C16" s="4">
        <f t="shared" si="1"/>
        <v>0.41590606979866818</v>
      </c>
      <c r="D16" s="4">
        <f t="shared" si="2"/>
        <v>0.53255419768860013</v>
      </c>
      <c r="E16" s="5">
        <v>-3.9925534255313359E-2</v>
      </c>
      <c r="F16" s="5">
        <v>0.43297081815786043</v>
      </c>
      <c r="G16" s="5">
        <v>0.7177392305180138</v>
      </c>
      <c r="H16" s="4">
        <f t="shared" si="3"/>
        <v>0.43353474933615582</v>
      </c>
      <c r="I16" s="5">
        <v>-8.7962338895274994E-2</v>
      </c>
      <c r="J16" s="5">
        <f t="shared" si="4"/>
        <v>-8.7962338895274994E-2</v>
      </c>
    </row>
    <row r="17" spans="1:10" ht="15.5" customHeight="1" x14ac:dyDescent="0.35">
      <c r="A17" s="3">
        <f t="shared" si="5"/>
        <v>10</v>
      </c>
      <c r="B17" s="4">
        <f t="shared" si="0"/>
        <v>0.40918297188457053</v>
      </c>
      <c r="C17" s="4">
        <f t="shared" si="1"/>
        <v>0.55622016400121044</v>
      </c>
      <c r="D17" s="4">
        <f t="shared" si="2"/>
        <v>0.63698636535907116</v>
      </c>
      <c r="E17" s="5">
        <v>-9.2439657031340813E-2</v>
      </c>
      <c r="F17" s="5">
        <v>1.0410302940936951</v>
      </c>
      <c r="G17" s="5">
        <v>1.347729928020766</v>
      </c>
      <c r="H17" s="4">
        <f t="shared" si="3"/>
        <v>0.39485427510109172</v>
      </c>
      <c r="I17" s="5">
        <v>-0.2028957056613481</v>
      </c>
      <c r="J17" s="5">
        <f t="shared" si="4"/>
        <v>-0.2028957056613481</v>
      </c>
    </row>
    <row r="18" spans="1:10" ht="15.5" customHeight="1" x14ac:dyDescent="0.35">
      <c r="A18" s="3">
        <f t="shared" si="5"/>
        <v>11</v>
      </c>
      <c r="B18" s="4">
        <f t="shared" si="0"/>
        <v>0.17231140113355342</v>
      </c>
      <c r="C18" s="4">
        <f t="shared" si="1"/>
        <v>0.25759466959436284</v>
      </c>
      <c r="D18" s="4">
        <f t="shared" si="2"/>
        <v>0.29396865195875244</v>
      </c>
      <c r="E18" s="5">
        <v>-0.22591276612903091</v>
      </c>
      <c r="F18" s="5">
        <v>1.8716155246961339</v>
      </c>
      <c r="G18" s="5">
        <v>2.1157908572517821</v>
      </c>
      <c r="H18" s="4">
        <f t="shared" si="3"/>
        <v>0.16060419642589321</v>
      </c>
      <c r="I18" s="5">
        <v>-0.51384958567158012</v>
      </c>
      <c r="J18" s="5">
        <f t="shared" si="4"/>
        <v>-0.51384958567158012</v>
      </c>
    </row>
    <row r="19" spans="1:10" ht="15.5" customHeight="1" x14ac:dyDescent="0.35">
      <c r="A19" s="3">
        <f t="shared" si="5"/>
        <v>12</v>
      </c>
      <c r="B19" s="4">
        <f t="shared" si="0"/>
        <v>-1.0905550680122862</v>
      </c>
      <c r="C19" s="4">
        <f t="shared" si="1"/>
        <v>5.933010786862285</v>
      </c>
      <c r="D19" s="4">
        <f t="shared" si="2"/>
        <v>5.9330107868622877</v>
      </c>
      <c r="E19" s="5">
        <v>-1.311072654756795</v>
      </c>
      <c r="F19" s="5">
        <v>7.2657385637807934</v>
      </c>
      <c r="G19" s="5">
        <v>7.1973349646432867</v>
      </c>
      <c r="H19" s="4">
        <f t="shared" si="3"/>
        <v>-2.6369735022110374</v>
      </c>
      <c r="I19" s="5">
        <v>-3.199477953296713</v>
      </c>
      <c r="J19" s="5">
        <f t="shared" si="4"/>
        <v>-3.199477953296713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1.0282486189089608</v>
      </c>
      <c r="I20" s="5">
        <v>1.213314411621516</v>
      </c>
      <c r="J20" s="5">
        <f t="shared" si="4"/>
        <v>1.213314411621516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1.179981562152665</v>
      </c>
      <c r="J21" s="5">
        <f t="shared" si="4"/>
        <v>1.179981562152665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1.1294089029433234</v>
      </c>
      <c r="I22" s="5">
        <v>1.179981562152665</v>
      </c>
      <c r="J22" s="5">
        <f t="shared" si="4"/>
        <v>1.179981562152665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1.0447779888024129</v>
      </c>
      <c r="J23" s="5">
        <f t="shared" si="4"/>
        <v>1.0447779888024129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1.0447779888024129</v>
      </c>
      <c r="J24" s="5">
        <f t="shared" si="4"/>
        <v>1.0447779888024129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1.0762411347517731</v>
      </c>
      <c r="I25" s="5">
        <v>1.0447779888024129</v>
      </c>
      <c r="J25" s="5">
        <f t="shared" si="4"/>
        <v>1.0447779888024129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0.97076570952975438</v>
      </c>
      <c r="J26" s="5">
        <f t="shared" si="4"/>
        <v>0.97076570952975438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0.97076570952975438</v>
      </c>
      <c r="J27" s="5">
        <f t="shared" si="4"/>
        <v>0.97076570952975438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0.97076570952975438</v>
      </c>
      <c r="I28" s="5">
        <v>0.97076570952975438</v>
      </c>
      <c r="J28" s="5">
        <f t="shared" si="4"/>
        <v>0.97076570952975438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0.65756281407035166</v>
      </c>
      <c r="M47" s="4">
        <v>0.75973405678040573</v>
      </c>
      <c r="N47" s="4">
        <v>-2.8339284816174621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/>
      <c r="D54" s="4">
        <v>18.596055514974431</v>
      </c>
      <c r="E54" s="4">
        <v>-12.0917589755676</v>
      </c>
      <c r="F54" s="4">
        <v>1.9686939629408251</v>
      </c>
      <c r="G54" s="4">
        <v>1.0488262074132011</v>
      </c>
      <c r="H54" s="4">
        <v>1.026715773807183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2.3171952087148209</v>
      </c>
      <c r="E55" s="4">
        <v>1.20629020405287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3306.4477682811012</v>
      </c>
      <c r="C57" s="4">
        <v>1.2540289707051711</v>
      </c>
      <c r="D57" s="4">
        <v>1.0343148678598111</v>
      </c>
      <c r="E57" s="4">
        <v>1.0036751851155561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0.97076570952975438</v>
      </c>
      <c r="D10" s="13">
        <f t="shared" si="1"/>
        <v>0.73058193119708781</v>
      </c>
      <c r="E10" s="13">
        <f t="shared" si="2"/>
        <v>0.73058193119708781</v>
      </c>
      <c r="F10" s="13"/>
      <c r="G10" s="13">
        <f t="shared" si="3"/>
        <v>24.990581931197088</v>
      </c>
      <c r="H10" s="14">
        <f t="shared" si="4"/>
        <v>0.73058193119708648</v>
      </c>
      <c r="I10" s="13">
        <v>712.99666666666678</v>
      </c>
      <c r="J10" s="13">
        <f t="shared" si="5"/>
        <v>3.5050068393770544</v>
      </c>
      <c r="K10" s="13">
        <f t="shared" si="6"/>
        <v>3.4025404513345077</v>
      </c>
      <c r="L10" s="13">
        <f t="shared" si="7"/>
        <v>0.10246638804254671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0.97076570952975438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0.97076570952975438</v>
      </c>
      <c r="D12" s="13">
        <f t="shared" si="1"/>
        <v>1.2949308755760417E-2</v>
      </c>
      <c r="E12" s="13">
        <f t="shared" si="2"/>
        <v>1.2949308755760417E-2</v>
      </c>
      <c r="F12" s="13"/>
      <c r="G12" s="13">
        <f t="shared" si="3"/>
        <v>0.44294930875576038</v>
      </c>
      <c r="H12" s="14">
        <f t="shared" si="4"/>
        <v>1.2949308755760391E-2</v>
      </c>
      <c r="I12" s="13">
        <v>706.75666666666666</v>
      </c>
      <c r="J12" s="13">
        <f t="shared" si="5"/>
        <v>6.2673523950595028E-2</v>
      </c>
      <c r="K12" s="13">
        <f t="shared" si="6"/>
        <v>6.0841307946629439E-2</v>
      </c>
      <c r="L12" s="13">
        <f t="shared" si="7"/>
        <v>1.8322160039655894E-3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1.0447779888024129</v>
      </c>
      <c r="D13" s="13">
        <f t="shared" si="1"/>
        <v>4.1110214150383797</v>
      </c>
      <c r="E13" s="13">
        <f t="shared" si="2"/>
        <v>4.1110214150383797</v>
      </c>
      <c r="F13" s="13"/>
      <c r="G13" s="13">
        <f t="shared" si="3"/>
        <v>-91.808978584961622</v>
      </c>
      <c r="H13" s="14">
        <f t="shared" si="4"/>
        <v>4.1110214150383797</v>
      </c>
      <c r="I13" s="13">
        <v>706.25</v>
      </c>
      <c r="J13" s="13">
        <f t="shared" si="5"/>
        <v>-12.999501392560937</v>
      </c>
      <c r="K13" s="13">
        <f t="shared" si="6"/>
        <v>-13.581592920353982</v>
      </c>
      <c r="L13" s="13">
        <f t="shared" si="7"/>
        <v>0.58209152779304496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1.0447779888024129</v>
      </c>
      <c r="D14" s="13">
        <f t="shared" si="1"/>
        <v>1.2081911352161372</v>
      </c>
      <c r="E14" s="13">
        <f t="shared" si="2"/>
        <v>1.2081911352161372</v>
      </c>
      <c r="F14" s="13"/>
      <c r="G14" s="13">
        <f t="shared" si="3"/>
        <v>-26.981808864783854</v>
      </c>
      <c r="H14" s="14">
        <f t="shared" si="4"/>
        <v>1.2081911352161363</v>
      </c>
      <c r="I14" s="13">
        <v>705.17666666666673</v>
      </c>
      <c r="J14" s="13">
        <f t="shared" si="5"/>
        <v>-3.8262481077721211</v>
      </c>
      <c r="K14" s="13">
        <f t="shared" si="6"/>
        <v>-3.9975798026971945</v>
      </c>
      <c r="L14" s="13">
        <f t="shared" si="7"/>
        <v>0.17133169492507339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-0.64</v>
      </c>
      <c r="C15" s="13">
        <f>++'Completion Factors'!J23</f>
        <v>1.0447779888024129</v>
      </c>
      <c r="D15" s="13">
        <f t="shared" si="1"/>
        <v>2.7429667489830722E-2</v>
      </c>
      <c r="E15" s="13">
        <f t="shared" si="2"/>
        <v>2.7429667489830722E-2</v>
      </c>
      <c r="F15" s="13"/>
      <c r="G15" s="13">
        <f t="shared" si="3"/>
        <v>-0.61257033251016924</v>
      </c>
      <c r="H15" s="14">
        <f t="shared" si="4"/>
        <v>2.7429667489830778E-2</v>
      </c>
      <c r="I15" s="13">
        <v>724.63666666666677</v>
      </c>
      <c r="J15" s="13">
        <f t="shared" si="5"/>
        <v>-8.4534824235157263E-2</v>
      </c>
      <c r="K15" s="13">
        <f t="shared" si="6"/>
        <v>-8.8320123648173085E-2</v>
      </c>
      <c r="L15" s="13">
        <f t="shared" si="7"/>
        <v>3.7852994130158218E-3</v>
      </c>
      <c r="M15" s="13"/>
      <c r="N15" s="13"/>
      <c r="O15" s="13"/>
      <c r="P15" s="13"/>
      <c r="R15" s="16">
        <f t="shared" si="8"/>
        <v>44866</v>
      </c>
      <c r="S15" s="17"/>
      <c r="T15" s="17">
        <v>-0.64</v>
      </c>
      <c r="U15" s="17">
        <v>-0.64</v>
      </c>
      <c r="V15" s="17">
        <v>-0.64</v>
      </c>
      <c r="W15" s="17">
        <v>-0.64</v>
      </c>
      <c r="X15" s="17">
        <v>-0.64</v>
      </c>
      <c r="Y15" s="17">
        <v>-0.64</v>
      </c>
      <c r="Z15" s="17">
        <v>-0.64</v>
      </c>
      <c r="AA15" s="17">
        <v>-0.64</v>
      </c>
      <c r="AB15" s="17">
        <v>-0.64</v>
      </c>
      <c r="AC15" s="17">
        <v>-0.64</v>
      </c>
      <c r="AD15" s="17">
        <v>-0.64</v>
      </c>
      <c r="AE15" s="17">
        <v>-0.64</v>
      </c>
      <c r="AF15" s="17">
        <v>-0.64</v>
      </c>
      <c r="AG15" s="17">
        <v>-0.64</v>
      </c>
      <c r="AH15" s="17">
        <v>-0.64</v>
      </c>
      <c r="AI15" s="17">
        <v>-0.64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1.179981562152665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563.47</v>
      </c>
      <c r="C17" s="13">
        <f>++'Completion Factors'!J21</f>
        <v>1.179981562152665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563.47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80.933138630215694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563.47</v>
      </c>
      <c r="AG17" s="17">
        <v>563.47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1.213314411621516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-3.199477953296713</v>
      </c>
      <c r="D19" s="13">
        <f t="shared" si="1"/>
        <v>0</v>
      </c>
      <c r="E19" s="13">
        <f t="shared" si="2"/>
        <v>0</v>
      </c>
      <c r="F19" s="13"/>
      <c r="G19" s="13">
        <f t="shared" si="3"/>
        <v>1774.48</v>
      </c>
      <c r="H19" s="14">
        <f t="shared" si="4"/>
        <v>0</v>
      </c>
      <c r="I19" s="13">
        <v>677.66666666666663</v>
      </c>
      <c r="J19" s="13">
        <f t="shared" si="5"/>
        <v>261.85145105755043</v>
      </c>
      <c r="K19" s="13">
        <f t="shared" si="6"/>
        <v>261.85145105755043</v>
      </c>
      <c r="L19" s="13">
        <f t="shared" si="7"/>
        <v>0</v>
      </c>
      <c r="M19" s="13">
        <f t="shared" ref="M19:M31" si="9">SUM(G8:G19)/SUM(I8:I19)*100</f>
        <v>42.281183980850187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-0.51384958567158012</v>
      </c>
      <c r="D20" s="13">
        <f t="shared" si="1"/>
        <v>0</v>
      </c>
      <c r="E20" s="13">
        <f t="shared" si="2"/>
        <v>0</v>
      </c>
      <c r="F20" s="13"/>
      <c r="G20" s="13">
        <f t="shared" si="3"/>
        <v>8593.35</v>
      </c>
      <c r="H20" s="14">
        <f t="shared" si="4"/>
        <v>0</v>
      </c>
      <c r="I20" s="13">
        <v>678.2166666666667</v>
      </c>
      <c r="J20" s="13">
        <f t="shared" si="5"/>
        <v>1267.0508441255251</v>
      </c>
      <c r="K20" s="13">
        <f t="shared" si="6"/>
        <v>1267.0508441255254</v>
      </c>
      <c r="L20" s="13">
        <f t="shared" si="7"/>
        <v>0</v>
      </c>
      <c r="M20" s="13">
        <f t="shared" si="9"/>
        <v>143.03800821362285</v>
      </c>
      <c r="N20" s="18">
        <f t="shared" ref="N20:N31" si="10">J20/J8</f>
        <v>91.317399005224487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-0.2028957056613481</v>
      </c>
      <c r="D21" s="13">
        <f t="shared" si="1"/>
        <v>0</v>
      </c>
      <c r="E21" s="13">
        <f t="shared" si="2"/>
        <v>0</v>
      </c>
      <c r="F21" s="13"/>
      <c r="G21" s="13">
        <f t="shared" si="3"/>
        <v>1349.9</v>
      </c>
      <c r="H21" s="14">
        <f t="shared" si="4"/>
        <v>0</v>
      </c>
      <c r="I21" s="13">
        <v>678.2166666666667</v>
      </c>
      <c r="J21" s="13">
        <f t="shared" si="5"/>
        <v>199.03668935689183</v>
      </c>
      <c r="K21" s="13">
        <f t="shared" si="6"/>
        <v>199.03668935689186</v>
      </c>
      <c r="L21" s="13">
        <f t="shared" si="7"/>
        <v>0</v>
      </c>
      <c r="M21" s="13">
        <f t="shared" si="9"/>
        <v>159.61300639156019</v>
      </c>
      <c r="N21" s="18">
        <f t="shared" si="10"/>
        <v>252.51333817763827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-8.7962338895274994E-2</v>
      </c>
      <c r="D22" s="13">
        <f t="shared" si="1"/>
        <v>0</v>
      </c>
      <c r="E22" s="13">
        <f t="shared" si="2"/>
        <v>0</v>
      </c>
      <c r="F22" s="13"/>
      <c r="G22" s="13">
        <f t="shared" si="3"/>
        <v>2174.4899999999998</v>
      </c>
      <c r="H22" s="14">
        <f t="shared" si="4"/>
        <v>0</v>
      </c>
      <c r="I22" s="13">
        <v>677.66666666666663</v>
      </c>
      <c r="J22" s="13">
        <f t="shared" si="5"/>
        <v>320.87899655681258</v>
      </c>
      <c r="K22" s="13">
        <f t="shared" si="6"/>
        <v>320.87899655681258</v>
      </c>
      <c r="L22" s="13">
        <f t="shared" si="7"/>
        <v>0</v>
      </c>
      <c r="M22" s="13">
        <f t="shared" si="9"/>
        <v>185.95168525183578</v>
      </c>
      <c r="N22" s="18">
        <f t="shared" si="10"/>
        <v>91.548750476573247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0.30431004395116512</v>
      </c>
      <c r="D23" s="13">
        <f t="shared" si="1"/>
        <v>15475.012842972244</v>
      </c>
      <c r="E23" s="13">
        <f t="shared" si="2"/>
        <v>15475.012842972244</v>
      </c>
      <c r="F23" s="13"/>
      <c r="G23" s="13">
        <f t="shared" si="3"/>
        <v>22244.122842972243</v>
      </c>
      <c r="H23" s="14">
        <f t="shared" si="4"/>
        <v>15475.012842972243</v>
      </c>
      <c r="I23" s="13">
        <v>678.2166666666667</v>
      </c>
      <c r="J23" s="13">
        <f t="shared" si="5"/>
        <v>3279.7959614143329</v>
      </c>
      <c r="K23" s="13">
        <f t="shared" si="6"/>
        <v>998.07485316884959</v>
      </c>
      <c r="L23" s="13">
        <f t="shared" si="7"/>
        <v>2281.7211082454833</v>
      </c>
      <c r="M23" s="13">
        <f t="shared" si="9"/>
        <v>453.49545862147653</v>
      </c>
      <c r="N23" s="18">
        <f t="shared" si="10"/>
        <v>-4488.4521839447507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6525.98</v>
      </c>
      <c r="C24" s="13">
        <f>++'Completion Factors'!J14</f>
        <v>-9.113563468200965E-2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6525.98</v>
      </c>
      <c r="H24" s="14">
        <f t="shared" si="4"/>
        <v>0</v>
      </c>
      <c r="I24" s="13">
        <v>656.2166666666667</v>
      </c>
      <c r="J24" s="13">
        <f t="shared" si="5"/>
        <v>994.48556117136104</v>
      </c>
      <c r="K24" s="13">
        <f t="shared" si="6"/>
        <v>994.48556117136104</v>
      </c>
      <c r="L24" s="13">
        <f t="shared" si="7"/>
        <v>0</v>
      </c>
      <c r="M24" s="13">
        <f t="shared" si="9"/>
        <v>534.97812348687171</v>
      </c>
      <c r="N24" s="18">
        <f t="shared" si="10"/>
        <v>15867.714123675334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/>
      <c r="U24" s="17">
        <v>-13.69</v>
      </c>
      <c r="V24" s="17">
        <v>-254.58</v>
      </c>
      <c r="W24" s="17">
        <v>3078.32</v>
      </c>
      <c r="X24" s="17">
        <v>6060.27</v>
      </c>
      <c r="Y24" s="17">
        <v>6356.17</v>
      </c>
      <c r="Z24" s="17">
        <v>6525.98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-5.9574730309085007E-2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5476.52</v>
      </c>
      <c r="H25" s="14">
        <f t="shared" si="4"/>
        <v>0</v>
      </c>
      <c r="I25" s="13">
        <v>656.2166666666667</v>
      </c>
      <c r="J25" s="13">
        <f t="shared" si="5"/>
        <v>834.55972366850381</v>
      </c>
      <c r="K25" s="13">
        <f t="shared" si="6"/>
        <v>834.55972366850369</v>
      </c>
      <c r="L25" s="13">
        <f t="shared" si="7"/>
        <v>0</v>
      </c>
      <c r="M25" s="13">
        <f t="shared" si="9"/>
        <v>605.80549964855243</v>
      </c>
      <c r="N25" s="18">
        <f t="shared" si="10"/>
        <v>-64.199364149927078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-9.958313500029059E-2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21998.29</v>
      </c>
      <c r="H26" s="14">
        <f t="shared" si="4"/>
        <v>0</v>
      </c>
      <c r="I26" s="13">
        <v>652.2166666666667</v>
      </c>
      <c r="J26" s="13">
        <f t="shared" si="5"/>
        <v>3372.8500242761861</v>
      </c>
      <c r="K26" s="13">
        <f t="shared" si="6"/>
        <v>3372.8500242761861</v>
      </c>
      <c r="L26" s="13">
        <f t="shared" si="7"/>
        <v>0</v>
      </c>
      <c r="M26" s="13">
        <f t="shared" si="9"/>
        <v>878.75882445501259</v>
      </c>
      <c r="N26" s="18">
        <f t="shared" si="10"/>
        <v>-881.50321915221241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90651.199999999997</v>
      </c>
      <c r="C27" s="13">
        <f>++'Completion Factors'!J11</f>
        <v>4.4693113893325198E-2</v>
      </c>
      <c r="D27" s="13">
        <f t="shared" si="1"/>
        <v>1937652.3148629132</v>
      </c>
      <c r="E27" s="13">
        <f t="shared" si="2"/>
        <v>1937652.3148629132</v>
      </c>
      <c r="F27" s="19">
        <v>0</v>
      </c>
      <c r="G27" s="13">
        <f t="shared" si="3"/>
        <v>2028303.5148629132</v>
      </c>
      <c r="H27" s="14">
        <f t="shared" si="4"/>
        <v>1937652.3148629132</v>
      </c>
      <c r="I27" s="13">
        <v>652.2166666666667</v>
      </c>
      <c r="J27" s="13">
        <f t="shared" si="5"/>
        <v>310986.1520756773</v>
      </c>
      <c r="K27" s="13">
        <f t="shared" si="6"/>
        <v>13898.939513965195</v>
      </c>
      <c r="L27" s="13">
        <f t="shared" si="7"/>
        <v>297087.21256171208</v>
      </c>
      <c r="M27" s="13">
        <f t="shared" si="9"/>
        <v>25883.058086758279</v>
      </c>
      <c r="N27" s="18">
        <f t="shared" si="10"/>
        <v>-3678793.3835478537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69633.789999999994</v>
      </c>
      <c r="U27" s="17">
        <v>87322.79</v>
      </c>
      <c r="V27" s="17">
        <v>90319.26</v>
      </c>
      <c r="W27" s="17">
        <v>90651.199999999997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9.5594754564866154E-3</v>
      </c>
      <c r="D28" s="13">
        <f t="shared" si="1"/>
        <v>13875448.944600571</v>
      </c>
      <c r="E28" s="13">
        <f t="shared" si="2"/>
        <v>13875448.944600571</v>
      </c>
      <c r="F28" s="19">
        <v>0</v>
      </c>
      <c r="G28" s="13">
        <f t="shared" si="3"/>
        <v>14009371.184600571</v>
      </c>
      <c r="H28" s="14">
        <f t="shared" si="4"/>
        <v>13875448.944600571</v>
      </c>
      <c r="I28" s="13">
        <v>126316.48</v>
      </c>
      <c r="J28" s="13">
        <f t="shared" si="5"/>
        <v>11090.691558694931</v>
      </c>
      <c r="K28" s="13">
        <f t="shared" si="6"/>
        <v>106.0211937508075</v>
      </c>
      <c r="L28" s="13">
        <f t="shared" si="7"/>
        <v>10984.670364944122</v>
      </c>
      <c r="M28" s="13">
        <f t="shared" si="9"/>
        <v>12047.646957036497</v>
      </c>
      <c r="N28" s="18">
        <f t="shared" si="10"/>
        <v>5534.3814994859968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2.6932891304411789E-3</v>
      </c>
      <c r="D29" s="13">
        <f t="shared" si="1"/>
        <v>52475559.676306807</v>
      </c>
      <c r="E29" s="13">
        <f t="shared" si="2"/>
        <v>52475559.676306807</v>
      </c>
      <c r="F29" s="13">
        <f>ROUND(+I29*J29/100,0)-D29-B29</f>
        <v>-52527688.206306808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6416.1412485447527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-1.26528428179523E-4</v>
      </c>
      <c r="D30" s="13">
        <f t="shared" si="1"/>
        <v>0</v>
      </c>
      <c r="E30" s="13">
        <f t="shared" si="2"/>
        <v>0</v>
      </c>
      <c r="F30" s="13">
        <f>ROUND(+I30*J30/100,0)-D30-B30</f>
        <v>-7955.2799999999988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4423.6204014499244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-1.51428146445284E-7</v>
      </c>
      <c r="D31" s="13">
        <f t="shared" si="1"/>
        <v>0</v>
      </c>
      <c r="E31" s="13">
        <f t="shared" si="2"/>
        <v>0</v>
      </c>
      <c r="F31" s="13">
        <f>ROUND(+I31*J31/100,0)-D31-B31</f>
        <v>72125.47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3396.2842068772134</v>
      </c>
      <c r="N31" s="18">
        <f t="shared" si="10"/>
        <v>0.26732714184812828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15840624.022479916</v>
      </c>
      <c r="I33" s="13"/>
      <c r="J33" s="22">
        <f>SUM(G20:G31)/SUM(I20:I31)</f>
        <v>33.962842068772133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17028670.82416591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