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DBAC2819-3D77-4D49-BA11-B93FB936C99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<sst xmlns="http://schemas.openxmlformats.org/spreadsheetml/2006/main" count="137" uniqueCount="65">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</sst>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0.73842471889579087</c:v>
                </c:pt>
                <c:pt idx="1">
                  <c:v>0.73842471889579087</c:v>
                </c:pt>
                <c:pt idx="2">
                  <c:v>0.73842471889579087</c:v>
                </c:pt>
                <c:pt idx="3">
                  <c:v>0.73842471889579087</c:v>
                </c:pt>
                <c:pt idx="4">
                  <c:v>0.73842471889579087</c:v>
                </c:pt>
                <c:pt idx="5">
                  <c:v>0.73842471889579087</c:v>
                </c:pt>
                <c:pt idx="6">
                  <c:v>0.73842471889579087</c:v>
                </c:pt>
                <c:pt idx="7">
                  <c:v>0.75498132694278175</c:v>
                </c:pt>
                <c:pt idx="8">
                  <c:v>0.75498132694278175</c:v>
                </c:pt>
                <c:pt idx="9">
                  <c:v>0.75498132694278175</c:v>
                </c:pt>
                <c:pt idx="10">
                  <c:v>0.75498132694278175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6-4E76-B306-10C4CEC7576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0.63260020845356602</c:v>
                </c:pt>
                <c:pt idx="1">
                  <c:v>0.63260020845356602</c:v>
                </c:pt>
                <c:pt idx="2">
                  <c:v>0.63260020845356602</c:v>
                </c:pt>
                <c:pt idx="3">
                  <c:v>0.63260020845356602</c:v>
                </c:pt>
                <c:pt idx="4">
                  <c:v>0.63260020845356602</c:v>
                </c:pt>
                <c:pt idx="5">
                  <c:v>0.63260020845356602</c:v>
                </c:pt>
                <c:pt idx="6">
                  <c:v>0.63260020845356602</c:v>
                </c:pt>
                <c:pt idx="7">
                  <c:v>0.66633139041954148</c:v>
                </c:pt>
                <c:pt idx="8">
                  <c:v>0.66633139041954148</c:v>
                </c:pt>
                <c:pt idx="9">
                  <c:v>0.66633139041954148</c:v>
                </c:pt>
                <c:pt idx="10">
                  <c:v>0.66633139041954148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6-4E76-B306-10C4CEC7576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6-4E76-B306-10C4CEC7576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6-4E76-B306-10C4CEC7576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0.41290295941744543</c:v>
                </c:pt>
                <c:pt idx="1">
                  <c:v>0.41290295941744543</c:v>
                </c:pt>
                <c:pt idx="2">
                  <c:v>0.41290295941744543</c:v>
                </c:pt>
                <c:pt idx="3">
                  <c:v>0.41290295941744543</c:v>
                </c:pt>
                <c:pt idx="4">
                  <c:v>0.41290295941744543</c:v>
                </c:pt>
                <c:pt idx="5">
                  <c:v>0.41290295941744543</c:v>
                </c:pt>
                <c:pt idx="6">
                  <c:v>0.41290295941744543</c:v>
                </c:pt>
                <c:pt idx="7">
                  <c:v>0.46451582934462621</c:v>
                </c:pt>
                <c:pt idx="8">
                  <c:v>0.46451582934462621</c:v>
                </c:pt>
                <c:pt idx="9">
                  <c:v>0.46451582934462621</c:v>
                </c:pt>
                <c:pt idx="10">
                  <c:v>0.46451582934462621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6-4E76-B306-10C4CEC7576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0.34520524301010752</c:v>
                </c:pt>
                <c:pt idx="1">
                  <c:v>0.34520524301010752</c:v>
                </c:pt>
                <c:pt idx="2">
                  <c:v>0.34520524301010752</c:v>
                </c:pt>
                <c:pt idx="3">
                  <c:v>0.34520524301010752</c:v>
                </c:pt>
                <c:pt idx="4">
                  <c:v>0.34520524301010752</c:v>
                </c:pt>
                <c:pt idx="5">
                  <c:v>0.34520524301010752</c:v>
                </c:pt>
                <c:pt idx="6">
                  <c:v>0.34520524301010752</c:v>
                </c:pt>
                <c:pt idx="7">
                  <c:v>0.43150655376263441</c:v>
                </c:pt>
                <c:pt idx="8">
                  <c:v>0.43150655376263441</c:v>
                </c:pt>
                <c:pt idx="9">
                  <c:v>0.43150655376263441</c:v>
                </c:pt>
                <c:pt idx="10">
                  <c:v>0.43150655376263441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6-4E76-B306-10C4CEC7576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C6-4E76-B306-10C4CEC7576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C6-4E76-B306-10C4CEC7576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C6-4E76-B306-10C4CEC7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1.022421524663677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1.3245360703812319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48C4-9471-810AEECE5A6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1.053321484114641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1.500754751131222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8C4-9471-810AEECE5A6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4-48C4-9471-810AEECE5A6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4-48C4-9471-810AEECE5A6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2.1527791666666669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4-48C4-9471-810AEECE5A6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2.3174619047619052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4-48C4-9471-810AEECE5A6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4-48C4-9471-810AEECE5A6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4-48C4-9471-810AEECE5A6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4-48C4-9471-810AEECE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1</v>
      </c>
      <c r="F7" s="5">
        <v>1</v>
      </c>
      <c r="G7" s="5">
        <v>0.63260020845356602</v>
      </c>
      <c r="H7" s="4">
        <f t="shared" ref="H7:H29" si="3">+I7/I8</f>
        <v>1</v>
      </c>
      <c r="I7" s="5">
        <v>1</v>
      </c>
      <c r="J7" s="5">
        <f t="shared" ref="J7:J30" si="4">I7</f>
        <v>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1</v>
      </c>
      <c r="F8" s="5">
        <v>1</v>
      </c>
      <c r="G8" s="5">
        <v>0.63260020845356602</v>
      </c>
      <c r="H8" s="4">
        <f t="shared" si="3"/>
        <v>1</v>
      </c>
      <c r="I8" s="5">
        <v>1</v>
      </c>
      <c r="J8" s="5">
        <f t="shared" si="4"/>
        <v>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1</v>
      </c>
      <c r="F9" s="5">
        <v>1</v>
      </c>
      <c r="G9" s="5">
        <v>0.63260020845356602</v>
      </c>
      <c r="H9" s="4">
        <f t="shared" si="3"/>
        <v>1</v>
      </c>
      <c r="I9" s="5">
        <v>1</v>
      </c>
      <c r="J9" s="5">
        <f t="shared" si="4"/>
        <v>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1</v>
      </c>
      <c r="F10" s="5">
        <v>1</v>
      </c>
      <c r="G10" s="5">
        <v>0.63260020845356602</v>
      </c>
      <c r="H10" s="4">
        <f t="shared" si="3"/>
        <v>1</v>
      </c>
      <c r="I10" s="5">
        <v>1</v>
      </c>
      <c r="J10" s="5">
        <f t="shared" si="4"/>
        <v>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1</v>
      </c>
      <c r="F11" s="5">
        <v>1</v>
      </c>
      <c r="G11" s="5">
        <v>0.63260020845356602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1</v>
      </c>
      <c r="F12" s="5">
        <v>1</v>
      </c>
      <c r="G12" s="5">
        <v>0.63260020845356602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0.94937776840329058</v>
      </c>
      <c r="E13" s="5">
        <v>1</v>
      </c>
      <c r="F13" s="5">
        <v>1</v>
      </c>
      <c r="G13" s="5">
        <v>0.63260020845356602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1</v>
      </c>
      <c r="F14" s="5">
        <v>1</v>
      </c>
      <c r="G14" s="5">
        <v>0.66633139041954148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1</v>
      </c>
      <c r="G15" s="5">
        <v>0.66633139041954148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0.66633139041954148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0.66633139041954148</v>
      </c>
      <c r="E17" s="5">
        <v>1</v>
      </c>
      <c r="F17" s="5">
        <v>1</v>
      </c>
      <c r="G17" s="5">
        <v>0.66633139041954148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10.22223333333333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2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customHeight="1" x14ac:dyDescent="0.35">
      <c r="A53" s="1">
        <f t="shared" si="6"/>
        <v>15</v>
      </c>
      <c r="B53" s="4"/>
      <c r="C53" s="4"/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/>
      <c r="E55" s="4"/>
      <c r="F55" s="4"/>
      <c r="G55" s="4"/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0.73842471889579087</v>
      </c>
      <c r="C2" s="32">
        <v>0.63260020845356602</v>
      </c>
      <c r="D2" s="32">
        <v>1</v>
      </c>
      <c r="E2" s="32">
        <v>1</v>
      </c>
      <c r="F2" s="32">
        <v>0.41290295941744543</v>
      </c>
      <c r="G2" s="32">
        <v>0.34520524301010752</v>
      </c>
      <c r="H2" s="32">
        <v>1</v>
      </c>
      <c r="I2" s="32">
        <v>1</v>
      </c>
      <c r="J2" s="32">
        <v>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0.73842471889579087</v>
      </c>
      <c r="C3" s="32">
        <v>0.63260020845356602</v>
      </c>
      <c r="D3" s="32">
        <v>1</v>
      </c>
      <c r="E3" s="32">
        <v>1</v>
      </c>
      <c r="F3" s="32">
        <v>0.41290295941744543</v>
      </c>
      <c r="G3" s="32">
        <v>0.34520524301010752</v>
      </c>
      <c r="H3" s="32">
        <v>1</v>
      </c>
      <c r="I3" s="32">
        <v>1</v>
      </c>
      <c r="J3" s="32">
        <v>1</v>
      </c>
      <c r="M3">
        <f t="shared" ref="M3:M24" si="1">+M2+1</f>
        <v>2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</row>
    <row r="4" spans="1:27" x14ac:dyDescent="0.35">
      <c r="A4">
        <f t="shared" si="0"/>
        <v>3</v>
      </c>
      <c r="B4" s="32">
        <v>0.73842471889579087</v>
      </c>
      <c r="C4" s="32">
        <v>0.63260020845356602</v>
      </c>
      <c r="D4" s="32">
        <v>1</v>
      </c>
      <c r="E4" s="32">
        <v>1</v>
      </c>
      <c r="F4" s="32">
        <v>0.41290295941744543</v>
      </c>
      <c r="G4" s="32">
        <v>0.34520524301010752</v>
      </c>
      <c r="H4" s="32">
        <v>1</v>
      </c>
      <c r="I4" s="32">
        <v>1</v>
      </c>
      <c r="J4" s="32">
        <v>1</v>
      </c>
      <c r="M4">
        <f t="shared" si="1"/>
        <v>3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</row>
    <row r="5" spans="1:27" x14ac:dyDescent="0.35">
      <c r="A5">
        <f t="shared" si="0"/>
        <v>4</v>
      </c>
      <c r="B5" s="32">
        <v>0.73842471889579087</v>
      </c>
      <c r="C5" s="32">
        <v>0.63260020845356602</v>
      </c>
      <c r="D5" s="32">
        <v>1</v>
      </c>
      <c r="E5" s="32">
        <v>1</v>
      </c>
      <c r="F5" s="32">
        <v>0.41290295941744543</v>
      </c>
      <c r="G5" s="32">
        <v>0.34520524301010752</v>
      </c>
      <c r="H5" s="32">
        <v>1</v>
      </c>
      <c r="I5" s="32">
        <v>1</v>
      </c>
      <c r="J5" s="32">
        <v>1</v>
      </c>
      <c r="M5">
        <f t="shared" si="1"/>
        <v>4</v>
      </c>
      <c r="N5" s="17">
        <v>1</v>
      </c>
      <c r="O5" s="17">
        <v>1</v>
      </c>
      <c r="P5" s="17">
        <v>1</v>
      </c>
      <c r="Q5" s="17"/>
      <c r="R5" s="17">
        <v>1</v>
      </c>
      <c r="S5" s="17">
        <v>1</v>
      </c>
      <c r="T5" s="17">
        <v>1</v>
      </c>
      <c r="U5" s="17"/>
      <c r="V5" s="17">
        <v>0.5</v>
      </c>
    </row>
    <row r="6" spans="1:27" x14ac:dyDescent="0.35">
      <c r="A6">
        <f t="shared" si="0"/>
        <v>5</v>
      </c>
      <c r="B6" s="32">
        <v>0.73842471889579087</v>
      </c>
      <c r="C6" s="32">
        <v>0.63260020845356602</v>
      </c>
      <c r="D6" s="32">
        <v>1</v>
      </c>
      <c r="E6" s="32">
        <v>1</v>
      </c>
      <c r="F6" s="32">
        <v>0.41290295941744543</v>
      </c>
      <c r="G6" s="32">
        <v>0.34520524301010752</v>
      </c>
      <c r="H6" s="32">
        <v>1</v>
      </c>
      <c r="I6" s="32">
        <v>1</v>
      </c>
      <c r="J6" s="32">
        <v>1</v>
      </c>
      <c r="M6">
        <f t="shared" si="1"/>
        <v>5</v>
      </c>
      <c r="N6" s="17">
        <v>1</v>
      </c>
      <c r="O6" s="17">
        <v>1</v>
      </c>
      <c r="P6" s="17">
        <v>1</v>
      </c>
      <c r="Q6" s="17"/>
      <c r="R6" s="17">
        <v>1</v>
      </c>
      <c r="S6" s="17">
        <v>1</v>
      </c>
      <c r="T6" s="17">
        <v>1</v>
      </c>
      <c r="U6" s="17"/>
      <c r="V6" s="17">
        <v>0.5</v>
      </c>
    </row>
    <row r="7" spans="1:27" x14ac:dyDescent="0.35">
      <c r="A7">
        <f t="shared" si="0"/>
        <v>6</v>
      </c>
      <c r="B7" s="32">
        <v>0.73842471889579087</v>
      </c>
      <c r="C7" s="32">
        <v>0.63260020845356602</v>
      </c>
      <c r="D7" s="32">
        <v>1</v>
      </c>
      <c r="E7" s="32">
        <v>1</v>
      </c>
      <c r="F7" s="32">
        <v>0.41290295941744543</v>
      </c>
      <c r="G7" s="32">
        <v>0.34520524301010752</v>
      </c>
      <c r="H7" s="32">
        <v>1</v>
      </c>
      <c r="I7" s="32">
        <v>1</v>
      </c>
      <c r="J7" s="32">
        <v>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0.73842471889579087</v>
      </c>
      <c r="C8" s="32">
        <v>0.63260020845356602</v>
      </c>
      <c r="D8" s="32">
        <v>1</v>
      </c>
      <c r="E8" s="32">
        <v>1</v>
      </c>
      <c r="F8" s="32">
        <v>0.41290295941744543</v>
      </c>
      <c r="G8" s="32">
        <v>0.34520524301010752</v>
      </c>
      <c r="H8" s="32">
        <v>1</v>
      </c>
      <c r="I8" s="32">
        <v>1</v>
      </c>
      <c r="J8" s="32">
        <v>1</v>
      </c>
      <c r="M8">
        <f t="shared" si="1"/>
        <v>7</v>
      </c>
      <c r="N8" s="17">
        <v>1.022421524663677</v>
      </c>
      <c r="O8" s="17">
        <v>1.053321484114641</v>
      </c>
      <c r="P8" s="17">
        <v>1</v>
      </c>
      <c r="Q8" s="17">
        <v>1</v>
      </c>
      <c r="R8" s="17">
        <v>1.125</v>
      </c>
      <c r="S8" s="17">
        <v>1.25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0.75498132694278175</v>
      </c>
      <c r="C9" s="32">
        <v>0.66633139041954148</v>
      </c>
      <c r="D9" s="32">
        <v>1</v>
      </c>
      <c r="E9" s="32">
        <v>1</v>
      </c>
      <c r="F9" s="32">
        <v>0.46451582934462621</v>
      </c>
      <c r="G9" s="32">
        <v>0.43150655376263441</v>
      </c>
      <c r="H9" s="32">
        <v>1</v>
      </c>
      <c r="I9" s="32">
        <v>1</v>
      </c>
      <c r="J9" s="32">
        <v>1</v>
      </c>
      <c r="M9">
        <f t="shared" si="1"/>
        <v>8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0.75498132694278175</v>
      </c>
      <c r="C10" s="32">
        <v>0.66633139041954148</v>
      </c>
      <c r="D10" s="32">
        <v>1</v>
      </c>
      <c r="E10" s="32">
        <v>1</v>
      </c>
      <c r="F10" s="32">
        <v>0.46451582934462621</v>
      </c>
      <c r="G10" s="32">
        <v>0.43150655376263441</v>
      </c>
      <c r="H10" s="32">
        <v>1</v>
      </c>
      <c r="I10" s="32">
        <v>1</v>
      </c>
      <c r="J10" s="32">
        <v>1</v>
      </c>
      <c r="M10">
        <f t="shared" si="1"/>
        <v>9</v>
      </c>
      <c r="N10" s="17">
        <v>1</v>
      </c>
      <c r="O10" s="17">
        <v>1</v>
      </c>
      <c r="P10" s="17">
        <v>1</v>
      </c>
      <c r="Q10" s="17"/>
      <c r="R10" s="17">
        <v>1</v>
      </c>
      <c r="S10" s="17">
        <v>1</v>
      </c>
      <c r="T10" s="17">
        <v>1</v>
      </c>
      <c r="U10" s="17"/>
      <c r="V10" s="17">
        <v>0.5</v>
      </c>
    </row>
    <row r="11" spans="1:27" x14ac:dyDescent="0.35">
      <c r="A11">
        <f t="shared" si="0"/>
        <v>10</v>
      </c>
      <c r="B11" s="32">
        <v>0.75498132694278175</v>
      </c>
      <c r="C11" s="32">
        <v>0.66633139041954148</v>
      </c>
      <c r="D11" s="32">
        <v>1</v>
      </c>
      <c r="E11" s="32">
        <v>1</v>
      </c>
      <c r="F11" s="32">
        <v>0.46451582934462621</v>
      </c>
      <c r="G11" s="32">
        <v>0.43150655376263441</v>
      </c>
      <c r="H11" s="32">
        <v>1</v>
      </c>
      <c r="I11" s="32">
        <v>1</v>
      </c>
      <c r="J11" s="32">
        <v>1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0.75498132694278175</v>
      </c>
      <c r="C12" s="32">
        <v>0.66633139041954148</v>
      </c>
      <c r="D12" s="32">
        <v>1</v>
      </c>
      <c r="E12" s="32">
        <v>1</v>
      </c>
      <c r="F12" s="32">
        <v>0.46451582934462621</v>
      </c>
      <c r="G12" s="32">
        <v>0.43150655376263441</v>
      </c>
      <c r="H12" s="32">
        <v>1</v>
      </c>
      <c r="I12" s="32">
        <v>1</v>
      </c>
      <c r="J12" s="32">
        <v>1</v>
      </c>
      <c r="M12">
        <f t="shared" si="1"/>
        <v>11</v>
      </c>
      <c r="N12" s="17">
        <v>1.3245360703812319</v>
      </c>
      <c r="O12" s="17">
        <v>1.500754751131222</v>
      </c>
      <c r="P12" s="17">
        <v>1</v>
      </c>
      <c r="Q12" s="17">
        <v>1</v>
      </c>
      <c r="R12" s="17">
        <v>2.1527791666666669</v>
      </c>
      <c r="S12" s="17">
        <v>2.3174619047619052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3000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3000</v>
      </c>
      <c r="H8" s="14">
        <f t="shared" ref="H8:H31" si="4">G8-B8</f>
        <v>0</v>
      </c>
      <c r="I8" s="13">
        <v>10521.779166666671</v>
      </c>
      <c r="J8" s="13">
        <f t="shared" ref="J8:J28" si="5">100*$G8/$I8</f>
        <v>28.512288202209138</v>
      </c>
      <c r="K8" s="13">
        <f t="shared" ref="K8:K31" si="6">100*(B8/I8)</f>
        <v>28.512288202209135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/>
      <c r="T8" s="17"/>
      <c r="U8" s="17"/>
      <c r="V8" s="17"/>
      <c r="W8" s="17"/>
      <c r="X8" s="17"/>
      <c r="Y8" s="17">
        <v>3000</v>
      </c>
      <c r="Z8" s="17">
        <v>3000</v>
      </c>
      <c r="AA8" s="17">
        <v>3000</v>
      </c>
      <c r="AB8" s="17">
        <v>3000</v>
      </c>
      <c r="AC8" s="17">
        <v>3000</v>
      </c>
      <c r="AD8" s="17">
        <v>3000</v>
      </c>
      <c r="AE8" s="17">
        <v>3000</v>
      </c>
      <c r="AF8" s="17">
        <v>3000</v>
      </c>
      <c r="AG8" s="17">
        <v>3000</v>
      </c>
      <c r="AH8" s="17">
        <v>3000</v>
      </c>
      <c r="AI8" s="17">
        <v>3000</v>
      </c>
      <c r="AJ8" s="17">
        <v>3000</v>
      </c>
      <c r="AK8" s="17">
        <v>3000</v>
      </c>
      <c r="AL8" s="17">
        <v>3000</v>
      </c>
      <c r="AM8" s="17">
        <v>3000</v>
      </c>
      <c r="AN8" s="17">
        <v>3000</v>
      </c>
      <c r="AO8" s="17">
        <v>3000</v>
      </c>
      <c r="AP8" s="17">
        <v>3000</v>
      </c>
      <c r="AQ8" s="13"/>
      <c r="AR8" s="13"/>
    </row>
    <row r="9" spans="1:44" x14ac:dyDescent="0.35">
      <c r="A9" s="12">
        <f t="shared" si="0"/>
        <v>44866</v>
      </c>
      <c r="B9" s="13">
        <v>2628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2628</v>
      </c>
      <c r="H9" s="14">
        <f t="shared" si="4"/>
        <v>0</v>
      </c>
      <c r="I9" s="13">
        <v>10405.272499999999</v>
      </c>
      <c r="J9" s="13">
        <f t="shared" si="5"/>
        <v>25.256426489551334</v>
      </c>
      <c r="K9" s="13">
        <f t="shared" si="6"/>
        <v>25.25642648955133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/>
      <c r="T9" s="17"/>
      <c r="U9" s="17"/>
      <c r="V9" s="17"/>
      <c r="W9" s="17"/>
      <c r="X9" s="17">
        <v>2628</v>
      </c>
      <c r="Y9" s="17">
        <v>2628</v>
      </c>
      <c r="Z9" s="17">
        <v>2628</v>
      </c>
      <c r="AA9" s="17">
        <v>2628</v>
      </c>
      <c r="AB9" s="17">
        <v>2628</v>
      </c>
      <c r="AC9" s="17">
        <v>2628</v>
      </c>
      <c r="AD9" s="17">
        <v>2628</v>
      </c>
      <c r="AE9" s="17">
        <v>2628</v>
      </c>
      <c r="AF9" s="17">
        <v>2628</v>
      </c>
      <c r="AG9" s="17">
        <v>2628</v>
      </c>
      <c r="AH9" s="17">
        <v>2628</v>
      </c>
      <c r="AI9" s="17">
        <v>2628</v>
      </c>
      <c r="AJ9" s="17">
        <v>2628</v>
      </c>
      <c r="AK9" s="17">
        <v>2628</v>
      </c>
      <c r="AL9" s="17">
        <v>2628</v>
      </c>
      <c r="AM9" s="17">
        <v>2628</v>
      </c>
      <c r="AN9" s="17">
        <v>2628</v>
      </c>
      <c r="AO9" s="17">
        <v>2628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562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562</v>
      </c>
      <c r="H10" s="14">
        <f t="shared" si="4"/>
        <v>0</v>
      </c>
      <c r="I10" s="13">
        <v>10369.33083333333</v>
      </c>
      <c r="J10" s="13">
        <f t="shared" si="5"/>
        <v>5.419829003752012</v>
      </c>
      <c r="K10" s="13">
        <f t="shared" si="6"/>
        <v>5.419829003752012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/>
      <c r="T10" s="17"/>
      <c r="U10" s="17"/>
      <c r="V10" s="17"/>
      <c r="W10" s="17"/>
      <c r="X10" s="17"/>
      <c r="Y10" s="17"/>
      <c r="Z10" s="17">
        <v>562</v>
      </c>
      <c r="AA10" s="17">
        <v>562</v>
      </c>
      <c r="AB10" s="17">
        <v>562</v>
      </c>
      <c r="AC10" s="17">
        <v>562</v>
      </c>
      <c r="AD10" s="17">
        <v>562</v>
      </c>
      <c r="AE10" s="17">
        <v>562</v>
      </c>
      <c r="AF10" s="17">
        <v>562</v>
      </c>
      <c r="AG10" s="17">
        <v>562</v>
      </c>
      <c r="AH10" s="17">
        <v>562</v>
      </c>
      <c r="AI10" s="17">
        <v>562</v>
      </c>
      <c r="AJ10" s="17">
        <v>562</v>
      </c>
      <c r="AK10" s="17">
        <v>562</v>
      </c>
      <c r="AL10" s="17">
        <v>562</v>
      </c>
      <c r="AM10" s="17">
        <v>562</v>
      </c>
      <c r="AN10" s="17">
        <v>562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275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275</v>
      </c>
      <c r="H11" s="14">
        <f t="shared" si="4"/>
        <v>0</v>
      </c>
      <c r="I11" s="13">
        <v>10118.8475</v>
      </c>
      <c r="J11" s="13">
        <f t="shared" si="5"/>
        <v>2.7177008053535743</v>
      </c>
      <c r="K11" s="13">
        <f t="shared" si="6"/>
        <v>2.7177008053535743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/>
      <c r="T11" s="17"/>
      <c r="U11" s="17"/>
      <c r="V11" s="17"/>
      <c r="W11" s="17"/>
      <c r="X11" s="17">
        <v>275</v>
      </c>
      <c r="Y11" s="17">
        <v>275</v>
      </c>
      <c r="Z11" s="17">
        <v>275</v>
      </c>
      <c r="AA11" s="17">
        <v>275</v>
      </c>
      <c r="AB11" s="17">
        <v>275</v>
      </c>
      <c r="AC11" s="17">
        <v>275</v>
      </c>
      <c r="AD11" s="17">
        <v>275</v>
      </c>
      <c r="AE11" s="17">
        <v>275</v>
      </c>
      <c r="AF11" s="17">
        <v>275</v>
      </c>
      <c r="AG11" s="17">
        <v>275</v>
      </c>
      <c r="AH11" s="17">
        <v>275</v>
      </c>
      <c r="AI11" s="17">
        <v>275</v>
      </c>
      <c r="AJ11" s="17">
        <v>275</v>
      </c>
      <c r="AK11" s="17">
        <v>275</v>
      </c>
      <c r="AL11" s="17">
        <v>275</v>
      </c>
      <c r="AM11" s="17">
        <v>275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3066.67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3066.67</v>
      </c>
      <c r="H12" s="14">
        <f t="shared" si="4"/>
        <v>0</v>
      </c>
      <c r="I12" s="13">
        <v>10006.547500000001</v>
      </c>
      <c r="J12" s="13">
        <f t="shared" si="5"/>
        <v>30.646634116312342</v>
      </c>
      <c r="K12" s="13">
        <f t="shared" si="6"/>
        <v>30.646634116312342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/>
      <c r="T12" s="17"/>
      <c r="U12" s="17">
        <v>300</v>
      </c>
      <c r="V12" s="17">
        <v>300</v>
      </c>
      <c r="W12" s="17">
        <v>300</v>
      </c>
      <c r="X12" s="17">
        <v>300</v>
      </c>
      <c r="Y12" s="17">
        <v>300</v>
      </c>
      <c r="Z12" s="17">
        <v>300</v>
      </c>
      <c r="AA12" s="17">
        <v>300</v>
      </c>
      <c r="AB12" s="17">
        <v>300</v>
      </c>
      <c r="AC12" s="17">
        <v>300</v>
      </c>
      <c r="AD12" s="17">
        <v>3066.67</v>
      </c>
      <c r="AE12" s="17">
        <v>3066.67</v>
      </c>
      <c r="AF12" s="17">
        <v>3066.67</v>
      </c>
      <c r="AG12" s="17">
        <v>3066.67</v>
      </c>
      <c r="AH12" s="17">
        <v>3066.67</v>
      </c>
      <c r="AI12" s="17">
        <v>3066.67</v>
      </c>
      <c r="AJ12" s="17">
        <v>3066.67</v>
      </c>
      <c r="AK12" s="17">
        <v>3066.67</v>
      </c>
      <c r="AL12" s="17">
        <v>3066.67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1040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1040</v>
      </c>
      <c r="H13" s="14">
        <f t="shared" si="4"/>
        <v>0</v>
      </c>
      <c r="I13" s="13">
        <v>9952.7241666666669</v>
      </c>
      <c r="J13" s="13">
        <f t="shared" si="5"/>
        <v>10.449400411227446</v>
      </c>
      <c r="K13" s="13">
        <f t="shared" si="6"/>
        <v>10.449400411227446</v>
      </c>
      <c r="L13" s="13">
        <f t="shared" si="7"/>
        <v>0</v>
      </c>
      <c r="M13" s="13"/>
      <c r="N13" s="13"/>
      <c r="O13" s="13"/>
      <c r="P13" s="13"/>
      <c r="R13" s="16">
        <f t="shared" si="8"/>
        <v>44986</v>
      </c>
      <c r="S13" s="17"/>
      <c r="T13" s="17"/>
      <c r="U13" s="17"/>
      <c r="V13" s="17">
        <v>1040</v>
      </c>
      <c r="W13" s="17">
        <v>1040</v>
      </c>
      <c r="X13" s="17">
        <v>1040</v>
      </c>
      <c r="Y13" s="17">
        <v>1040</v>
      </c>
      <c r="Z13" s="17">
        <v>1040</v>
      </c>
      <c r="AA13" s="17">
        <v>1040</v>
      </c>
      <c r="AB13" s="17">
        <v>1040</v>
      </c>
      <c r="AC13" s="17">
        <v>1040</v>
      </c>
      <c r="AD13" s="17">
        <v>1040</v>
      </c>
      <c r="AE13" s="17">
        <v>1040</v>
      </c>
      <c r="AF13" s="17">
        <v>1040</v>
      </c>
      <c r="AG13" s="17">
        <v>1040</v>
      </c>
      <c r="AH13" s="17">
        <v>1040</v>
      </c>
      <c r="AI13" s="17">
        <v>1040</v>
      </c>
      <c r="AJ13" s="17">
        <v>1040</v>
      </c>
      <c r="AK13" s="17">
        <v>1040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>
        <v>9849.5041666666657</v>
      </c>
      <c r="J14" s="13">
        <f t="shared" si="5"/>
        <v>0</v>
      </c>
      <c r="K14" s="13">
        <f t="shared" si="6"/>
        <v>0</v>
      </c>
      <c r="L14" s="13">
        <f t="shared" si="7"/>
        <v>0</v>
      </c>
      <c r="M14" s="13"/>
      <c r="N14" s="13"/>
      <c r="O14" s="13"/>
      <c r="P14" s="13"/>
      <c r="R14" s="16">
        <f t="shared" si="8"/>
        <v>45017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/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0</v>
      </c>
      <c r="H15" s="14">
        <f t="shared" si="4"/>
        <v>0</v>
      </c>
      <c r="I15" s="13">
        <v>9879.3174999999992</v>
      </c>
      <c r="J15" s="13">
        <f t="shared" si="5"/>
        <v>0</v>
      </c>
      <c r="K15" s="13">
        <f t="shared" si="6"/>
        <v>0</v>
      </c>
      <c r="L15" s="13">
        <f t="shared" si="7"/>
        <v>0</v>
      </c>
      <c r="M15" s="13"/>
      <c r="N15" s="13"/>
      <c r="O15" s="13"/>
      <c r="P15" s="13"/>
      <c r="R15" s="16">
        <f t="shared" si="8"/>
        <v>45047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480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480</v>
      </c>
      <c r="H16" s="14">
        <f t="shared" si="4"/>
        <v>0</v>
      </c>
      <c r="I16" s="13">
        <v>9818.7875000000004</v>
      </c>
      <c r="J16" s="13">
        <f t="shared" si="5"/>
        <v>4.8885873128428532</v>
      </c>
      <c r="K16" s="13">
        <f t="shared" si="6"/>
        <v>4.8885873128428532</v>
      </c>
      <c r="L16" s="13">
        <f t="shared" si="7"/>
        <v>0</v>
      </c>
      <c r="M16" s="13"/>
      <c r="N16" s="13"/>
      <c r="O16" s="13"/>
      <c r="P16" s="13"/>
      <c r="R16" s="16">
        <f t="shared" si="8"/>
        <v>45078</v>
      </c>
      <c r="S16" s="17"/>
      <c r="T16" s="17">
        <v>240</v>
      </c>
      <c r="U16" s="17">
        <v>240</v>
      </c>
      <c r="V16" s="17">
        <v>240</v>
      </c>
      <c r="W16" s="17">
        <v>240</v>
      </c>
      <c r="X16" s="17">
        <v>240</v>
      </c>
      <c r="Y16" s="17">
        <v>240</v>
      </c>
      <c r="Z16" s="17">
        <v>480</v>
      </c>
      <c r="AA16" s="17">
        <v>480</v>
      </c>
      <c r="AB16" s="17">
        <v>480</v>
      </c>
      <c r="AC16" s="17">
        <v>480</v>
      </c>
      <c r="AD16" s="17">
        <v>480</v>
      </c>
      <c r="AE16" s="17">
        <v>480</v>
      </c>
      <c r="AF16" s="17">
        <v>480</v>
      </c>
      <c r="AG16" s="17">
        <v>480</v>
      </c>
      <c r="AH16" s="17">
        <v>480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>
        <v>9731.0108333333337</v>
      </c>
      <c r="J17" s="13">
        <f t="shared" si="5"/>
        <v>0</v>
      </c>
      <c r="K17" s="13">
        <f t="shared" si="6"/>
        <v>0</v>
      </c>
      <c r="L17" s="13">
        <f t="shared" si="7"/>
        <v>0</v>
      </c>
      <c r="M17" s="13"/>
      <c r="N17" s="13"/>
      <c r="O17" s="13"/>
      <c r="P17" s="13"/>
      <c r="R17" s="16">
        <f t="shared" si="8"/>
        <v>45108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/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0</v>
      </c>
      <c r="H18" s="14">
        <f t="shared" si="4"/>
        <v>0</v>
      </c>
      <c r="I18" s="13">
        <v>9583.9974999999995</v>
      </c>
      <c r="J18" s="13">
        <f t="shared" si="5"/>
        <v>0</v>
      </c>
      <c r="K18" s="13">
        <f t="shared" si="6"/>
        <v>0</v>
      </c>
      <c r="L18" s="13">
        <f t="shared" si="7"/>
        <v>0</v>
      </c>
      <c r="M18" s="13"/>
      <c r="N18" s="13"/>
      <c r="O18" s="13"/>
      <c r="P18" s="13"/>
      <c r="R18" s="16">
        <f t="shared" si="8"/>
        <v>45139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240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240</v>
      </c>
      <c r="H19" s="14">
        <f t="shared" si="4"/>
        <v>0</v>
      </c>
      <c r="I19" s="13">
        <v>9521.9908333333333</v>
      </c>
      <c r="J19" s="13">
        <f t="shared" si="5"/>
        <v>2.5204813174135765</v>
      </c>
      <c r="K19" s="13">
        <f t="shared" si="6"/>
        <v>2.5204813174135765</v>
      </c>
      <c r="L19" s="13">
        <f t="shared" si="7"/>
        <v>0</v>
      </c>
      <c r="M19" s="13">
        <f t="shared" ref="M19:M31" si="9">SUM(G8:G19)/SUM(I8:I19)*100</f>
        <v>9.4286522336380081</v>
      </c>
      <c r="N19" s="18"/>
      <c r="O19" s="13"/>
      <c r="P19" s="13"/>
      <c r="R19" s="16">
        <f t="shared" si="8"/>
        <v>45170</v>
      </c>
      <c r="S19" s="17"/>
      <c r="T19" s="17"/>
      <c r="U19" s="17">
        <v>240</v>
      </c>
      <c r="V19" s="17">
        <v>240</v>
      </c>
      <c r="W19" s="17">
        <v>240</v>
      </c>
      <c r="X19" s="17">
        <v>240</v>
      </c>
      <c r="Y19" s="17">
        <v>240</v>
      </c>
      <c r="Z19" s="17">
        <v>240</v>
      </c>
      <c r="AA19" s="17">
        <v>240</v>
      </c>
      <c r="AB19" s="17">
        <v>240</v>
      </c>
      <c r="AC19" s="17">
        <v>240</v>
      </c>
      <c r="AD19" s="17">
        <v>240</v>
      </c>
      <c r="AE19" s="17">
        <v>240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9486.600833333332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6.9839920929168482</v>
      </c>
      <c r="N20" s="18">
        <f t="shared" ref="N20:N31" si="10">J20/J8</f>
        <v>0</v>
      </c>
      <c r="O20" s="18">
        <f t="shared" ref="O20:O31" si="11">I20/I8</f>
        <v>0.90161565673105781</v>
      </c>
      <c r="P20" s="13"/>
      <c r="R20" s="16">
        <f t="shared" si="8"/>
        <v>45200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/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9353.5275000000001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4.8130914878327529</v>
      </c>
      <c r="N21" s="18">
        <f t="shared" si="10"/>
        <v>0</v>
      </c>
      <c r="O21" s="18">
        <f t="shared" si="11"/>
        <v>0.89892191674941724</v>
      </c>
      <c r="P21" s="13"/>
      <c r="R21" s="16">
        <f t="shared" si="8"/>
        <v>45231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/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0</v>
      </c>
      <c r="H22" s="14">
        <f t="shared" si="4"/>
        <v>0</v>
      </c>
      <c r="I22" s="13">
        <v>9322.3475000000017</v>
      </c>
      <c r="J22" s="13">
        <f t="shared" si="5"/>
        <v>0</v>
      </c>
      <c r="K22" s="13">
        <f t="shared" si="6"/>
        <v>0</v>
      </c>
      <c r="L22" s="13">
        <f t="shared" si="7"/>
        <v>0</v>
      </c>
      <c r="M22" s="13">
        <f t="shared" si="9"/>
        <v>4.3744146669726423</v>
      </c>
      <c r="N22" s="18">
        <f t="shared" si="10"/>
        <v>0</v>
      </c>
      <c r="O22" s="18">
        <f t="shared" si="11"/>
        <v>0.89903077159350653</v>
      </c>
      <c r="P22" s="13"/>
      <c r="R22" s="16">
        <f t="shared" si="8"/>
        <v>45261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2981</v>
      </c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2981</v>
      </c>
      <c r="H23" s="14">
        <f t="shared" si="4"/>
        <v>0</v>
      </c>
      <c r="I23" s="13">
        <v>9289.9308333333338</v>
      </c>
      <c r="J23" s="13">
        <f t="shared" si="5"/>
        <v>32.088505861678016</v>
      </c>
      <c r="K23" s="13">
        <f t="shared" si="6"/>
        <v>32.088505861678016</v>
      </c>
      <c r="L23" s="13">
        <f t="shared" si="7"/>
        <v>0</v>
      </c>
      <c r="M23" s="13">
        <f t="shared" si="9"/>
        <v>6.7425909973048661</v>
      </c>
      <c r="N23" s="18">
        <f t="shared" si="10"/>
        <v>11.807225356988216</v>
      </c>
      <c r="O23" s="18">
        <f t="shared" si="11"/>
        <v>0.9180819093610546</v>
      </c>
      <c r="P23" s="13"/>
      <c r="R23" s="16">
        <f t="shared" si="8"/>
        <v>45292</v>
      </c>
      <c r="S23" s="17"/>
      <c r="T23" s="17"/>
      <c r="U23" s="17">
        <v>2981</v>
      </c>
      <c r="V23" s="17">
        <v>2981</v>
      </c>
      <c r="W23" s="17">
        <v>2981</v>
      </c>
      <c r="X23" s="17">
        <v>2981</v>
      </c>
      <c r="Y23" s="17">
        <v>2981</v>
      </c>
      <c r="Z23" s="17">
        <v>2981</v>
      </c>
      <c r="AA23" s="17">
        <v>2981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/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9275.0475000000006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4.1202874809426211</v>
      </c>
      <c r="N24" s="18">
        <f t="shared" si="10"/>
        <v>0</v>
      </c>
      <c r="O24" s="18">
        <f t="shared" si="11"/>
        <v>0.92689786362379234</v>
      </c>
      <c r="P24" s="13"/>
      <c r="R24" s="16">
        <f t="shared" si="8"/>
        <v>45323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/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0</v>
      </c>
      <c r="H25" s="14">
        <f t="shared" si="4"/>
        <v>0</v>
      </c>
      <c r="I25" s="13">
        <v>9189.5575000000008</v>
      </c>
      <c r="J25" s="13">
        <f t="shared" si="5"/>
        <v>0</v>
      </c>
      <c r="K25" s="13">
        <f t="shared" si="6"/>
        <v>0</v>
      </c>
      <c r="L25" s="13">
        <f t="shared" si="7"/>
        <v>0</v>
      </c>
      <c r="M25" s="13">
        <f t="shared" si="9"/>
        <v>3.2379243618769364</v>
      </c>
      <c r="N25" s="18">
        <f t="shared" si="10"/>
        <v>0</v>
      </c>
      <c r="O25" s="18">
        <f t="shared" si="11"/>
        <v>0.92332082614902178</v>
      </c>
      <c r="P25" s="13"/>
      <c r="R25" s="16">
        <f t="shared" si="8"/>
        <v>45352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/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9146.1475000000009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3.2579723416546367</v>
      </c>
      <c r="N26" s="18" t="e">
        <f t="shared" si="10"/>
        <v>#DIV/0!</v>
      </c>
      <c r="O26" s="18">
        <f t="shared" si="11"/>
        <v>0.92858963712640374</v>
      </c>
      <c r="P26" s="13"/>
      <c r="R26" s="16">
        <f t="shared" si="8"/>
        <v>45383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/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9113.9908333333333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3.280070615314719</v>
      </c>
      <c r="N27" s="18" t="e">
        <f t="shared" si="10"/>
        <v>#DIV/0!</v>
      </c>
      <c r="O27" s="18">
        <f t="shared" si="11"/>
        <v>0.92253243539681096</v>
      </c>
      <c r="P27" s="13"/>
      <c r="R27" s="16">
        <f t="shared" si="8"/>
        <v>45413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250</v>
      </c>
      <c r="C28" s="13">
        <f>++'Completion Factors'!J10</f>
        <v>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250</v>
      </c>
      <c r="H28" s="14">
        <f t="shared" si="4"/>
        <v>0</v>
      </c>
      <c r="I28" s="13">
        <v>9074.6774999999998</v>
      </c>
      <c r="J28" s="13">
        <f t="shared" si="5"/>
        <v>2.7549188387135524</v>
      </c>
      <c r="K28" s="13">
        <f t="shared" si="6"/>
        <v>2.7549188387135519</v>
      </c>
      <c r="L28" s="13">
        <f t="shared" si="7"/>
        <v>0</v>
      </c>
      <c r="M28" s="13">
        <f t="shared" si="9"/>
        <v>3.096651203533578</v>
      </c>
      <c r="N28" s="18">
        <f t="shared" si="10"/>
        <v>0.56354088868906549</v>
      </c>
      <c r="O28" s="18">
        <f t="shared" si="11"/>
        <v>0.92421569363834377</v>
      </c>
      <c r="P28" s="20"/>
      <c r="R28" s="16">
        <f t="shared" si="8"/>
        <v>45444</v>
      </c>
      <c r="S28" s="17"/>
      <c r="T28" s="17">
        <v>250</v>
      </c>
      <c r="U28" s="17">
        <v>250</v>
      </c>
      <c r="V28" s="17">
        <v>250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/>
      <c r="C29" s="13">
        <f>++'Completion Factors'!J9</f>
        <v>1</v>
      </c>
      <c r="D29" s="13">
        <f t="shared" si="1"/>
        <v>0</v>
      </c>
      <c r="E29" s="13">
        <f t="shared" si="2"/>
        <v>0</v>
      </c>
      <c r="F29" s="13">
        <f>ROUND(+I29*J29/100,0)-D29-B29</f>
        <v>4914</v>
      </c>
      <c r="G29" s="13">
        <f t="shared" si="3"/>
        <v>4914</v>
      </c>
      <c r="H29" s="14">
        <f t="shared" si="4"/>
        <v>4914</v>
      </c>
      <c r="I29" s="13">
        <v>8934.4874999999993</v>
      </c>
      <c r="J29" s="19">
        <v>55</v>
      </c>
      <c r="K29" s="13">
        <f t="shared" si="6"/>
        <v>0</v>
      </c>
      <c r="L29" s="13">
        <f t="shared" si="7"/>
        <v>55</v>
      </c>
      <c r="M29" s="13">
        <f t="shared" si="9"/>
        <v>7.5342137316413993</v>
      </c>
      <c r="N29" s="18" t="e">
        <f t="shared" si="10"/>
        <v>#DIV/0!</v>
      </c>
      <c r="O29" s="18">
        <f t="shared" si="11"/>
        <v>0.91814587950052795</v>
      </c>
      <c r="P29" s="13"/>
      <c r="R29" s="16">
        <f t="shared" si="8"/>
        <v>45474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/>
      <c r="C30" s="13">
        <f>++'Completion Factors'!J8</f>
        <v>1</v>
      </c>
      <c r="D30" s="13">
        <f t="shared" si="1"/>
        <v>0</v>
      </c>
      <c r="E30" s="13">
        <f t="shared" si="2"/>
        <v>0</v>
      </c>
      <c r="F30" s="13">
        <f>ROUND(+I30*J30/100,0)-D30-B30</f>
        <v>4435</v>
      </c>
      <c r="G30" s="13">
        <f t="shared" si="3"/>
        <v>4435</v>
      </c>
      <c r="H30" s="14">
        <f t="shared" si="4"/>
        <v>4435</v>
      </c>
      <c r="I30" s="13">
        <v>8869.6558333333342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11.593630237682833</v>
      </c>
      <c r="N30" s="18" t="e">
        <f t="shared" si="10"/>
        <v>#DIV/0!</v>
      </c>
      <c r="O30" s="18">
        <f t="shared" si="11"/>
        <v>0.92546516558808933</v>
      </c>
      <c r="P30" s="13"/>
      <c r="R30" s="16">
        <f t="shared" si="8"/>
        <v>45505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/>
      <c r="C31" s="13">
        <f>+'Completion Factors'!J7</f>
        <v>1</v>
      </c>
      <c r="D31" s="13">
        <f t="shared" si="1"/>
        <v>0</v>
      </c>
      <c r="E31" s="13">
        <f t="shared" si="2"/>
        <v>0</v>
      </c>
      <c r="F31" s="13">
        <f>ROUND(+I31*J31/100,0)-D31-B31</f>
        <v>4435</v>
      </c>
      <c r="G31" s="13">
        <f t="shared" si="3"/>
        <v>4435</v>
      </c>
      <c r="H31" s="14">
        <f t="shared" si="4"/>
        <v>4435</v>
      </c>
      <c r="I31" s="13">
        <v>8869.6558333333323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15.478647259929195</v>
      </c>
      <c r="N31" s="18">
        <f t="shared" si="10"/>
        <v>19.837480902777777</v>
      </c>
      <c r="O31" s="18">
        <f t="shared" si="11"/>
        <v>0.9314917424918755</v>
      </c>
      <c r="P31" s="13"/>
      <c r="R31" s="16">
        <f t="shared" si="8"/>
        <v>45536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13784</v>
      </c>
      <c r="I33" s="13"/>
      <c r="J33" s="22">
        <f>SUM(G20:G31)/SUM(I20:I31)</f>
        <v>0.15478647259929196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14817.8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