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0819FB23-5620-43F1-B85C-909ABED77512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<sst xmlns="http://schemas.openxmlformats.org/spreadsheetml/2006/main" count="137" uniqueCount="65">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</sst>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093-AFC9-54DBEF6CD1E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8.3807105356265815E-2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093-AFC9-54DBEF6CD1E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4.243993789655987E-4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5.3154397070223992E-2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A-4093-AFC9-54DBEF6CD1E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6.2666922482084426E-5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A-4093-AFC9-54DBEF6CD1E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4.9829432650797707E-3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A-4093-AFC9-54DBEF6CD1E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A-4093-AFC9-54DBEF6CD1E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A-4093-AFC9-54DBEF6CD1E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FA-4093-AFC9-54DBEF6CD1E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8.3807105356265815E-2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FA-4093-AFC9-54DBEF6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8-4A78-B262-04C0D2D110E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8-4A78-B262-04C0D2D110E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8-4A78-B262-04C0D2D110E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3.539856129094975</c:v>
                </c:pt>
                <c:pt idx="1">
                  <c:v>27.489447016367151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8-4A78-B262-04C0D2D110E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8-4A78-B262-04C0D2D110E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8-4A78-B262-04C0D2D110E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8-4A78-B262-04C0D2D110E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8-4A78-B262-04C0D2D110E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8-4A78-B262-04C0D2D1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0.282497356822145</v>
      </c>
      <c r="C7" s="4">
        <f t="shared" ref="C7:C29" si="1">+F7/F8</f>
        <v>0.16675652634731919</v>
      </c>
      <c r="D7" s="4">
        <f t="shared" ref="D7:D29" si="2">+G7/G8</f>
        <v>0.1314139763569909</v>
      </c>
      <c r="E7" s="5">
        <v>6.2666922482084426E-5</v>
      </c>
      <c r="F7" s="5">
        <v>4.243993789655987E-4</v>
      </c>
      <c r="G7" s="5">
        <v>3.5557019783310369E-3</v>
      </c>
      <c r="H7" s="4">
        <f t="shared" ref="H7:H29" si="3">+I7/I8</f>
        <v>0.1314139763569909</v>
      </c>
      <c r="I7" s="5">
        <v>3.5557019783310369E-3</v>
      </c>
      <c r="J7" s="5">
        <f t="shared" ref="J7:J30" si="4">I7</f>
        <v>3.5557019783310369E-3</v>
      </c>
    </row>
    <row r="8" spans="1:10" ht="15.5" customHeight="1" x14ac:dyDescent="0.35">
      <c r="A8" s="3">
        <f t="shared" ref="A8:A29" si="5">1+A7</f>
        <v>1</v>
      </c>
      <c r="B8" s="4">
        <f t="shared" si="0"/>
        <v>3.6377596079128195E-2</v>
      </c>
      <c r="C8" s="4">
        <f t="shared" si="1"/>
        <v>0.10359018517939274</v>
      </c>
      <c r="D8" s="4">
        <f t="shared" si="2"/>
        <v>0.32285160979915817</v>
      </c>
      <c r="E8" s="5">
        <v>2.218318896397262E-4</v>
      </c>
      <c r="F8" s="5">
        <v>2.5450241034744451E-3</v>
      </c>
      <c r="G8" s="5">
        <v>2.7057258876878071E-2</v>
      </c>
      <c r="H8" s="4">
        <f t="shared" si="3"/>
        <v>0.32285160979915817</v>
      </c>
      <c r="I8" s="5">
        <v>2.7057258876878071E-2</v>
      </c>
      <c r="J8" s="5">
        <f t="shared" si="4"/>
        <v>2.7057258876878071E-2</v>
      </c>
    </row>
    <row r="9" spans="1:10" ht="15.5" customHeight="1" x14ac:dyDescent="0.35">
      <c r="A9" s="3">
        <f t="shared" si="5"/>
        <v>2</v>
      </c>
      <c r="B9" s="4">
        <f t="shared" si="0"/>
        <v>0.9969562601826446</v>
      </c>
      <c r="C9" s="4">
        <f t="shared" si="1"/>
        <v>0.99302113286777116</v>
      </c>
      <c r="D9" s="4">
        <f t="shared" si="2"/>
        <v>0.78311154503757829</v>
      </c>
      <c r="E9" s="5">
        <v>6.0980359767918582E-3</v>
      </c>
      <c r="F9" s="5">
        <v>2.456819725794571E-2</v>
      </c>
      <c r="G9" s="5">
        <v>8.3807105356265815E-2</v>
      </c>
      <c r="H9" s="4">
        <f t="shared" si="3"/>
        <v>0.78311154503757829</v>
      </c>
      <c r="I9" s="5">
        <v>8.3807105356265815E-2</v>
      </c>
      <c r="J9" s="5">
        <f t="shared" si="4"/>
        <v>8.3807105356265815E-2</v>
      </c>
    </row>
    <row r="10" spans="1:10" ht="15.5" customHeight="1" x14ac:dyDescent="0.35">
      <c r="A10" s="3">
        <f t="shared" si="5"/>
        <v>3</v>
      </c>
      <c r="B10" s="4">
        <f t="shared" si="0"/>
        <v>0.54494565864854605</v>
      </c>
      <c r="C10" s="4">
        <f t="shared" si="1"/>
        <v>0.58159855359337143</v>
      </c>
      <c r="D10" s="4">
        <f t="shared" si="2"/>
        <v>0.7902825533885125</v>
      </c>
      <c r="E10" s="5">
        <v>6.1166534785334356E-3</v>
      </c>
      <c r="F10" s="5">
        <v>2.4740860435663221E-2</v>
      </c>
      <c r="G10" s="5">
        <v>0.1070180945324261</v>
      </c>
      <c r="H10" s="4">
        <f t="shared" si="3"/>
        <v>0.7902825533885125</v>
      </c>
      <c r="I10" s="5">
        <v>0.1070180945324261</v>
      </c>
      <c r="J10" s="5">
        <f t="shared" si="4"/>
        <v>0.1070180945324261</v>
      </c>
    </row>
    <row r="11" spans="1:10" ht="15.5" customHeight="1" x14ac:dyDescent="0.35">
      <c r="A11" s="3">
        <f t="shared" si="5"/>
        <v>4</v>
      </c>
      <c r="B11" s="4">
        <f t="shared" si="0"/>
        <v>0.69899967739209001</v>
      </c>
      <c r="C11" s="4">
        <f t="shared" si="1"/>
        <v>0.80029902042767287</v>
      </c>
      <c r="D11" s="4">
        <f t="shared" si="2"/>
        <v>0.746645582633086</v>
      </c>
      <c r="E11" s="5">
        <v>1.1224336558075551E-2</v>
      </c>
      <c r="F11" s="5">
        <v>4.2539411906723827E-2</v>
      </c>
      <c r="G11" s="5">
        <v>0.1354175086790948</v>
      </c>
      <c r="H11" s="4">
        <f t="shared" si="3"/>
        <v>0.746645582633086</v>
      </c>
      <c r="I11" s="5">
        <v>0.1354175086790948</v>
      </c>
      <c r="J11" s="5">
        <f t="shared" si="4"/>
        <v>0.1354175086790948</v>
      </c>
    </row>
    <row r="12" spans="1:10" ht="15.5" customHeight="1" x14ac:dyDescent="0.35">
      <c r="A12" s="3">
        <f t="shared" si="5"/>
        <v>5</v>
      </c>
      <c r="B12" s="4">
        <f t="shared" si="0"/>
        <v>3.3807812412828098E-2</v>
      </c>
      <c r="C12" s="4">
        <f t="shared" si="1"/>
        <v>8.3949913948007215E-2</v>
      </c>
      <c r="D12" s="4">
        <f t="shared" si="2"/>
        <v>0.2505269916229878</v>
      </c>
      <c r="E12" s="5">
        <v>1.6057713502748129E-2</v>
      </c>
      <c r="F12" s="5">
        <v>5.3154397070223992E-2</v>
      </c>
      <c r="G12" s="5">
        <v>0.18136785622107029</v>
      </c>
      <c r="H12" s="4">
        <f t="shared" si="3"/>
        <v>0.2505269916229878</v>
      </c>
      <c r="I12" s="5">
        <v>0.18136785622107029</v>
      </c>
      <c r="J12" s="5">
        <f t="shared" si="4"/>
        <v>0.18136785622107029</v>
      </c>
    </row>
    <row r="13" spans="1:10" ht="15.5" customHeight="1" x14ac:dyDescent="0.35">
      <c r="A13" s="3">
        <f t="shared" si="5"/>
        <v>6</v>
      </c>
      <c r="B13" s="4">
        <f t="shared" si="0"/>
        <v>0.99228246827280775</v>
      </c>
      <c r="C13" s="4">
        <f t="shared" si="1"/>
        <v>0.98848449199561239</v>
      </c>
      <c r="D13" s="4">
        <f t="shared" si="2"/>
        <v>0.98991323884687454</v>
      </c>
      <c r="E13" s="5">
        <v>0.47497049814010328</v>
      </c>
      <c r="F13" s="5">
        <v>0.63316797564729077</v>
      </c>
      <c r="G13" s="5">
        <v>0.72394537229747502</v>
      </c>
      <c r="H13" s="4">
        <f t="shared" si="3"/>
        <v>0.98991323884687454</v>
      </c>
      <c r="I13" s="5">
        <v>0.72394537229747502</v>
      </c>
      <c r="J13" s="5">
        <f t="shared" si="4"/>
        <v>0.72394537229747502</v>
      </c>
    </row>
    <row r="14" spans="1:10" ht="15.5" customHeight="1" x14ac:dyDescent="0.35">
      <c r="A14" s="3">
        <f t="shared" si="5"/>
        <v>7</v>
      </c>
      <c r="B14" s="4">
        <f t="shared" si="0"/>
        <v>0.99790077124837506</v>
      </c>
      <c r="C14" s="4">
        <f t="shared" si="1"/>
        <v>0.99941281043202812</v>
      </c>
      <c r="D14" s="4">
        <f t="shared" si="2"/>
        <v>0.99513708618595975</v>
      </c>
      <c r="E14" s="5">
        <v>0.47866460743466432</v>
      </c>
      <c r="F14" s="5">
        <v>0.64054416713105222</v>
      </c>
      <c r="G14" s="5">
        <v>0.73132204307195758</v>
      </c>
      <c r="H14" s="4">
        <f t="shared" si="3"/>
        <v>0.99513708618595975</v>
      </c>
      <c r="I14" s="5">
        <v>0.73132204307195758</v>
      </c>
      <c r="J14" s="5">
        <f t="shared" si="4"/>
        <v>0.73132204307195758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0.99943307078189014</v>
      </c>
      <c r="E15" s="5">
        <v>0.47967154773901449</v>
      </c>
      <c r="F15" s="5">
        <v>0.64092050896781738</v>
      </c>
      <c r="G15" s="5">
        <v>0.73489577790219807</v>
      </c>
      <c r="H15" s="4">
        <f t="shared" si="3"/>
        <v>0.99943307078189014</v>
      </c>
      <c r="I15" s="5">
        <v>0.73489577790219807</v>
      </c>
      <c r="J15" s="5">
        <f t="shared" si="4"/>
        <v>0.73489577790219807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0.99932588355786611</v>
      </c>
      <c r="E16" s="5">
        <v>0.47967154773901449</v>
      </c>
      <c r="F16" s="5">
        <v>0.64092050896781738</v>
      </c>
      <c r="G16" s="5">
        <v>0.73531264812686692</v>
      </c>
      <c r="H16" s="4">
        <f t="shared" si="3"/>
        <v>0.99932588355786611</v>
      </c>
      <c r="I16" s="5">
        <v>0.73531264812686692</v>
      </c>
      <c r="J16" s="5">
        <f t="shared" si="4"/>
        <v>0.73531264812686692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0.99902132869275095</v>
      </c>
      <c r="D17" s="4">
        <f t="shared" si="2"/>
        <v>0.99913787317367719</v>
      </c>
      <c r="E17" s="5">
        <v>0.47967154773901449</v>
      </c>
      <c r="F17" s="5">
        <v>0.64092050896781738</v>
      </c>
      <c r="G17" s="5">
        <v>0.73580866884880258</v>
      </c>
      <c r="H17" s="4">
        <f t="shared" si="3"/>
        <v>0.99913787317367719</v>
      </c>
      <c r="I17" s="5">
        <v>0.73580866884880258</v>
      </c>
      <c r="J17" s="5">
        <f t="shared" si="4"/>
        <v>0.73580866884880258</v>
      </c>
    </row>
    <row r="18" spans="1:10" ht="15.5" customHeight="1" x14ac:dyDescent="0.35">
      <c r="A18" s="3">
        <f t="shared" si="5"/>
        <v>11</v>
      </c>
      <c r="B18" s="4">
        <f t="shared" si="0"/>
        <v>0.49361165851881028</v>
      </c>
      <c r="C18" s="4">
        <f t="shared" si="1"/>
        <v>0.66653292192890545</v>
      </c>
      <c r="D18" s="4">
        <f t="shared" si="2"/>
        <v>0.75699196303111793</v>
      </c>
      <c r="E18" s="5">
        <v>0.47967154773901449</v>
      </c>
      <c r="F18" s="5">
        <v>0.64154837395361808</v>
      </c>
      <c r="G18" s="5">
        <v>0.73644357661227311</v>
      </c>
      <c r="H18" s="4">
        <f t="shared" si="3"/>
        <v>0.75699196303111793</v>
      </c>
      <c r="I18" s="5">
        <v>0.73644357661227311</v>
      </c>
      <c r="J18" s="5">
        <f t="shared" si="4"/>
        <v>0.73644357661227311</v>
      </c>
    </row>
    <row r="19" spans="1:10" ht="15.5" customHeight="1" x14ac:dyDescent="0.35">
      <c r="A19" s="3">
        <f t="shared" si="5"/>
        <v>12</v>
      </c>
      <c r="B19" s="4">
        <f t="shared" si="0"/>
        <v>0.99783129702967932</v>
      </c>
      <c r="C19" s="4">
        <f t="shared" si="1"/>
        <v>0.98290024757587291</v>
      </c>
      <c r="D19" s="4">
        <f t="shared" si="2"/>
        <v>0.98919484025458038</v>
      </c>
      <c r="E19" s="5">
        <v>0.97175895151742131</v>
      </c>
      <c r="F19" s="5">
        <v>0.96251565803683992</v>
      </c>
      <c r="G19" s="5">
        <v>0.97285521191458124</v>
      </c>
      <c r="H19" s="4">
        <f t="shared" si="3"/>
        <v>0.98919484025458038</v>
      </c>
      <c r="I19" s="5">
        <v>0.97285521191458124</v>
      </c>
      <c r="J19" s="5">
        <f t="shared" si="4"/>
        <v>0.97285521191458124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0.99996658941917649</v>
      </c>
      <c r="E20" s="5">
        <v>0.97387098842272279</v>
      </c>
      <c r="F20" s="5">
        <v>0.97926077484535434</v>
      </c>
      <c r="G20" s="5">
        <v>0.98348189085196402</v>
      </c>
      <c r="H20" s="4">
        <f t="shared" si="3"/>
        <v>0.99996658941917649</v>
      </c>
      <c r="I20" s="5">
        <v>0.98348189085196402</v>
      </c>
      <c r="J20" s="5">
        <f t="shared" si="4"/>
        <v>0.98348189085196402</v>
      </c>
    </row>
    <row r="21" spans="1:10" ht="15.5" customHeight="1" x14ac:dyDescent="0.35">
      <c r="A21" s="3">
        <f t="shared" si="5"/>
        <v>14</v>
      </c>
      <c r="B21" s="4">
        <f t="shared" si="0"/>
        <v>0.97387098842272279</v>
      </c>
      <c r="C21" s="4">
        <f t="shared" si="1"/>
        <v>0.97926077484535434</v>
      </c>
      <c r="D21" s="4">
        <f t="shared" si="2"/>
        <v>0.98351475065103178</v>
      </c>
      <c r="E21" s="5">
        <v>0.97387098842272279</v>
      </c>
      <c r="F21" s="5">
        <v>0.97926077484535434</v>
      </c>
      <c r="G21" s="5">
        <v>0.98351475065103178</v>
      </c>
      <c r="H21" s="4">
        <f t="shared" si="3"/>
        <v>0.98351475065103178</v>
      </c>
      <c r="I21" s="5">
        <v>0.98351475065103178</v>
      </c>
      <c r="J21" s="5">
        <f t="shared" si="4"/>
        <v>0.98351475065103178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1.166847851051124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3.4669138049679229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1.450380841281822</v>
      </c>
      <c r="D50" s="4">
        <v>1.006308232874725</v>
      </c>
      <c r="E50" s="4">
        <v>1.8433768171360869</v>
      </c>
      <c r="F50" s="4">
        <v>1</v>
      </c>
      <c r="G50" s="4">
        <v>7.249281611638402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6.2083125685238727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L9" sqref="L9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4.243993789655987E-4</v>
      </c>
      <c r="E2" s="32">
        <v>6.2666922482084426E-5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3.5557019783310369E-3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3.539856129094975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7.6095406875404423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4.9829432650797707E-3</v>
      </c>
      <c r="G3" s="32">
        <v>2.4943808689453042E-3</v>
      </c>
      <c r="H3" s="32">
        <v>5.1738426926623785E-4</v>
      </c>
      <c r="I3" s="32">
        <v>6.7924705861370204E-5</v>
      </c>
      <c r="J3" s="32">
        <v>2.7057258876878071E-2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27.489447016367151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3.097398215304199</v>
      </c>
    </row>
    <row r="4" spans="1:27" x14ac:dyDescent="0.35">
      <c r="A4">
        <f t="shared" si="0"/>
        <v>3</v>
      </c>
      <c r="B4" s="32">
        <v>9.4410160279110242E-2</v>
      </c>
      <c r="C4" s="32">
        <v>8.3807105356265815E-2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8.3807105356265815E-2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1.2769572947006089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0.1070180945324261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1.2653702093159931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0.1354175086790948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1.3393235334942259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5.3154397070223992E-2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0.18136785622107029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3.9915858707347458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0.72394537229747502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1.010189540615575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0.73132204307195758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1.0048866773046099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0.73489577790219807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1.000567250809167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0.73531264812686692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1.0006745711816589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0.73580866884880258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1.0008628707303271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0.73644357661227311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1.321017988085156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0.97285521191458124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1.0109231865207049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0.98348189085196402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1.0000334116971279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0.98351475065103178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1.0167615679765409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4368.6100000000006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900.98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0.98351475065103178</v>
      </c>
      <c r="D17" s="13">
        <f t="shared" si="1"/>
        <v>493.38211709124147</v>
      </c>
      <c r="E17" s="13">
        <f t="shared" si="2"/>
        <v>493.38211709124147</v>
      </c>
      <c r="F17" s="13"/>
      <c r="G17" s="13">
        <f t="shared" si="3"/>
        <v>29928.702117091241</v>
      </c>
      <c r="H17" s="14">
        <f t="shared" si="4"/>
        <v>493.38211709124153</v>
      </c>
      <c r="I17" s="13">
        <v>27160.433333333331</v>
      </c>
      <c r="J17" s="13">
        <f t="shared" si="5"/>
        <v>110.19228504119808</v>
      </c>
      <c r="K17" s="13">
        <f t="shared" si="6"/>
        <v>108.37573774596135</v>
      </c>
      <c r="L17" s="13">
        <f t="shared" si="7"/>
        <v>1.816547295236731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0.98348189085196402</v>
      </c>
      <c r="D18" s="13">
        <f t="shared" si="1"/>
        <v>74.715966114974776</v>
      </c>
      <c r="E18" s="13">
        <f t="shared" si="2"/>
        <v>74.715966114974776</v>
      </c>
      <c r="F18" s="13"/>
      <c r="G18" s="13">
        <f t="shared" si="3"/>
        <v>4523.275966114973</v>
      </c>
      <c r="H18" s="14">
        <f t="shared" si="4"/>
        <v>74.715966114974435</v>
      </c>
      <c r="I18" s="13">
        <v>26614.09</v>
      </c>
      <c r="J18" s="13">
        <f t="shared" si="5"/>
        <v>16.995794205681925</v>
      </c>
      <c r="K18" s="13">
        <f t="shared" si="6"/>
        <v>16.715055821934918</v>
      </c>
      <c r="L18" s="13">
        <f t="shared" si="7"/>
        <v>0.28073838374700699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0.97285521191458124</v>
      </c>
      <c r="D19" s="13">
        <f t="shared" si="1"/>
        <v>2111.8225066669925</v>
      </c>
      <c r="E19" s="13">
        <f t="shared" si="2"/>
        <v>2111.8225066669925</v>
      </c>
      <c r="F19" s="13"/>
      <c r="G19" s="13">
        <f t="shared" si="3"/>
        <v>77798.452506666988</v>
      </c>
      <c r="H19" s="14">
        <f t="shared" si="4"/>
        <v>2111.8225066669984</v>
      </c>
      <c r="I19" s="13">
        <v>25974.005833333329</v>
      </c>
      <c r="J19" s="13">
        <f t="shared" si="5"/>
        <v>299.52427440678241</v>
      </c>
      <c r="K19" s="13">
        <f t="shared" si="6"/>
        <v>291.39375145157146</v>
      </c>
      <c r="L19" s="13">
        <f t="shared" si="7"/>
        <v>8.1305229552109495</v>
      </c>
      <c r="M19" s="13">
        <f t="shared" ref="M19:M31" si="9">SUM(G8:G19)/SUM(I8:I19)*100</f>
        <v>68.738447693019069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0.73644357661227311</v>
      </c>
      <c r="D20" s="13">
        <f t="shared" si="1"/>
        <v>15265.047769975454</v>
      </c>
      <c r="E20" s="13">
        <f t="shared" si="2"/>
        <v>15265.047769975454</v>
      </c>
      <c r="F20" s="13"/>
      <c r="G20" s="13">
        <f t="shared" si="3"/>
        <v>57919.467769975468</v>
      </c>
      <c r="H20" s="14">
        <f t="shared" si="4"/>
        <v>15265.047769975456</v>
      </c>
      <c r="I20" s="13">
        <v>25374.628333333341</v>
      </c>
      <c r="J20" s="13">
        <f t="shared" si="5"/>
        <v>228.257403454811</v>
      </c>
      <c r="K20" s="13">
        <f t="shared" si="6"/>
        <v>168.09869858849166</v>
      </c>
      <c r="L20" s="13">
        <f t="shared" si="7"/>
        <v>60.15870486631934</v>
      </c>
      <c r="M20" s="13">
        <f t="shared" si="9"/>
        <v>85.185550158020831</v>
      </c>
      <c r="N20" s="18">
        <f t="shared" ref="N20:N31" si="10">J20/J8</f>
        <v>10.896570045731737</v>
      </c>
      <c r="O20" s="18">
        <f t="shared" ref="O20:O31" si="11">I20/I8</f>
        <v>0.82319479523479788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</v>
      </c>
      <c r="X20" s="17">
        <v>5881.22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0.73580866884880258</v>
      </c>
      <c r="D21" s="13">
        <f t="shared" si="1"/>
        <v>2601.3024735878889</v>
      </c>
      <c r="E21" s="13">
        <f t="shared" si="2"/>
        <v>2601.3024735878889</v>
      </c>
      <c r="F21" s="13"/>
      <c r="G21" s="13">
        <f t="shared" si="3"/>
        <v>9846.2824735878894</v>
      </c>
      <c r="H21" s="14">
        <f t="shared" si="4"/>
        <v>2601.3024735878898</v>
      </c>
      <c r="I21" s="13">
        <v>24674.52916666666</v>
      </c>
      <c r="J21" s="13">
        <f t="shared" si="5"/>
        <v>39.904641774844642</v>
      </c>
      <c r="K21" s="13">
        <f t="shared" si="6"/>
        <v>29.362181345236753</v>
      </c>
      <c r="L21" s="13">
        <f t="shared" si="7"/>
        <v>10.542460429607889</v>
      </c>
      <c r="M21" s="13">
        <f t="shared" si="9"/>
        <v>88.794527663751893</v>
      </c>
      <c r="N21" s="18">
        <f t="shared" si="10"/>
        <v>5.0681045334782446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0.73531264812686692</v>
      </c>
      <c r="D22" s="13">
        <f t="shared" si="1"/>
        <v>1260.6395717927116</v>
      </c>
      <c r="E22" s="13">
        <f t="shared" si="2"/>
        <v>1260.6395717927116</v>
      </c>
      <c r="F22" s="13"/>
      <c r="G22" s="13">
        <f t="shared" si="3"/>
        <v>4762.7495717927122</v>
      </c>
      <c r="H22" s="14">
        <f t="shared" si="4"/>
        <v>1260.6395717927121</v>
      </c>
      <c r="I22" s="13">
        <v>24313.241666666669</v>
      </c>
      <c r="J22" s="13">
        <f t="shared" si="5"/>
        <v>19.58911788518278</v>
      </c>
      <c r="K22" s="13">
        <f t="shared" si="6"/>
        <v>14.404126146623121</v>
      </c>
      <c r="L22" s="13">
        <f t="shared" si="7"/>
        <v>5.1849917385596598</v>
      </c>
      <c r="M22" s="13">
        <f t="shared" si="9"/>
        <v>80.027227979884813</v>
      </c>
      <c r="N22" s="18">
        <f t="shared" si="10"/>
        <v>0.15270647904491058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0.73489577790219807</v>
      </c>
      <c r="D23" s="13">
        <f t="shared" si="1"/>
        <v>835.0524346117096</v>
      </c>
      <c r="E23" s="13">
        <f t="shared" si="2"/>
        <v>835.0524346117096</v>
      </c>
      <c r="F23" s="13"/>
      <c r="G23" s="13">
        <f t="shared" si="3"/>
        <v>3149.9024346117094</v>
      </c>
      <c r="H23" s="14">
        <f t="shared" si="4"/>
        <v>835.05243461170949</v>
      </c>
      <c r="I23" s="13">
        <v>24142.316666666669</v>
      </c>
      <c r="J23" s="13">
        <f t="shared" si="5"/>
        <v>13.047225243966682</v>
      </c>
      <c r="K23" s="13">
        <f t="shared" si="6"/>
        <v>9.5883507451300929</v>
      </c>
      <c r="L23" s="13">
        <f t="shared" si="7"/>
        <v>3.4588744988365896</v>
      </c>
      <c r="M23" s="13">
        <f t="shared" si="9"/>
        <v>80.880506031847901</v>
      </c>
      <c r="N23" s="18">
        <f t="shared" si="10"/>
        <v>0.83321366669017582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0.73132204307195758</v>
      </c>
      <c r="D24" s="13">
        <f t="shared" si="1"/>
        <v>76101.32342949044</v>
      </c>
      <c r="E24" s="13">
        <f t="shared" si="2"/>
        <v>76101.32342949044</v>
      </c>
      <c r="F24" s="19">
        <v>0</v>
      </c>
      <c r="G24" s="13">
        <f t="shared" si="3"/>
        <v>283243.64342949045</v>
      </c>
      <c r="H24" s="14">
        <f t="shared" si="4"/>
        <v>76101.32342949044</v>
      </c>
      <c r="I24" s="13">
        <v>23964.32166666667</v>
      </c>
      <c r="J24" s="13">
        <f t="shared" si="5"/>
        <v>1181.9389147303511</v>
      </c>
      <c r="K24" s="13">
        <f t="shared" si="6"/>
        <v>864.37798190685271</v>
      </c>
      <c r="L24" s="13">
        <f t="shared" si="7"/>
        <v>317.56093282349843</v>
      </c>
      <c r="M24" s="13">
        <f t="shared" si="9"/>
        <v>170.32162597466294</v>
      </c>
      <c r="N24" s="18">
        <f t="shared" si="10"/>
        <v>59.190510875410418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838.94</v>
      </c>
      <c r="U24" s="17">
        <v>884.35</v>
      </c>
      <c r="V24" s="17">
        <v>964.35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0.72394537229747502</v>
      </c>
      <c r="D25" s="13">
        <f t="shared" si="1"/>
        <v>1065.6245767417497</v>
      </c>
      <c r="E25" s="13">
        <f t="shared" si="2"/>
        <v>1065.6245767417497</v>
      </c>
      <c r="F25" s="19">
        <v>0</v>
      </c>
      <c r="G25" s="13">
        <f t="shared" si="3"/>
        <v>3860.1945767417501</v>
      </c>
      <c r="H25" s="14">
        <f t="shared" si="4"/>
        <v>1065.6245767417499</v>
      </c>
      <c r="I25" s="13">
        <v>23798.84</v>
      </c>
      <c r="J25" s="13">
        <f t="shared" si="5"/>
        <v>16.220095503569713</v>
      </c>
      <c r="K25" s="13">
        <f t="shared" si="6"/>
        <v>11.742463078032376</v>
      </c>
      <c r="L25" s="13">
        <f t="shared" si="7"/>
        <v>4.4776324255373368</v>
      </c>
      <c r="M25" s="13">
        <f t="shared" si="9"/>
        <v>172.58294189207263</v>
      </c>
      <c r="N25" s="18">
        <f t="shared" si="10"/>
        <v>0.90196434202425368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0.18136785622107029</v>
      </c>
      <c r="D26" s="13">
        <f t="shared" si="1"/>
        <v>15855.93249629003</v>
      </c>
      <c r="E26" s="13">
        <f t="shared" si="2"/>
        <v>15855.93249629003</v>
      </c>
      <c r="F26" s="19">
        <v>0</v>
      </c>
      <c r="G26" s="13">
        <f t="shared" si="3"/>
        <v>19368.812496290029</v>
      </c>
      <c r="H26" s="14">
        <f t="shared" si="4"/>
        <v>15855.932496290028</v>
      </c>
      <c r="I26" s="13">
        <v>23172.67083333333</v>
      </c>
      <c r="J26" s="13">
        <f t="shared" si="5"/>
        <v>83.58472200117933</v>
      </c>
      <c r="K26" s="13">
        <f t="shared" si="6"/>
        <v>15.159581842188025</v>
      </c>
      <c r="L26" s="13">
        <f t="shared" si="7"/>
        <v>68.425140158991297</v>
      </c>
      <c r="M26" s="13">
        <f t="shared" si="9"/>
        <v>174.35624849531814</v>
      </c>
      <c r="N26" s="18">
        <f t="shared" si="10"/>
        <v>1.0273934104294944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0.1354175086790948</v>
      </c>
      <c r="D27" s="13">
        <f t="shared" si="1"/>
        <v>12282.507050804274</v>
      </c>
      <c r="E27" s="13">
        <f t="shared" si="2"/>
        <v>12282.507050804274</v>
      </c>
      <c r="F27" s="19">
        <v>0</v>
      </c>
      <c r="G27" s="13">
        <f t="shared" si="3"/>
        <v>14206.287050804274</v>
      </c>
      <c r="H27" s="14">
        <f t="shared" si="4"/>
        <v>12282.507050804274</v>
      </c>
      <c r="I27" s="13">
        <v>22582.26416666666</v>
      </c>
      <c r="J27" s="13">
        <f t="shared" si="5"/>
        <v>62.909046435538386</v>
      </c>
      <c r="K27" s="13">
        <f t="shared" si="6"/>
        <v>8.5189863416780973</v>
      </c>
      <c r="L27" s="13">
        <f t="shared" si="7"/>
        <v>54.390060093860285</v>
      </c>
      <c r="M27" s="13">
        <f t="shared" si="9"/>
        <v>174.06846517915685</v>
      </c>
      <c r="N27" s="18">
        <f t="shared" si="10"/>
        <v>0.7193300641583853</v>
      </c>
      <c r="O27" s="18">
        <f t="shared" si="11"/>
        <v>0.80737604217145542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0.1070180945324261</v>
      </c>
      <c r="D28" s="13">
        <f t="shared" si="1"/>
        <v>228782.16595050436</v>
      </c>
      <c r="E28" s="13">
        <f t="shared" si="2"/>
        <v>228782.16595050436</v>
      </c>
      <c r="F28" s="19">
        <v>0</v>
      </c>
      <c r="G28" s="13">
        <f t="shared" si="3"/>
        <v>256200.22595050436</v>
      </c>
      <c r="H28" s="14">
        <f t="shared" si="4"/>
        <v>228782.16595050436</v>
      </c>
      <c r="I28" s="13">
        <v>22313.555833333328</v>
      </c>
      <c r="J28" s="13">
        <f t="shared" si="5"/>
        <v>1148.18197450976</v>
      </c>
      <c r="K28" s="13">
        <f t="shared" si="6"/>
        <v>122.87624708851314</v>
      </c>
      <c r="L28" s="13">
        <f t="shared" si="7"/>
        <v>1025.305727421247</v>
      </c>
      <c r="M28" s="13">
        <f t="shared" si="9"/>
        <v>260.06367645712641</v>
      </c>
      <c r="N28" s="18">
        <f t="shared" si="10"/>
        <v>25.769412740715396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822.88000000000011</v>
      </c>
      <c r="C29" s="13">
        <f>++'Completion Factors'!J9</f>
        <v>8.3807105356265815E-2</v>
      </c>
      <c r="D29" s="13">
        <f t="shared" si="1"/>
        <v>8995.8578803016699</v>
      </c>
      <c r="E29" s="13">
        <f t="shared" si="2"/>
        <v>8995.8578803016699</v>
      </c>
      <c r="F29" s="13">
        <f>ROUND(+I29*J29/100,0)-D29-B29</f>
        <v>7637.26211969833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260.55430442378406</v>
      </c>
      <c r="N29" s="18">
        <f t="shared" si="10"/>
        <v>0.72600363963856496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622.88000000000011</v>
      </c>
      <c r="U29" s="17">
        <v>822.88000000000011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2.7057258876878071E-2</v>
      </c>
      <c r="D30" s="13">
        <f t="shared" si="1"/>
        <v>3790.4022284175171</v>
      </c>
      <c r="E30" s="13">
        <f t="shared" si="2"/>
        <v>3790.4022284175171</v>
      </c>
      <c r="F30" s="13">
        <f>ROUND(+I30*J30/100,0)-D30-B30</f>
        <v>9026.187771582483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268.17814265045519</v>
      </c>
      <c r="N30" s="18">
        <f t="shared" si="10"/>
        <v>3.5302851560735649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3.5557019783310369E-3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249.30798741172418</v>
      </c>
      <c r="N31" s="18">
        <f t="shared" si="10"/>
        <v>0.20031765411612115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399011.22634367185</v>
      </c>
      <c r="I33" s="13"/>
      <c r="J33" s="22">
        <f>SUM(G20:G31)/SUM(I20:I31)</f>
        <v>2.493079874117242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428937.06831944722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