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33FF9FE1-756E-4B4D-9A20-2AC9B1FE526F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H27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<sst xmlns="http://schemas.openxmlformats.org/spreadsheetml/2006/main" count="137" uniqueCount="65">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</sst>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724-8C86-339AAB57A75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1-4724-8C86-339AAB57A75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1-4724-8C86-339AAB57A75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1-4724-8C86-339AAB57A75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1-4724-8C86-339AAB57A75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1-4724-8C86-339AAB57A75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1-4724-8C86-339AAB57A75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1-4724-8C86-339AAB57A75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31-4724-8C86-339AAB57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AEE-AFA5-4A92C0E9124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AEE-AFA5-4A92C0E9124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AEE-AFA5-4A92C0E9124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AEE-AFA5-4A92C0E9124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A-4AEE-AFA5-4A92C0E9124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A-4AEE-AFA5-4A92C0E9124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EA-4AEE-AFA5-4A92C0E9124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EA-4AEE-AFA5-4A92C0E9124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15.724380318165</c:v>
                </c:pt>
                <c:pt idx="2">
                  <c:v>2.0160709337766689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EA-4AEE-AFA5-4A92C0E9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3.1544282415688747E-2</v>
      </c>
      <c r="F7" s="5">
        <v>3.1544282415688747E-2</v>
      </c>
      <c r="G7" s="5">
        <v>3.1544282415688747E-2</v>
      </c>
      <c r="H7" s="4">
        <f t="shared" ref="H7:H29" si="3">+I7/I8</f>
        <v>1</v>
      </c>
      <c r="I7" s="5">
        <v>3.1544282415688747E-2</v>
      </c>
      <c r="J7" s="5">
        <f t="shared" ref="J7:J30" si="4">I7</f>
        <v>3.1544282415688747E-2</v>
      </c>
    </row>
    <row r="8" spans="1:10" ht="15.5" customHeight="1" x14ac:dyDescent="0.35">
      <c r="A8" s="3">
        <f t="shared" ref="A8:A29" si="5">1+A7</f>
        <v>1</v>
      </c>
      <c r="B8" s="4">
        <f t="shared" si="0"/>
        <v>6.359551090511259E-2</v>
      </c>
      <c r="C8" s="4">
        <f t="shared" si="1"/>
        <v>6.359551090511259E-2</v>
      </c>
      <c r="D8" s="4">
        <f t="shared" si="2"/>
        <v>6.359551090511259E-2</v>
      </c>
      <c r="E8" s="5">
        <v>3.1544282415688747E-2</v>
      </c>
      <c r="F8" s="5">
        <v>3.1544282415688747E-2</v>
      </c>
      <c r="G8" s="5">
        <v>3.1544282415688747E-2</v>
      </c>
      <c r="H8" s="4">
        <f t="shared" si="3"/>
        <v>6.359551090511259E-2</v>
      </c>
      <c r="I8" s="5">
        <v>3.1544282415688747E-2</v>
      </c>
      <c r="J8" s="5">
        <f t="shared" si="4"/>
        <v>3.1544282415688747E-2</v>
      </c>
    </row>
    <row r="9" spans="1:10" ht="15.5" customHeight="1" x14ac:dyDescent="0.35">
      <c r="A9" s="3">
        <f t="shared" si="5"/>
        <v>2</v>
      </c>
      <c r="B9" s="4">
        <f t="shared" si="0"/>
        <v>0.49601429356789439</v>
      </c>
      <c r="C9" s="4">
        <f t="shared" si="1"/>
        <v>0.49601429356789439</v>
      </c>
      <c r="D9" s="4">
        <f t="shared" si="2"/>
        <v>0.49601429356789439</v>
      </c>
      <c r="E9" s="5">
        <v>0.49601429356789439</v>
      </c>
      <c r="F9" s="5">
        <v>0.49601429356789439</v>
      </c>
      <c r="G9" s="5">
        <v>0.49601429356789439</v>
      </c>
      <c r="H9" s="4">
        <f t="shared" si="3"/>
        <v>0.49601429356789439</v>
      </c>
      <c r="I9" s="5">
        <v>0.49601429356789439</v>
      </c>
      <c r="J9" s="5">
        <f t="shared" si="4"/>
        <v>0.49601429356789439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1</v>
      </c>
      <c r="F10" s="5">
        <v>1</v>
      </c>
      <c r="G10" s="5">
        <v>1</v>
      </c>
      <c r="H10" s="4">
        <f t="shared" si="3"/>
        <v>1</v>
      </c>
      <c r="I10" s="5">
        <v>1</v>
      </c>
      <c r="J10" s="5">
        <f t="shared" si="4"/>
        <v>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1</v>
      </c>
      <c r="G11" s="5">
        <v>1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1</v>
      </c>
      <c r="G12" s="5">
        <v>1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1</v>
      </c>
      <c r="F13" s="5">
        <v>1</v>
      </c>
      <c r="G13" s="5">
        <v>1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1</v>
      </c>
      <c r="G14" s="5">
        <v>1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1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/>
      <c r="E55" s="4"/>
      <c r="F55" s="4"/>
      <c r="G55" s="4"/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>
        <v>2.0160709337766689</v>
      </c>
    </row>
    <row r="59" spans="1:22" ht="15.5" customHeight="1" x14ac:dyDescent="0.35">
      <c r="A59" s="1">
        <f t="shared" si="6"/>
        <v>21</v>
      </c>
      <c r="B59" s="4"/>
      <c r="C59" s="4">
        <v>15.724380318165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3.1544282415688747E-2</v>
      </c>
      <c r="C2" s="32">
        <v>3.1544282415688747E-2</v>
      </c>
      <c r="D2" s="32">
        <v>3.1544282415688747E-2</v>
      </c>
      <c r="E2" s="32">
        <v>3.1544282415688747E-2</v>
      </c>
      <c r="F2" s="32">
        <v>3.1544282415688747E-2</v>
      </c>
      <c r="G2" s="32">
        <v>3.1544282415688747E-2</v>
      </c>
      <c r="H2" s="32">
        <v>3.1544282415688747E-2</v>
      </c>
      <c r="I2" s="32">
        <v>3.1544282415688747E-2</v>
      </c>
      <c r="J2" s="32">
        <v>3.1544282415688747E-2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3.1544282415688747E-2</v>
      </c>
      <c r="C3" s="32">
        <v>3.1544282415688747E-2</v>
      </c>
      <c r="D3" s="32">
        <v>3.1544282415688747E-2</v>
      </c>
      <c r="E3" s="32">
        <v>3.1544282415688747E-2</v>
      </c>
      <c r="F3" s="32">
        <v>3.1544282415688747E-2</v>
      </c>
      <c r="G3" s="32">
        <v>3.1544282415688747E-2</v>
      </c>
      <c r="H3" s="32">
        <v>3.1544282415688747E-2</v>
      </c>
      <c r="I3" s="32">
        <v>3.1544282415688747E-2</v>
      </c>
      <c r="J3" s="32">
        <v>3.1544282415688747E-2</v>
      </c>
      <c r="M3">
        <f t="shared" ref="M3:M24" si="1">+M2+1</f>
        <v>2</v>
      </c>
      <c r="N3" s="17">
        <v>15.724380318165</v>
      </c>
      <c r="O3" s="17">
        <v>15.724380318165</v>
      </c>
      <c r="P3" s="17">
        <v>15.724380318165</v>
      </c>
      <c r="Q3" s="17">
        <v>15.724380318165</v>
      </c>
      <c r="R3" s="17">
        <v>15.724380318165</v>
      </c>
      <c r="S3" s="17">
        <v>15.724380318165</v>
      </c>
      <c r="T3" s="17">
        <v>15.724380318165</v>
      </c>
      <c r="U3" s="17">
        <v>15.724380318165</v>
      </c>
      <c r="V3" s="17">
        <v>15.724380318165</v>
      </c>
    </row>
    <row r="4" spans="1:27" x14ac:dyDescent="0.35">
      <c r="A4">
        <f t="shared" si="0"/>
        <v>3</v>
      </c>
      <c r="B4" s="32">
        <v>0.49601429356789439</v>
      </c>
      <c r="C4" s="32">
        <v>0.49601429356789439</v>
      </c>
      <c r="D4" s="32">
        <v>0.49601429356789439</v>
      </c>
      <c r="E4" s="32">
        <v>0.49601429356789439</v>
      </c>
      <c r="F4" s="32">
        <v>0.49601429356789439</v>
      </c>
      <c r="G4" s="32">
        <v>0.49601429356789439</v>
      </c>
      <c r="H4" s="32">
        <v>0.49601429356789439</v>
      </c>
      <c r="I4" s="32">
        <v>0.49601429356789439</v>
      </c>
      <c r="J4" s="32">
        <v>0.49601429356789439</v>
      </c>
      <c r="M4">
        <f t="shared" si="1"/>
        <v>3</v>
      </c>
      <c r="N4" s="17">
        <v>2.0160709337766689</v>
      </c>
      <c r="O4" s="17">
        <v>2.0160709337766689</v>
      </c>
      <c r="P4" s="17">
        <v>2.0160709337766689</v>
      </c>
      <c r="Q4" s="17">
        <v>2.0160709337766689</v>
      </c>
      <c r="R4" s="17">
        <v>2.0160709337766689</v>
      </c>
      <c r="S4" s="17">
        <v>2.0160709337766689</v>
      </c>
      <c r="T4" s="17">
        <v>2.0160709337766689</v>
      </c>
      <c r="U4" s="17">
        <v>2.0160709337766689</v>
      </c>
      <c r="V4" s="17">
        <v>2.0160709337766689</v>
      </c>
    </row>
    <row r="5" spans="1:27" x14ac:dyDescent="0.35">
      <c r="A5">
        <f t="shared" si="0"/>
        <v>4</v>
      </c>
      <c r="B5" s="32">
        <v>1</v>
      </c>
      <c r="C5" s="32">
        <v>1</v>
      </c>
      <c r="D5" s="32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M5">
        <f t="shared" si="1"/>
        <v>4</v>
      </c>
      <c r="N5" s="17"/>
      <c r="O5" s="17"/>
      <c r="P5" s="17"/>
      <c r="Q5" s="17"/>
      <c r="R5" s="17"/>
      <c r="S5" s="17"/>
      <c r="T5" s="17"/>
      <c r="U5" s="17"/>
      <c r="V5" s="17"/>
    </row>
    <row r="6" spans="1:27" x14ac:dyDescent="0.35">
      <c r="A6">
        <f t="shared" si="0"/>
        <v>5</v>
      </c>
      <c r="B6" s="3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M6">
        <f t="shared" si="1"/>
        <v>5</v>
      </c>
      <c r="N6" s="17"/>
      <c r="O6" s="17"/>
      <c r="P6" s="17"/>
      <c r="Q6" s="17"/>
      <c r="R6" s="17"/>
      <c r="S6" s="17"/>
      <c r="T6" s="17"/>
      <c r="U6" s="17"/>
      <c r="V6" s="17"/>
    </row>
    <row r="7" spans="1:27" x14ac:dyDescent="0.35">
      <c r="A7">
        <f t="shared" si="0"/>
        <v>6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M7">
        <f t="shared" si="1"/>
        <v>6</v>
      </c>
      <c r="N7" s="17"/>
      <c r="O7" s="17"/>
      <c r="P7" s="17"/>
      <c r="Q7" s="17"/>
      <c r="R7" s="17"/>
      <c r="S7" s="17"/>
      <c r="T7" s="17"/>
      <c r="U7" s="17"/>
      <c r="V7" s="17"/>
    </row>
    <row r="8" spans="1:27" x14ac:dyDescent="0.35">
      <c r="A8">
        <f t="shared" si="0"/>
        <v>7</v>
      </c>
      <c r="B8" s="32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M8">
        <f t="shared" si="1"/>
        <v>7</v>
      </c>
      <c r="N8" s="17"/>
      <c r="O8" s="17"/>
      <c r="P8" s="17"/>
      <c r="Q8" s="17"/>
      <c r="R8" s="17"/>
      <c r="S8" s="17"/>
      <c r="T8" s="17"/>
      <c r="U8" s="17"/>
      <c r="V8" s="17"/>
    </row>
    <row r="9" spans="1:27" x14ac:dyDescent="0.35">
      <c r="A9">
        <f t="shared" si="0"/>
        <v>8</v>
      </c>
      <c r="B9" s="32">
        <v>1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M9">
        <f t="shared" si="1"/>
        <v>8</v>
      </c>
      <c r="N9" s="17"/>
      <c r="O9" s="17"/>
      <c r="P9" s="17"/>
      <c r="Q9" s="17"/>
      <c r="R9" s="17"/>
      <c r="S9" s="17"/>
      <c r="T9" s="17"/>
      <c r="U9" s="17"/>
      <c r="V9" s="17"/>
    </row>
    <row r="10" spans="1:27" x14ac:dyDescent="0.35">
      <c r="A10">
        <f t="shared" si="0"/>
        <v>9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M10">
        <f t="shared" si="1"/>
        <v>9</v>
      </c>
      <c r="N10" s="17"/>
      <c r="O10" s="17"/>
      <c r="P10" s="17"/>
      <c r="Q10" s="17"/>
      <c r="R10" s="17"/>
      <c r="S10" s="17"/>
      <c r="T10" s="17"/>
      <c r="U10" s="17"/>
      <c r="V10" s="17"/>
    </row>
    <row r="11" spans="1:27" x14ac:dyDescent="0.35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/>
      <c r="O11" s="17"/>
      <c r="P11" s="17"/>
      <c r="Q11" s="17"/>
      <c r="R11" s="17"/>
      <c r="S11" s="17"/>
      <c r="T11" s="17"/>
      <c r="U11" s="17"/>
      <c r="V11" s="17"/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27" sqref="J27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44562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44593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44593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44621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44621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44652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44682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44713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44743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/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0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44774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44805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44835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44866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/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0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44896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44927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/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44958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/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0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44986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/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45017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/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45047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/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0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45078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/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45108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13.11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13.11</v>
      </c>
      <c r="H27" s="14">
        <f t="shared" si="4"/>
        <v>0</v>
      </c>
      <c r="I27" s="13"/>
      <c r="J27" s="19">
        <v>65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45139</v>
      </c>
      <c r="S27" s="17"/>
      <c r="T27" s="17"/>
      <c r="U27" s="17"/>
      <c r="V27" s="17"/>
      <c r="W27" s="17">
        <v>13.11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145.52000000000001</v>
      </c>
      <c r="C28" s="13">
        <f>++'Completion Factors'!J10</f>
        <v>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145.52000000000001</v>
      </c>
      <c r="H28" s="14">
        <f t="shared" si="4"/>
        <v>0</v>
      </c>
      <c r="I28" s="13"/>
      <c r="J28" s="19">
        <v>65</v>
      </c>
      <c r="K28" s="13" t="e">
        <f t="shared" si="6"/>
        <v>#DIV/0!</v>
      </c>
      <c r="L28" s="13" t="e">
        <f t="shared" si="7"/>
        <v>#DIV/0!</v>
      </c>
      <c r="M28" s="13" t="e">
        <f t="shared" si="9"/>
        <v>#DIV/0!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45170</v>
      </c>
      <c r="S28" s="17"/>
      <c r="T28" s="17"/>
      <c r="U28" s="17">
        <v>72.179999999999993</v>
      </c>
      <c r="V28" s="17">
        <v>145.52000000000001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2125.15</v>
      </c>
      <c r="C29" s="13">
        <f>++'Completion Factors'!J9</f>
        <v>0.49601429356789439</v>
      </c>
      <c r="D29" s="13">
        <f t="shared" si="1"/>
        <v>2159.3031449154901</v>
      </c>
      <c r="E29" s="13">
        <f t="shared" si="2"/>
        <v>2159.3031449154901</v>
      </c>
      <c r="F29" s="13">
        <f>ROUND(+I29*J29/100,0)-D29-B29</f>
        <v>-4284.4531449154902</v>
      </c>
      <c r="G29" s="13">
        <f t="shared" si="3"/>
        <v>0</v>
      </c>
      <c r="H29" s="14">
        <f t="shared" si="4"/>
        <v>-2125.15</v>
      </c>
      <c r="I29" s="13"/>
      <c r="J29" s="19">
        <v>70</v>
      </c>
      <c r="K29" s="13" t="e">
        <f t="shared" si="6"/>
        <v>#DIV/0!</v>
      </c>
      <c r="L29" s="13" t="e">
        <f t="shared" si="7"/>
        <v>#DIV/0!</v>
      </c>
      <c r="M29" s="13" t="e">
        <f t="shared" si="9"/>
        <v>#DIV/0!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45200</v>
      </c>
      <c r="S29" s="17"/>
      <c r="T29" s="17">
        <v>135.15</v>
      </c>
      <c r="U29" s="17">
        <v>2125.15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587.22</v>
      </c>
      <c r="C30" s="13">
        <f>++'Completion Factors'!J8</f>
        <v>3.1544282415688747E-2</v>
      </c>
      <c r="D30" s="13">
        <f t="shared" si="1"/>
        <v>18028.51492976155</v>
      </c>
      <c r="E30" s="13">
        <f t="shared" si="2"/>
        <v>18028.51492976155</v>
      </c>
      <c r="F30" s="13">
        <f>ROUND(+I30*J30/100,0)-D30-B30</f>
        <v>-18615.734929761551</v>
      </c>
      <c r="G30" s="13">
        <f t="shared" si="3"/>
        <v>0</v>
      </c>
      <c r="H30" s="14">
        <f t="shared" si="4"/>
        <v>-587.22</v>
      </c>
      <c r="I30" s="13"/>
      <c r="J30" s="19">
        <v>75</v>
      </c>
      <c r="K30" s="13" t="e">
        <f t="shared" si="6"/>
        <v>#DIV/0!</v>
      </c>
      <c r="L30" s="13" t="e">
        <f t="shared" si="7"/>
        <v>#DIV/0!</v>
      </c>
      <c r="M30" s="13" t="e">
        <f t="shared" si="9"/>
        <v>#DIV/0!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45231</v>
      </c>
      <c r="S30" s="17"/>
      <c r="T30" s="17">
        <v>587.22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3.1544282415688747E-2</v>
      </c>
      <c r="D31" s="13">
        <f t="shared" si="1"/>
        <v>0</v>
      </c>
      <c r="E31" s="13">
        <f t="shared" si="2"/>
        <v>0</v>
      </c>
      <c r="F31" s="13">
        <f>ROUND(+I31*J31/100,0)-D31-B31</f>
        <v>2863</v>
      </c>
      <c r="G31" s="13">
        <f t="shared" si="3"/>
        <v>2863</v>
      </c>
      <c r="H31" s="14">
        <f t="shared" si="4"/>
        <v>2863</v>
      </c>
      <c r="I31" s="13">
        <v>3579.32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84.419107539979663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150.63000000000011</v>
      </c>
      <c r="I33" s="13"/>
      <c r="J33" s="22">
        <f>SUM(G20:G31)/SUM(I20:I31)</f>
        <v>0.84419107539979665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161.9272500000001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