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[$-409]mmm\-yy;@"/>
    <numFmt numFmtId="166" formatCode="_(* #,##0_);_(* \(#,##0\);_(* &quot;-&quot;??_);_(@_)"/>
    <numFmt numFmtId="167" formatCode="_(* #,##0.0000_);_(* \(#,##0.0000\);_(* &quot;-&quot;??_);_(@_)"/>
  </numFmts>
  <fonts count="12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3F3F76"/>
      <sz val="11"/>
      <scheme val="minor"/>
    </font>
    <font>
      <name val="Aptos Narrow"/>
      <family val="2"/>
      <color rgb="FF0070C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0000FF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color rgb="FF0000CC"/>
      <sz val="11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4" fillId="2" borderId="1"/>
  </cellStyleXfs>
  <cellXfs count="6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14" fontId="0" fillId="0" borderId="0" pivotButton="0" quotePrefix="0" xfId="0"/>
    <xf numFmtId="43" fontId="0" fillId="0" borderId="0" pivotButton="0" quotePrefix="0" xfId="1"/>
    <xf numFmtId="43" fontId="1" fillId="0" borderId="0" pivotButton="0" quotePrefix="0" xfId="1"/>
    <xf numFmtId="43" fontId="0" fillId="3" borderId="0" pivotButton="0" quotePrefix="0" xfId="1"/>
    <xf numFmtId="14" fontId="5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0" pivotButton="0" quotePrefix="0" xfId="0"/>
    <xf numFmtId="43" fontId="1" fillId="0" borderId="6" pivotButton="0" quotePrefix="0" xfId="1"/>
    <xf numFmtId="43" fontId="5" fillId="4" borderId="0" pivotButton="0" quotePrefix="0" xfId="1"/>
    <xf numFmtId="0" fontId="0" fillId="0" borderId="6" pivotButton="0" quotePrefix="0" xfId="0"/>
    <xf numFmtId="10" fontId="5" fillId="0" borderId="6" pivotButton="0" quotePrefix="0" xfId="2"/>
    <xf numFmtId="43" fontId="0" fillId="0" borderId="0" pivotButton="0" quotePrefix="0" xfId="0"/>
    <xf numFmtId="43" fontId="1" fillId="0" borderId="7" pivotButton="0" quotePrefix="0" xfId="1"/>
    <xf numFmtId="166" fontId="0" fillId="0" borderId="0" pivotButton="0" quotePrefix="0" xfId="1"/>
    <xf numFmtId="0" fontId="0" fillId="0" borderId="0" applyAlignment="1" pivotButton="0" quotePrefix="0" xfId="0">
      <alignment horizontal="right"/>
    </xf>
    <xf numFmtId="166" fontId="7" fillId="0" borderId="0" pivotButton="0" quotePrefix="0" xfId="1"/>
    <xf numFmtId="166" fontId="8" fillId="0" borderId="0" pivotButton="0" quotePrefix="0" xfId="1"/>
    <xf numFmtId="43" fontId="8" fillId="0" borderId="0" pivotButton="0" quotePrefix="0" xfId="0"/>
    <xf numFmtId="166" fontId="0" fillId="0" borderId="0" pivotButton="0" quotePrefix="0" xfId="0"/>
    <xf numFmtId="166" fontId="6" fillId="0" borderId="8" pivotButton="0" quotePrefix="0" xfId="1"/>
    <xf numFmtId="43" fontId="6" fillId="0" borderId="8" pivotButton="0" quotePrefix="0" xfId="0"/>
    <xf numFmtId="0" fontId="0" fillId="0" borderId="8" applyAlignment="1" pivotButton="0" quotePrefix="0" xfId="0">
      <alignment horizontal="left"/>
    </xf>
    <xf numFmtId="166" fontId="8" fillId="0" borderId="8" pivotButton="0" quotePrefix="0" xfId="1"/>
    <xf numFmtId="0" fontId="6" fillId="0" borderId="0" applyAlignment="1" pivotButton="0" quotePrefix="0" xfId="0">
      <alignment horizontal="left"/>
    </xf>
    <xf numFmtId="166" fontId="0" fillId="0" borderId="0" pivotButton="0" quotePrefix="0" xfId="1"/>
    <xf numFmtId="0" fontId="6" fillId="0" borderId="0" pivotButton="0" quotePrefix="0" xfId="0"/>
    <xf numFmtId="43" fontId="6" fillId="0" borderId="0" pivotButton="0" quotePrefix="0" xfId="0"/>
    <xf numFmtId="167" fontId="0" fillId="0" borderId="0" pivotButton="0" quotePrefix="0" xfId="1"/>
    <xf numFmtId="0" fontId="8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indent="1"/>
    </xf>
    <xf numFmtId="0" fontId="7" fillId="0" borderId="0" pivotButton="0" quotePrefix="0" xfId="0"/>
    <xf numFmtId="166" fontId="7" fillId="0" borderId="0" pivotButton="0" quotePrefix="0" xfId="0"/>
    <xf numFmtId="43" fontId="7" fillId="0" borderId="0" pivotButton="0" quotePrefix="0" xfId="0"/>
    <xf numFmtId="166" fontId="10" fillId="0" borderId="0" pivotButton="0" quotePrefix="0" xfId="0"/>
    <xf numFmtId="0" fontId="11" fillId="0" borderId="0" pivotButton="0" quotePrefix="0" xfId="0"/>
    <xf numFmtId="0" fontId="4" fillId="0" borderId="1" pivotButton="0" quotePrefix="0" xfId="3"/>
    <xf numFmtId="43" fontId="0" fillId="0" borderId="0" pivotButton="0" quotePrefix="0" xfId="1"/>
    <xf numFmtId="0" fontId="6" fillId="0" borderId="0" applyAlignment="1" pivotButton="0" quotePrefix="0" xfId="0">
      <alignment horizontal="center" vertical="center" wrapText="1"/>
    </xf>
    <xf numFmtId="43" fontId="5" fillId="0" borderId="0" pivotButton="0" quotePrefix="0" xfId="1"/>
    <xf numFmtId="0" fontId="9" fillId="0" borderId="0" pivotButton="0" quotePrefix="0" xfId="0"/>
    <xf numFmtId="166" fontId="8" fillId="0" borderId="0" pivotButton="0" quotePrefix="0" xfId="1"/>
    <xf numFmtId="166" fontId="6" fillId="0" borderId="0" pivotButton="0" quotePrefix="0" xfId="1"/>
    <xf numFmtId="3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9" fontId="0" fillId="0" borderId="0" pivotButton="0" quotePrefix="0" xfId="2"/>
    <xf numFmtId="0" fontId="0" fillId="0" borderId="9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4">
    <cellStyle name="Normal" xfId="0" builtinId="0"/>
    <cellStyle name="Comma" xfId="1" builtinId="3"/>
    <cellStyle name="Percent" xfId="2" builtinId="5"/>
    <cellStyle name="Input" xfId="3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 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Patterns'!$B$55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Patterns'!$B$56:$B$78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Patterns'!$C$55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Patterns'!$C$56:$C$78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Patterns'!$D$55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Patterns'!$D$56:$D$78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Patterns'!$E$55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Patterns'!$E$56:$E$78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Patterns'!$F$55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Patterns'!$F$56:$F$78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Patterns'!$G$55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Patterns'!$G$56:$G$78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Patterns'!$H$55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Patterns'!$H$56:$H$78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Patterns'!$I$55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Patterns'!$I$56:$I$78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Patterns'!$J$55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Patterns'!$J$56:$J$78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Patterns'!$N$55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Patterns'!$N$56:$N$78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Patterns'!$O$55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Patterns'!$O$56:$O$78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Patterns'!$P$55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Patterns'!$P$56:$P$78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Patterns'!$Q$55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Patterns'!$Q$56:$Q$78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Patterns'!$R$55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Patterns'!$R$56:$R$78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Patterns'!$S$55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Patterns'!$S$56:$S$78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Patterns'!$T$55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Patterns'!$T$56:$T$78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Patterns'!$U$55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Patterns'!$U$56:$U$78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Patterns'!$V$55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Patterns'!$V$56:$V$78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0</col>
      <colOff>0</colOff>
      <row>80</row>
      <rowOff>0</rowOff>
    </from>
    <to>
      <col>9</col>
      <colOff>339725</colOff>
      <row>105</row>
      <rowOff>93663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12</col>
      <colOff>0</colOff>
      <row>80</row>
      <rowOff>0</rowOff>
    </from>
    <to>
      <col>24</col>
      <colOff>473075</colOff>
      <row>105</row>
      <rowOff>93663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joranias\Documents\GitHub\DMI_IBNP\Unified_IBNP_Template_v2.xlsx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>
        <row r="4">
          <cell r="A4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tion Factors"/>
      <sheetName val="Plot Patterns"/>
      <sheetName val="Summary"/>
    </sheetNames>
    <sheetDataSet>
      <sheetData sheetId="0" refreshError="1"/>
      <sheetData sheetId="1">
        <row r="1">
          <cell r="B1" t="str">
            <v>Volume All</v>
          </cell>
          <cell r="C1" t="str">
            <v>Volume 12</v>
          </cell>
          <cell r="D1" t="str">
            <v>Volume 6</v>
          </cell>
          <cell r="E1" t="str">
            <v>Volume 3</v>
          </cell>
          <cell r="F1" t="str">
            <v>Simple All</v>
          </cell>
          <cell r="G1" t="str">
            <v>Simple 12</v>
          </cell>
          <cell r="H1" t="str">
            <v>Simple 6</v>
          </cell>
          <cell r="I1" t="str">
            <v>Simple 3</v>
          </cell>
          <cell r="J1" t="str">
            <v>Selected</v>
          </cell>
          <cell r="N1" t="str">
            <v>Volume All</v>
          </cell>
          <cell r="O1" t="str">
            <v>Volume 12</v>
          </cell>
          <cell r="P1" t="str">
            <v>Volume 6</v>
          </cell>
          <cell r="Q1" t="str">
            <v>Volume 3</v>
          </cell>
          <cell r="R1" t="str">
            <v>Simple All</v>
          </cell>
          <cell r="S1" t="str">
            <v>Simple 12</v>
          </cell>
          <cell r="T1" t="str">
            <v>Simple 6</v>
          </cell>
          <cell r="U1" t="str">
            <v>Simple 3</v>
          </cell>
          <cell r="V1" t="str">
            <v>Selected</v>
          </cell>
        </row>
        <row r="2">
          <cell r="A2">
            <v>1</v>
          </cell>
          <cell r="M2">
            <v>1</v>
          </cell>
        </row>
        <row r="3">
          <cell r="A3">
            <v>2</v>
          </cell>
          <cell r="M3">
            <v>2</v>
          </cell>
        </row>
        <row r="4">
          <cell r="A4">
            <v>3</v>
          </cell>
          <cell r="M4">
            <v>3</v>
          </cell>
        </row>
        <row r="5">
          <cell r="A5">
            <v>4</v>
          </cell>
          <cell r="M5">
            <v>4</v>
          </cell>
        </row>
        <row r="6">
          <cell r="A6">
            <v>5</v>
          </cell>
          <cell r="M6">
            <v>5</v>
          </cell>
        </row>
        <row r="7">
          <cell r="A7">
            <v>6</v>
          </cell>
          <cell r="M7">
            <v>6</v>
          </cell>
        </row>
        <row r="8">
          <cell r="A8">
            <v>7</v>
          </cell>
          <cell r="M8">
            <v>7</v>
          </cell>
        </row>
        <row r="9">
          <cell r="A9">
            <v>8</v>
          </cell>
          <cell r="M9">
            <v>8</v>
          </cell>
        </row>
        <row r="10">
          <cell r="A10">
            <v>9</v>
          </cell>
          <cell r="M10">
            <v>9</v>
          </cell>
        </row>
        <row r="11">
          <cell r="A11">
            <v>10</v>
          </cell>
          <cell r="M11">
            <v>10</v>
          </cell>
        </row>
        <row r="12">
          <cell r="A12">
            <v>11</v>
          </cell>
          <cell r="M12">
            <v>11</v>
          </cell>
        </row>
        <row r="13">
          <cell r="A13">
            <v>12</v>
          </cell>
          <cell r="M13">
            <v>12</v>
          </cell>
        </row>
        <row r="14">
          <cell r="A14">
            <v>13</v>
          </cell>
          <cell r="M14">
            <v>13</v>
          </cell>
        </row>
        <row r="15">
          <cell r="A15">
            <v>14</v>
          </cell>
          <cell r="M15">
            <v>14</v>
          </cell>
        </row>
        <row r="16">
          <cell r="A16">
            <v>15</v>
          </cell>
          <cell r="M16">
            <v>15</v>
          </cell>
        </row>
        <row r="17">
          <cell r="A17">
            <v>16</v>
          </cell>
          <cell r="M17">
            <v>16</v>
          </cell>
        </row>
        <row r="18">
          <cell r="A18">
            <v>17</v>
          </cell>
          <cell r="M18">
            <v>17</v>
          </cell>
        </row>
        <row r="19">
          <cell r="A19">
            <v>18</v>
          </cell>
          <cell r="M19">
            <v>18</v>
          </cell>
        </row>
        <row r="20">
          <cell r="A20">
            <v>19</v>
          </cell>
          <cell r="M20">
            <v>19</v>
          </cell>
        </row>
        <row r="21">
          <cell r="A21">
            <v>20</v>
          </cell>
          <cell r="M21">
            <v>20</v>
          </cell>
        </row>
        <row r="22">
          <cell r="A22">
            <v>21</v>
          </cell>
          <cell r="M22">
            <v>21</v>
          </cell>
        </row>
        <row r="23">
          <cell r="A23">
            <v>22</v>
          </cell>
          <cell r="M23">
            <v>22</v>
          </cell>
        </row>
        <row r="24">
          <cell r="A24">
            <v>23</v>
          </cell>
          <cell r="M24">
            <v>23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1"/>
  <sheetViews>
    <sheetView zoomScaleNormal="100" workbookViewId="0">
      <selection activeCell="E8" sqref="E8"/>
    </sheetView>
  </sheetViews>
  <sheetFormatPr baseColWidth="8" defaultRowHeight="14.5"/>
  <cols>
    <col width="16.453125" bestFit="1" customWidth="1" min="1" max="1"/>
    <col width="22.54296875" customWidth="1" min="2" max="2"/>
    <col width="11.36328125" bestFit="1" customWidth="1" min="3" max="4"/>
    <col width="11.54296875" customWidth="1" min="5" max="5"/>
    <col width="10.54296875" bestFit="1" customWidth="1" min="6" max="6"/>
    <col width="11.54296875" bestFit="1" customWidth="1" min="7" max="7"/>
    <col width="12.453125" customWidth="1" min="8" max="8"/>
    <col width="13.54296875" bestFit="1" customWidth="1" min="9" max="10"/>
    <col width="11.54296875" bestFit="1" customWidth="1" min="11" max="11"/>
    <col width="10.54296875" bestFit="1" customWidth="1" min="12" max="13"/>
    <col width="13.08984375" customWidth="1" min="14" max="14"/>
    <col width="11.36328125" bestFit="1" customWidth="1" min="15" max="16"/>
    <col width="10.54296875" bestFit="1" customWidth="1" min="17" max="17"/>
    <col width="11.08984375" bestFit="1" customWidth="1" min="18" max="18"/>
    <col width="10.54296875" bestFit="1" customWidth="1" min="19" max="19"/>
    <col width="13.54296875" bestFit="1" customWidth="1" min="20" max="21"/>
    <col width="10.54296875" bestFit="1" customWidth="1" min="22" max="24"/>
    <col width="9.6328125" bestFit="1" customWidth="1" min="25" max="25"/>
    <col width="13" customWidth="1" min="26" max="26"/>
    <col width="5.453125" bestFit="1" customWidth="1" min="27" max="27"/>
    <col width="9.6328125" bestFit="1" customWidth="1" min="29" max="29"/>
    <col width="10.54296875" bestFit="1" customWidth="1" min="30" max="50"/>
    <col width="9.6328125" bestFit="1" customWidth="1" min="51" max="53"/>
    <col width="10.54296875" bestFit="1" customWidth="1" min="54" max="54"/>
    <col width="5.453125" bestFit="1" customWidth="1" min="55" max="55"/>
  </cols>
  <sheetData>
    <row r="1" ht="15.5" customHeight="1">
      <c r="A1" s="53" t="inlineStr">
        <is>
          <t xml:space="preserve"> Completion Factors - Non MS</t>
        </is>
      </c>
      <c r="K1" s="1" t="n"/>
      <c r="L1" s="53" t="inlineStr">
        <is>
          <t xml:space="preserve"> Completion Factors - MS</t>
        </is>
      </c>
      <c r="V1" s="1" t="n"/>
      <c r="W1" s="1" t="n"/>
      <c r="X1" s="1" t="n"/>
      <c r="Y1" s="1" t="n"/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  <c r="K2" s="1" t="n"/>
      <c r="L2" s="1" t="n"/>
      <c r="M2" s="2" t="n"/>
      <c r="N2" s="1" t="n"/>
      <c r="O2" s="1" t="n"/>
      <c r="P2" s="1" t="n"/>
      <c r="Q2" s="1" t="n"/>
      <c r="R2" s="1" t="n"/>
      <c r="S2" s="1" t="n"/>
      <c r="T2" s="2" t="inlineStr">
        <is>
          <t xml:space="preserve"> </t>
        </is>
      </c>
      <c r="U2" s="2" t="inlineStr">
        <is>
          <t xml:space="preserve"> </t>
        </is>
      </c>
      <c r="V2" s="1" t="n"/>
      <c r="W2" s="1" t="n"/>
      <c r="X2" s="1" t="n"/>
      <c r="Y2" s="1" t="n"/>
    </row>
    <row r="3" ht="15.5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  <c r="K3" s="1" t="n"/>
      <c r="L3" s="3" t="n"/>
      <c r="M3" s="3" t="inlineStr">
        <is>
          <t xml:space="preserve"> </t>
        </is>
      </c>
      <c r="N3" s="3" t="n"/>
      <c r="O3" s="3" t="n"/>
      <c r="P3" s="3" t="inlineStr">
        <is>
          <t>3 month</t>
        </is>
      </c>
      <c r="Q3" s="3" t="inlineStr">
        <is>
          <t>6 month</t>
        </is>
      </c>
      <c r="R3" s="3" t="inlineStr">
        <is>
          <t>12 month</t>
        </is>
      </c>
      <c r="S3" s="3" t="n"/>
      <c r="T3" s="3" t="inlineStr">
        <is>
          <t>Selected</t>
        </is>
      </c>
      <c r="U3" s="3" t="inlineStr">
        <is>
          <t xml:space="preserve">  Cumulative</t>
        </is>
      </c>
      <c r="V3" s="1" t="n"/>
      <c r="W3" s="1" t="n"/>
      <c r="X3" s="1" t="n"/>
      <c r="Y3" s="1" t="n"/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n"/>
      <c r="I4" s="3" t="inlineStr">
        <is>
          <t xml:space="preserve">  Cumulative</t>
        </is>
      </c>
      <c r="J4" s="3" t="inlineStr">
        <is>
          <t xml:space="preserve">    Pd Pct</t>
        </is>
      </c>
      <c r="K4" s="1" t="n"/>
      <c r="L4" s="3" t="inlineStr">
        <is>
          <t>MONTH</t>
        </is>
      </c>
      <c r="M4" s="3" t="inlineStr">
        <is>
          <t>3-month</t>
        </is>
      </c>
      <c r="N4" s="3" t="inlineStr">
        <is>
          <t>6-month</t>
        </is>
      </c>
      <c r="O4" s="3" t="inlineStr">
        <is>
          <t>12-month</t>
        </is>
      </c>
      <c r="P4" s="3" t="inlineStr">
        <is>
          <t>Cumulat</t>
        </is>
      </c>
      <c r="Q4" s="3" t="inlineStr">
        <is>
          <t>Cumulat</t>
        </is>
      </c>
      <c r="R4" s="3" t="inlineStr">
        <is>
          <t>Cumulat</t>
        </is>
      </c>
      <c r="S4" s="3" t="inlineStr">
        <is>
          <t>Selected</t>
        </is>
      </c>
      <c r="T4" s="3" t="inlineStr">
        <is>
          <t xml:space="preserve">  Cumulative</t>
        </is>
      </c>
      <c r="U4" s="3" t="inlineStr">
        <is>
          <t xml:space="preserve">    Pd Pct</t>
        </is>
      </c>
      <c r="V4" s="1" t="n"/>
      <c r="W4" s="1" t="n"/>
      <c r="X4" s="1" t="n"/>
      <c r="Y4" s="1" t="n"/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inlineStr">
        <is>
          <t>Selected</t>
        </is>
      </c>
      <c r="I5" s="3" t="inlineStr">
        <is>
          <t xml:space="preserve">    Pd Pct</t>
        </is>
      </c>
      <c r="J5" s="3" t="inlineStr">
        <is>
          <t>used</t>
        </is>
      </c>
      <c r="K5" s="1" t="n"/>
      <c r="L5" s="3" t="inlineStr">
        <is>
          <t>OF LAG</t>
        </is>
      </c>
      <c r="M5" s="3" t="inlineStr">
        <is>
          <t>average</t>
        </is>
      </c>
      <c r="N5" s="3" t="inlineStr">
        <is>
          <t>average</t>
        </is>
      </c>
      <c r="O5" s="3" t="inlineStr">
        <is>
          <t>average</t>
        </is>
      </c>
      <c r="P5" s="3" t="inlineStr">
        <is>
          <t>Pd Pct</t>
        </is>
      </c>
      <c r="Q5" s="3" t="inlineStr">
        <is>
          <t>Pd Pct</t>
        </is>
      </c>
      <c r="R5" s="3" t="inlineStr">
        <is>
          <t>Pd Pct</t>
        </is>
      </c>
      <c r="S5" s="3" t="n"/>
      <c r="T5" s="3" t="inlineStr">
        <is>
          <t xml:space="preserve">    Pd Pct</t>
        </is>
      </c>
      <c r="U5" s="3" t="inlineStr">
        <is>
          <t>used</t>
        </is>
      </c>
      <c r="V5" s="1" t="n"/>
      <c r="W5" s="1" t="n"/>
      <c r="X5" s="1" t="n"/>
      <c r="Y5" s="1" t="n"/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  <c r="K6" s="1" t="n"/>
      <c r="L6" s="3" t="inlineStr">
        <is>
          <t>---------</t>
        </is>
      </c>
      <c r="M6" s="3" t="inlineStr">
        <is>
          <t>----------</t>
        </is>
      </c>
      <c r="N6" s="3" t="inlineStr">
        <is>
          <t>----------</t>
        </is>
      </c>
      <c r="O6" s="3" t="inlineStr">
        <is>
          <t>----------</t>
        </is>
      </c>
      <c r="P6" s="3" t="inlineStr">
        <is>
          <t>----------</t>
        </is>
      </c>
      <c r="Q6" s="3" t="inlineStr">
        <is>
          <t>----------</t>
        </is>
      </c>
      <c r="R6" s="3" t="inlineStr">
        <is>
          <t>----------</t>
        </is>
      </c>
      <c r="S6" s="3" t="inlineStr">
        <is>
          <t>----------</t>
        </is>
      </c>
      <c r="T6" s="3" t="inlineStr">
        <is>
          <t>----------</t>
        </is>
      </c>
      <c r="U6" s="3" t="inlineStr">
        <is>
          <t>----------</t>
        </is>
      </c>
      <c r="V6" s="1" t="n"/>
      <c r="W6" s="1" t="n"/>
      <c r="X6" s="1" t="n"/>
      <c r="Y6" s="1" t="n"/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0.02537870013238603</v>
      </c>
      <c r="F7" s="5" t="n">
        <v>0.01513050801924537</v>
      </c>
      <c r="G7" s="5" t="n">
        <v>0.01080604923989017</v>
      </c>
      <c r="H7" s="4">
        <f>+I7/I8</f>
        <v/>
      </c>
      <c r="I7" s="5" t="n">
        <v>0.06251086818023831</v>
      </c>
      <c r="J7" s="5">
        <f>I7</f>
        <v/>
      </c>
      <c r="K7" s="1" t="n"/>
      <c r="L7" s="3" t="n">
        <v>0</v>
      </c>
      <c r="M7" s="4">
        <f>+P7/P8</f>
        <v/>
      </c>
      <c r="N7" s="4">
        <f>+Q7/Q8</f>
        <v/>
      </c>
      <c r="O7" s="4">
        <f>+R7/R8</f>
        <v/>
      </c>
      <c r="P7" s="5" t="n">
        <v>0.1637947848764083</v>
      </c>
      <c r="Q7" s="5" t="n">
        <v>0.06134977795414882</v>
      </c>
      <c r="R7" s="5" t="n">
        <v>0.03908314581105127</v>
      </c>
      <c r="S7" s="4">
        <f>+T7/T8</f>
        <v/>
      </c>
      <c r="T7" s="5" t="n">
        <v>0.03908314581105127</v>
      </c>
      <c r="U7" s="5">
        <f>T7</f>
        <v/>
      </c>
      <c r="V7" s="1" t="n"/>
      <c r="W7" s="1" t="n"/>
      <c r="X7" s="1" t="n"/>
      <c r="Y7" s="1" t="n"/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0.02537870013238603</v>
      </c>
      <c r="F8" s="5" t="n">
        <v>0.01513050801924537</v>
      </c>
      <c r="G8" s="5" t="n">
        <v>0.01080604923989017</v>
      </c>
      <c r="H8" s="4">
        <f>+I8/I9</f>
        <v/>
      </c>
      <c r="I8" s="5" t="n">
        <v>0.423407460888813</v>
      </c>
      <c r="J8" s="5">
        <f>I8</f>
        <v/>
      </c>
      <c r="K8" s="1" t="n"/>
      <c r="L8" s="3">
        <f>1+L7</f>
        <v/>
      </c>
      <c r="M8" s="4">
        <f>+P8/P9</f>
        <v/>
      </c>
      <c r="N8" s="4">
        <f>+Q8/Q9</f>
        <v/>
      </c>
      <c r="O8" s="4">
        <f>+R8/R9</f>
        <v/>
      </c>
      <c r="P8" s="5" t="n">
        <v>0.636180538161628</v>
      </c>
      <c r="Q8" s="5" t="n">
        <v>0.3629190538573253</v>
      </c>
      <c r="R8" s="5" t="n">
        <v>0.3625740515071355</v>
      </c>
      <c r="S8" s="4">
        <f>+T8/T9</f>
        <v/>
      </c>
      <c r="T8" s="5" t="n">
        <v>0.3625740515071355</v>
      </c>
      <c r="U8" s="5">
        <f>T8</f>
        <v/>
      </c>
      <c r="V8" s="1" t="n"/>
      <c r="W8" s="1" t="n"/>
      <c r="X8" s="1" t="n"/>
      <c r="Y8" s="1" t="n"/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0.02537870013238603</v>
      </c>
      <c r="F9" s="5" t="n">
        <v>0.01616802856913649</v>
      </c>
      <c r="G9" s="5" t="n">
        <v>0.01744435781866961</v>
      </c>
      <c r="H9" s="4">
        <f>+I9/I10</f>
        <v/>
      </c>
      <c r="I9" s="5" t="n">
        <v>0.5222368924671179</v>
      </c>
      <c r="J9" s="5">
        <f>I9</f>
        <v/>
      </c>
      <c r="K9" s="1" t="n"/>
      <c r="L9" s="3">
        <f>1+L8</f>
        <v/>
      </c>
      <c r="M9" s="4">
        <f>+P9/P10</f>
        <v/>
      </c>
      <c r="N9" s="4">
        <f>+Q9/Q10</f>
        <v/>
      </c>
      <c r="O9" s="4">
        <f>+R9/R10</f>
        <v/>
      </c>
      <c r="P9" s="5" t="n">
        <v>0.7674789973810909</v>
      </c>
      <c r="Q9" s="5" t="n">
        <v>0.4270933248370357</v>
      </c>
      <c r="R9" s="5" t="n">
        <v>0.4761579191157001</v>
      </c>
      <c r="S9" s="4">
        <f>+T9/T10</f>
        <v/>
      </c>
      <c r="T9" s="5" t="n">
        <v>0.4761579191157001</v>
      </c>
      <c r="U9" s="5">
        <f>T9</f>
        <v/>
      </c>
      <c r="V9" s="1" t="n"/>
      <c r="W9" s="1" t="n"/>
      <c r="X9" s="1" t="n"/>
      <c r="Y9" s="1" t="n"/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0.1268935006619302</v>
      </c>
      <c r="F10" s="5" t="n">
        <v>0.01853024053540642</v>
      </c>
      <c r="G10" s="5" t="n">
        <v>0.05045126246008279</v>
      </c>
      <c r="H10" s="4">
        <f>+I10/I11</f>
        <v/>
      </c>
      <c r="I10" s="5" t="n">
        <v>0.7070749120593184</v>
      </c>
      <c r="J10" s="5">
        <f>I10</f>
        <v/>
      </c>
      <c r="K10" s="1" t="n"/>
      <c r="L10" s="3">
        <f>1+L9</f>
        <v/>
      </c>
      <c r="M10" s="4">
        <f>+P10/P11</f>
        <v/>
      </c>
      <c r="N10" s="4">
        <f>+Q10/Q11</f>
        <v/>
      </c>
      <c r="O10" s="4">
        <f>+R10/R11</f>
        <v/>
      </c>
      <c r="P10" s="5" t="n">
        <v>0.7875748598421074</v>
      </c>
      <c r="Q10" s="5" t="n">
        <v>0.6122596976575135</v>
      </c>
      <c r="R10" s="5" t="n">
        <v>0.7463703143225929</v>
      </c>
      <c r="S10" s="4">
        <f>+T10/T11</f>
        <v/>
      </c>
      <c r="T10" s="5" t="n">
        <v>0.7463703143225929</v>
      </c>
      <c r="U10" s="5">
        <f>T10</f>
        <v/>
      </c>
      <c r="V10" s="1" t="n"/>
      <c r="W10" s="1" t="n"/>
      <c r="X10" s="1" t="n"/>
      <c r="Y10" s="1" t="n"/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0.5605801484938434</v>
      </c>
      <c r="F11" s="5" t="n">
        <v>0.09712662033687247</v>
      </c>
      <c r="G11" s="5" t="n">
        <v>0.0867679403009551</v>
      </c>
      <c r="H11" s="4">
        <f>+I11/I12</f>
        <v/>
      </c>
      <c r="I11" s="5" t="n">
        <v>0.7613543523896437</v>
      </c>
      <c r="J11" s="5">
        <f>I11</f>
        <v/>
      </c>
      <c r="K11" s="1" t="n"/>
      <c r="L11" s="3">
        <f>1+L10</f>
        <v/>
      </c>
      <c r="M11" s="4">
        <f>+P11/P12</f>
        <v/>
      </c>
      <c r="N11" s="4">
        <f>+Q11/Q12</f>
        <v/>
      </c>
      <c r="O11" s="4">
        <f>+R11/R12</f>
        <v/>
      </c>
      <c r="P11" s="5" t="n">
        <v>0.793033988558377</v>
      </c>
      <c r="Q11" s="5" t="n">
        <v>0.6709800212172469</v>
      </c>
      <c r="R11" s="5" t="n">
        <v>0.8410363759762871</v>
      </c>
      <c r="S11" s="4">
        <f>+T11/T12</f>
        <v/>
      </c>
      <c r="T11" s="5" t="n">
        <v>0.8410363759762871</v>
      </c>
      <c r="U11" s="5">
        <f>T11</f>
        <v/>
      </c>
      <c r="V11" s="1" t="n"/>
      <c r="W11" s="1" t="n"/>
      <c r="X11" s="1" t="n"/>
      <c r="Y11" s="1" t="n"/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0.9611785542419717</v>
      </c>
      <c r="F12" s="5" t="n">
        <v>0.1593632472858514</v>
      </c>
      <c r="G12" s="5" t="n">
        <v>0.2289752679389855</v>
      </c>
      <c r="H12" s="4">
        <f>+I12/I13</f>
        <v/>
      </c>
      <c r="I12" s="5" t="n">
        <v>0.801802800124275</v>
      </c>
      <c r="J12" s="5">
        <f>I12</f>
        <v/>
      </c>
      <c r="K12" s="1" t="n"/>
      <c r="L12" s="3">
        <f>1+L11</f>
        <v/>
      </c>
      <c r="M12" s="4">
        <f>+P12/P13</f>
        <v/>
      </c>
      <c r="N12" s="4">
        <f>+Q12/Q13</f>
        <v/>
      </c>
      <c r="O12" s="4">
        <f>+R12/R13</f>
        <v/>
      </c>
      <c r="P12" s="5" t="n">
        <v>0.8830692380554561</v>
      </c>
      <c r="Q12" s="5" t="n">
        <v>0.6966519777599519</v>
      </c>
      <c r="R12" s="5" t="n">
        <v>0.8519938627375352</v>
      </c>
      <c r="S12" s="4">
        <f>+T12/T13</f>
        <v/>
      </c>
      <c r="T12" s="5" t="n">
        <v>0.8519938627375352</v>
      </c>
      <c r="U12" s="5">
        <f>T12</f>
        <v/>
      </c>
      <c r="V12" s="1" t="n"/>
      <c r="W12" s="1" t="n"/>
      <c r="X12" s="1" t="n"/>
      <c r="Y12" s="1" t="n"/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0.9611785542419717</v>
      </c>
      <c r="F13" s="5" t="n">
        <v>0.9388341962287637</v>
      </c>
      <c r="G13" s="5" t="n">
        <v>0.6922325623718361</v>
      </c>
      <c r="H13" s="4">
        <f>+I13/I14</f>
        <v/>
      </c>
      <c r="I13" s="5" t="n">
        <v>0.923435727757307</v>
      </c>
      <c r="J13" s="5">
        <f>I13</f>
        <v/>
      </c>
      <c r="K13" s="1" t="n"/>
      <c r="L13" s="3">
        <f>1+L12</f>
        <v/>
      </c>
      <c r="M13" s="4">
        <f>+P13/P14</f>
        <v/>
      </c>
      <c r="N13" s="4">
        <f>+Q13/Q14</f>
        <v/>
      </c>
      <c r="O13" s="4">
        <f>+R13/R14</f>
        <v/>
      </c>
      <c r="P13" s="5" t="n">
        <v>0.8830692380554561</v>
      </c>
      <c r="Q13" s="5" t="n">
        <v>0.9333617909766714</v>
      </c>
      <c r="R13" s="5" t="n">
        <v>0.9570044147085602</v>
      </c>
      <c r="S13" s="4">
        <f>+T13/T14</f>
        <v/>
      </c>
      <c r="T13" s="5" t="n">
        <v>0.9570044147085602</v>
      </c>
      <c r="U13" s="5">
        <f>T13</f>
        <v/>
      </c>
      <c r="V13" s="1" t="n"/>
      <c r="W13" s="1" t="n"/>
      <c r="X13" s="1" t="n"/>
      <c r="Y13" s="1" t="n"/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0.9611785542419717</v>
      </c>
      <c r="F14" s="5" t="n">
        <v>0.9469576020531129</v>
      </c>
      <c r="G14" s="5" t="n">
        <v>0.7028254790854404</v>
      </c>
      <c r="H14" s="4">
        <f>+I14/I15</f>
        <v/>
      </c>
      <c r="I14" s="5" t="n">
        <v>0.9983640722695176</v>
      </c>
      <c r="J14" s="5">
        <f>I14</f>
        <v/>
      </c>
      <c r="K14" s="1" t="n"/>
      <c r="L14" s="3">
        <f>1+L13</f>
        <v/>
      </c>
      <c r="M14" s="4">
        <f>+P14/P15</f>
        <v/>
      </c>
      <c r="N14" s="4">
        <f>+Q14/Q15</f>
        <v/>
      </c>
      <c r="O14" s="4">
        <f>+R14/R15</f>
        <v/>
      </c>
      <c r="P14" s="5" t="n">
        <v>0.9983611456154396</v>
      </c>
      <c r="Q14" s="5" t="n">
        <v>0.9991272880503888</v>
      </c>
      <c r="R14" s="5" t="n">
        <v>0.9976049438179628</v>
      </c>
      <c r="S14" s="4">
        <f>+T14/T15</f>
        <v/>
      </c>
      <c r="T14" s="5" t="n">
        <v>0.9976049438179628</v>
      </c>
      <c r="U14" s="5">
        <f>T14</f>
        <v/>
      </c>
      <c r="V14" s="1" t="n"/>
      <c r="W14" s="1" t="n"/>
      <c r="X14" s="1" t="n"/>
      <c r="Y14" s="1" t="n"/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0.9611785542419717</v>
      </c>
      <c r="F15" s="5" t="n">
        <v>0.9586999860171583</v>
      </c>
      <c r="G15" s="5" t="n">
        <v>0.7081799372876301</v>
      </c>
      <c r="H15" s="4">
        <f>+I15/I16</f>
        <v/>
      </c>
      <c r="I15" s="5" t="n">
        <v>0.9996177738705662</v>
      </c>
      <c r="J15" s="5">
        <f>I15</f>
        <v/>
      </c>
      <c r="K15" s="1" t="n"/>
      <c r="L15" s="3">
        <f>1+L14</f>
        <v/>
      </c>
      <c r="M15" s="4">
        <f>+P15/P16</f>
        <v/>
      </c>
      <c r="N15" s="4">
        <f>+Q15/Q16</f>
        <v/>
      </c>
      <c r="O15" s="4">
        <f>+R15/R16</f>
        <v/>
      </c>
      <c r="P15" s="5" t="n">
        <v>1</v>
      </c>
      <c r="Q15" s="5" t="n">
        <v>1</v>
      </c>
      <c r="R15" s="5" t="n">
        <v>0.9988541975229904</v>
      </c>
      <c r="S15" s="4">
        <f>+T15/T16</f>
        <v/>
      </c>
      <c r="T15" s="5" t="n">
        <v>0.9988541975229904</v>
      </c>
      <c r="U15" s="5">
        <f>T15</f>
        <v/>
      </c>
      <c r="V15" s="1" t="n"/>
      <c r="W15" s="1" t="n"/>
      <c r="X15" s="1" t="n"/>
      <c r="Y15" s="1" t="n"/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0.9611785542419717</v>
      </c>
      <c r="F16" s="5" t="n">
        <v>0.9587617507282035</v>
      </c>
      <c r="G16" s="5" t="n">
        <v>0.9347331559056047</v>
      </c>
      <c r="H16" s="4">
        <f>+I16/I17</f>
        <v/>
      </c>
      <c r="I16" s="5" t="n">
        <v>0.999959942106935</v>
      </c>
      <c r="J16" s="5">
        <f>I16</f>
        <v/>
      </c>
      <c r="K16" s="1" t="n"/>
      <c r="L16" s="3">
        <f>1+L15</f>
        <v/>
      </c>
      <c r="M16" s="4">
        <f>+P16/P17</f>
        <v/>
      </c>
      <c r="N16" s="4">
        <f>+Q16/Q17</f>
        <v/>
      </c>
      <c r="O16" s="4">
        <f>+R16/R17</f>
        <v/>
      </c>
      <c r="P16" s="5" t="n">
        <v>1</v>
      </c>
      <c r="Q16" s="5" t="n">
        <v>1</v>
      </c>
      <c r="R16" s="5" t="n">
        <v>0.9998798359478422</v>
      </c>
      <c r="S16" s="4">
        <f>+T16/T17</f>
        <v/>
      </c>
      <c r="T16" s="5" t="n">
        <v>0.9998798359478422</v>
      </c>
      <c r="U16" s="5">
        <f>T16</f>
        <v/>
      </c>
      <c r="V16" s="1" t="n"/>
      <c r="W16" s="1" t="n"/>
      <c r="X16" s="1" t="n"/>
      <c r="Y16" s="1" t="n"/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0.9611785542419717</v>
      </c>
      <c r="F17" s="5" t="n">
        <v>0.9607670306253729</v>
      </c>
      <c r="G17" s="5" t="n">
        <v>0.9361099595326268</v>
      </c>
      <c r="H17" s="4">
        <f>+I17/I18</f>
        <v/>
      </c>
      <c r="I17" s="5" t="n">
        <v>1</v>
      </c>
      <c r="J17" s="5">
        <f>I17</f>
        <v/>
      </c>
      <c r="K17" s="1" t="n"/>
      <c r="L17" s="3">
        <f>1+L16</f>
        <v/>
      </c>
      <c r="M17" s="4">
        <f>+P17/P18</f>
        <v/>
      </c>
      <c r="N17" s="4">
        <f>+Q17/Q18</f>
        <v/>
      </c>
      <c r="O17" s="4">
        <f>+R17/R18</f>
        <v/>
      </c>
      <c r="P17" s="5" t="n">
        <v>1</v>
      </c>
      <c r="Q17" s="5" t="n">
        <v>1</v>
      </c>
      <c r="R17" s="5" t="n">
        <v>1</v>
      </c>
      <c r="S17" s="4">
        <f>+T17/T18</f>
        <v/>
      </c>
      <c r="T17" s="5" t="n">
        <v>1</v>
      </c>
      <c r="U17" s="5">
        <f>T17</f>
        <v/>
      </c>
      <c r="V17" s="1" t="n"/>
      <c r="W17" s="1" t="n"/>
      <c r="X17" s="1" t="n"/>
      <c r="Y17" s="1" t="n"/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0.9611785542419717</v>
      </c>
      <c r="F18" s="5" t="n">
        <v>0.9639125039751787</v>
      </c>
      <c r="G18" s="5" t="n">
        <v>0.9385720086607962</v>
      </c>
      <c r="H18" s="4">
        <f>+I18/I19</f>
        <v/>
      </c>
      <c r="I18" s="5" t="n">
        <v>1</v>
      </c>
      <c r="J18" s="5">
        <f>I18</f>
        <v/>
      </c>
      <c r="K18" s="1" t="n"/>
      <c r="L18" s="3">
        <f>1+L17</f>
        <v/>
      </c>
      <c r="M18" s="4">
        <f>+P18/P19</f>
        <v/>
      </c>
      <c r="N18" s="4">
        <f>+Q18/Q19</f>
        <v/>
      </c>
      <c r="O18" s="4">
        <f>+R18/R19</f>
        <v/>
      </c>
      <c r="P18" s="5" t="n">
        <v>1</v>
      </c>
      <c r="Q18" s="5" t="n">
        <v>1</v>
      </c>
      <c r="R18" s="5" t="n">
        <v>1</v>
      </c>
      <c r="S18" s="4">
        <f>+T18/T19</f>
        <v/>
      </c>
      <c r="T18" s="5" t="n">
        <v>1</v>
      </c>
      <c r="U18" s="5">
        <f>T18</f>
        <v/>
      </c>
      <c r="V18" s="1" t="n"/>
      <c r="W18" s="1" t="n"/>
      <c r="X18" s="1" t="n"/>
      <c r="Y18" s="1" t="n"/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0.9611785542419717</v>
      </c>
      <c r="F19" s="5" t="n">
        <v>0.9639125039751787</v>
      </c>
      <c r="G19" s="5" t="n">
        <v>0.9395700877292513</v>
      </c>
      <c r="H19" s="4">
        <f>+I19/I20</f>
        <v/>
      </c>
      <c r="I19" s="5" t="n">
        <v>1</v>
      </c>
      <c r="J19" s="5">
        <f>I19</f>
        <v/>
      </c>
      <c r="K19" s="1" t="n"/>
      <c r="L19" s="3">
        <f>1+L18</f>
        <v/>
      </c>
      <c r="M19" s="4">
        <f>+P19/P20</f>
        <v/>
      </c>
      <c r="N19" s="4">
        <f>+Q19/Q20</f>
        <v/>
      </c>
      <c r="O19" s="4">
        <f>+R19/R20</f>
        <v/>
      </c>
      <c r="P19" s="5" t="n">
        <v>1</v>
      </c>
      <c r="Q19" s="5" t="n">
        <v>1</v>
      </c>
      <c r="R19" s="5" t="n">
        <v>1</v>
      </c>
      <c r="S19" s="4">
        <f>+T19/T20</f>
        <v/>
      </c>
      <c r="T19" s="5" t="n">
        <v>1</v>
      </c>
      <c r="U19" s="5">
        <f>T19</f>
        <v/>
      </c>
      <c r="V19" s="1" t="n"/>
      <c r="W19" s="1" t="n"/>
      <c r="X19" s="1" t="n"/>
      <c r="Y19" s="1" t="n"/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0.9999313964728184</v>
      </c>
      <c r="G20" s="5" t="n">
        <v>0.9566760379285109</v>
      </c>
      <c r="H20" s="4">
        <f>+I20/I21</f>
        <v/>
      </c>
      <c r="I20" s="5" t="n">
        <v>1</v>
      </c>
      <c r="J20" s="5">
        <f>I20</f>
        <v/>
      </c>
      <c r="K20" s="1" t="n"/>
      <c r="L20" s="3">
        <f>1+L19</f>
        <v/>
      </c>
      <c r="M20" s="4">
        <f>+P20/P21</f>
        <v/>
      </c>
      <c r="N20" s="4">
        <f>+Q20/Q21</f>
        <v/>
      </c>
      <c r="O20" s="4">
        <f>+R20/R21</f>
        <v/>
      </c>
      <c r="P20" s="5" t="n">
        <v>1</v>
      </c>
      <c r="Q20" s="5" t="n">
        <v>1</v>
      </c>
      <c r="R20" s="5" t="n">
        <v>1</v>
      </c>
      <c r="S20" s="4">
        <f>+T20/T21</f>
        <v/>
      </c>
      <c r="T20" s="5" t="n">
        <v>1</v>
      </c>
      <c r="U20" s="5">
        <f>T20</f>
        <v/>
      </c>
      <c r="V20" s="1" t="n"/>
      <c r="W20" s="1" t="n"/>
      <c r="X20" s="1" t="n"/>
      <c r="Y20" s="1" t="n"/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0.9567338143471895</v>
      </c>
      <c r="H21" s="4">
        <f>+I21/I22</f>
        <v/>
      </c>
      <c r="I21" s="5" t="n">
        <v>1</v>
      </c>
      <c r="J21" s="5">
        <f>I21</f>
        <v/>
      </c>
      <c r="K21" s="1" t="n"/>
      <c r="L21" s="3">
        <f>1+L20</f>
        <v/>
      </c>
      <c r="M21" s="4">
        <f>+P21/P22</f>
        <v/>
      </c>
      <c r="N21" s="4">
        <f>+Q21/Q22</f>
        <v/>
      </c>
      <c r="O21" s="4">
        <f>+R21/R22</f>
        <v/>
      </c>
      <c r="P21" s="5" t="n">
        <v>1</v>
      </c>
      <c r="Q21" s="5" t="n">
        <v>1</v>
      </c>
      <c r="R21" s="5" t="n">
        <v>1</v>
      </c>
      <c r="S21" s="4">
        <f>+T21/T22</f>
        <v/>
      </c>
      <c r="T21" s="5" t="n">
        <v>1</v>
      </c>
      <c r="U21" s="5">
        <f>T21</f>
        <v/>
      </c>
      <c r="V21" s="1" t="n"/>
      <c r="W21" s="1" t="n"/>
      <c r="X21" s="1" t="n"/>
      <c r="Y21" s="1" t="n"/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0.9633348698969803</v>
      </c>
      <c r="H22" s="4">
        <f>+I22/I23</f>
        <v/>
      </c>
      <c r="I22" s="5" t="n">
        <v>1</v>
      </c>
      <c r="J22" s="5">
        <f>I22</f>
        <v/>
      </c>
      <c r="K22" s="1" t="n"/>
      <c r="L22" s="3">
        <f>1+L21</f>
        <v/>
      </c>
      <c r="M22" s="4">
        <f>+P22/P23</f>
        <v/>
      </c>
      <c r="N22" s="4">
        <f>+Q22/Q23</f>
        <v/>
      </c>
      <c r="O22" s="4">
        <f>+R22/R23</f>
        <v/>
      </c>
      <c r="P22" s="5" t="n">
        <v>1</v>
      </c>
      <c r="Q22" s="5" t="n">
        <v>1</v>
      </c>
      <c r="R22" s="5" t="n">
        <v>1</v>
      </c>
      <c r="S22" s="4">
        <f>+T22/T23</f>
        <v/>
      </c>
      <c r="T22" s="5" t="n">
        <v>1</v>
      </c>
      <c r="U22" s="5">
        <f>T22</f>
        <v/>
      </c>
      <c r="V22" s="1" t="n"/>
      <c r="W22" s="1" t="n"/>
      <c r="X22" s="1" t="n"/>
      <c r="Y22" s="1" t="n"/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  <c r="K23" s="1" t="n"/>
      <c r="L23" s="3">
        <f>1+L22</f>
        <v/>
      </c>
      <c r="M23" s="4">
        <f>+P23/P24</f>
        <v/>
      </c>
      <c r="N23" s="4">
        <f>+Q23/Q24</f>
        <v/>
      </c>
      <c r="O23" s="4">
        <f>+R23/R24</f>
        <v/>
      </c>
      <c r="P23" s="5" t="n">
        <v>1</v>
      </c>
      <c r="Q23" s="5" t="n">
        <v>1</v>
      </c>
      <c r="R23" s="5" t="n">
        <v>1</v>
      </c>
      <c r="S23" s="4">
        <f>+T23/T24</f>
        <v/>
      </c>
      <c r="T23" s="5" t="n">
        <v>1</v>
      </c>
      <c r="U23" s="5">
        <f>T23</f>
        <v/>
      </c>
      <c r="V23" s="1" t="n"/>
      <c r="W23" s="1" t="n"/>
      <c r="X23" s="1" t="n"/>
      <c r="Y23" s="1" t="n"/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  <c r="K24" s="1" t="n"/>
      <c r="L24" s="3">
        <f>1+L23</f>
        <v/>
      </c>
      <c r="M24" s="4">
        <f>+P24/P25</f>
        <v/>
      </c>
      <c r="N24" s="4">
        <f>+Q24/Q25</f>
        <v/>
      </c>
      <c r="O24" s="4">
        <f>+R24/R25</f>
        <v/>
      </c>
      <c r="P24" s="5" t="n">
        <v>1</v>
      </c>
      <c r="Q24" s="5" t="n">
        <v>1</v>
      </c>
      <c r="R24" s="5" t="n">
        <v>1</v>
      </c>
      <c r="S24" s="4">
        <f>+T24/T25</f>
        <v/>
      </c>
      <c r="T24" s="5" t="n">
        <v>1</v>
      </c>
      <c r="U24" s="5">
        <f>T24</f>
        <v/>
      </c>
      <c r="V24" s="1" t="n"/>
      <c r="W24" s="1" t="n"/>
      <c r="X24" s="1" t="n"/>
      <c r="Y24" s="1" t="n"/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  <c r="K25" s="1" t="n"/>
      <c r="L25" s="3">
        <f>1+L24</f>
        <v/>
      </c>
      <c r="M25" s="4">
        <f>+P25/P26</f>
        <v/>
      </c>
      <c r="N25" s="4">
        <f>+Q25/Q26</f>
        <v/>
      </c>
      <c r="O25" s="4">
        <f>+R25/R26</f>
        <v/>
      </c>
      <c r="P25" s="5" t="n">
        <v>1</v>
      </c>
      <c r="Q25" s="5" t="n">
        <v>1</v>
      </c>
      <c r="R25" s="5" t="n">
        <v>1</v>
      </c>
      <c r="S25" s="4">
        <f>+T25/T26</f>
        <v/>
      </c>
      <c r="T25" s="5" t="n">
        <v>1</v>
      </c>
      <c r="U25" s="5">
        <f>T25</f>
        <v/>
      </c>
      <c r="V25" s="1" t="n"/>
      <c r="W25" s="1" t="n"/>
      <c r="X25" s="1" t="n"/>
      <c r="Y25" s="1" t="n"/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  <c r="K26" s="1" t="n"/>
      <c r="L26" s="3">
        <f>1+L25</f>
        <v/>
      </c>
      <c r="M26" s="4">
        <f>+P26/P27</f>
        <v/>
      </c>
      <c r="N26" s="4">
        <f>+Q26/Q27</f>
        <v/>
      </c>
      <c r="O26" s="4">
        <f>+R26/R27</f>
        <v/>
      </c>
      <c r="P26" s="5" t="n">
        <v>1</v>
      </c>
      <c r="Q26" s="5" t="n">
        <v>1</v>
      </c>
      <c r="R26" s="5" t="n">
        <v>1</v>
      </c>
      <c r="S26" s="4">
        <f>+T26/T27</f>
        <v/>
      </c>
      <c r="T26" s="5" t="n">
        <v>1</v>
      </c>
      <c r="U26" s="5">
        <f>T26</f>
        <v/>
      </c>
      <c r="V26" s="1" t="n"/>
      <c r="W26" s="1" t="n"/>
      <c r="X26" s="1" t="n"/>
      <c r="Y26" s="1" t="n"/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  <c r="K27" s="1" t="n"/>
      <c r="L27" s="3">
        <f>1+L26</f>
        <v/>
      </c>
      <c r="M27" s="4">
        <f>+P27/P28</f>
        <v/>
      </c>
      <c r="N27" s="4">
        <f>+Q27/Q28</f>
        <v/>
      </c>
      <c r="O27" s="4">
        <f>+R27/R28</f>
        <v/>
      </c>
      <c r="P27" s="5" t="n">
        <v>1</v>
      </c>
      <c r="Q27" s="5" t="n">
        <v>1</v>
      </c>
      <c r="R27" s="5" t="n">
        <v>1</v>
      </c>
      <c r="S27" s="4">
        <f>+T27/T28</f>
        <v/>
      </c>
      <c r="T27" s="5" t="n">
        <v>1</v>
      </c>
      <c r="U27" s="5">
        <f>T27</f>
        <v/>
      </c>
      <c r="V27" s="1" t="n"/>
      <c r="W27" s="1" t="n"/>
      <c r="X27" s="1" t="n"/>
      <c r="Y27" s="1" t="n"/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  <c r="K28" s="1" t="n"/>
      <c r="L28" s="3">
        <f>1+L27</f>
        <v/>
      </c>
      <c r="M28" s="4">
        <f>+P28/P29</f>
        <v/>
      </c>
      <c r="N28" s="4">
        <f>+Q28/Q29</f>
        <v/>
      </c>
      <c r="O28" s="4">
        <f>+R28/R29</f>
        <v/>
      </c>
      <c r="P28" s="5" t="n">
        <v>1</v>
      </c>
      <c r="Q28" s="5" t="n">
        <v>1</v>
      </c>
      <c r="R28" s="5" t="n">
        <v>1</v>
      </c>
      <c r="S28" s="4">
        <f>+T28/T29</f>
        <v/>
      </c>
      <c r="T28" s="5" t="n">
        <v>1</v>
      </c>
      <c r="U28" s="5">
        <f>T28</f>
        <v/>
      </c>
      <c r="V28" s="1" t="n"/>
      <c r="W28" s="1" t="n"/>
      <c r="X28" s="1" t="n"/>
      <c r="Y28" s="1" t="n"/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  <c r="K29" s="1" t="n"/>
      <c r="L29" s="3">
        <f>1+L28</f>
        <v/>
      </c>
      <c r="M29" s="4">
        <f>+P29/P30</f>
        <v/>
      </c>
      <c r="N29" s="4">
        <f>+Q29/Q30</f>
        <v/>
      </c>
      <c r="O29" s="4">
        <f>+R29/R30</f>
        <v/>
      </c>
      <c r="P29" s="5" t="n">
        <v>1</v>
      </c>
      <c r="Q29" s="5" t="n">
        <v>1</v>
      </c>
      <c r="R29" s="5" t="n">
        <v>1</v>
      </c>
      <c r="S29" s="4">
        <f>+T29/T30</f>
        <v/>
      </c>
      <c r="T29" s="5" t="n">
        <v>1</v>
      </c>
      <c r="U29" s="5">
        <f>T29</f>
        <v/>
      </c>
      <c r="V29" s="1" t="n"/>
      <c r="W29" s="1" t="n"/>
      <c r="X29" s="1" t="n"/>
      <c r="Y29" s="1" t="n"/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  <c r="K30" s="1" t="n"/>
      <c r="L30" s="3" t="n">
        <v>23</v>
      </c>
      <c r="M30" s="4" t="n">
        <v>1</v>
      </c>
      <c r="N30" s="4" t="n">
        <v>1</v>
      </c>
      <c r="O30" s="4" t="n">
        <v>1</v>
      </c>
      <c r="P30" s="5" t="n">
        <v>1</v>
      </c>
      <c r="Q30" s="5" t="n">
        <v>1</v>
      </c>
      <c r="R30" s="5" t="n">
        <v>1</v>
      </c>
      <c r="S30" s="4" t="n">
        <v>1</v>
      </c>
      <c r="T30" s="5" t="n">
        <v>1</v>
      </c>
      <c r="U30" s="5">
        <f>T30</f>
        <v/>
      </c>
      <c r="V30" s="1" t="n"/>
      <c r="W30" s="1" t="n"/>
      <c r="X30" s="1" t="n"/>
      <c r="Y30" s="1" t="n"/>
    </row>
    <row r="31" ht="15.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.5" customHeight="1">
      <c r="A32" s="1" t="inlineStr">
        <is>
          <t>Non-Med Supp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 ht="15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/>
      </c>
      <c r="C38" s="4" t="n">
        <v/>
      </c>
      <c r="D38" s="4" t="n">
        <v>0.9999999999999996</v>
      </c>
      <c r="E38" s="4" t="n">
        <v>1.178943695366253</v>
      </c>
      <c r="F38" s="4" t="n">
        <v>2.748540985223919</v>
      </c>
      <c r="G38" s="4" t="n">
        <v>1.006902892864342</v>
      </c>
      <c r="H38" s="4" t="n">
        <v>1.010146243010746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1.020903066778512</v>
      </c>
      <c r="N38" s="4" t="n">
        <v>0.9999999999999999</v>
      </c>
      <c r="O38" s="4" t="n">
        <v>0.9999999999999999</v>
      </c>
      <c r="P38" s="4" t="n">
        <v>0.9999999999999999</v>
      </c>
      <c r="Q38" s="4" t="n">
        <v>1.096868377177471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/>
      </c>
      <c r="C39" s="4" t="n">
        <v/>
      </c>
      <c r="D39" s="4" t="n">
        <v>1</v>
      </c>
      <c r="E39" s="4" t="n">
        <v>78.60000000000001</v>
      </c>
      <c r="F39" s="4" t="n">
        <v>1.7029262086514</v>
      </c>
      <c r="G39" s="4" t="n">
        <v>1.005976839745984</v>
      </c>
      <c r="H39" s="4" t="n">
        <v>1</v>
      </c>
      <c r="I39" s="4" t="n">
        <v>1</v>
      </c>
      <c r="J39" s="4" t="n">
        <v>1</v>
      </c>
      <c r="K39" s="4" t="n">
        <v>1.015595989602674</v>
      </c>
      <c r="L39" s="4" t="n">
        <v>1.028153564899452</v>
      </c>
      <c r="M39" s="4" t="n">
        <v>1.010668563300142</v>
      </c>
      <c r="N39" s="4" t="n">
        <v>1</v>
      </c>
      <c r="O39" s="4" t="n">
        <v>1</v>
      </c>
      <c r="P39" s="4" t="n">
        <v>1</v>
      </c>
      <c r="Q39" s="4" t="n">
        <v>1.510204081632653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/>
      </c>
      <c r="C40" s="4" t="n">
        <v/>
      </c>
      <c r="D40" s="4" t="n">
        <v>1</v>
      </c>
      <c r="E40" s="4" t="n">
        <v>12.61739130434783</v>
      </c>
      <c r="F40" s="4" t="n">
        <v>1.348035837353549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1.230061349693252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/>
      </c>
      <c r="C41" s="4" t="n">
        <v/>
      </c>
      <c r="D41" s="4" t="n">
        <v>2.999999999999997</v>
      </c>
      <c r="E41" s="4" t="n">
        <v>4.516666666666665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/>
      </c>
      <c r="C42" s="4" t="n">
        <v/>
      </c>
      <c r="D42" s="4" t="n">
        <v>14.91818181818182</v>
      </c>
      <c r="E42" s="4" t="n">
        <v>1</v>
      </c>
      <c r="F42" s="4" t="n">
        <v>1.015234613040829</v>
      </c>
      <c r="G42" s="4" t="n">
        <v>0.9999999999999999</v>
      </c>
      <c r="H42" s="4" t="n">
        <v>0.9999999999999999</v>
      </c>
      <c r="I42" s="4" t="n">
        <v>0.9999999999999999</v>
      </c>
      <c r="J42" s="4" t="n">
        <v>20.5078031212485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/>
      </c>
      <c r="C43" s="4" t="n">
        <v>1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2.280675783955564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1.002977377882846</v>
      </c>
      <c r="P43" s="4" t="n">
        <v>0.9999999999999999</v>
      </c>
      <c r="Q43" s="4" t="n">
        <v>0.9999999999999999</v>
      </c>
      <c r="R43" s="4" t="n">
        <v>0.9999999999999999</v>
      </c>
      <c r="S43" s="4" t="n">
        <v>0.9999999999999999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/>
      </c>
      <c r="C44" s="4" t="n">
        <v>1.266666666666667</v>
      </c>
      <c r="D44" s="4" t="n">
        <v>1</v>
      </c>
      <c r="E44" s="4" t="n">
        <v>1</v>
      </c>
      <c r="F44" s="4" t="n">
        <v>2.578947368421053</v>
      </c>
      <c r="G44" s="4" t="n">
        <v>3.489795918367347</v>
      </c>
      <c r="H44" s="4" t="n">
        <v>1</v>
      </c>
      <c r="I44" s="4" t="n">
        <v>1</v>
      </c>
      <c r="J44" s="4" t="n">
        <v>1</v>
      </c>
      <c r="K44" s="4" t="n">
        <v>1.028409356725146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/>
      </c>
      <c r="C45" s="4" t="n">
        <v>1</v>
      </c>
      <c r="D45" s="4" t="n">
        <v>1</v>
      </c>
      <c r="E45" s="4" t="n">
        <v>21</v>
      </c>
      <c r="F45" s="4" t="n">
        <v>4.552380952380953</v>
      </c>
      <c r="G45" s="4" t="n">
        <v>1.161359832635983</v>
      </c>
      <c r="H45" s="4" t="n">
        <v>1</v>
      </c>
      <c r="I45" s="4" t="n">
        <v>1</v>
      </c>
      <c r="J45" s="4" t="n">
        <v>1.036027597139409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/>
      </c>
      <c r="C46" s="4" t="n">
        <v/>
      </c>
      <c r="D46" s="4" t="n">
        <v>1</v>
      </c>
      <c r="E46" s="4" t="n">
        <v>6.600000000000001</v>
      </c>
      <c r="F46" s="4" t="n">
        <v>1</v>
      </c>
      <c r="G46" s="4" t="n">
        <v>10.84848484848485</v>
      </c>
      <c r="H46" s="4" t="n">
        <v>1.002793296089385</v>
      </c>
      <c r="I46" s="4" t="n">
        <v>1</v>
      </c>
      <c r="J46" s="4" t="n">
        <v>1</v>
      </c>
      <c r="K46" s="4" t="n">
        <v>1</v>
      </c>
      <c r="L46" s="4" t="n">
        <v>1.002952646239554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/>
      </c>
      <c r="C47" s="4" t="n">
        <v/>
      </c>
      <c r="D47" s="4" t="n">
        <v>1.081914893617021</v>
      </c>
      <c r="E47" s="4" t="n">
        <v>1.123028515240905</v>
      </c>
      <c r="F47" s="4" t="n">
        <v>3.783420306097434</v>
      </c>
      <c r="G47" s="4" t="n">
        <v>3.647732532306439</v>
      </c>
      <c r="H47" s="4" t="n">
        <v>0.9999999999999999</v>
      </c>
      <c r="I47" s="4" t="n">
        <v>0.9999999999999999</v>
      </c>
      <c r="J47" s="4" t="n">
        <v>0.9999999999999999</v>
      </c>
      <c r="K47" s="4" t="n">
        <v>1.007613106978745</v>
      </c>
      <c r="L47" s="4" t="n">
        <v>1.008025920695315</v>
      </c>
      <c r="M47" s="4" t="n">
        <v>1</v>
      </c>
      <c r="N47" s="4" t="n">
        <v>1.097755369224773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/>
      </c>
      <c r="C48" s="4" t="n">
        <v/>
      </c>
      <c r="D48" s="4" t="n">
        <v>43.85714285714286</v>
      </c>
      <c r="E48" s="4" t="n">
        <v>1.175895765472313</v>
      </c>
      <c r="F48" s="4" t="n">
        <v>0.9999999999999999</v>
      </c>
      <c r="G48" s="4" t="n">
        <v>0.9999999999999999</v>
      </c>
      <c r="H48" s="4" t="n">
        <v>0.9999999999999999</v>
      </c>
      <c r="I48" s="4" t="n">
        <v>1.191387559808612</v>
      </c>
      <c r="J48" s="4" t="n">
        <v>1.001056859015008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/>
      </c>
      <c r="C49" s="4" t="n">
        <v/>
      </c>
      <c r="D49" s="4" t="n">
        <v>1</v>
      </c>
      <c r="E49" s="4" t="n">
        <v>1</v>
      </c>
      <c r="F49" s="4" t="n">
        <v>37.44175853018373</v>
      </c>
      <c r="G49" s="4" t="n">
        <v>0.9999999999999999</v>
      </c>
      <c r="H49" s="4" t="n">
        <v>1.03505006200356</v>
      </c>
      <c r="I49" s="4" t="n">
        <v>0.9999999999999999</v>
      </c>
      <c r="J49" s="4" t="n">
        <v>0.9999999999999999</v>
      </c>
      <c r="K49" s="4" t="n">
        <v>0.9999999999999999</v>
      </c>
      <c r="L49" s="4" t="n">
        <v>0.9999999999999999</v>
      </c>
      <c r="M49" s="4" t="n">
        <v>0.9999999999999999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/>
      </c>
      <c r="C50" s="4" t="n">
        <v>95.99999999999984</v>
      </c>
      <c r="D50" s="4" t="n">
        <v>1.017743055555554</v>
      </c>
      <c r="E50" s="4" t="n">
        <v>1</v>
      </c>
      <c r="F50" s="4" t="n">
        <v>1.034116884446112</v>
      </c>
      <c r="G50" s="4" t="n">
        <v>4.007818943617837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/>
      </c>
      <c r="C51" s="4" t="n">
        <v/>
      </c>
      <c r="D51" s="4" t="n">
        <v>10.26191666666667</v>
      </c>
      <c r="E51" s="4" t="n">
        <v>0.9999999999999993</v>
      </c>
      <c r="F51" s="4" t="n">
        <v>2.388142241134291</v>
      </c>
      <c r="G51" s="4" t="n">
        <v>1.001700200283593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/>
      </c>
      <c r="C52" s="4" t="n">
        <v/>
      </c>
      <c r="D52" s="4" t="n">
        <v>2.818181818181818</v>
      </c>
      <c r="E52" s="4" t="n">
        <v>47.87096774193545</v>
      </c>
      <c r="F52" s="4" t="n">
        <v>0.9999999999999999</v>
      </c>
      <c r="G52" s="4" t="n">
        <v>25.73436657681942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/>
      </c>
      <c r="C53" s="4" t="n">
        <v>1</v>
      </c>
      <c r="D53" s="4" t="n">
        <v>1</v>
      </c>
      <c r="E53" s="4" t="n">
        <v>1.353333333333333</v>
      </c>
      <c r="F53" s="4" t="n">
        <v>1</v>
      </c>
      <c r="G53" s="4" t="n">
        <v>1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/>
      </c>
      <c r="C54" s="4" t="n">
        <v/>
      </c>
      <c r="D54" s="4" t="n">
        <v>1.138888888888889</v>
      </c>
      <c r="E54" s="4" t="n">
        <v>1</v>
      </c>
      <c r="F54" s="4" t="n">
        <v>11.79268292682927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/>
      </c>
      <c r="C55" s="4" t="n">
        <v>1.068571428571429</v>
      </c>
      <c r="D55" s="4" t="n">
        <v>1</v>
      </c>
      <c r="E55" s="4" t="n">
        <v>4.796791443850268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/>
      </c>
      <c r="C56" s="4" t="n">
        <v/>
      </c>
      <c r="D56" s="4" t="n">
        <v>5</v>
      </c>
      <c r="E56" s="4" t="n">
        <v>2.999999999999999</v>
      </c>
      <c r="F56" s="4" t="n">
        <v>3.233333333333334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  <row r="62">
      <c r="A62" t="inlineStr">
        <is>
          <t>Collect Data:</t>
        </is>
      </c>
    </row>
    <row r="64">
      <c r="A64" s="55" t="n"/>
      <c r="B64" s="8" t="inlineStr">
        <is>
          <t>Paid Month</t>
        </is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inlineStr">
        <is>
          <t xml:space="preserve">Paid </t>
        </is>
      </c>
      <c r="AB64" s="55" t="n"/>
      <c r="AC64" s="55" t="inlineStr">
        <is>
          <t>Paid</t>
        </is>
      </c>
      <c r="AD64" s="8" t="inlineStr">
        <is>
          <t>Incurred</t>
        </is>
      </c>
      <c r="AE64" s="55" t="n"/>
      <c r="AF64" s="55" t="n"/>
      <c r="AG64" s="55" t="n"/>
      <c r="AH64" s="55" t="n"/>
      <c r="AI64" s="55" t="n"/>
      <c r="AJ64" s="55" t="n"/>
      <c r="AK64" s="55" t="n"/>
      <c r="AL64" s="55" t="n"/>
      <c r="AM64" s="55" t="n"/>
      <c r="AN64" s="55" t="n"/>
      <c r="AO64" s="55" t="n"/>
      <c r="AP64" s="55" t="n"/>
      <c r="AQ64" s="55" t="n"/>
      <c r="AR64" s="55" t="n"/>
      <c r="AS64" s="55" t="n"/>
      <c r="AT64" s="55" t="n"/>
      <c r="AU64" s="55" t="n"/>
      <c r="AV64" s="55" t="n"/>
      <c r="AW64" s="55" t="n"/>
      <c r="AX64" s="55" t="n"/>
      <c r="AY64" s="55" t="n"/>
      <c r="AZ64" s="55" t="n"/>
      <c r="BA64" s="55" t="n"/>
      <c r="BB64" s="55" t="n"/>
      <c r="BC64" s="55" t="inlineStr">
        <is>
          <t xml:space="preserve">Paid </t>
        </is>
      </c>
    </row>
    <row r="65">
      <c r="A65" s="24" t="inlineStr">
        <is>
          <t>Incurral Month</t>
        </is>
      </c>
      <c r="B65" s="9">
        <f>A66</f>
        <v/>
      </c>
      <c r="C65" s="9">
        <f>A67</f>
        <v/>
      </c>
      <c r="D65" s="9">
        <f>A68</f>
        <v/>
      </c>
      <c r="E65" s="9">
        <f>A69</f>
        <v/>
      </c>
      <c r="F65" s="9">
        <f>A70</f>
        <v/>
      </c>
      <c r="G65" s="9">
        <f>A71</f>
        <v/>
      </c>
      <c r="H65" s="9">
        <f>A72</f>
        <v/>
      </c>
      <c r="I65" s="9">
        <f>A73</f>
        <v/>
      </c>
      <c r="J65" s="9">
        <f>A74</f>
        <v/>
      </c>
      <c r="K65" s="9">
        <f>A75</f>
        <v/>
      </c>
      <c r="L65" s="9">
        <f>A76</f>
        <v/>
      </c>
      <c r="M65" s="9">
        <f>A77</f>
        <v/>
      </c>
      <c r="N65" s="9">
        <f>A78</f>
        <v/>
      </c>
      <c r="O65" s="9">
        <f>A79</f>
        <v/>
      </c>
      <c r="P65" s="9">
        <f>A80</f>
        <v/>
      </c>
      <c r="Q65" s="9">
        <f>A81</f>
        <v/>
      </c>
      <c r="R65" s="9">
        <f>A82</f>
        <v/>
      </c>
      <c r="S65" s="9">
        <f>A83</f>
        <v/>
      </c>
      <c r="T65" s="9">
        <f>A84</f>
        <v/>
      </c>
      <c r="U65" s="9">
        <f>A85</f>
        <v/>
      </c>
      <c r="V65" s="9">
        <f>A86</f>
        <v/>
      </c>
      <c r="W65" s="9">
        <f>A87</f>
        <v/>
      </c>
      <c r="X65" s="9">
        <f>A88</f>
        <v/>
      </c>
      <c r="Y65" s="9">
        <f>A89</f>
        <v/>
      </c>
      <c r="Z65" s="9" t="inlineStr">
        <is>
          <t>Total</t>
        </is>
      </c>
      <c r="AA65" s="55" t="inlineStr">
        <is>
          <t>Total</t>
        </is>
      </c>
      <c r="AB65" s="55" t="n"/>
      <c r="AC65" s="55" t="inlineStr">
        <is>
          <t>Month</t>
        </is>
      </c>
      <c r="AD65" s="9">
        <f>AC66</f>
        <v/>
      </c>
      <c r="AE65" s="9">
        <f>AC67</f>
        <v/>
      </c>
      <c r="AF65" s="9">
        <f>AC68</f>
        <v/>
      </c>
      <c r="AG65" s="9">
        <f>AC69</f>
        <v/>
      </c>
      <c r="AH65" s="9">
        <f>AC70</f>
        <v/>
      </c>
      <c r="AI65" s="9">
        <f>AC71</f>
        <v/>
      </c>
      <c r="AJ65" s="9">
        <f>AC72</f>
        <v/>
      </c>
      <c r="AK65" s="9">
        <f>AC73</f>
        <v/>
      </c>
      <c r="AL65" s="9">
        <f>AC74</f>
        <v/>
      </c>
      <c r="AM65" s="9">
        <f>AC75</f>
        <v/>
      </c>
      <c r="AN65" s="9">
        <f>AC76</f>
        <v/>
      </c>
      <c r="AO65" s="9">
        <f>AC77</f>
        <v/>
      </c>
      <c r="AP65" s="9">
        <f>AC78</f>
        <v/>
      </c>
      <c r="AQ65" s="9">
        <f>AC79</f>
        <v/>
      </c>
      <c r="AR65" s="9">
        <f>AC80</f>
        <v/>
      </c>
      <c r="AS65" s="9">
        <f>AC81</f>
        <v/>
      </c>
      <c r="AT65" s="9">
        <f>AC82</f>
        <v/>
      </c>
      <c r="AU65" s="9">
        <f>AC83</f>
        <v/>
      </c>
      <c r="AV65" s="9">
        <f>AC84</f>
        <v/>
      </c>
      <c r="AW65" s="9">
        <f>AC85</f>
        <v/>
      </c>
      <c r="AX65" s="9">
        <f>AC86</f>
        <v/>
      </c>
      <c r="AY65" s="9">
        <f>AC87</f>
        <v/>
      </c>
      <c r="AZ65" s="9">
        <f>AC88</f>
        <v/>
      </c>
      <c r="BA65" s="9">
        <f>AC89</f>
        <v/>
      </c>
      <c r="BB65" s="9" t="inlineStr">
        <is>
          <t>Total</t>
        </is>
      </c>
      <c r="BC65" s="55" t="inlineStr">
        <is>
          <t>Total</t>
        </is>
      </c>
    </row>
    <row r="66">
      <c r="A66" s="10">
        <f>Summary!A8</f>
        <v/>
      </c>
      <c r="B66" s="47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12" t="n"/>
      <c r="AA66" s="12" t="n"/>
      <c r="AC66" s="10">
        <f>A66</f>
        <v/>
      </c>
      <c r="AD66" s="47">
        <f>GETPIVOTDATA("check_amount_total",[1]PT!$A$4,"Inc Date",AD$65,"Paid Date",$A66,"LOB2","MS")</f>
        <v/>
      </c>
      <c r="AE66" s="47">
        <f>GETPIVOTDATA("check_amount_total",[1]PT!$A$4,"Inc Date",AE$65,"Paid Date",$A66,"LOB2","MS")</f>
        <v/>
      </c>
      <c r="AF66" s="47">
        <f>GETPIVOTDATA("check_amount_total",[1]PT!$A$4,"Inc Date",AF$65,"Paid Date",$A66,"LOB2","MS")</f>
        <v/>
      </c>
      <c r="AG66" s="47">
        <f>GETPIVOTDATA("check_amount_total",[1]PT!$A$4,"Inc Date",AG$65,"Paid Date",$A66,"LOB2","MS")</f>
        <v/>
      </c>
      <c r="AH66" s="47">
        <f>GETPIVOTDATA("check_amount_total",[1]PT!$A$4,"Inc Date",AH$65,"Paid Date",$A66,"LOB2","MS")</f>
        <v/>
      </c>
      <c r="AI66" s="47">
        <f>GETPIVOTDATA("check_amount_total",[1]PT!$A$4,"Inc Date",AI$65,"Paid Date",$A66,"LOB2","MS")</f>
        <v/>
      </c>
      <c r="AJ66" s="47">
        <f>GETPIVOTDATA("check_amount_total",[1]PT!$A$4,"Inc Date",AJ$65,"Paid Date",$A66,"LOB2","MS")</f>
        <v/>
      </c>
      <c r="AK66" s="47">
        <f>GETPIVOTDATA("check_amount_total",[1]PT!$A$4,"Inc Date",AK$65,"Paid Date",$A66,"LOB2","MS")</f>
        <v/>
      </c>
      <c r="AL66" s="47">
        <f>GETPIVOTDATA("check_amount_total",[1]PT!$A$4,"Inc Date",AL$65,"Paid Date",$A66,"LOB2","MS")</f>
        <v/>
      </c>
      <c r="AM66" s="47">
        <f>GETPIVOTDATA("check_amount_total",[1]PT!$A$4,"Inc Date",AM$65,"Paid Date",$A66,"LOB2","MS")</f>
        <v/>
      </c>
      <c r="AN66" s="47">
        <f>GETPIVOTDATA("check_amount_total",[1]PT!$A$4,"Inc Date",AN$65,"Paid Date",$A66,"LOB2","MS")</f>
        <v/>
      </c>
      <c r="AO66" s="47">
        <f>GETPIVOTDATA("check_amount_total",[1]PT!$A$4,"Inc Date",AO$65,"Paid Date",$A66,"LOB2","MS")</f>
        <v/>
      </c>
      <c r="AP66" s="47">
        <f>GETPIVOTDATA("check_amount_total",[1]PT!$A$4,"Inc Date",AP$65,"Paid Date",$A66,"LOB2","MS")</f>
        <v/>
      </c>
      <c r="AQ66" s="47">
        <f>GETPIVOTDATA("check_amount_total",[1]PT!$A$4,"Inc Date",AQ$65,"Paid Date",$A66,"LOB2","MS")</f>
        <v/>
      </c>
      <c r="AR66" s="47">
        <f>GETPIVOTDATA("check_amount_total",[1]PT!$A$4,"Inc Date",AR$65,"Paid Date",$A66,"LOB2","MS")</f>
        <v/>
      </c>
      <c r="AS66" s="47">
        <f>GETPIVOTDATA("check_amount_total",[1]PT!$A$4,"Inc Date",AS$65,"Paid Date",$A66,"LOB2","MS")</f>
        <v/>
      </c>
      <c r="AT66" s="47">
        <f>GETPIVOTDATA("check_amount_total",[1]PT!$A$4,"Inc Date",AT$65,"Paid Date",$A66,"LOB2","MS")</f>
        <v/>
      </c>
      <c r="AU66" s="47">
        <f>GETPIVOTDATA("check_amount_total",[1]PT!$A$4,"Inc Date",AU$65,"Paid Date",$A66,"LOB2","MS")</f>
        <v/>
      </c>
      <c r="AV66" s="47">
        <f>GETPIVOTDATA("check_amount_total",[1]PT!$A$4,"Inc Date",AV$65,"Paid Date",$A66,"LOB2","MS")</f>
        <v/>
      </c>
      <c r="AW66" s="47">
        <f>GETPIVOTDATA("check_amount_total",[1]PT!$A$4,"Inc Date",AW$65,"Paid Date",$A66,"LOB2","MS")</f>
        <v/>
      </c>
      <c r="AX66" s="47">
        <f>GETPIVOTDATA("check_amount_total",[1]PT!$A$4,"Inc Date",AX$65,"Paid Date",$A66,"LOB2","MS")</f>
        <v/>
      </c>
      <c r="AY66" s="47">
        <f>GETPIVOTDATA("check_amount_total",[1]PT!$A$4,"Inc Date",AY$65,"Paid Date",$A66,"LOB2","MS")</f>
        <v/>
      </c>
      <c r="AZ66" s="47">
        <f>GETPIVOTDATA("check_amount_total",[1]PT!$A$4,"Inc Date",AZ$65,"Paid Date",$A66,"LOB2","MS")</f>
        <v/>
      </c>
      <c r="BA66" s="47">
        <f>GETPIVOTDATA("check_amount_total",[1]PT!$A$4,"Inc Date",BA$65,"Paid Date",$A66,"LOB2","MS")</f>
        <v/>
      </c>
      <c r="BB66" s="12">
        <f>SUM(AD66:BA66)</f>
        <v/>
      </c>
      <c r="BC66" s="12" t="n"/>
    </row>
    <row r="67">
      <c r="A67" s="10">
        <f>Summary!A9</f>
        <v/>
      </c>
      <c r="B67" s="47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12" t="n"/>
      <c r="AA67" s="12" t="n"/>
      <c r="AC67" s="10">
        <f>A67</f>
        <v/>
      </c>
      <c r="AD67" s="47">
        <f>GETPIVOTDATA("check_amount_total",[1]PT!$A$4,"Inc Date",AD$65,"Paid Date",$A67,"LOB2","MS")</f>
        <v/>
      </c>
      <c r="AE67" s="47">
        <f>GETPIVOTDATA("check_amount_total",[1]PT!$A$4,"Inc Date",AE$65,"Paid Date",$A67,"LOB2","MS")</f>
        <v/>
      </c>
      <c r="AF67" s="47">
        <f>GETPIVOTDATA("check_amount_total",[1]PT!$A$4,"Inc Date",AF$65,"Paid Date",$A67,"LOB2","MS")</f>
        <v/>
      </c>
      <c r="AG67" s="47">
        <f>GETPIVOTDATA("check_amount_total",[1]PT!$A$4,"Inc Date",AG$65,"Paid Date",$A67,"LOB2","MS")</f>
        <v/>
      </c>
      <c r="AH67" s="47">
        <f>GETPIVOTDATA("check_amount_total",[1]PT!$A$4,"Inc Date",AH$65,"Paid Date",$A67,"LOB2","MS")</f>
        <v/>
      </c>
      <c r="AI67" s="47">
        <f>GETPIVOTDATA("check_amount_total",[1]PT!$A$4,"Inc Date",AI$65,"Paid Date",$A67,"LOB2","MS")</f>
        <v/>
      </c>
      <c r="AJ67" s="47">
        <f>GETPIVOTDATA("check_amount_total",[1]PT!$A$4,"Inc Date",AJ$65,"Paid Date",$A67,"LOB2","MS")</f>
        <v/>
      </c>
      <c r="AK67" s="47">
        <f>GETPIVOTDATA("check_amount_total",[1]PT!$A$4,"Inc Date",AK$65,"Paid Date",$A67,"LOB2","MS")</f>
        <v/>
      </c>
      <c r="AL67" s="47">
        <f>GETPIVOTDATA("check_amount_total",[1]PT!$A$4,"Inc Date",AL$65,"Paid Date",$A67,"LOB2","MS")</f>
        <v/>
      </c>
      <c r="AM67" s="47">
        <f>GETPIVOTDATA("check_amount_total",[1]PT!$A$4,"Inc Date",AM$65,"Paid Date",$A67,"LOB2","MS")</f>
        <v/>
      </c>
      <c r="AN67" s="47">
        <f>GETPIVOTDATA("check_amount_total",[1]PT!$A$4,"Inc Date",AN$65,"Paid Date",$A67,"LOB2","MS")</f>
        <v/>
      </c>
      <c r="AO67" s="47">
        <f>GETPIVOTDATA("check_amount_total",[1]PT!$A$4,"Inc Date",AO$65,"Paid Date",$A67,"LOB2","MS")</f>
        <v/>
      </c>
      <c r="AP67" s="47">
        <f>GETPIVOTDATA("check_amount_total",[1]PT!$A$4,"Inc Date",AP$65,"Paid Date",$A67,"LOB2","MS")</f>
        <v/>
      </c>
      <c r="AQ67" s="47">
        <f>GETPIVOTDATA("check_amount_total",[1]PT!$A$4,"Inc Date",AQ$65,"Paid Date",$A67,"LOB2","MS")</f>
        <v/>
      </c>
      <c r="AR67" s="47">
        <f>GETPIVOTDATA("check_amount_total",[1]PT!$A$4,"Inc Date",AR$65,"Paid Date",$A67,"LOB2","MS")</f>
        <v/>
      </c>
      <c r="AS67" s="47">
        <f>GETPIVOTDATA("check_amount_total",[1]PT!$A$4,"Inc Date",AS$65,"Paid Date",$A67,"LOB2","MS")</f>
        <v/>
      </c>
      <c r="AT67" s="47">
        <f>GETPIVOTDATA("check_amount_total",[1]PT!$A$4,"Inc Date",AT$65,"Paid Date",$A67,"LOB2","MS")</f>
        <v/>
      </c>
      <c r="AU67" s="47">
        <f>GETPIVOTDATA("check_amount_total",[1]PT!$A$4,"Inc Date",AU$65,"Paid Date",$A67,"LOB2","MS")</f>
        <v/>
      </c>
      <c r="AV67" s="47">
        <f>GETPIVOTDATA("check_amount_total",[1]PT!$A$4,"Inc Date",AV$65,"Paid Date",$A67,"LOB2","MS")</f>
        <v/>
      </c>
      <c r="AW67" s="47">
        <f>GETPIVOTDATA("check_amount_total",[1]PT!$A$4,"Inc Date",AW$65,"Paid Date",$A67,"LOB2","MS")</f>
        <v/>
      </c>
      <c r="AX67" s="47">
        <f>GETPIVOTDATA("check_amount_total",[1]PT!$A$4,"Inc Date",AX$65,"Paid Date",$A67,"LOB2","MS")</f>
        <v/>
      </c>
      <c r="AY67" s="47">
        <f>GETPIVOTDATA("check_amount_total",[1]PT!$A$4,"Inc Date",AY$65,"Paid Date",$A67,"LOB2","MS")</f>
        <v/>
      </c>
      <c r="AZ67" s="47">
        <f>GETPIVOTDATA("check_amount_total",[1]PT!$A$4,"Inc Date",AZ$65,"Paid Date",$A67,"LOB2","MS")</f>
        <v/>
      </c>
      <c r="BA67" s="47">
        <f>GETPIVOTDATA("check_amount_total",[1]PT!$A$4,"Inc Date",BA$65,"Paid Date",$A67,"LOB2","MS")</f>
        <v/>
      </c>
      <c r="BB67" s="12">
        <f>SUM(AD67:BA67)</f>
        <v/>
      </c>
      <c r="BC67" s="12" t="n"/>
    </row>
    <row r="68">
      <c r="A68" s="10">
        <f>Summary!A10</f>
        <v/>
      </c>
      <c r="B68" s="47" t="n">
        <v/>
      </c>
      <c r="C68" s="47" t="n">
        <v/>
      </c>
      <c r="D68" s="47" t="n">
        <v>1117.67</v>
      </c>
      <c r="E68" s="47" t="n">
        <v>1117.669999999999</v>
      </c>
      <c r="F68" s="47" t="n">
        <v>1317.669999999999</v>
      </c>
      <c r="G68" s="47" t="n">
        <v>3621.669999999999</v>
      </c>
      <c r="H68" s="47" t="n">
        <v>3646.67</v>
      </c>
      <c r="I68" s="47" t="n">
        <v>3683.669999999999</v>
      </c>
      <c r="J68" s="47" t="n">
        <v>3683.669999999999</v>
      </c>
      <c r="K68" s="47" t="n">
        <v>3683.669999999999</v>
      </c>
      <c r="L68" s="47" t="n">
        <v>3683.669999999999</v>
      </c>
      <c r="M68" s="47" t="n">
        <v>3683.669999999999</v>
      </c>
      <c r="N68" s="47" t="n">
        <v>3760.669999999999</v>
      </c>
      <c r="O68" s="47" t="n">
        <v>3760.669999999999</v>
      </c>
      <c r="P68" s="47" t="n">
        <v>3760.669999999999</v>
      </c>
      <c r="Q68" s="47" t="n">
        <v>3760.669999999999</v>
      </c>
      <c r="R68" s="47" t="n">
        <v>4124.96</v>
      </c>
      <c r="S68" s="47" t="n">
        <v>4124.96</v>
      </c>
      <c r="T68" s="47" t="n">
        <v>4124.96</v>
      </c>
      <c r="U68" s="47" t="n">
        <v>4124.96</v>
      </c>
      <c r="V68" s="47" t="n">
        <v>4124.96</v>
      </c>
      <c r="W68" s="47" t="n">
        <v>4124.96</v>
      </c>
      <c r="X68" s="47" t="n">
        <v>4124.96</v>
      </c>
      <c r="Y68" s="47" t="n">
        <v>4124.96</v>
      </c>
      <c r="Z68" s="12" t="n"/>
      <c r="AA68" s="12" t="n"/>
      <c r="AC68" s="10">
        <f>A68</f>
        <v/>
      </c>
      <c r="AD68" s="47">
        <f>GETPIVOTDATA("check_amount_total",[1]PT!$A$4,"Inc Date",AD$65,"Paid Date",$A68,"LOB2","MS")</f>
        <v/>
      </c>
      <c r="AE68" s="47">
        <f>GETPIVOTDATA("check_amount_total",[1]PT!$A$4,"Inc Date",AE$65,"Paid Date",$A68,"LOB2","MS")</f>
        <v/>
      </c>
      <c r="AF68" s="47">
        <f>GETPIVOTDATA("check_amount_total",[1]PT!$A$4,"Inc Date",AF$65,"Paid Date",$A68,"LOB2","MS")</f>
        <v/>
      </c>
      <c r="AG68" s="47">
        <f>GETPIVOTDATA("check_amount_total",[1]PT!$A$4,"Inc Date",AG$65,"Paid Date",$A68,"LOB2","MS")</f>
        <v/>
      </c>
      <c r="AH68" s="47">
        <f>GETPIVOTDATA("check_amount_total",[1]PT!$A$4,"Inc Date",AH$65,"Paid Date",$A68,"LOB2","MS")</f>
        <v/>
      </c>
      <c r="AI68" s="47">
        <f>GETPIVOTDATA("check_amount_total",[1]PT!$A$4,"Inc Date",AI$65,"Paid Date",$A68,"LOB2","MS")</f>
        <v/>
      </c>
      <c r="AJ68" s="47">
        <f>GETPIVOTDATA("check_amount_total",[1]PT!$A$4,"Inc Date",AJ$65,"Paid Date",$A68,"LOB2","MS")</f>
        <v/>
      </c>
      <c r="AK68" s="47">
        <f>GETPIVOTDATA("check_amount_total",[1]PT!$A$4,"Inc Date",AK$65,"Paid Date",$A68,"LOB2","MS")</f>
        <v/>
      </c>
      <c r="AL68" s="47">
        <f>GETPIVOTDATA("check_amount_total",[1]PT!$A$4,"Inc Date",AL$65,"Paid Date",$A68,"LOB2","MS")</f>
        <v/>
      </c>
      <c r="AM68" s="47">
        <f>GETPIVOTDATA("check_amount_total",[1]PT!$A$4,"Inc Date",AM$65,"Paid Date",$A68,"LOB2","MS")</f>
        <v/>
      </c>
      <c r="AN68" s="47">
        <f>GETPIVOTDATA("check_amount_total",[1]PT!$A$4,"Inc Date",AN$65,"Paid Date",$A68,"LOB2","MS")</f>
        <v/>
      </c>
      <c r="AO68" s="47">
        <f>GETPIVOTDATA("check_amount_total",[1]PT!$A$4,"Inc Date",AO$65,"Paid Date",$A68,"LOB2","MS")</f>
        <v/>
      </c>
      <c r="AP68" s="47">
        <f>GETPIVOTDATA("check_amount_total",[1]PT!$A$4,"Inc Date",AP$65,"Paid Date",$A68,"LOB2","MS")</f>
        <v/>
      </c>
      <c r="AQ68" s="47">
        <f>GETPIVOTDATA("check_amount_total",[1]PT!$A$4,"Inc Date",AQ$65,"Paid Date",$A68,"LOB2","MS")</f>
        <v/>
      </c>
      <c r="AR68" s="47">
        <f>GETPIVOTDATA("check_amount_total",[1]PT!$A$4,"Inc Date",AR$65,"Paid Date",$A68,"LOB2","MS")</f>
        <v/>
      </c>
      <c r="AS68" s="47">
        <f>GETPIVOTDATA("check_amount_total",[1]PT!$A$4,"Inc Date",AS$65,"Paid Date",$A68,"LOB2","MS")</f>
        <v/>
      </c>
      <c r="AT68" s="47">
        <f>GETPIVOTDATA("check_amount_total",[1]PT!$A$4,"Inc Date",AT$65,"Paid Date",$A68,"LOB2","MS")</f>
        <v/>
      </c>
      <c r="AU68" s="47">
        <f>GETPIVOTDATA("check_amount_total",[1]PT!$A$4,"Inc Date",AU$65,"Paid Date",$A68,"LOB2","MS")</f>
        <v/>
      </c>
      <c r="AV68" s="47">
        <f>GETPIVOTDATA("check_amount_total",[1]PT!$A$4,"Inc Date",AV$65,"Paid Date",$A68,"LOB2","MS")</f>
        <v/>
      </c>
      <c r="AW68" s="47">
        <f>GETPIVOTDATA("check_amount_total",[1]PT!$A$4,"Inc Date",AW$65,"Paid Date",$A68,"LOB2","MS")</f>
        <v/>
      </c>
      <c r="AX68" s="47">
        <f>GETPIVOTDATA("check_amount_total",[1]PT!$A$4,"Inc Date",AX$65,"Paid Date",$A68,"LOB2","MS")</f>
        <v/>
      </c>
      <c r="AY68" s="47">
        <f>GETPIVOTDATA("check_amount_total",[1]PT!$A$4,"Inc Date",AY$65,"Paid Date",$A68,"LOB2","MS")</f>
        <v/>
      </c>
      <c r="AZ68" s="47">
        <f>GETPIVOTDATA("check_amount_total",[1]PT!$A$4,"Inc Date",AZ$65,"Paid Date",$A68,"LOB2","MS")</f>
        <v/>
      </c>
      <c r="BA68" s="47">
        <f>GETPIVOTDATA("check_amount_total",[1]PT!$A$4,"Inc Date",BA$65,"Paid Date",$A68,"LOB2","MS")</f>
        <v/>
      </c>
      <c r="BB68" s="12">
        <f>SUM(AD68:BA68)</f>
        <v/>
      </c>
      <c r="BC68" s="12" t="n"/>
    </row>
    <row r="69">
      <c r="A69" s="10">
        <f>Summary!A11</f>
        <v/>
      </c>
      <c r="B69" s="47" t="n">
        <v/>
      </c>
      <c r="C69" s="47" t="n">
        <v/>
      </c>
      <c r="D69" s="47" t="n">
        <v>20</v>
      </c>
      <c r="E69" s="47" t="n">
        <v>20</v>
      </c>
      <c r="F69" s="47" t="n">
        <v>1572</v>
      </c>
      <c r="G69" s="47" t="n">
        <v>2677</v>
      </c>
      <c r="H69" s="47" t="n">
        <v>2693</v>
      </c>
      <c r="I69" s="47" t="n">
        <v>2693</v>
      </c>
      <c r="J69" s="47" t="n">
        <v>2693</v>
      </c>
      <c r="K69" s="47" t="n">
        <v>2693</v>
      </c>
      <c r="L69" s="47" t="n">
        <v>2735</v>
      </c>
      <c r="M69" s="47" t="n">
        <v>2812</v>
      </c>
      <c r="N69" s="47" t="n">
        <v>2842</v>
      </c>
      <c r="O69" s="47" t="n">
        <v>2842</v>
      </c>
      <c r="P69" s="47" t="n">
        <v>2842</v>
      </c>
      <c r="Q69" s="47" t="n">
        <v>2842</v>
      </c>
      <c r="R69" s="47" t="n">
        <v>4292</v>
      </c>
      <c r="S69" s="47" t="n">
        <v>4292</v>
      </c>
      <c r="T69" s="47" t="n">
        <v>4292</v>
      </c>
      <c r="U69" s="47" t="n">
        <v>4292</v>
      </c>
      <c r="V69" s="47" t="n">
        <v>4292</v>
      </c>
      <c r="W69" s="47" t="n">
        <v>4292</v>
      </c>
      <c r="X69" s="47" t="n">
        <v>4292</v>
      </c>
      <c r="Y69" s="47" t="n">
        <v/>
      </c>
      <c r="Z69" s="12" t="n"/>
      <c r="AA69" s="12" t="n"/>
      <c r="AC69" s="10">
        <f>A69</f>
        <v/>
      </c>
      <c r="AD69" s="47">
        <f>GETPIVOTDATA("check_amount_total",[1]PT!$A$4,"Inc Date",AD$65,"Paid Date",$A69,"LOB2","MS")</f>
        <v/>
      </c>
      <c r="AE69" s="47">
        <f>GETPIVOTDATA("check_amount_total",[1]PT!$A$4,"Inc Date",AE$65,"Paid Date",$A69,"LOB2","MS")</f>
        <v/>
      </c>
      <c r="AF69" s="47">
        <f>GETPIVOTDATA("check_amount_total",[1]PT!$A$4,"Inc Date",AF$65,"Paid Date",$A69,"LOB2","MS")</f>
        <v/>
      </c>
      <c r="AG69" s="47">
        <f>GETPIVOTDATA("check_amount_total",[1]PT!$A$4,"Inc Date",AG$65,"Paid Date",$A69,"LOB2","MS")</f>
        <v/>
      </c>
      <c r="AH69" s="47">
        <f>GETPIVOTDATA("check_amount_total",[1]PT!$A$4,"Inc Date",AH$65,"Paid Date",$A69,"LOB2","MS")</f>
        <v/>
      </c>
      <c r="AI69" s="47">
        <f>GETPIVOTDATA("check_amount_total",[1]PT!$A$4,"Inc Date",AI$65,"Paid Date",$A69,"LOB2","MS")</f>
        <v/>
      </c>
      <c r="AJ69" s="47">
        <f>GETPIVOTDATA("check_amount_total",[1]PT!$A$4,"Inc Date",AJ$65,"Paid Date",$A69,"LOB2","MS")</f>
        <v/>
      </c>
      <c r="AK69" s="47">
        <f>GETPIVOTDATA("check_amount_total",[1]PT!$A$4,"Inc Date",AK$65,"Paid Date",$A69,"LOB2","MS")</f>
        <v/>
      </c>
      <c r="AL69" s="47">
        <f>GETPIVOTDATA("check_amount_total",[1]PT!$A$4,"Inc Date",AL$65,"Paid Date",$A69,"LOB2","MS")</f>
        <v/>
      </c>
      <c r="AM69" s="47">
        <f>GETPIVOTDATA("check_amount_total",[1]PT!$A$4,"Inc Date",AM$65,"Paid Date",$A69,"LOB2","MS")</f>
        <v/>
      </c>
      <c r="AN69" s="47">
        <f>GETPIVOTDATA("check_amount_total",[1]PT!$A$4,"Inc Date",AN$65,"Paid Date",$A69,"LOB2","MS")</f>
        <v/>
      </c>
      <c r="AO69" s="47">
        <f>GETPIVOTDATA("check_amount_total",[1]PT!$A$4,"Inc Date",AO$65,"Paid Date",$A69,"LOB2","MS")</f>
        <v/>
      </c>
      <c r="AP69" s="47">
        <f>GETPIVOTDATA("check_amount_total",[1]PT!$A$4,"Inc Date",AP$65,"Paid Date",$A69,"LOB2","MS")</f>
        <v/>
      </c>
      <c r="AQ69" s="47">
        <f>GETPIVOTDATA("check_amount_total",[1]PT!$A$4,"Inc Date",AQ$65,"Paid Date",$A69,"LOB2","MS")</f>
        <v/>
      </c>
      <c r="AR69" s="47">
        <f>GETPIVOTDATA("check_amount_total",[1]PT!$A$4,"Inc Date",AR$65,"Paid Date",$A69,"LOB2","MS")</f>
        <v/>
      </c>
      <c r="AS69" s="47">
        <f>GETPIVOTDATA("check_amount_total",[1]PT!$A$4,"Inc Date",AS$65,"Paid Date",$A69,"LOB2","MS")</f>
        <v/>
      </c>
      <c r="AT69" s="47">
        <f>GETPIVOTDATA("check_amount_total",[1]PT!$A$4,"Inc Date",AT$65,"Paid Date",$A69,"LOB2","MS")</f>
        <v/>
      </c>
      <c r="AU69" s="47">
        <f>GETPIVOTDATA("check_amount_total",[1]PT!$A$4,"Inc Date",AU$65,"Paid Date",$A69,"LOB2","MS")</f>
        <v/>
      </c>
      <c r="AV69" s="47">
        <f>GETPIVOTDATA("check_amount_total",[1]PT!$A$4,"Inc Date",AV$65,"Paid Date",$A69,"LOB2","MS")</f>
        <v/>
      </c>
      <c r="AW69" s="47">
        <f>GETPIVOTDATA("check_amount_total",[1]PT!$A$4,"Inc Date",AW$65,"Paid Date",$A69,"LOB2","MS")</f>
        <v/>
      </c>
      <c r="AX69" s="47">
        <f>GETPIVOTDATA("check_amount_total",[1]PT!$A$4,"Inc Date",AX$65,"Paid Date",$A69,"LOB2","MS")</f>
        <v/>
      </c>
      <c r="AY69" s="47">
        <f>GETPIVOTDATA("check_amount_total",[1]PT!$A$4,"Inc Date",AY$65,"Paid Date",$A69,"LOB2","MS")</f>
        <v/>
      </c>
      <c r="AZ69" s="47">
        <f>GETPIVOTDATA("check_amount_total",[1]PT!$A$4,"Inc Date",AZ$65,"Paid Date",$A69,"LOB2","MS")</f>
        <v/>
      </c>
      <c r="BA69" s="47">
        <f>GETPIVOTDATA("check_amount_total",[1]PT!$A$4,"Inc Date",BA$65,"Paid Date",$A69,"LOB2","MS")</f>
        <v/>
      </c>
      <c r="BB69" s="12">
        <f>SUM(AD69:BA69)</f>
        <v/>
      </c>
      <c r="BC69" s="12" t="n"/>
    </row>
    <row r="70">
      <c r="A70" s="10">
        <f>Summary!A12</f>
        <v/>
      </c>
      <c r="B70" s="47" t="n">
        <v/>
      </c>
      <c r="C70" s="47" t="n">
        <v/>
      </c>
      <c r="D70" s="47" t="n">
        <v>115</v>
      </c>
      <c r="E70" s="47" t="n">
        <v>115</v>
      </c>
      <c r="F70" s="47" t="n">
        <v>1451</v>
      </c>
      <c r="G70" s="47" t="n">
        <v>1956</v>
      </c>
      <c r="H70" s="47" t="n">
        <v>1956</v>
      </c>
      <c r="I70" s="47" t="n">
        <v>1956</v>
      </c>
      <c r="J70" s="47" t="n">
        <v>1956</v>
      </c>
      <c r="K70" s="47" t="n">
        <v>1956</v>
      </c>
      <c r="L70" s="47" t="n">
        <v>1956</v>
      </c>
      <c r="M70" s="47" t="n">
        <v>1956</v>
      </c>
      <c r="N70" s="47" t="n">
        <v>1956</v>
      </c>
      <c r="O70" s="47" t="n">
        <v>1956</v>
      </c>
      <c r="P70" s="47" t="n">
        <v>1956</v>
      </c>
      <c r="Q70" s="47" t="n">
        <v>2406</v>
      </c>
      <c r="R70" s="47" t="n">
        <v>2406</v>
      </c>
      <c r="S70" s="47" t="n">
        <v>2406</v>
      </c>
      <c r="T70" s="47" t="n">
        <v>2406</v>
      </c>
      <c r="U70" s="47" t="n">
        <v>2406</v>
      </c>
      <c r="V70" s="47" t="n">
        <v>2406</v>
      </c>
      <c r="W70" s="47" t="n">
        <v>2406</v>
      </c>
      <c r="X70" s="47" t="n">
        <v/>
      </c>
      <c r="Y70" s="47" t="n">
        <v/>
      </c>
      <c r="Z70" s="12" t="n"/>
      <c r="AA70" s="12" t="n"/>
      <c r="AC70" s="10">
        <f>A70</f>
        <v/>
      </c>
      <c r="AD70" s="47">
        <f>GETPIVOTDATA("check_amount_total",[1]PT!$A$4,"Inc Date",AD$65,"Paid Date",$A70,"LOB2","MS")</f>
        <v/>
      </c>
      <c r="AE70" s="47">
        <f>GETPIVOTDATA("check_amount_total",[1]PT!$A$4,"Inc Date",AE$65,"Paid Date",$A70,"LOB2","MS")</f>
        <v/>
      </c>
      <c r="AF70" s="47">
        <f>GETPIVOTDATA("check_amount_total",[1]PT!$A$4,"Inc Date",AF$65,"Paid Date",$A70,"LOB2","MS")</f>
        <v/>
      </c>
      <c r="AG70" s="47">
        <f>GETPIVOTDATA("check_amount_total",[1]PT!$A$4,"Inc Date",AG$65,"Paid Date",$A70,"LOB2","MS")</f>
        <v/>
      </c>
      <c r="AH70" s="47">
        <f>GETPIVOTDATA("check_amount_total",[1]PT!$A$4,"Inc Date",AH$65,"Paid Date",$A70,"LOB2","MS")</f>
        <v/>
      </c>
      <c r="AI70" s="47">
        <f>GETPIVOTDATA("check_amount_total",[1]PT!$A$4,"Inc Date",AI$65,"Paid Date",$A70,"LOB2","MS")</f>
        <v/>
      </c>
      <c r="AJ70" s="47">
        <f>GETPIVOTDATA("check_amount_total",[1]PT!$A$4,"Inc Date",AJ$65,"Paid Date",$A70,"LOB2","MS")</f>
        <v/>
      </c>
      <c r="AK70" s="47">
        <f>GETPIVOTDATA("check_amount_total",[1]PT!$A$4,"Inc Date",AK$65,"Paid Date",$A70,"LOB2","MS")</f>
        <v/>
      </c>
      <c r="AL70" s="47">
        <f>GETPIVOTDATA("check_amount_total",[1]PT!$A$4,"Inc Date",AL$65,"Paid Date",$A70,"LOB2","MS")</f>
        <v/>
      </c>
      <c r="AM70" s="47">
        <f>GETPIVOTDATA("check_amount_total",[1]PT!$A$4,"Inc Date",AM$65,"Paid Date",$A70,"LOB2","MS")</f>
        <v/>
      </c>
      <c r="AN70" s="47">
        <f>GETPIVOTDATA("check_amount_total",[1]PT!$A$4,"Inc Date",AN$65,"Paid Date",$A70,"LOB2","MS")</f>
        <v/>
      </c>
      <c r="AO70" s="47">
        <f>GETPIVOTDATA("check_amount_total",[1]PT!$A$4,"Inc Date",AO$65,"Paid Date",$A70,"LOB2","MS")</f>
        <v/>
      </c>
      <c r="AP70" s="47">
        <f>GETPIVOTDATA("check_amount_total",[1]PT!$A$4,"Inc Date",AP$65,"Paid Date",$A70,"LOB2","MS")</f>
        <v/>
      </c>
      <c r="AQ70" s="47">
        <f>GETPIVOTDATA("check_amount_total",[1]PT!$A$4,"Inc Date",AQ$65,"Paid Date",$A70,"LOB2","MS")</f>
        <v/>
      </c>
      <c r="AR70" s="47">
        <f>GETPIVOTDATA("check_amount_total",[1]PT!$A$4,"Inc Date",AR$65,"Paid Date",$A70,"LOB2","MS")</f>
        <v/>
      </c>
      <c r="AS70" s="47">
        <f>GETPIVOTDATA("check_amount_total",[1]PT!$A$4,"Inc Date",AS$65,"Paid Date",$A70,"LOB2","MS")</f>
        <v/>
      </c>
      <c r="AT70" s="47">
        <f>GETPIVOTDATA("check_amount_total",[1]PT!$A$4,"Inc Date",AT$65,"Paid Date",$A70,"LOB2","MS")</f>
        <v/>
      </c>
      <c r="AU70" s="47">
        <f>GETPIVOTDATA("check_amount_total",[1]PT!$A$4,"Inc Date",AU$65,"Paid Date",$A70,"LOB2","MS")</f>
        <v/>
      </c>
      <c r="AV70" s="47">
        <f>GETPIVOTDATA("check_amount_total",[1]PT!$A$4,"Inc Date",AV$65,"Paid Date",$A70,"LOB2","MS")</f>
        <v/>
      </c>
      <c r="AW70" s="47">
        <f>GETPIVOTDATA("check_amount_total",[1]PT!$A$4,"Inc Date",AW$65,"Paid Date",$A70,"LOB2","MS")</f>
        <v/>
      </c>
      <c r="AX70" s="47">
        <f>GETPIVOTDATA("check_amount_total",[1]PT!$A$4,"Inc Date",AX$65,"Paid Date",$A70,"LOB2","MS")</f>
        <v/>
      </c>
      <c r="AY70" s="47">
        <f>GETPIVOTDATA("check_amount_total",[1]PT!$A$4,"Inc Date",AY$65,"Paid Date",$A70,"LOB2","MS")</f>
        <v/>
      </c>
      <c r="AZ70" s="47">
        <f>GETPIVOTDATA("check_amount_total",[1]PT!$A$4,"Inc Date",AZ$65,"Paid Date",$A70,"LOB2","MS")</f>
        <v/>
      </c>
      <c r="BA70" s="47">
        <f>GETPIVOTDATA("check_amount_total",[1]PT!$A$4,"Inc Date",BA$65,"Paid Date",$A70,"LOB2","MS")</f>
        <v/>
      </c>
      <c r="BB70" s="12">
        <f>SUM(AD70:BA70)</f>
        <v/>
      </c>
      <c r="BC70" s="12" t="n"/>
    </row>
    <row r="71">
      <c r="A71" s="10">
        <f>Summary!A13</f>
        <v/>
      </c>
      <c r="B71" s="47" t="n">
        <v/>
      </c>
      <c r="C71" s="47" t="n">
        <v/>
      </c>
      <c r="D71" s="47" t="n">
        <v>100.0000000000001</v>
      </c>
      <c r="E71" s="47" t="n">
        <v>300.0000000000001</v>
      </c>
      <c r="F71" s="47" t="n">
        <v>1355</v>
      </c>
      <c r="G71" s="47" t="n">
        <v>1355</v>
      </c>
      <c r="H71" s="47" t="n">
        <v>1355</v>
      </c>
      <c r="I71" s="47" t="n">
        <v>1355</v>
      </c>
      <c r="J71" s="47" t="n">
        <v>1355</v>
      </c>
      <c r="K71" s="47" t="n">
        <v>1355</v>
      </c>
      <c r="L71" s="47" t="n">
        <v>1355</v>
      </c>
      <c r="M71" s="47" t="n">
        <v>1355</v>
      </c>
      <c r="N71" s="47" t="n">
        <v>1355</v>
      </c>
      <c r="O71" s="47" t="n">
        <v>1355</v>
      </c>
      <c r="P71" s="47" t="n">
        <v>1355</v>
      </c>
      <c r="Q71" s="47" t="n">
        <v>1355</v>
      </c>
      <c r="R71" s="47" t="n">
        <v>1355</v>
      </c>
      <c r="S71" s="47" t="n">
        <v>1355</v>
      </c>
      <c r="T71" s="47" t="n">
        <v>1355</v>
      </c>
      <c r="U71" s="47" t="n">
        <v>1355</v>
      </c>
      <c r="V71" s="47" t="n">
        <v>1355</v>
      </c>
      <c r="W71" s="47" t="n">
        <v/>
      </c>
      <c r="X71" s="47" t="n">
        <v/>
      </c>
      <c r="Y71" s="47" t="n">
        <v/>
      </c>
      <c r="Z71" s="12" t="n"/>
      <c r="AA71" s="12" t="n"/>
      <c r="AC71" s="10">
        <f>A71</f>
        <v/>
      </c>
      <c r="AD71" s="47">
        <f>GETPIVOTDATA("check_amount_total",[1]PT!$A$4,"Inc Date",AD$65,"Paid Date",$A71,"LOB2","MS")</f>
        <v/>
      </c>
      <c r="AE71" s="47">
        <f>GETPIVOTDATA("check_amount_total",[1]PT!$A$4,"Inc Date",AE$65,"Paid Date",$A71,"LOB2","MS")</f>
        <v/>
      </c>
      <c r="AF71" s="47">
        <f>GETPIVOTDATA("check_amount_total",[1]PT!$A$4,"Inc Date",AF$65,"Paid Date",$A71,"LOB2","MS")</f>
        <v/>
      </c>
      <c r="AG71" s="47">
        <f>GETPIVOTDATA("check_amount_total",[1]PT!$A$4,"Inc Date",AG$65,"Paid Date",$A71,"LOB2","MS")</f>
        <v/>
      </c>
      <c r="AH71" s="47">
        <f>GETPIVOTDATA("check_amount_total",[1]PT!$A$4,"Inc Date",AH$65,"Paid Date",$A71,"LOB2","MS")</f>
        <v/>
      </c>
      <c r="AI71" s="47">
        <f>GETPIVOTDATA("check_amount_total",[1]PT!$A$4,"Inc Date",AI$65,"Paid Date",$A71,"LOB2","MS")</f>
        <v/>
      </c>
      <c r="AJ71" s="47">
        <f>GETPIVOTDATA("check_amount_total",[1]PT!$A$4,"Inc Date",AJ$65,"Paid Date",$A71,"LOB2","MS")</f>
        <v/>
      </c>
      <c r="AK71" s="47">
        <f>GETPIVOTDATA("check_amount_total",[1]PT!$A$4,"Inc Date",AK$65,"Paid Date",$A71,"LOB2","MS")</f>
        <v/>
      </c>
      <c r="AL71" s="47">
        <f>GETPIVOTDATA("check_amount_total",[1]PT!$A$4,"Inc Date",AL$65,"Paid Date",$A71,"LOB2","MS")</f>
        <v/>
      </c>
      <c r="AM71" s="47">
        <f>GETPIVOTDATA("check_amount_total",[1]PT!$A$4,"Inc Date",AM$65,"Paid Date",$A71,"LOB2","MS")</f>
        <v/>
      </c>
      <c r="AN71" s="47">
        <f>GETPIVOTDATA("check_amount_total",[1]PT!$A$4,"Inc Date",AN$65,"Paid Date",$A71,"LOB2","MS")</f>
        <v/>
      </c>
      <c r="AO71" s="47">
        <f>GETPIVOTDATA("check_amount_total",[1]PT!$A$4,"Inc Date",AO$65,"Paid Date",$A71,"LOB2","MS")</f>
        <v/>
      </c>
      <c r="AP71" s="47">
        <f>GETPIVOTDATA("check_amount_total",[1]PT!$A$4,"Inc Date",AP$65,"Paid Date",$A71,"LOB2","MS")</f>
        <v/>
      </c>
      <c r="AQ71" s="47">
        <f>GETPIVOTDATA("check_amount_total",[1]PT!$A$4,"Inc Date",AQ$65,"Paid Date",$A71,"LOB2","MS")</f>
        <v/>
      </c>
      <c r="AR71" s="47">
        <f>GETPIVOTDATA("check_amount_total",[1]PT!$A$4,"Inc Date",AR$65,"Paid Date",$A71,"LOB2","MS")</f>
        <v/>
      </c>
      <c r="AS71" s="47">
        <f>GETPIVOTDATA("check_amount_total",[1]PT!$A$4,"Inc Date",AS$65,"Paid Date",$A71,"LOB2","MS")</f>
        <v/>
      </c>
      <c r="AT71" s="47">
        <f>GETPIVOTDATA("check_amount_total",[1]PT!$A$4,"Inc Date",AT$65,"Paid Date",$A71,"LOB2","MS")</f>
        <v/>
      </c>
      <c r="AU71" s="47">
        <f>GETPIVOTDATA("check_amount_total",[1]PT!$A$4,"Inc Date",AU$65,"Paid Date",$A71,"LOB2","MS")</f>
        <v/>
      </c>
      <c r="AV71" s="47">
        <f>GETPIVOTDATA("check_amount_total",[1]PT!$A$4,"Inc Date",AV$65,"Paid Date",$A71,"LOB2","MS")</f>
        <v/>
      </c>
      <c r="AW71" s="47">
        <f>GETPIVOTDATA("check_amount_total",[1]PT!$A$4,"Inc Date",AW$65,"Paid Date",$A71,"LOB2","MS")</f>
        <v/>
      </c>
      <c r="AX71" s="47">
        <f>GETPIVOTDATA("check_amount_total",[1]PT!$A$4,"Inc Date",AX$65,"Paid Date",$A71,"LOB2","MS")</f>
        <v/>
      </c>
      <c r="AY71" s="47">
        <f>GETPIVOTDATA("check_amount_total",[1]PT!$A$4,"Inc Date",AY$65,"Paid Date",$A71,"LOB2","MS")</f>
        <v/>
      </c>
      <c r="AZ71" s="47">
        <f>GETPIVOTDATA("check_amount_total",[1]PT!$A$4,"Inc Date",AZ$65,"Paid Date",$A71,"LOB2","MS")</f>
        <v/>
      </c>
      <c r="BA71" s="47">
        <f>GETPIVOTDATA("check_amount_total",[1]PT!$A$4,"Inc Date",BA$65,"Paid Date",$A71,"LOB2","MS")</f>
        <v/>
      </c>
      <c r="BB71" s="12">
        <f>SUM(AD71:BA71)</f>
        <v/>
      </c>
      <c r="BC71" s="12" t="n"/>
    </row>
    <row r="72">
      <c r="A72" s="10">
        <f>Summary!A14</f>
        <v/>
      </c>
      <c r="B72" s="47" t="n">
        <v/>
      </c>
      <c r="C72" s="47" t="n">
        <v/>
      </c>
      <c r="D72" s="47" t="n">
        <v>110</v>
      </c>
      <c r="E72" s="47" t="n">
        <v>1641</v>
      </c>
      <c r="F72" s="47" t="n">
        <v>1641</v>
      </c>
      <c r="G72" s="47" t="n">
        <v>1666</v>
      </c>
      <c r="H72" s="47" t="n">
        <v>1666</v>
      </c>
      <c r="I72" s="47" t="n">
        <v>1666</v>
      </c>
      <c r="J72" s="47" t="n">
        <v>1666</v>
      </c>
      <c r="K72" s="47" t="n">
        <v>34166</v>
      </c>
      <c r="L72" s="47" t="n">
        <v>34166</v>
      </c>
      <c r="M72" s="47" t="n">
        <v>34166</v>
      </c>
      <c r="N72" s="47" t="n">
        <v>34166</v>
      </c>
      <c r="O72" s="47" t="n">
        <v>34166</v>
      </c>
      <c r="P72" s="47" t="n">
        <v>34166</v>
      </c>
      <c r="Q72" s="47" t="n">
        <v>34166</v>
      </c>
      <c r="R72" s="47" t="n">
        <v>34166</v>
      </c>
      <c r="S72" s="47" t="n">
        <v>34166</v>
      </c>
      <c r="T72" s="47" t="n">
        <v>34166</v>
      </c>
      <c r="U72" s="47" t="n">
        <v>34166</v>
      </c>
      <c r="V72" s="47" t="n">
        <v/>
      </c>
      <c r="W72" s="47" t="n">
        <v/>
      </c>
      <c r="X72" s="47" t="n">
        <v/>
      </c>
      <c r="Y72" s="47" t="n">
        <v/>
      </c>
      <c r="Z72" s="12" t="n"/>
      <c r="AA72" s="12" t="n"/>
      <c r="AC72" s="10">
        <f>A72</f>
        <v/>
      </c>
      <c r="AD72" s="47">
        <f>GETPIVOTDATA("check_amount_total",[1]PT!$A$4,"Inc Date",AD$65,"Paid Date",$A72,"LOB2","MS")</f>
        <v/>
      </c>
      <c r="AE72" s="47">
        <f>GETPIVOTDATA("check_amount_total",[1]PT!$A$4,"Inc Date",AE$65,"Paid Date",$A72,"LOB2","MS")</f>
        <v/>
      </c>
      <c r="AF72" s="47">
        <f>GETPIVOTDATA("check_amount_total",[1]PT!$A$4,"Inc Date",AF$65,"Paid Date",$A72,"LOB2","MS")</f>
        <v/>
      </c>
      <c r="AG72" s="47">
        <f>GETPIVOTDATA("check_amount_total",[1]PT!$A$4,"Inc Date",AG$65,"Paid Date",$A72,"LOB2","MS")</f>
        <v/>
      </c>
      <c r="AH72" s="47">
        <f>GETPIVOTDATA("check_amount_total",[1]PT!$A$4,"Inc Date",AH$65,"Paid Date",$A72,"LOB2","MS")</f>
        <v/>
      </c>
      <c r="AI72" s="47">
        <f>GETPIVOTDATA("check_amount_total",[1]PT!$A$4,"Inc Date",AI$65,"Paid Date",$A72,"LOB2","MS")</f>
        <v/>
      </c>
      <c r="AJ72" s="47">
        <f>GETPIVOTDATA("check_amount_total",[1]PT!$A$4,"Inc Date",AJ$65,"Paid Date",$A72,"LOB2","MS")</f>
        <v/>
      </c>
      <c r="AK72" s="47">
        <f>GETPIVOTDATA("check_amount_total",[1]PT!$A$4,"Inc Date",AK$65,"Paid Date",$A72,"LOB2","MS")</f>
        <v/>
      </c>
      <c r="AL72" s="47">
        <f>GETPIVOTDATA("check_amount_total",[1]PT!$A$4,"Inc Date",AL$65,"Paid Date",$A72,"LOB2","MS")</f>
        <v/>
      </c>
      <c r="AM72" s="47">
        <f>GETPIVOTDATA("check_amount_total",[1]PT!$A$4,"Inc Date",AM$65,"Paid Date",$A72,"LOB2","MS")</f>
        <v/>
      </c>
      <c r="AN72" s="47">
        <f>GETPIVOTDATA("check_amount_total",[1]PT!$A$4,"Inc Date",AN$65,"Paid Date",$A72,"LOB2","MS")</f>
        <v/>
      </c>
      <c r="AO72" s="47">
        <f>GETPIVOTDATA("check_amount_total",[1]PT!$A$4,"Inc Date",AO$65,"Paid Date",$A72,"LOB2","MS")</f>
        <v/>
      </c>
      <c r="AP72" s="47">
        <f>GETPIVOTDATA("check_amount_total",[1]PT!$A$4,"Inc Date",AP$65,"Paid Date",$A72,"LOB2","MS")</f>
        <v/>
      </c>
      <c r="AQ72" s="47">
        <f>GETPIVOTDATA("check_amount_total",[1]PT!$A$4,"Inc Date",AQ$65,"Paid Date",$A72,"LOB2","MS")</f>
        <v/>
      </c>
      <c r="AR72" s="47">
        <f>GETPIVOTDATA("check_amount_total",[1]PT!$A$4,"Inc Date",AR$65,"Paid Date",$A72,"LOB2","MS")</f>
        <v/>
      </c>
      <c r="AS72" s="47">
        <f>GETPIVOTDATA("check_amount_total",[1]PT!$A$4,"Inc Date",AS$65,"Paid Date",$A72,"LOB2","MS")</f>
        <v/>
      </c>
      <c r="AT72" s="47">
        <f>GETPIVOTDATA("check_amount_total",[1]PT!$A$4,"Inc Date",AT$65,"Paid Date",$A72,"LOB2","MS")</f>
        <v/>
      </c>
      <c r="AU72" s="47">
        <f>GETPIVOTDATA("check_amount_total",[1]PT!$A$4,"Inc Date",AU$65,"Paid Date",$A72,"LOB2","MS")</f>
        <v/>
      </c>
      <c r="AV72" s="47">
        <f>GETPIVOTDATA("check_amount_total",[1]PT!$A$4,"Inc Date",AV$65,"Paid Date",$A72,"LOB2","MS")</f>
        <v/>
      </c>
      <c r="AW72" s="47">
        <f>GETPIVOTDATA("check_amount_total",[1]PT!$A$4,"Inc Date",AW$65,"Paid Date",$A72,"LOB2","MS")</f>
        <v/>
      </c>
      <c r="AX72" s="47">
        <f>GETPIVOTDATA("check_amount_total",[1]PT!$A$4,"Inc Date",AX$65,"Paid Date",$A72,"LOB2","MS")</f>
        <v/>
      </c>
      <c r="AY72" s="47">
        <f>GETPIVOTDATA("check_amount_total",[1]PT!$A$4,"Inc Date",AY$65,"Paid Date",$A72,"LOB2","MS")</f>
        <v/>
      </c>
      <c r="AZ72" s="47">
        <f>GETPIVOTDATA("check_amount_total",[1]PT!$A$4,"Inc Date",AZ$65,"Paid Date",$A72,"LOB2","MS")</f>
        <v/>
      </c>
      <c r="BA72" s="47">
        <f>GETPIVOTDATA("check_amount_total",[1]PT!$A$4,"Inc Date",BA$65,"Paid Date",$A72,"LOB2","MS")</f>
        <v/>
      </c>
      <c r="BB72" s="12">
        <f>SUM(AD72:BA72)</f>
        <v/>
      </c>
      <c r="BC72" s="12" t="n"/>
    </row>
    <row r="73">
      <c r="A73" s="10">
        <f>Summary!A15</f>
        <v/>
      </c>
      <c r="B73" s="47" t="n">
        <v/>
      </c>
      <c r="C73" s="47" t="n">
        <v>736.3299999999999</v>
      </c>
      <c r="D73" s="47" t="n">
        <v>736.3299999999999</v>
      </c>
      <c r="E73" s="47" t="n">
        <v>736.3299999999999</v>
      </c>
      <c r="F73" s="47" t="n">
        <v>736.3299999999999</v>
      </c>
      <c r="G73" s="47" t="n">
        <v>736.3299999999999</v>
      </c>
      <c r="H73" s="47" t="n">
        <v>736.3299999999999</v>
      </c>
      <c r="I73" s="47" t="n">
        <v>1679.33</v>
      </c>
      <c r="J73" s="47" t="n">
        <v>1679.33</v>
      </c>
      <c r="K73" s="47" t="n">
        <v>1679.33</v>
      </c>
      <c r="L73" s="47" t="n">
        <v>1679.33</v>
      </c>
      <c r="M73" s="47" t="n">
        <v>1679.33</v>
      </c>
      <c r="N73" s="47" t="n">
        <v>1679.33</v>
      </c>
      <c r="O73" s="47" t="n">
        <v>1679.33</v>
      </c>
      <c r="P73" s="47" t="n">
        <v>1684.33</v>
      </c>
      <c r="Q73" s="47" t="n">
        <v>1684.33</v>
      </c>
      <c r="R73" s="47" t="n">
        <v>1684.33</v>
      </c>
      <c r="S73" s="47" t="n">
        <v>1684.33</v>
      </c>
      <c r="T73" s="47" t="n">
        <v>1684.33</v>
      </c>
      <c r="U73" s="47" t="n">
        <v/>
      </c>
      <c r="V73" s="47" t="n">
        <v/>
      </c>
      <c r="W73" s="47" t="n">
        <v/>
      </c>
      <c r="X73" s="47" t="n">
        <v/>
      </c>
      <c r="Y73" s="47" t="n">
        <v/>
      </c>
      <c r="Z73" s="12" t="n"/>
      <c r="AA73" s="12" t="n"/>
      <c r="AC73" s="10">
        <f>A73</f>
        <v/>
      </c>
      <c r="AD73" s="47">
        <f>GETPIVOTDATA("check_amount_total",[1]PT!$A$4,"Inc Date",AD$65,"Paid Date",$A73,"LOB2","MS")</f>
        <v/>
      </c>
      <c r="AE73" s="47">
        <f>GETPIVOTDATA("check_amount_total",[1]PT!$A$4,"Inc Date",AE$65,"Paid Date",$A73,"LOB2","MS")</f>
        <v/>
      </c>
      <c r="AF73" s="47">
        <f>GETPIVOTDATA("check_amount_total",[1]PT!$A$4,"Inc Date",AF$65,"Paid Date",$A73,"LOB2","MS")</f>
        <v/>
      </c>
      <c r="AG73" s="47">
        <f>GETPIVOTDATA("check_amount_total",[1]PT!$A$4,"Inc Date",AG$65,"Paid Date",$A73,"LOB2","MS")</f>
        <v/>
      </c>
      <c r="AH73" s="47">
        <f>GETPIVOTDATA("check_amount_total",[1]PT!$A$4,"Inc Date",AH$65,"Paid Date",$A73,"LOB2","MS")</f>
        <v/>
      </c>
      <c r="AI73" s="47">
        <f>GETPIVOTDATA("check_amount_total",[1]PT!$A$4,"Inc Date",AI$65,"Paid Date",$A73,"LOB2","MS")</f>
        <v/>
      </c>
      <c r="AJ73" s="47">
        <f>GETPIVOTDATA("check_amount_total",[1]PT!$A$4,"Inc Date",AJ$65,"Paid Date",$A73,"LOB2","MS")</f>
        <v/>
      </c>
      <c r="AK73" s="47">
        <f>GETPIVOTDATA("check_amount_total",[1]PT!$A$4,"Inc Date",AK$65,"Paid Date",$A73,"LOB2","MS")</f>
        <v/>
      </c>
      <c r="AL73" s="47">
        <f>GETPIVOTDATA("check_amount_total",[1]PT!$A$4,"Inc Date",AL$65,"Paid Date",$A73,"LOB2","MS")</f>
        <v/>
      </c>
      <c r="AM73" s="47">
        <f>GETPIVOTDATA("check_amount_total",[1]PT!$A$4,"Inc Date",AM$65,"Paid Date",$A73,"LOB2","MS")</f>
        <v/>
      </c>
      <c r="AN73" s="47">
        <f>GETPIVOTDATA("check_amount_total",[1]PT!$A$4,"Inc Date",AN$65,"Paid Date",$A73,"LOB2","MS")</f>
        <v/>
      </c>
      <c r="AO73" s="47">
        <f>GETPIVOTDATA("check_amount_total",[1]PT!$A$4,"Inc Date",AO$65,"Paid Date",$A73,"LOB2","MS")</f>
        <v/>
      </c>
      <c r="AP73" s="47">
        <f>GETPIVOTDATA("check_amount_total",[1]PT!$A$4,"Inc Date",AP$65,"Paid Date",$A73,"LOB2","MS")</f>
        <v/>
      </c>
      <c r="AQ73" s="47">
        <f>GETPIVOTDATA("check_amount_total",[1]PT!$A$4,"Inc Date",AQ$65,"Paid Date",$A73,"LOB2","MS")</f>
        <v/>
      </c>
      <c r="AR73" s="47">
        <f>GETPIVOTDATA("check_amount_total",[1]PT!$A$4,"Inc Date",AR$65,"Paid Date",$A73,"LOB2","MS")</f>
        <v/>
      </c>
      <c r="AS73" s="47">
        <f>GETPIVOTDATA("check_amount_total",[1]PT!$A$4,"Inc Date",AS$65,"Paid Date",$A73,"LOB2","MS")</f>
        <v/>
      </c>
      <c r="AT73" s="47">
        <f>GETPIVOTDATA("check_amount_total",[1]PT!$A$4,"Inc Date",AT$65,"Paid Date",$A73,"LOB2","MS")</f>
        <v/>
      </c>
      <c r="AU73" s="47">
        <f>GETPIVOTDATA("check_amount_total",[1]PT!$A$4,"Inc Date",AU$65,"Paid Date",$A73,"LOB2","MS")</f>
        <v/>
      </c>
      <c r="AV73" s="47">
        <f>GETPIVOTDATA("check_amount_total",[1]PT!$A$4,"Inc Date",AV$65,"Paid Date",$A73,"LOB2","MS")</f>
        <v/>
      </c>
      <c r="AW73" s="47">
        <f>GETPIVOTDATA("check_amount_total",[1]PT!$A$4,"Inc Date",AW$65,"Paid Date",$A73,"LOB2","MS")</f>
        <v/>
      </c>
      <c r="AX73" s="47">
        <f>GETPIVOTDATA("check_amount_total",[1]PT!$A$4,"Inc Date",AX$65,"Paid Date",$A73,"LOB2","MS")</f>
        <v/>
      </c>
      <c r="AY73" s="47">
        <f>GETPIVOTDATA("check_amount_total",[1]PT!$A$4,"Inc Date",AY$65,"Paid Date",$A73,"LOB2","MS")</f>
        <v/>
      </c>
      <c r="AZ73" s="47">
        <f>GETPIVOTDATA("check_amount_total",[1]PT!$A$4,"Inc Date",AZ$65,"Paid Date",$A73,"LOB2","MS")</f>
        <v/>
      </c>
      <c r="BA73" s="47">
        <f>GETPIVOTDATA("check_amount_total",[1]PT!$A$4,"Inc Date",BA$65,"Paid Date",$A73,"LOB2","MS")</f>
        <v/>
      </c>
      <c r="BB73" s="12">
        <f>SUM(AD73:BA73)</f>
        <v/>
      </c>
      <c r="BC73" s="12" t="n"/>
    </row>
    <row r="74">
      <c r="A74" s="10">
        <f>Summary!A16</f>
        <v/>
      </c>
      <c r="B74" s="47" t="n">
        <v/>
      </c>
      <c r="C74" s="47" t="n">
        <v>75</v>
      </c>
      <c r="D74" s="47" t="n">
        <v>95</v>
      </c>
      <c r="E74" s="47" t="n">
        <v>95</v>
      </c>
      <c r="F74" s="47" t="n">
        <v>95</v>
      </c>
      <c r="G74" s="47" t="n">
        <v>245</v>
      </c>
      <c r="H74" s="47" t="n">
        <v>855</v>
      </c>
      <c r="I74" s="47" t="n">
        <v>855</v>
      </c>
      <c r="J74" s="47" t="n">
        <v>855</v>
      </c>
      <c r="K74" s="47" t="n">
        <v>855</v>
      </c>
      <c r="L74" s="47" t="n">
        <v>879.29</v>
      </c>
      <c r="M74" s="47" t="n">
        <v>879.29</v>
      </c>
      <c r="N74" s="47" t="n">
        <v>879.29</v>
      </c>
      <c r="O74" s="47" t="n">
        <v>879.29</v>
      </c>
      <c r="P74" s="47" t="n">
        <v>879.29</v>
      </c>
      <c r="Q74" s="47" t="n">
        <v>879.29</v>
      </c>
      <c r="R74" s="47" t="n">
        <v>879.29</v>
      </c>
      <c r="S74" s="47" t="n">
        <v>879.29</v>
      </c>
      <c r="T74" s="47" t="n">
        <v/>
      </c>
      <c r="U74" s="47" t="n">
        <v/>
      </c>
      <c r="V74" s="47" t="n">
        <v/>
      </c>
      <c r="W74" s="47" t="n">
        <v/>
      </c>
      <c r="X74" s="47" t="n">
        <v/>
      </c>
      <c r="Y74" s="47" t="n">
        <v/>
      </c>
      <c r="Z74" s="12" t="n"/>
      <c r="AA74" s="12" t="n"/>
      <c r="AC74" s="10">
        <f>A74</f>
        <v/>
      </c>
      <c r="AD74" s="47">
        <f>GETPIVOTDATA("check_amount_total",[1]PT!$A$4,"Inc Date",AD$65,"Paid Date",$A74,"LOB2","MS")</f>
        <v/>
      </c>
      <c r="AE74" s="47">
        <f>GETPIVOTDATA("check_amount_total",[1]PT!$A$4,"Inc Date",AE$65,"Paid Date",$A74,"LOB2","MS")</f>
        <v/>
      </c>
      <c r="AF74" s="47">
        <f>GETPIVOTDATA("check_amount_total",[1]PT!$A$4,"Inc Date",AF$65,"Paid Date",$A74,"LOB2","MS")</f>
        <v/>
      </c>
      <c r="AG74" s="47">
        <f>GETPIVOTDATA("check_amount_total",[1]PT!$A$4,"Inc Date",AG$65,"Paid Date",$A74,"LOB2","MS")</f>
        <v/>
      </c>
      <c r="AH74" s="47">
        <f>GETPIVOTDATA("check_amount_total",[1]PT!$A$4,"Inc Date",AH$65,"Paid Date",$A74,"LOB2","MS")</f>
        <v/>
      </c>
      <c r="AI74" s="47">
        <f>GETPIVOTDATA("check_amount_total",[1]PT!$A$4,"Inc Date",AI$65,"Paid Date",$A74,"LOB2","MS")</f>
        <v/>
      </c>
      <c r="AJ74" s="47">
        <f>GETPIVOTDATA("check_amount_total",[1]PT!$A$4,"Inc Date",AJ$65,"Paid Date",$A74,"LOB2","MS")</f>
        <v/>
      </c>
      <c r="AK74" s="47">
        <f>GETPIVOTDATA("check_amount_total",[1]PT!$A$4,"Inc Date",AK$65,"Paid Date",$A74,"LOB2","MS")</f>
        <v/>
      </c>
      <c r="AL74" s="47">
        <f>GETPIVOTDATA("check_amount_total",[1]PT!$A$4,"Inc Date",AL$65,"Paid Date",$A74,"LOB2","MS")</f>
        <v/>
      </c>
      <c r="AM74" s="47">
        <f>GETPIVOTDATA("check_amount_total",[1]PT!$A$4,"Inc Date",AM$65,"Paid Date",$A74,"LOB2","MS")</f>
        <v/>
      </c>
      <c r="AN74" s="47">
        <f>GETPIVOTDATA("check_amount_total",[1]PT!$A$4,"Inc Date",AN$65,"Paid Date",$A74,"LOB2","MS")</f>
        <v/>
      </c>
      <c r="AO74" s="47">
        <f>GETPIVOTDATA("check_amount_total",[1]PT!$A$4,"Inc Date",AO$65,"Paid Date",$A74,"LOB2","MS")</f>
        <v/>
      </c>
      <c r="AP74" s="47">
        <f>GETPIVOTDATA("check_amount_total",[1]PT!$A$4,"Inc Date",AP$65,"Paid Date",$A74,"LOB2","MS")</f>
        <v/>
      </c>
      <c r="AQ74" s="47">
        <f>GETPIVOTDATA("check_amount_total",[1]PT!$A$4,"Inc Date",AQ$65,"Paid Date",$A74,"LOB2","MS")</f>
        <v/>
      </c>
      <c r="AR74" s="47">
        <f>GETPIVOTDATA("check_amount_total",[1]PT!$A$4,"Inc Date",AR$65,"Paid Date",$A74,"LOB2","MS")</f>
        <v/>
      </c>
      <c r="AS74" s="47">
        <f>GETPIVOTDATA("check_amount_total",[1]PT!$A$4,"Inc Date",AS$65,"Paid Date",$A74,"LOB2","MS")</f>
        <v/>
      </c>
      <c r="AT74" s="47">
        <f>GETPIVOTDATA("check_amount_total",[1]PT!$A$4,"Inc Date",AT$65,"Paid Date",$A74,"LOB2","MS")</f>
        <v/>
      </c>
      <c r="AU74" s="47">
        <f>GETPIVOTDATA("check_amount_total",[1]PT!$A$4,"Inc Date",AU$65,"Paid Date",$A74,"LOB2","MS")</f>
        <v/>
      </c>
      <c r="AV74" s="47">
        <f>GETPIVOTDATA("check_amount_total",[1]PT!$A$4,"Inc Date",AV$65,"Paid Date",$A74,"LOB2","MS")</f>
        <v/>
      </c>
      <c r="AW74" s="47">
        <f>GETPIVOTDATA("check_amount_total",[1]PT!$A$4,"Inc Date",AW$65,"Paid Date",$A74,"LOB2","MS")</f>
        <v/>
      </c>
      <c r="AX74" s="47">
        <f>GETPIVOTDATA("check_amount_total",[1]PT!$A$4,"Inc Date",AX$65,"Paid Date",$A74,"LOB2","MS")</f>
        <v/>
      </c>
      <c r="AY74" s="47">
        <f>GETPIVOTDATA("check_amount_total",[1]PT!$A$4,"Inc Date",AY$65,"Paid Date",$A74,"LOB2","MS")</f>
        <v/>
      </c>
      <c r="AZ74" s="47">
        <f>GETPIVOTDATA("check_amount_total",[1]PT!$A$4,"Inc Date",AZ$65,"Paid Date",$A74,"LOB2","MS")</f>
        <v/>
      </c>
      <c r="BA74" s="47">
        <f>GETPIVOTDATA("check_amount_total",[1]PT!$A$4,"Inc Date",BA$65,"Paid Date",$A74,"LOB2","MS")</f>
        <v/>
      </c>
      <c r="BB74" s="12">
        <f>SUM(AD74:BA74)</f>
        <v/>
      </c>
      <c r="BC74" s="12" t="n"/>
    </row>
    <row r="75">
      <c r="A75" s="10">
        <f>Summary!A17</f>
        <v/>
      </c>
      <c r="B75" s="47" t="n">
        <v/>
      </c>
      <c r="C75" s="47" t="n">
        <v>5</v>
      </c>
      <c r="D75" s="47" t="n">
        <v>5</v>
      </c>
      <c r="E75" s="47" t="n">
        <v>5</v>
      </c>
      <c r="F75" s="47" t="n">
        <v>105</v>
      </c>
      <c r="G75" s="47" t="n">
        <v>478</v>
      </c>
      <c r="H75" s="47" t="n">
        <v>555.1300000000001</v>
      </c>
      <c r="I75" s="47" t="n">
        <v>555.1300000000001</v>
      </c>
      <c r="J75" s="47" t="n">
        <v>555.1300000000001</v>
      </c>
      <c r="K75" s="47" t="n">
        <v>575.1300000000001</v>
      </c>
      <c r="L75" s="47" t="n">
        <v>575.1300000000001</v>
      </c>
      <c r="M75" s="47" t="n">
        <v>575.1300000000001</v>
      </c>
      <c r="N75" s="47" t="n">
        <v>575.1300000000001</v>
      </c>
      <c r="O75" s="47" t="n">
        <v>575.1300000000001</v>
      </c>
      <c r="P75" s="47" t="n">
        <v>575.1300000000001</v>
      </c>
      <c r="Q75" s="47" t="n">
        <v>575.1300000000001</v>
      </c>
      <c r="R75" s="47" t="n">
        <v>575.1300000000001</v>
      </c>
      <c r="S75" s="47" t="n">
        <v/>
      </c>
      <c r="T75" s="47" t="n">
        <v/>
      </c>
      <c r="U75" s="47" t="n">
        <v/>
      </c>
      <c r="V75" s="47" t="n">
        <v/>
      </c>
      <c r="W75" s="47" t="n">
        <v/>
      </c>
      <c r="X75" s="47" t="n">
        <v/>
      </c>
      <c r="Y75" s="47" t="n">
        <v/>
      </c>
      <c r="Z75" s="12" t="n"/>
      <c r="AA75" s="12" t="n"/>
      <c r="AC75" s="10">
        <f>A75</f>
        <v/>
      </c>
      <c r="AD75" s="47">
        <f>GETPIVOTDATA("check_amount_total",[1]PT!$A$4,"Inc Date",AD$65,"Paid Date",$A75,"LOB2","MS")</f>
        <v/>
      </c>
      <c r="AE75" s="47">
        <f>GETPIVOTDATA("check_amount_total",[1]PT!$A$4,"Inc Date",AE$65,"Paid Date",$A75,"LOB2","MS")</f>
        <v/>
      </c>
      <c r="AF75" s="47">
        <f>GETPIVOTDATA("check_amount_total",[1]PT!$A$4,"Inc Date",AF$65,"Paid Date",$A75,"LOB2","MS")</f>
        <v/>
      </c>
      <c r="AG75" s="47">
        <f>GETPIVOTDATA("check_amount_total",[1]PT!$A$4,"Inc Date",AG$65,"Paid Date",$A75,"LOB2","MS")</f>
        <v/>
      </c>
      <c r="AH75" s="47">
        <f>GETPIVOTDATA("check_amount_total",[1]PT!$A$4,"Inc Date",AH$65,"Paid Date",$A75,"LOB2","MS")</f>
        <v/>
      </c>
      <c r="AI75" s="47">
        <f>GETPIVOTDATA("check_amount_total",[1]PT!$A$4,"Inc Date",AI$65,"Paid Date",$A75,"LOB2","MS")</f>
        <v/>
      </c>
      <c r="AJ75" s="47">
        <f>GETPIVOTDATA("check_amount_total",[1]PT!$A$4,"Inc Date",AJ$65,"Paid Date",$A75,"LOB2","MS")</f>
        <v/>
      </c>
      <c r="AK75" s="47">
        <f>GETPIVOTDATA("check_amount_total",[1]PT!$A$4,"Inc Date",AK$65,"Paid Date",$A75,"LOB2","MS")</f>
        <v/>
      </c>
      <c r="AL75" s="47">
        <f>GETPIVOTDATA("check_amount_total",[1]PT!$A$4,"Inc Date",AL$65,"Paid Date",$A75,"LOB2","MS")</f>
        <v/>
      </c>
      <c r="AM75" s="47">
        <f>GETPIVOTDATA("check_amount_total",[1]PT!$A$4,"Inc Date",AM$65,"Paid Date",$A75,"LOB2","MS")</f>
        <v/>
      </c>
      <c r="AN75" s="47">
        <f>GETPIVOTDATA("check_amount_total",[1]PT!$A$4,"Inc Date",AN$65,"Paid Date",$A75,"LOB2","MS")</f>
        <v/>
      </c>
      <c r="AO75" s="47">
        <f>GETPIVOTDATA("check_amount_total",[1]PT!$A$4,"Inc Date",AO$65,"Paid Date",$A75,"LOB2","MS")</f>
        <v/>
      </c>
      <c r="AP75" s="47">
        <f>GETPIVOTDATA("check_amount_total",[1]PT!$A$4,"Inc Date",AP$65,"Paid Date",$A75,"LOB2","MS")</f>
        <v/>
      </c>
      <c r="AQ75" s="47">
        <f>GETPIVOTDATA("check_amount_total",[1]PT!$A$4,"Inc Date",AQ$65,"Paid Date",$A75,"LOB2","MS")</f>
        <v/>
      </c>
      <c r="AR75" s="47">
        <f>GETPIVOTDATA("check_amount_total",[1]PT!$A$4,"Inc Date",AR$65,"Paid Date",$A75,"LOB2","MS")</f>
        <v/>
      </c>
      <c r="AS75" s="47">
        <f>GETPIVOTDATA("check_amount_total",[1]PT!$A$4,"Inc Date",AS$65,"Paid Date",$A75,"LOB2","MS")</f>
        <v/>
      </c>
      <c r="AT75" s="47">
        <f>GETPIVOTDATA("check_amount_total",[1]PT!$A$4,"Inc Date",AT$65,"Paid Date",$A75,"LOB2","MS")</f>
        <v/>
      </c>
      <c r="AU75" s="47">
        <f>GETPIVOTDATA("check_amount_total",[1]PT!$A$4,"Inc Date",AU$65,"Paid Date",$A75,"LOB2","MS")</f>
        <v/>
      </c>
      <c r="AV75" s="47">
        <f>GETPIVOTDATA("check_amount_total",[1]PT!$A$4,"Inc Date",AV$65,"Paid Date",$A75,"LOB2","MS")</f>
        <v/>
      </c>
      <c r="AW75" s="47">
        <f>GETPIVOTDATA("check_amount_total",[1]PT!$A$4,"Inc Date",AW$65,"Paid Date",$A75,"LOB2","MS")</f>
        <v/>
      </c>
      <c r="AX75" s="47">
        <f>GETPIVOTDATA("check_amount_total",[1]PT!$A$4,"Inc Date",AX$65,"Paid Date",$A75,"LOB2","MS")</f>
        <v/>
      </c>
      <c r="AY75" s="47">
        <f>GETPIVOTDATA("check_amount_total",[1]PT!$A$4,"Inc Date",AY$65,"Paid Date",$A75,"LOB2","MS")</f>
        <v/>
      </c>
      <c r="AZ75" s="47">
        <f>GETPIVOTDATA("check_amount_total",[1]PT!$A$4,"Inc Date",AZ$65,"Paid Date",$A75,"LOB2","MS")</f>
        <v/>
      </c>
      <c r="BA75" s="47">
        <f>GETPIVOTDATA("check_amount_total",[1]PT!$A$4,"Inc Date",BA$65,"Paid Date",$A75,"LOB2","MS")</f>
        <v/>
      </c>
      <c r="BB75" s="12">
        <f>SUM(AD75:BA75)</f>
        <v/>
      </c>
      <c r="BC75" s="12" t="n"/>
    </row>
    <row r="76">
      <c r="A76" s="10">
        <f>Summary!A18</f>
        <v/>
      </c>
      <c r="B76" s="47" t="n">
        <v/>
      </c>
      <c r="C76" s="47" t="n">
        <v/>
      </c>
      <c r="D76" s="47" t="n">
        <v>250</v>
      </c>
      <c r="E76" s="47" t="n">
        <v>250</v>
      </c>
      <c r="F76" s="47" t="n">
        <v>1650</v>
      </c>
      <c r="G76" s="47" t="n">
        <v>1650</v>
      </c>
      <c r="H76" s="47" t="n">
        <v>17900</v>
      </c>
      <c r="I76" s="47" t="n">
        <v>17950</v>
      </c>
      <c r="J76" s="47" t="n">
        <v>17950</v>
      </c>
      <c r="K76" s="47" t="n">
        <v>17950</v>
      </c>
      <c r="L76" s="47" t="n">
        <v>17950</v>
      </c>
      <c r="M76" s="47" t="n">
        <v>18003</v>
      </c>
      <c r="N76" s="47" t="n">
        <v>18003</v>
      </c>
      <c r="O76" s="47" t="n">
        <v>18003</v>
      </c>
      <c r="P76" s="47" t="n">
        <v>18003</v>
      </c>
      <c r="Q76" s="47" t="n">
        <v>18003</v>
      </c>
      <c r="R76" s="47" t="n">
        <v/>
      </c>
      <c r="S76" s="47" t="n">
        <v/>
      </c>
      <c r="T76" s="47" t="n">
        <v/>
      </c>
      <c r="U76" s="47" t="n">
        <v/>
      </c>
      <c r="V76" s="47" t="n">
        <v/>
      </c>
      <c r="W76" s="47" t="n">
        <v/>
      </c>
      <c r="X76" s="47" t="n">
        <v/>
      </c>
      <c r="Y76" s="47" t="n">
        <v/>
      </c>
      <c r="Z76" s="12" t="n"/>
      <c r="AA76" s="12" t="n"/>
      <c r="AC76" s="10">
        <f>A76</f>
        <v/>
      </c>
      <c r="AD76" s="47">
        <f>GETPIVOTDATA("check_amount_total",[1]PT!$A$4,"Inc Date",AD$65,"Paid Date",$A76,"LOB2","MS")</f>
        <v/>
      </c>
      <c r="AE76" s="47">
        <f>GETPIVOTDATA("check_amount_total",[1]PT!$A$4,"Inc Date",AE$65,"Paid Date",$A76,"LOB2","MS")</f>
        <v/>
      </c>
      <c r="AF76" s="47">
        <f>GETPIVOTDATA("check_amount_total",[1]PT!$A$4,"Inc Date",AF$65,"Paid Date",$A76,"LOB2","MS")</f>
        <v/>
      </c>
      <c r="AG76" s="47">
        <f>GETPIVOTDATA("check_amount_total",[1]PT!$A$4,"Inc Date",AG$65,"Paid Date",$A76,"LOB2","MS")</f>
        <v/>
      </c>
      <c r="AH76" s="47">
        <f>GETPIVOTDATA("check_amount_total",[1]PT!$A$4,"Inc Date",AH$65,"Paid Date",$A76,"LOB2","MS")</f>
        <v/>
      </c>
      <c r="AI76" s="47">
        <f>GETPIVOTDATA("check_amount_total",[1]PT!$A$4,"Inc Date",AI$65,"Paid Date",$A76,"LOB2","MS")</f>
        <v/>
      </c>
      <c r="AJ76" s="47">
        <f>GETPIVOTDATA("check_amount_total",[1]PT!$A$4,"Inc Date",AJ$65,"Paid Date",$A76,"LOB2","MS")</f>
        <v/>
      </c>
      <c r="AK76" s="47">
        <f>GETPIVOTDATA("check_amount_total",[1]PT!$A$4,"Inc Date",AK$65,"Paid Date",$A76,"LOB2","MS")</f>
        <v/>
      </c>
      <c r="AL76" s="47">
        <f>GETPIVOTDATA("check_amount_total",[1]PT!$A$4,"Inc Date",AL$65,"Paid Date",$A76,"LOB2","MS")</f>
        <v/>
      </c>
      <c r="AM76" s="47">
        <f>GETPIVOTDATA("check_amount_total",[1]PT!$A$4,"Inc Date",AM$65,"Paid Date",$A76,"LOB2","MS")</f>
        <v/>
      </c>
      <c r="AN76" s="47">
        <f>GETPIVOTDATA("check_amount_total",[1]PT!$A$4,"Inc Date",AN$65,"Paid Date",$A76,"LOB2","MS")</f>
        <v/>
      </c>
      <c r="AO76" s="47">
        <f>GETPIVOTDATA("check_amount_total",[1]PT!$A$4,"Inc Date",AO$65,"Paid Date",$A76,"LOB2","MS")</f>
        <v/>
      </c>
      <c r="AP76" s="47">
        <f>GETPIVOTDATA("check_amount_total",[1]PT!$A$4,"Inc Date",AP$65,"Paid Date",$A76,"LOB2","MS")</f>
        <v/>
      </c>
      <c r="AQ76" s="47">
        <f>GETPIVOTDATA("check_amount_total",[1]PT!$A$4,"Inc Date",AQ$65,"Paid Date",$A76,"LOB2","MS")</f>
        <v/>
      </c>
      <c r="AR76" s="47">
        <f>GETPIVOTDATA("check_amount_total",[1]PT!$A$4,"Inc Date",AR$65,"Paid Date",$A76,"LOB2","MS")</f>
        <v/>
      </c>
      <c r="AS76" s="47">
        <f>GETPIVOTDATA("check_amount_total",[1]PT!$A$4,"Inc Date",AS$65,"Paid Date",$A76,"LOB2","MS")</f>
        <v/>
      </c>
      <c r="AT76" s="47">
        <f>GETPIVOTDATA("check_amount_total",[1]PT!$A$4,"Inc Date",AT$65,"Paid Date",$A76,"LOB2","MS")</f>
        <v/>
      </c>
      <c r="AU76" s="47">
        <f>GETPIVOTDATA("check_amount_total",[1]PT!$A$4,"Inc Date",AU$65,"Paid Date",$A76,"LOB2","MS")</f>
        <v/>
      </c>
      <c r="AV76" s="47">
        <f>GETPIVOTDATA("check_amount_total",[1]PT!$A$4,"Inc Date",AV$65,"Paid Date",$A76,"LOB2","MS")</f>
        <v/>
      </c>
      <c r="AW76" s="47">
        <f>GETPIVOTDATA("check_amount_total",[1]PT!$A$4,"Inc Date",AW$65,"Paid Date",$A76,"LOB2","MS")</f>
        <v/>
      </c>
      <c r="AX76" s="47">
        <f>GETPIVOTDATA("check_amount_total",[1]PT!$A$4,"Inc Date",AX$65,"Paid Date",$A76,"LOB2","MS")</f>
        <v/>
      </c>
      <c r="AY76" s="47">
        <f>GETPIVOTDATA("check_amount_total",[1]PT!$A$4,"Inc Date",AY$65,"Paid Date",$A76,"LOB2","MS")</f>
        <v/>
      </c>
      <c r="AZ76" s="47">
        <f>GETPIVOTDATA("check_amount_total",[1]PT!$A$4,"Inc Date",AZ$65,"Paid Date",$A76,"LOB2","MS")</f>
        <v/>
      </c>
      <c r="BA76" s="47">
        <f>GETPIVOTDATA("check_amount_total",[1]PT!$A$4,"Inc Date",BA$65,"Paid Date",$A76,"LOB2","MS")</f>
        <v/>
      </c>
      <c r="BB76" s="12">
        <f>SUM(AD76:BA76)</f>
        <v/>
      </c>
      <c r="BC76" s="12" t="n"/>
    </row>
    <row r="77">
      <c r="A77" s="10">
        <f>Summary!A19</f>
        <v/>
      </c>
      <c r="B77" s="47" t="n">
        <v/>
      </c>
      <c r="C77" s="47" t="n">
        <v/>
      </c>
      <c r="D77" s="47" t="n">
        <v>940</v>
      </c>
      <c r="E77" s="47" t="n">
        <v>1017</v>
      </c>
      <c r="F77" s="47" t="n">
        <v>1142.12</v>
      </c>
      <c r="G77" s="47" t="n">
        <v>4321.120000000001</v>
      </c>
      <c r="H77" s="47" t="n">
        <v>15762.29</v>
      </c>
      <c r="I77" s="47" t="n">
        <v>15762.29</v>
      </c>
      <c r="J77" s="47" t="n">
        <v>15762.29</v>
      </c>
      <c r="K77" s="47" t="n">
        <v>15762.29</v>
      </c>
      <c r="L77" s="47" t="n">
        <v>15882.29</v>
      </c>
      <c r="M77" s="47" t="n">
        <v>16009.76</v>
      </c>
      <c r="N77" s="47" t="n">
        <v>16009.76</v>
      </c>
      <c r="O77" s="47" t="n">
        <v>17574.8</v>
      </c>
      <c r="P77" s="47" t="n">
        <v>17574.8</v>
      </c>
      <c r="Q77" s="47" t="n">
        <v/>
      </c>
      <c r="R77" s="47" t="n">
        <v/>
      </c>
      <c r="S77" s="47" t="n">
        <v/>
      </c>
      <c r="T77" s="47" t="n">
        <v/>
      </c>
      <c r="U77" s="47" t="n">
        <v/>
      </c>
      <c r="V77" s="47" t="n">
        <v/>
      </c>
      <c r="W77" s="47" t="n">
        <v/>
      </c>
      <c r="X77" s="47" t="n">
        <v/>
      </c>
      <c r="Y77" s="47" t="n">
        <v/>
      </c>
      <c r="Z77" s="12" t="n"/>
      <c r="AA77" s="12" t="n"/>
      <c r="AC77" s="10">
        <f>A77</f>
        <v/>
      </c>
      <c r="AD77" s="47">
        <f>GETPIVOTDATA("check_amount_total",[1]PT!$A$4,"Inc Date",AD$65,"Paid Date",$A77,"LOB2","MS")</f>
        <v/>
      </c>
      <c r="AE77" s="47">
        <f>GETPIVOTDATA("check_amount_total",[1]PT!$A$4,"Inc Date",AE$65,"Paid Date",$A77,"LOB2","MS")</f>
        <v/>
      </c>
      <c r="AF77" s="47">
        <f>GETPIVOTDATA("check_amount_total",[1]PT!$A$4,"Inc Date",AF$65,"Paid Date",$A77,"LOB2","MS")</f>
        <v/>
      </c>
      <c r="AG77" s="47">
        <f>GETPIVOTDATA("check_amount_total",[1]PT!$A$4,"Inc Date",AG$65,"Paid Date",$A77,"LOB2","MS")</f>
        <v/>
      </c>
      <c r="AH77" s="47">
        <f>GETPIVOTDATA("check_amount_total",[1]PT!$A$4,"Inc Date",AH$65,"Paid Date",$A77,"LOB2","MS")</f>
        <v/>
      </c>
      <c r="AI77" s="47">
        <f>GETPIVOTDATA("check_amount_total",[1]PT!$A$4,"Inc Date",AI$65,"Paid Date",$A77,"LOB2","MS")</f>
        <v/>
      </c>
      <c r="AJ77" s="47">
        <f>GETPIVOTDATA("check_amount_total",[1]PT!$A$4,"Inc Date",AJ$65,"Paid Date",$A77,"LOB2","MS")</f>
        <v/>
      </c>
      <c r="AK77" s="47">
        <f>GETPIVOTDATA("check_amount_total",[1]PT!$A$4,"Inc Date",AK$65,"Paid Date",$A77,"LOB2","MS")</f>
        <v/>
      </c>
      <c r="AL77" s="47">
        <f>GETPIVOTDATA("check_amount_total",[1]PT!$A$4,"Inc Date",AL$65,"Paid Date",$A77,"LOB2","MS")</f>
        <v/>
      </c>
      <c r="AM77" s="47">
        <f>GETPIVOTDATA("check_amount_total",[1]PT!$A$4,"Inc Date",AM$65,"Paid Date",$A77,"LOB2","MS")</f>
        <v/>
      </c>
      <c r="AN77" s="47">
        <f>GETPIVOTDATA("check_amount_total",[1]PT!$A$4,"Inc Date",AN$65,"Paid Date",$A77,"LOB2","MS")</f>
        <v/>
      </c>
      <c r="AO77" s="47">
        <f>GETPIVOTDATA("check_amount_total",[1]PT!$A$4,"Inc Date",AO$65,"Paid Date",$A77,"LOB2","MS")</f>
        <v/>
      </c>
      <c r="AP77" s="47">
        <f>GETPIVOTDATA("check_amount_total",[1]PT!$A$4,"Inc Date",AP$65,"Paid Date",$A77,"LOB2","MS")</f>
        <v/>
      </c>
      <c r="AQ77" s="47">
        <f>GETPIVOTDATA("check_amount_total",[1]PT!$A$4,"Inc Date",AQ$65,"Paid Date",$A77,"LOB2","MS")</f>
        <v/>
      </c>
      <c r="AR77" s="47">
        <f>GETPIVOTDATA("check_amount_total",[1]PT!$A$4,"Inc Date",AR$65,"Paid Date",$A77,"LOB2","MS")</f>
        <v/>
      </c>
      <c r="AS77" s="47">
        <f>GETPIVOTDATA("check_amount_total",[1]PT!$A$4,"Inc Date",AS$65,"Paid Date",$A77,"LOB2","MS")</f>
        <v/>
      </c>
      <c r="AT77" s="47">
        <f>GETPIVOTDATA("check_amount_total",[1]PT!$A$4,"Inc Date",AT$65,"Paid Date",$A77,"LOB2","MS")</f>
        <v/>
      </c>
      <c r="AU77" s="47">
        <f>GETPIVOTDATA("check_amount_total",[1]PT!$A$4,"Inc Date",AU$65,"Paid Date",$A77,"LOB2","MS")</f>
        <v/>
      </c>
      <c r="AV77" s="47">
        <f>GETPIVOTDATA("check_amount_total",[1]PT!$A$4,"Inc Date",AV$65,"Paid Date",$A77,"LOB2","MS")</f>
        <v/>
      </c>
      <c r="AW77" s="47">
        <f>GETPIVOTDATA("check_amount_total",[1]PT!$A$4,"Inc Date",AW$65,"Paid Date",$A77,"LOB2","MS")</f>
        <v/>
      </c>
      <c r="AX77" s="47">
        <f>GETPIVOTDATA("check_amount_total",[1]PT!$A$4,"Inc Date",AX$65,"Paid Date",$A77,"LOB2","MS")</f>
        <v/>
      </c>
      <c r="AY77" s="47">
        <f>GETPIVOTDATA("check_amount_total",[1]PT!$A$4,"Inc Date",AY$65,"Paid Date",$A77,"LOB2","MS")</f>
        <v/>
      </c>
      <c r="AZ77" s="47">
        <f>GETPIVOTDATA("check_amount_total",[1]PT!$A$4,"Inc Date",AZ$65,"Paid Date",$A77,"LOB2","MS")</f>
        <v/>
      </c>
      <c r="BA77" s="47">
        <f>GETPIVOTDATA("check_amount_total",[1]PT!$A$4,"Inc Date",BA$65,"Paid Date",$A77,"LOB2","MS")</f>
        <v/>
      </c>
      <c r="BB77" s="12">
        <f>SUM(AD77:BA77)</f>
        <v/>
      </c>
      <c r="BC77" s="12" t="n"/>
    </row>
    <row r="78">
      <c r="A78" s="10">
        <f>Summary!A20</f>
        <v/>
      </c>
      <c r="B78" s="47" t="n">
        <v/>
      </c>
      <c r="C78" s="47" t="n">
        <v/>
      </c>
      <c r="D78" s="47" t="n">
        <v>77</v>
      </c>
      <c r="E78" s="47" t="n">
        <v>3377</v>
      </c>
      <c r="F78" s="47" t="n">
        <v>3971.000000000001</v>
      </c>
      <c r="G78" s="47" t="n">
        <v>3971.000000000001</v>
      </c>
      <c r="H78" s="47" t="n">
        <v>3971.000000000001</v>
      </c>
      <c r="I78" s="47" t="n">
        <v>3971.000000000001</v>
      </c>
      <c r="J78" s="47" t="n">
        <v>4731.000000000001</v>
      </c>
      <c r="K78" s="47" t="n">
        <v>4736.000000000001</v>
      </c>
      <c r="L78" s="47" t="n">
        <v>4736.000000000001</v>
      </c>
      <c r="M78" s="47" t="n">
        <v>4736.000000000001</v>
      </c>
      <c r="N78" s="47" t="n">
        <v>4736.000000000001</v>
      </c>
      <c r="O78" s="47" t="n">
        <v>4736.000000000001</v>
      </c>
      <c r="P78" s="47" t="n">
        <v/>
      </c>
      <c r="Q78" s="47" t="n">
        <v/>
      </c>
      <c r="R78" s="47" t="n">
        <v/>
      </c>
      <c r="S78" s="47" t="n">
        <v/>
      </c>
      <c r="T78" s="47" t="n">
        <v/>
      </c>
      <c r="U78" s="47" t="n">
        <v/>
      </c>
      <c r="V78" s="47" t="n">
        <v/>
      </c>
      <c r="W78" s="47" t="n">
        <v/>
      </c>
      <c r="X78" s="47" t="n">
        <v/>
      </c>
      <c r="Y78" s="47" t="n">
        <v/>
      </c>
      <c r="Z78" s="12" t="n"/>
      <c r="AA78" s="12" t="n"/>
      <c r="AC78" s="10">
        <f>A78</f>
        <v/>
      </c>
      <c r="AD78" s="47">
        <f>GETPIVOTDATA("check_amount_total",[1]PT!$A$4,"Inc Date",AD$65,"Paid Date",$A78,"LOB2","MS")</f>
        <v/>
      </c>
      <c r="AE78" s="47">
        <f>GETPIVOTDATA("check_amount_total",[1]PT!$A$4,"Inc Date",AE$65,"Paid Date",$A78,"LOB2","MS")</f>
        <v/>
      </c>
      <c r="AF78" s="47">
        <f>GETPIVOTDATA("check_amount_total",[1]PT!$A$4,"Inc Date",AF$65,"Paid Date",$A78,"LOB2","MS")</f>
        <v/>
      </c>
      <c r="AG78" s="47">
        <f>GETPIVOTDATA("check_amount_total",[1]PT!$A$4,"Inc Date",AG$65,"Paid Date",$A78,"LOB2","MS")</f>
        <v/>
      </c>
      <c r="AH78" s="47">
        <f>GETPIVOTDATA("check_amount_total",[1]PT!$A$4,"Inc Date",AH$65,"Paid Date",$A78,"LOB2","MS")</f>
        <v/>
      </c>
      <c r="AI78" s="47">
        <f>GETPIVOTDATA("check_amount_total",[1]PT!$A$4,"Inc Date",AI$65,"Paid Date",$A78,"LOB2","MS")</f>
        <v/>
      </c>
      <c r="AJ78" s="47">
        <f>GETPIVOTDATA("check_amount_total",[1]PT!$A$4,"Inc Date",AJ$65,"Paid Date",$A78,"LOB2","MS")</f>
        <v/>
      </c>
      <c r="AK78" s="47">
        <f>GETPIVOTDATA("check_amount_total",[1]PT!$A$4,"Inc Date",AK$65,"Paid Date",$A78,"LOB2","MS")</f>
        <v/>
      </c>
      <c r="AL78" s="47">
        <f>GETPIVOTDATA("check_amount_total",[1]PT!$A$4,"Inc Date",AL$65,"Paid Date",$A78,"LOB2","MS")</f>
        <v/>
      </c>
      <c r="AM78" s="47">
        <f>GETPIVOTDATA("check_amount_total",[1]PT!$A$4,"Inc Date",AM$65,"Paid Date",$A78,"LOB2","MS")</f>
        <v/>
      </c>
      <c r="AN78" s="47">
        <f>GETPIVOTDATA("check_amount_total",[1]PT!$A$4,"Inc Date",AN$65,"Paid Date",$A78,"LOB2","MS")</f>
        <v/>
      </c>
      <c r="AO78" s="47">
        <f>GETPIVOTDATA("check_amount_total",[1]PT!$A$4,"Inc Date",AO$65,"Paid Date",$A78,"LOB2","MS")</f>
        <v/>
      </c>
      <c r="AP78" s="47">
        <f>GETPIVOTDATA("check_amount_total",[1]PT!$A$4,"Inc Date",AP$65,"Paid Date",$A78,"LOB2","MS")</f>
        <v/>
      </c>
      <c r="AQ78" s="47">
        <f>GETPIVOTDATA("check_amount_total",[1]PT!$A$4,"Inc Date",AQ$65,"Paid Date",$A78,"LOB2","MS")</f>
        <v/>
      </c>
      <c r="AR78" s="47">
        <f>GETPIVOTDATA("check_amount_total",[1]PT!$A$4,"Inc Date",AR$65,"Paid Date",$A78,"LOB2","MS")</f>
        <v/>
      </c>
      <c r="AS78" s="47">
        <f>GETPIVOTDATA("check_amount_total",[1]PT!$A$4,"Inc Date",AS$65,"Paid Date",$A78,"LOB2","MS")</f>
        <v/>
      </c>
      <c r="AT78" s="47">
        <f>GETPIVOTDATA("check_amount_total",[1]PT!$A$4,"Inc Date",AT$65,"Paid Date",$A78,"LOB2","MS")</f>
        <v/>
      </c>
      <c r="AU78" s="47">
        <f>GETPIVOTDATA("check_amount_total",[1]PT!$A$4,"Inc Date",AU$65,"Paid Date",$A78,"LOB2","MS")</f>
        <v/>
      </c>
      <c r="AV78" s="47">
        <f>GETPIVOTDATA("check_amount_total",[1]PT!$A$4,"Inc Date",AV$65,"Paid Date",$A78,"LOB2","MS")</f>
        <v/>
      </c>
      <c r="AW78" s="47">
        <f>GETPIVOTDATA("check_amount_total",[1]PT!$A$4,"Inc Date",AW$65,"Paid Date",$A78,"LOB2","MS")</f>
        <v/>
      </c>
      <c r="AX78" s="47">
        <f>GETPIVOTDATA("check_amount_total",[1]PT!$A$4,"Inc Date",AX$65,"Paid Date",$A78,"LOB2","MS")</f>
        <v/>
      </c>
      <c r="AY78" s="47">
        <f>GETPIVOTDATA("check_amount_total",[1]PT!$A$4,"Inc Date",AY$65,"Paid Date",$A78,"LOB2","MS")</f>
        <v/>
      </c>
      <c r="AZ78" s="47">
        <f>GETPIVOTDATA("check_amount_total",[1]PT!$A$4,"Inc Date",AZ$65,"Paid Date",$A78,"LOB2","MS")</f>
        <v/>
      </c>
      <c r="BA78" s="47">
        <f>GETPIVOTDATA("check_amount_total",[1]PT!$A$4,"Inc Date",BA$65,"Paid Date",$A78,"LOB2","MS")</f>
        <v/>
      </c>
      <c r="BB78" s="12">
        <f>SUM(AD78:BA78)</f>
        <v/>
      </c>
      <c r="BC78" s="12" t="n"/>
    </row>
    <row r="79">
      <c r="A79" s="10">
        <f>Summary!A21</f>
        <v/>
      </c>
      <c r="B79" s="47" t="n">
        <v/>
      </c>
      <c r="C79" s="47" t="n">
        <v/>
      </c>
      <c r="D79" s="47" t="n">
        <v>381</v>
      </c>
      <c r="E79" s="47" t="n">
        <v>381</v>
      </c>
      <c r="F79" s="47" t="n">
        <v>381</v>
      </c>
      <c r="G79" s="47" t="n">
        <v>14265.31</v>
      </c>
      <c r="H79" s="47" t="n">
        <v>14265.31</v>
      </c>
      <c r="I79" s="47" t="n">
        <v>14765.31</v>
      </c>
      <c r="J79" s="47" t="n">
        <v>14765.31</v>
      </c>
      <c r="K79" s="47" t="n">
        <v>14765.31</v>
      </c>
      <c r="L79" s="47" t="n">
        <v>14765.31</v>
      </c>
      <c r="M79" s="47" t="n">
        <v>14765.31</v>
      </c>
      <c r="N79" s="47" t="n">
        <v>14765.31</v>
      </c>
      <c r="O79" s="47" t="n">
        <v/>
      </c>
      <c r="P79" s="47" t="n">
        <v/>
      </c>
      <c r="Q79" s="47" t="n">
        <v/>
      </c>
      <c r="R79" s="47" t="n">
        <v/>
      </c>
      <c r="S79" s="47" t="n">
        <v/>
      </c>
      <c r="T79" s="47" t="n">
        <v/>
      </c>
      <c r="U79" s="47" t="n">
        <v/>
      </c>
      <c r="V79" s="47" t="n">
        <v/>
      </c>
      <c r="W79" s="47" t="n">
        <v/>
      </c>
      <c r="X79" s="47" t="n">
        <v/>
      </c>
      <c r="Y79" s="47" t="n">
        <v/>
      </c>
      <c r="Z79" s="12" t="n"/>
      <c r="AA79" s="12" t="n"/>
      <c r="AC79" s="10">
        <f>A79</f>
        <v/>
      </c>
      <c r="AD79" s="47">
        <f>GETPIVOTDATA("check_amount_total",[1]PT!$A$4,"Inc Date",AD$65,"Paid Date",$A79,"LOB2","MS")</f>
        <v/>
      </c>
      <c r="AE79" s="47">
        <f>GETPIVOTDATA("check_amount_total",[1]PT!$A$4,"Inc Date",AE$65,"Paid Date",$A79,"LOB2","MS")</f>
        <v/>
      </c>
      <c r="AF79" s="47">
        <f>GETPIVOTDATA("check_amount_total",[1]PT!$A$4,"Inc Date",AF$65,"Paid Date",$A79,"LOB2","MS")</f>
        <v/>
      </c>
      <c r="AG79" s="47">
        <f>GETPIVOTDATA("check_amount_total",[1]PT!$A$4,"Inc Date",AG$65,"Paid Date",$A79,"LOB2","MS")</f>
        <v/>
      </c>
      <c r="AH79" s="47">
        <f>GETPIVOTDATA("check_amount_total",[1]PT!$A$4,"Inc Date",AH$65,"Paid Date",$A79,"LOB2","MS")</f>
        <v/>
      </c>
      <c r="AI79" s="47">
        <f>GETPIVOTDATA("check_amount_total",[1]PT!$A$4,"Inc Date",AI$65,"Paid Date",$A79,"LOB2","MS")</f>
        <v/>
      </c>
      <c r="AJ79" s="47">
        <f>GETPIVOTDATA("check_amount_total",[1]PT!$A$4,"Inc Date",AJ$65,"Paid Date",$A79,"LOB2","MS")</f>
        <v/>
      </c>
      <c r="AK79" s="47">
        <f>GETPIVOTDATA("check_amount_total",[1]PT!$A$4,"Inc Date",AK$65,"Paid Date",$A79,"LOB2","MS")</f>
        <v/>
      </c>
      <c r="AL79" s="47">
        <f>GETPIVOTDATA("check_amount_total",[1]PT!$A$4,"Inc Date",AL$65,"Paid Date",$A79,"LOB2","MS")</f>
        <v/>
      </c>
      <c r="AM79" s="47">
        <f>GETPIVOTDATA("check_amount_total",[1]PT!$A$4,"Inc Date",AM$65,"Paid Date",$A79,"LOB2","MS")</f>
        <v/>
      </c>
      <c r="AN79" s="47">
        <f>GETPIVOTDATA("check_amount_total",[1]PT!$A$4,"Inc Date",AN$65,"Paid Date",$A79,"LOB2","MS")</f>
        <v/>
      </c>
      <c r="AO79" s="47">
        <f>GETPIVOTDATA("check_amount_total",[1]PT!$A$4,"Inc Date",AO$65,"Paid Date",$A79,"LOB2","MS")</f>
        <v/>
      </c>
      <c r="AP79" s="47">
        <f>GETPIVOTDATA("check_amount_total",[1]PT!$A$4,"Inc Date",AP$65,"Paid Date",$A79,"LOB2","MS")</f>
        <v/>
      </c>
      <c r="AQ79" s="47">
        <f>GETPIVOTDATA("check_amount_total",[1]PT!$A$4,"Inc Date",AQ$65,"Paid Date",$A79,"LOB2","MS")</f>
        <v/>
      </c>
      <c r="AR79" s="47">
        <f>GETPIVOTDATA("check_amount_total",[1]PT!$A$4,"Inc Date",AR$65,"Paid Date",$A79,"LOB2","MS")</f>
        <v/>
      </c>
      <c r="AS79" s="47">
        <f>GETPIVOTDATA("check_amount_total",[1]PT!$A$4,"Inc Date",AS$65,"Paid Date",$A79,"LOB2","MS")</f>
        <v/>
      </c>
      <c r="AT79" s="47">
        <f>GETPIVOTDATA("check_amount_total",[1]PT!$A$4,"Inc Date",AT$65,"Paid Date",$A79,"LOB2","MS")</f>
        <v/>
      </c>
      <c r="AU79" s="47">
        <f>GETPIVOTDATA("check_amount_total",[1]PT!$A$4,"Inc Date",AU$65,"Paid Date",$A79,"LOB2","MS")</f>
        <v/>
      </c>
      <c r="AV79" s="47">
        <f>GETPIVOTDATA("check_amount_total",[1]PT!$A$4,"Inc Date",AV$65,"Paid Date",$A79,"LOB2","MS")</f>
        <v/>
      </c>
      <c r="AW79" s="47">
        <f>GETPIVOTDATA("check_amount_total",[1]PT!$A$4,"Inc Date",AW$65,"Paid Date",$A79,"LOB2","MS")</f>
        <v/>
      </c>
      <c r="AX79" s="47">
        <f>GETPIVOTDATA("check_amount_total",[1]PT!$A$4,"Inc Date",AX$65,"Paid Date",$A79,"LOB2","MS")</f>
        <v/>
      </c>
      <c r="AY79" s="47">
        <f>GETPIVOTDATA("check_amount_total",[1]PT!$A$4,"Inc Date",AY$65,"Paid Date",$A79,"LOB2","MS")</f>
        <v/>
      </c>
      <c r="AZ79" s="47">
        <f>GETPIVOTDATA("check_amount_total",[1]PT!$A$4,"Inc Date",AZ$65,"Paid Date",$A79,"LOB2","MS")</f>
        <v/>
      </c>
      <c r="BA79" s="47">
        <f>GETPIVOTDATA("check_amount_total",[1]PT!$A$4,"Inc Date",BA$65,"Paid Date",$A79,"LOB2","MS")</f>
        <v/>
      </c>
      <c r="BB79" s="12">
        <f>SUM(AD79:BA79)</f>
        <v/>
      </c>
      <c r="BC79" s="12" t="n"/>
    </row>
    <row r="80">
      <c r="A80" s="10">
        <f>Summary!A22</f>
        <v/>
      </c>
      <c r="B80" s="47" t="n">
        <v/>
      </c>
      <c r="C80" s="47" t="n">
        <v>3</v>
      </c>
      <c r="D80" s="47" t="n">
        <v>287.9999999999995</v>
      </c>
      <c r="E80" s="47" t="n">
        <v>293.1099999999992</v>
      </c>
      <c r="F80" s="47" t="n">
        <v>293.1099999999992</v>
      </c>
      <c r="G80" s="47" t="n">
        <v>303.1099999999992</v>
      </c>
      <c r="H80" s="47" t="n">
        <v>1214.809999999999</v>
      </c>
      <c r="I80" s="47" t="n">
        <v>1214.809999999999</v>
      </c>
      <c r="J80" s="47" t="n">
        <v>1214.809999999999</v>
      </c>
      <c r="K80" s="47" t="n">
        <v>1214.809999999999</v>
      </c>
      <c r="L80" s="47" t="n">
        <v>1214.809999999999</v>
      </c>
      <c r="M80" s="47" t="n">
        <v>1214.809999999999</v>
      </c>
      <c r="N80" s="47" t="n">
        <v/>
      </c>
      <c r="O80" s="47" t="n">
        <v/>
      </c>
      <c r="P80" s="47" t="n">
        <v/>
      </c>
      <c r="Q80" s="47" t="n">
        <v/>
      </c>
      <c r="R80" s="47" t="n">
        <v/>
      </c>
      <c r="S80" s="47" t="n">
        <v/>
      </c>
      <c r="T80" s="47" t="n">
        <v/>
      </c>
      <c r="U80" s="47" t="n">
        <v/>
      </c>
      <c r="V80" s="47" t="n">
        <v/>
      </c>
      <c r="W80" s="47" t="n">
        <v/>
      </c>
      <c r="X80" s="47" t="n">
        <v/>
      </c>
      <c r="Y80" s="47" t="n">
        <v/>
      </c>
      <c r="Z80" s="12" t="n"/>
      <c r="AA80" s="12" t="n"/>
      <c r="AC80" s="10">
        <f>A80</f>
        <v/>
      </c>
      <c r="AD80" s="47">
        <f>GETPIVOTDATA("check_amount_total",[1]PT!$A$4,"Inc Date",AD$65,"Paid Date",$A80,"LOB2","MS")</f>
        <v/>
      </c>
      <c r="AE80" s="47">
        <f>GETPIVOTDATA("check_amount_total",[1]PT!$A$4,"Inc Date",AE$65,"Paid Date",$A80,"LOB2","MS")</f>
        <v/>
      </c>
      <c r="AF80" s="47">
        <f>GETPIVOTDATA("check_amount_total",[1]PT!$A$4,"Inc Date",AF$65,"Paid Date",$A80,"LOB2","MS")</f>
        <v/>
      </c>
      <c r="AG80" s="47">
        <f>GETPIVOTDATA("check_amount_total",[1]PT!$A$4,"Inc Date",AG$65,"Paid Date",$A80,"LOB2","MS")</f>
        <v/>
      </c>
      <c r="AH80" s="47">
        <f>GETPIVOTDATA("check_amount_total",[1]PT!$A$4,"Inc Date",AH$65,"Paid Date",$A80,"LOB2","MS")</f>
        <v/>
      </c>
      <c r="AI80" s="47">
        <f>GETPIVOTDATA("check_amount_total",[1]PT!$A$4,"Inc Date",AI$65,"Paid Date",$A80,"LOB2","MS")</f>
        <v/>
      </c>
      <c r="AJ80" s="47">
        <f>GETPIVOTDATA("check_amount_total",[1]PT!$A$4,"Inc Date",AJ$65,"Paid Date",$A80,"LOB2","MS")</f>
        <v/>
      </c>
      <c r="AK80" s="47">
        <f>GETPIVOTDATA("check_amount_total",[1]PT!$A$4,"Inc Date",AK$65,"Paid Date",$A80,"LOB2","MS")</f>
        <v/>
      </c>
      <c r="AL80" s="47">
        <f>GETPIVOTDATA("check_amount_total",[1]PT!$A$4,"Inc Date",AL$65,"Paid Date",$A80,"LOB2","MS")</f>
        <v/>
      </c>
      <c r="AM80" s="47">
        <f>GETPIVOTDATA("check_amount_total",[1]PT!$A$4,"Inc Date",AM$65,"Paid Date",$A80,"LOB2","MS")</f>
        <v/>
      </c>
      <c r="AN80" s="47">
        <f>GETPIVOTDATA("check_amount_total",[1]PT!$A$4,"Inc Date",AN$65,"Paid Date",$A80,"LOB2","MS")</f>
        <v/>
      </c>
      <c r="AO80" s="47">
        <f>GETPIVOTDATA("check_amount_total",[1]PT!$A$4,"Inc Date",AO$65,"Paid Date",$A80,"LOB2","MS")</f>
        <v/>
      </c>
      <c r="AP80" s="47">
        <f>GETPIVOTDATA("check_amount_total",[1]PT!$A$4,"Inc Date",AP$65,"Paid Date",$A80,"LOB2","MS")</f>
        <v/>
      </c>
      <c r="AQ80" s="47">
        <f>GETPIVOTDATA("check_amount_total",[1]PT!$A$4,"Inc Date",AQ$65,"Paid Date",$A80,"LOB2","MS")</f>
        <v/>
      </c>
      <c r="AR80" s="47">
        <f>GETPIVOTDATA("check_amount_total",[1]PT!$A$4,"Inc Date",AR$65,"Paid Date",$A80,"LOB2","MS")</f>
        <v/>
      </c>
      <c r="AS80" s="47">
        <f>GETPIVOTDATA("check_amount_total",[1]PT!$A$4,"Inc Date",AS$65,"Paid Date",$A80,"LOB2","MS")</f>
        <v/>
      </c>
      <c r="AT80" s="47">
        <f>GETPIVOTDATA("check_amount_total",[1]PT!$A$4,"Inc Date",AT$65,"Paid Date",$A80,"LOB2","MS")</f>
        <v/>
      </c>
      <c r="AU80" s="47">
        <f>GETPIVOTDATA("check_amount_total",[1]PT!$A$4,"Inc Date",AU$65,"Paid Date",$A80,"LOB2","MS")</f>
        <v/>
      </c>
      <c r="AV80" s="47">
        <f>GETPIVOTDATA("check_amount_total",[1]PT!$A$4,"Inc Date",AV$65,"Paid Date",$A80,"LOB2","MS")</f>
        <v/>
      </c>
      <c r="AW80" s="47">
        <f>GETPIVOTDATA("check_amount_total",[1]PT!$A$4,"Inc Date",AW$65,"Paid Date",$A80,"LOB2","MS")</f>
        <v/>
      </c>
      <c r="AX80" s="47">
        <f>GETPIVOTDATA("check_amount_total",[1]PT!$A$4,"Inc Date",AX$65,"Paid Date",$A80,"LOB2","MS")</f>
        <v/>
      </c>
      <c r="AY80" s="47">
        <f>GETPIVOTDATA("check_amount_total",[1]PT!$A$4,"Inc Date",AY$65,"Paid Date",$A80,"LOB2","MS")</f>
        <v/>
      </c>
      <c r="AZ80" s="47">
        <f>GETPIVOTDATA("check_amount_total",[1]PT!$A$4,"Inc Date",AZ$65,"Paid Date",$A80,"LOB2","MS")</f>
        <v/>
      </c>
      <c r="BA80" s="47">
        <f>GETPIVOTDATA("check_amount_total",[1]PT!$A$4,"Inc Date",BA$65,"Paid Date",$A80,"LOB2","MS")</f>
        <v/>
      </c>
      <c r="BB80" s="12">
        <f>SUM(AD80:BA80)</f>
        <v/>
      </c>
      <c r="BC80" s="12" t="n"/>
    </row>
    <row r="81">
      <c r="A81" s="10">
        <f>Summary!A23</f>
        <v/>
      </c>
      <c r="B81" s="47" t="n">
        <v/>
      </c>
      <c r="C81" s="47" t="n">
        <v/>
      </c>
      <c r="D81" s="47" t="n">
        <v>120</v>
      </c>
      <c r="E81" s="47" t="n">
        <v>1231.43</v>
      </c>
      <c r="F81" s="47" t="n">
        <v>1231.429999999999</v>
      </c>
      <c r="G81" s="47" t="n">
        <v>2940.829999999999</v>
      </c>
      <c r="H81" s="47" t="n">
        <v>2945.829999999998</v>
      </c>
      <c r="I81" s="47" t="n">
        <v>2945.829999999998</v>
      </c>
      <c r="J81" s="47" t="n">
        <v>2945.829999999998</v>
      </c>
      <c r="K81" s="47" t="n">
        <v>2945.829999999998</v>
      </c>
      <c r="L81" s="47" t="n">
        <v>2945.829999999998</v>
      </c>
      <c r="M81" s="47" t="n">
        <v/>
      </c>
      <c r="N81" s="47" t="n">
        <v/>
      </c>
      <c r="O81" s="47" t="n">
        <v/>
      </c>
      <c r="P81" s="47" t="n">
        <v/>
      </c>
      <c r="Q81" s="47" t="n">
        <v/>
      </c>
      <c r="R81" s="47" t="n">
        <v/>
      </c>
      <c r="S81" s="47" t="n">
        <v/>
      </c>
      <c r="T81" s="47" t="n">
        <v/>
      </c>
      <c r="U81" s="47" t="n">
        <v/>
      </c>
      <c r="V81" s="47" t="n">
        <v/>
      </c>
      <c r="W81" s="47" t="n">
        <v/>
      </c>
      <c r="X81" s="47" t="n">
        <v/>
      </c>
      <c r="Y81" s="47" t="n">
        <v/>
      </c>
      <c r="Z81" s="12" t="n"/>
      <c r="AA81" s="12" t="n"/>
      <c r="AC81" s="10">
        <f>A81</f>
        <v/>
      </c>
      <c r="AD81" s="47">
        <f>GETPIVOTDATA("check_amount_total",[1]PT!$A$4,"Inc Date",AD$65,"Paid Date",$A81,"LOB2","MS")</f>
        <v/>
      </c>
      <c r="AE81" s="47">
        <f>GETPIVOTDATA("check_amount_total",[1]PT!$A$4,"Inc Date",AE$65,"Paid Date",$A81,"LOB2","MS")</f>
        <v/>
      </c>
      <c r="AF81" s="47">
        <f>GETPIVOTDATA("check_amount_total",[1]PT!$A$4,"Inc Date",AF$65,"Paid Date",$A81,"LOB2","MS")</f>
        <v/>
      </c>
      <c r="AG81" s="47">
        <f>GETPIVOTDATA("check_amount_total",[1]PT!$A$4,"Inc Date",AG$65,"Paid Date",$A81,"LOB2","MS")</f>
        <v/>
      </c>
      <c r="AH81" s="47">
        <f>GETPIVOTDATA("check_amount_total",[1]PT!$A$4,"Inc Date",AH$65,"Paid Date",$A81,"LOB2","MS")</f>
        <v/>
      </c>
      <c r="AI81" s="47">
        <f>GETPIVOTDATA("check_amount_total",[1]PT!$A$4,"Inc Date",AI$65,"Paid Date",$A81,"LOB2","MS")</f>
        <v/>
      </c>
      <c r="AJ81" s="47">
        <f>GETPIVOTDATA("check_amount_total",[1]PT!$A$4,"Inc Date",AJ$65,"Paid Date",$A81,"LOB2","MS")</f>
        <v/>
      </c>
      <c r="AK81" s="47">
        <f>GETPIVOTDATA("check_amount_total",[1]PT!$A$4,"Inc Date",AK$65,"Paid Date",$A81,"LOB2","MS")</f>
        <v/>
      </c>
      <c r="AL81" s="47">
        <f>GETPIVOTDATA("check_amount_total",[1]PT!$A$4,"Inc Date",AL$65,"Paid Date",$A81,"LOB2","MS")</f>
        <v/>
      </c>
      <c r="AM81" s="47">
        <f>GETPIVOTDATA("check_amount_total",[1]PT!$A$4,"Inc Date",AM$65,"Paid Date",$A81,"LOB2","MS")</f>
        <v/>
      </c>
      <c r="AN81" s="47">
        <f>GETPIVOTDATA("check_amount_total",[1]PT!$A$4,"Inc Date",AN$65,"Paid Date",$A81,"LOB2","MS")</f>
        <v/>
      </c>
      <c r="AO81" s="47">
        <f>GETPIVOTDATA("check_amount_total",[1]PT!$A$4,"Inc Date",AO$65,"Paid Date",$A81,"LOB2","MS")</f>
        <v/>
      </c>
      <c r="AP81" s="47">
        <f>GETPIVOTDATA("check_amount_total",[1]PT!$A$4,"Inc Date",AP$65,"Paid Date",$A81,"LOB2","MS")</f>
        <v/>
      </c>
      <c r="AQ81" s="47">
        <f>GETPIVOTDATA("check_amount_total",[1]PT!$A$4,"Inc Date",AQ$65,"Paid Date",$A81,"LOB2","MS")</f>
        <v/>
      </c>
      <c r="AR81" s="47">
        <f>GETPIVOTDATA("check_amount_total",[1]PT!$A$4,"Inc Date",AR$65,"Paid Date",$A81,"LOB2","MS")</f>
        <v/>
      </c>
      <c r="AS81" s="47">
        <f>GETPIVOTDATA("check_amount_total",[1]PT!$A$4,"Inc Date",AS$65,"Paid Date",$A81,"LOB2","MS")</f>
        <v/>
      </c>
      <c r="AT81" s="47">
        <f>GETPIVOTDATA("check_amount_total",[1]PT!$A$4,"Inc Date",AT$65,"Paid Date",$A81,"LOB2","MS")</f>
        <v/>
      </c>
      <c r="AU81" s="47">
        <f>GETPIVOTDATA("check_amount_total",[1]PT!$A$4,"Inc Date",AU$65,"Paid Date",$A81,"LOB2","MS")</f>
        <v/>
      </c>
      <c r="AV81" s="47">
        <f>GETPIVOTDATA("check_amount_total",[1]PT!$A$4,"Inc Date",AV$65,"Paid Date",$A81,"LOB2","MS")</f>
        <v/>
      </c>
      <c r="AW81" s="47">
        <f>GETPIVOTDATA("check_amount_total",[1]PT!$A$4,"Inc Date",AW$65,"Paid Date",$A81,"LOB2","MS")</f>
        <v/>
      </c>
      <c r="AX81" s="47">
        <f>GETPIVOTDATA("check_amount_total",[1]PT!$A$4,"Inc Date",AX$65,"Paid Date",$A81,"LOB2","MS")</f>
        <v/>
      </c>
      <c r="AY81" s="47">
        <f>GETPIVOTDATA("check_amount_total",[1]PT!$A$4,"Inc Date",AY$65,"Paid Date",$A81,"LOB2","MS")</f>
        <v/>
      </c>
      <c r="AZ81" s="47">
        <f>GETPIVOTDATA("check_amount_total",[1]PT!$A$4,"Inc Date",AZ$65,"Paid Date",$A81,"LOB2","MS")</f>
        <v/>
      </c>
      <c r="BA81" s="47">
        <f>GETPIVOTDATA("check_amount_total",[1]PT!$A$4,"Inc Date",BA$65,"Paid Date",$A81,"LOB2","MS")</f>
        <v/>
      </c>
      <c r="BB81" s="12">
        <f>SUM(AD81:BA81)</f>
        <v/>
      </c>
      <c r="BC81" s="12" t="n"/>
    </row>
    <row r="82">
      <c r="A82" s="10">
        <f>Summary!A24</f>
        <v/>
      </c>
      <c r="B82" s="47" t="n">
        <v/>
      </c>
      <c r="C82" s="47" t="n">
        <v/>
      </c>
      <c r="D82" s="47" t="n">
        <v>11</v>
      </c>
      <c r="E82" s="47" t="n">
        <v>31</v>
      </c>
      <c r="F82" s="47" t="n">
        <v>1483.999999999999</v>
      </c>
      <c r="G82" s="47" t="n">
        <v>1483.999999999999</v>
      </c>
      <c r="H82" s="47" t="n">
        <v>38189.8</v>
      </c>
      <c r="I82" s="47" t="n">
        <v>38189.8</v>
      </c>
      <c r="J82" s="47" t="n">
        <v>38189.8</v>
      </c>
      <c r="K82" s="47" t="n">
        <v>38189.8</v>
      </c>
      <c r="L82" s="47" t="n">
        <v/>
      </c>
      <c r="M82" s="47" t="n">
        <v/>
      </c>
      <c r="N82" s="47" t="n">
        <v/>
      </c>
      <c r="O82" s="47" t="n">
        <v/>
      </c>
      <c r="P82" s="47" t="n">
        <v/>
      </c>
      <c r="Q82" s="47" t="n">
        <v/>
      </c>
      <c r="R82" s="47" t="n">
        <v/>
      </c>
      <c r="S82" s="47" t="n">
        <v/>
      </c>
      <c r="T82" s="47" t="n">
        <v/>
      </c>
      <c r="U82" s="47" t="n">
        <v/>
      </c>
      <c r="V82" s="47" t="n">
        <v/>
      </c>
      <c r="W82" s="47" t="n">
        <v/>
      </c>
      <c r="X82" s="47" t="n">
        <v/>
      </c>
      <c r="Y82" s="47" t="n">
        <v/>
      </c>
      <c r="Z82" s="12" t="n"/>
      <c r="AA82" s="12" t="n"/>
      <c r="AC82" s="10">
        <f>A82</f>
        <v/>
      </c>
      <c r="AD82" s="47">
        <f>GETPIVOTDATA("check_amount_total",[1]PT!$A$4,"Inc Date",AD$65,"Paid Date",$A82,"LOB2","MS")</f>
        <v/>
      </c>
      <c r="AE82" s="47">
        <f>GETPIVOTDATA("check_amount_total",[1]PT!$A$4,"Inc Date",AE$65,"Paid Date",$A82,"LOB2","MS")</f>
        <v/>
      </c>
      <c r="AF82" s="47">
        <f>GETPIVOTDATA("check_amount_total",[1]PT!$A$4,"Inc Date",AF$65,"Paid Date",$A82,"LOB2","MS")</f>
        <v/>
      </c>
      <c r="AG82" s="47">
        <f>GETPIVOTDATA("check_amount_total",[1]PT!$A$4,"Inc Date",AG$65,"Paid Date",$A82,"LOB2","MS")</f>
        <v/>
      </c>
      <c r="AH82" s="47">
        <f>GETPIVOTDATA("check_amount_total",[1]PT!$A$4,"Inc Date",AH$65,"Paid Date",$A82,"LOB2","MS")</f>
        <v/>
      </c>
      <c r="AI82" s="47">
        <f>GETPIVOTDATA("check_amount_total",[1]PT!$A$4,"Inc Date",AI$65,"Paid Date",$A82,"LOB2","MS")</f>
        <v/>
      </c>
      <c r="AJ82" s="47">
        <f>GETPIVOTDATA("check_amount_total",[1]PT!$A$4,"Inc Date",AJ$65,"Paid Date",$A82,"LOB2","MS")</f>
        <v/>
      </c>
      <c r="AK82" s="47">
        <f>GETPIVOTDATA("check_amount_total",[1]PT!$A$4,"Inc Date",AK$65,"Paid Date",$A82,"LOB2","MS")</f>
        <v/>
      </c>
      <c r="AL82" s="47">
        <f>GETPIVOTDATA("check_amount_total",[1]PT!$A$4,"Inc Date",AL$65,"Paid Date",$A82,"LOB2","MS")</f>
        <v/>
      </c>
      <c r="AM82" s="47">
        <f>GETPIVOTDATA("check_amount_total",[1]PT!$A$4,"Inc Date",AM$65,"Paid Date",$A82,"LOB2","MS")</f>
        <v/>
      </c>
      <c r="AN82" s="47">
        <f>GETPIVOTDATA("check_amount_total",[1]PT!$A$4,"Inc Date",AN$65,"Paid Date",$A82,"LOB2","MS")</f>
        <v/>
      </c>
      <c r="AO82" s="47">
        <f>GETPIVOTDATA("check_amount_total",[1]PT!$A$4,"Inc Date",AO$65,"Paid Date",$A82,"LOB2","MS")</f>
        <v/>
      </c>
      <c r="AP82" s="47">
        <f>GETPIVOTDATA("check_amount_total",[1]PT!$A$4,"Inc Date",AP$65,"Paid Date",$A82,"LOB2","MS")</f>
        <v/>
      </c>
      <c r="AQ82" s="47">
        <f>GETPIVOTDATA("check_amount_total",[1]PT!$A$4,"Inc Date",AQ$65,"Paid Date",$A82,"LOB2","MS")</f>
        <v/>
      </c>
      <c r="AR82" s="47">
        <f>GETPIVOTDATA("check_amount_total",[1]PT!$A$4,"Inc Date",AR$65,"Paid Date",$A82,"LOB2","MS")</f>
        <v/>
      </c>
      <c r="AS82" s="47">
        <f>GETPIVOTDATA("check_amount_total",[1]PT!$A$4,"Inc Date",AS$65,"Paid Date",$A82,"LOB2","MS")</f>
        <v/>
      </c>
      <c r="AT82" s="47">
        <f>GETPIVOTDATA("check_amount_total",[1]PT!$A$4,"Inc Date",AT$65,"Paid Date",$A82,"LOB2","MS")</f>
        <v/>
      </c>
      <c r="AU82" s="47">
        <f>GETPIVOTDATA("check_amount_total",[1]PT!$A$4,"Inc Date",AU$65,"Paid Date",$A82,"LOB2","MS")</f>
        <v/>
      </c>
      <c r="AV82" s="47">
        <f>GETPIVOTDATA("check_amount_total",[1]PT!$A$4,"Inc Date",AV$65,"Paid Date",$A82,"LOB2","MS")</f>
        <v/>
      </c>
      <c r="AW82" s="47">
        <f>GETPIVOTDATA("check_amount_total",[1]PT!$A$4,"Inc Date",AW$65,"Paid Date",$A82,"LOB2","MS")</f>
        <v/>
      </c>
      <c r="AX82" s="47">
        <f>GETPIVOTDATA("check_amount_total",[1]PT!$A$4,"Inc Date",AX$65,"Paid Date",$A82,"LOB2","MS")</f>
        <v/>
      </c>
      <c r="AY82" s="47">
        <f>GETPIVOTDATA("check_amount_total",[1]PT!$A$4,"Inc Date",AY$65,"Paid Date",$A82,"LOB2","MS")</f>
        <v/>
      </c>
      <c r="AZ82" s="47">
        <f>GETPIVOTDATA("check_amount_total",[1]PT!$A$4,"Inc Date",AZ$65,"Paid Date",$A82,"LOB2","MS")</f>
        <v/>
      </c>
      <c r="BA82" s="47">
        <f>GETPIVOTDATA("check_amount_total",[1]PT!$A$4,"Inc Date",BA$65,"Paid Date",$A82,"LOB2","MS")</f>
        <v/>
      </c>
      <c r="BB82" s="12">
        <f>SUM(AD82:BA82)</f>
        <v/>
      </c>
      <c r="BC82" s="12" t="n"/>
    </row>
    <row r="83">
      <c r="A83" s="10">
        <f>Summary!A25</f>
        <v/>
      </c>
      <c r="B83" s="47" t="n">
        <v/>
      </c>
      <c r="C83" s="47" t="n">
        <v>150</v>
      </c>
      <c r="D83" s="47" t="n">
        <v>150</v>
      </c>
      <c r="E83" s="47" t="n">
        <v>150</v>
      </c>
      <c r="F83" s="47" t="n">
        <v>203</v>
      </c>
      <c r="G83" s="47" t="n">
        <v>203</v>
      </c>
      <c r="H83" s="47" t="n">
        <v>203</v>
      </c>
      <c r="I83" s="47" t="n">
        <v>203</v>
      </c>
      <c r="J83" s="47" t="n">
        <v>203</v>
      </c>
      <c r="K83" s="47" t="n">
        <v/>
      </c>
      <c r="L83" s="47" t="n">
        <v/>
      </c>
      <c r="M83" s="47" t="n">
        <v/>
      </c>
      <c r="N83" s="47" t="n">
        <v/>
      </c>
      <c r="O83" s="47" t="n">
        <v/>
      </c>
      <c r="P83" s="47" t="n">
        <v/>
      </c>
      <c r="Q83" s="47" t="n">
        <v/>
      </c>
      <c r="R83" s="47" t="n">
        <v/>
      </c>
      <c r="S83" s="47" t="n">
        <v/>
      </c>
      <c r="T83" s="47" t="n">
        <v/>
      </c>
      <c r="U83" s="47" t="n">
        <v/>
      </c>
      <c r="V83" s="47" t="n">
        <v/>
      </c>
      <c r="W83" s="47" t="n">
        <v/>
      </c>
      <c r="X83" s="47" t="n">
        <v/>
      </c>
      <c r="Y83" s="47" t="n">
        <v/>
      </c>
      <c r="Z83" s="12" t="n"/>
      <c r="AA83" s="12" t="n"/>
      <c r="AC83" s="10">
        <f>A83</f>
        <v/>
      </c>
      <c r="AD83" s="47">
        <f>GETPIVOTDATA("check_amount_total",[1]PT!$A$4,"Inc Date",AD$65,"Paid Date",$A83,"LOB2","MS")</f>
        <v/>
      </c>
      <c r="AE83" s="47">
        <f>GETPIVOTDATA("check_amount_total",[1]PT!$A$4,"Inc Date",AE$65,"Paid Date",$A83,"LOB2","MS")</f>
        <v/>
      </c>
      <c r="AF83" s="47">
        <f>GETPIVOTDATA("check_amount_total",[1]PT!$A$4,"Inc Date",AF$65,"Paid Date",$A83,"LOB2","MS")</f>
        <v/>
      </c>
      <c r="AG83" s="47">
        <f>GETPIVOTDATA("check_amount_total",[1]PT!$A$4,"Inc Date",AG$65,"Paid Date",$A83,"LOB2","MS")</f>
        <v/>
      </c>
      <c r="AH83" s="47">
        <f>GETPIVOTDATA("check_amount_total",[1]PT!$A$4,"Inc Date",AH$65,"Paid Date",$A83,"LOB2","MS")</f>
        <v/>
      </c>
      <c r="AI83" s="47">
        <f>GETPIVOTDATA("check_amount_total",[1]PT!$A$4,"Inc Date",AI$65,"Paid Date",$A83,"LOB2","MS")</f>
        <v/>
      </c>
      <c r="AJ83" s="47">
        <f>GETPIVOTDATA("check_amount_total",[1]PT!$A$4,"Inc Date",AJ$65,"Paid Date",$A83,"LOB2","MS")</f>
        <v/>
      </c>
      <c r="AK83" s="47">
        <f>GETPIVOTDATA("check_amount_total",[1]PT!$A$4,"Inc Date",AK$65,"Paid Date",$A83,"LOB2","MS")</f>
        <v/>
      </c>
      <c r="AL83" s="47">
        <f>GETPIVOTDATA("check_amount_total",[1]PT!$A$4,"Inc Date",AL$65,"Paid Date",$A83,"LOB2","MS")</f>
        <v/>
      </c>
      <c r="AM83" s="47">
        <f>GETPIVOTDATA("check_amount_total",[1]PT!$A$4,"Inc Date",AM$65,"Paid Date",$A83,"LOB2","MS")</f>
        <v/>
      </c>
      <c r="AN83" s="47">
        <f>GETPIVOTDATA("check_amount_total",[1]PT!$A$4,"Inc Date",AN$65,"Paid Date",$A83,"LOB2","MS")</f>
        <v/>
      </c>
      <c r="AO83" s="47">
        <f>GETPIVOTDATA("check_amount_total",[1]PT!$A$4,"Inc Date",AO$65,"Paid Date",$A83,"LOB2","MS")</f>
        <v/>
      </c>
      <c r="AP83" s="47">
        <f>GETPIVOTDATA("check_amount_total",[1]PT!$A$4,"Inc Date",AP$65,"Paid Date",$A83,"LOB2","MS")</f>
        <v/>
      </c>
      <c r="AQ83" s="47">
        <f>GETPIVOTDATA("check_amount_total",[1]PT!$A$4,"Inc Date",AQ$65,"Paid Date",$A83,"LOB2","MS")</f>
        <v/>
      </c>
      <c r="AR83" s="47">
        <f>GETPIVOTDATA("check_amount_total",[1]PT!$A$4,"Inc Date",AR$65,"Paid Date",$A83,"LOB2","MS")</f>
        <v/>
      </c>
      <c r="AS83" s="47">
        <f>GETPIVOTDATA("check_amount_total",[1]PT!$A$4,"Inc Date",AS$65,"Paid Date",$A83,"LOB2","MS")</f>
        <v/>
      </c>
      <c r="AT83" s="47">
        <f>GETPIVOTDATA("check_amount_total",[1]PT!$A$4,"Inc Date",AT$65,"Paid Date",$A83,"LOB2","MS")</f>
        <v/>
      </c>
      <c r="AU83" s="47">
        <f>GETPIVOTDATA("check_amount_total",[1]PT!$A$4,"Inc Date",AU$65,"Paid Date",$A83,"LOB2","MS")</f>
        <v/>
      </c>
      <c r="AV83" s="47">
        <f>GETPIVOTDATA("check_amount_total",[1]PT!$A$4,"Inc Date",AV$65,"Paid Date",$A83,"LOB2","MS")</f>
        <v/>
      </c>
      <c r="AW83" s="47">
        <f>GETPIVOTDATA("check_amount_total",[1]PT!$A$4,"Inc Date",AW$65,"Paid Date",$A83,"LOB2","MS")</f>
        <v/>
      </c>
      <c r="AX83" s="47">
        <f>GETPIVOTDATA("check_amount_total",[1]PT!$A$4,"Inc Date",AX$65,"Paid Date",$A83,"LOB2","MS")</f>
        <v/>
      </c>
      <c r="AY83" s="47">
        <f>GETPIVOTDATA("check_amount_total",[1]PT!$A$4,"Inc Date",AY$65,"Paid Date",$A83,"LOB2","MS")</f>
        <v/>
      </c>
      <c r="AZ83" s="47">
        <f>GETPIVOTDATA("check_amount_total",[1]PT!$A$4,"Inc Date",AZ$65,"Paid Date",$A83,"LOB2","MS")</f>
        <v/>
      </c>
      <c r="BA83" s="47">
        <f>GETPIVOTDATA("check_amount_total",[1]PT!$A$4,"Inc Date",BA$65,"Paid Date",$A83,"LOB2","MS")</f>
        <v/>
      </c>
      <c r="BB83" s="12">
        <f>SUM(AD83:BA83)</f>
        <v/>
      </c>
      <c r="BC83" s="12" t="n"/>
    </row>
    <row r="84">
      <c r="A84" s="10">
        <f>Summary!A26</f>
        <v/>
      </c>
      <c r="B84" s="47" t="n">
        <v/>
      </c>
      <c r="C84" s="47" t="n">
        <v/>
      </c>
      <c r="D84" s="47" t="n">
        <v>72</v>
      </c>
      <c r="E84" s="47" t="n">
        <v>82</v>
      </c>
      <c r="F84" s="47" t="n">
        <v>82</v>
      </c>
      <c r="G84" s="47" t="n">
        <v>967</v>
      </c>
      <c r="H84" s="47" t="n">
        <v>967</v>
      </c>
      <c r="I84" s="47" t="n">
        <v>967</v>
      </c>
      <c r="J84" s="47" t="n">
        <v/>
      </c>
      <c r="K84" s="47" t="n">
        <v/>
      </c>
      <c r="L84" s="47" t="n">
        <v/>
      </c>
      <c r="M84" s="47" t="n">
        <v/>
      </c>
      <c r="N84" s="47" t="n">
        <v/>
      </c>
      <c r="O84" s="47" t="n">
        <v/>
      </c>
      <c r="P84" s="47" t="n">
        <v/>
      </c>
      <c r="Q84" s="47" t="n">
        <v/>
      </c>
      <c r="R84" s="47" t="n">
        <v/>
      </c>
      <c r="S84" s="47" t="n">
        <v/>
      </c>
      <c r="T84" s="47" t="n">
        <v/>
      </c>
      <c r="U84" s="47" t="n">
        <v/>
      </c>
      <c r="V84" s="47" t="n">
        <v/>
      </c>
      <c r="W84" s="47" t="n">
        <v/>
      </c>
      <c r="X84" s="47" t="n">
        <v/>
      </c>
      <c r="Y84" s="47" t="n">
        <v/>
      </c>
      <c r="Z84" s="12" t="n"/>
      <c r="AA84" s="12" t="n"/>
      <c r="AC84" s="10">
        <f>A84</f>
        <v/>
      </c>
      <c r="AD84" s="47">
        <f>GETPIVOTDATA("check_amount_total",[1]PT!$A$4,"Inc Date",AD$65,"Paid Date",$A84,"LOB2","MS")</f>
        <v/>
      </c>
      <c r="AE84" s="47">
        <f>GETPIVOTDATA("check_amount_total",[1]PT!$A$4,"Inc Date",AE$65,"Paid Date",$A84,"LOB2","MS")</f>
        <v/>
      </c>
      <c r="AF84" s="47">
        <f>GETPIVOTDATA("check_amount_total",[1]PT!$A$4,"Inc Date",AF$65,"Paid Date",$A84,"LOB2","MS")</f>
        <v/>
      </c>
      <c r="AG84" s="47">
        <f>GETPIVOTDATA("check_amount_total",[1]PT!$A$4,"Inc Date",AG$65,"Paid Date",$A84,"LOB2","MS")</f>
        <v/>
      </c>
      <c r="AH84" s="47">
        <f>GETPIVOTDATA("check_amount_total",[1]PT!$A$4,"Inc Date",AH$65,"Paid Date",$A84,"LOB2","MS")</f>
        <v/>
      </c>
      <c r="AI84" s="47">
        <f>GETPIVOTDATA("check_amount_total",[1]PT!$A$4,"Inc Date",AI$65,"Paid Date",$A84,"LOB2","MS")</f>
        <v/>
      </c>
      <c r="AJ84" s="47">
        <f>GETPIVOTDATA("check_amount_total",[1]PT!$A$4,"Inc Date",AJ$65,"Paid Date",$A84,"LOB2","MS")</f>
        <v/>
      </c>
      <c r="AK84" s="47">
        <f>GETPIVOTDATA("check_amount_total",[1]PT!$A$4,"Inc Date",AK$65,"Paid Date",$A84,"LOB2","MS")</f>
        <v/>
      </c>
      <c r="AL84" s="47">
        <f>GETPIVOTDATA("check_amount_total",[1]PT!$A$4,"Inc Date",AL$65,"Paid Date",$A84,"LOB2","MS")</f>
        <v/>
      </c>
      <c r="AM84" s="47">
        <f>GETPIVOTDATA("check_amount_total",[1]PT!$A$4,"Inc Date",AM$65,"Paid Date",$A84,"LOB2","MS")</f>
        <v/>
      </c>
      <c r="AN84" s="47">
        <f>GETPIVOTDATA("check_amount_total",[1]PT!$A$4,"Inc Date",AN$65,"Paid Date",$A84,"LOB2","MS")</f>
        <v/>
      </c>
      <c r="AO84" s="47">
        <f>GETPIVOTDATA("check_amount_total",[1]PT!$A$4,"Inc Date",AO$65,"Paid Date",$A84,"LOB2","MS")</f>
        <v/>
      </c>
      <c r="AP84" s="47">
        <f>GETPIVOTDATA("check_amount_total",[1]PT!$A$4,"Inc Date",AP$65,"Paid Date",$A84,"LOB2","MS")</f>
        <v/>
      </c>
      <c r="AQ84" s="47">
        <f>GETPIVOTDATA("check_amount_total",[1]PT!$A$4,"Inc Date",AQ$65,"Paid Date",$A84,"LOB2","MS")</f>
        <v/>
      </c>
      <c r="AR84" s="47">
        <f>GETPIVOTDATA("check_amount_total",[1]PT!$A$4,"Inc Date",AR$65,"Paid Date",$A84,"LOB2","MS")</f>
        <v/>
      </c>
      <c r="AS84" s="47">
        <f>GETPIVOTDATA("check_amount_total",[1]PT!$A$4,"Inc Date",AS$65,"Paid Date",$A84,"LOB2","MS")</f>
        <v/>
      </c>
      <c r="AT84" s="47">
        <f>GETPIVOTDATA("check_amount_total",[1]PT!$A$4,"Inc Date",AT$65,"Paid Date",$A84,"LOB2","MS")</f>
        <v/>
      </c>
      <c r="AU84" s="47">
        <f>GETPIVOTDATA("check_amount_total",[1]PT!$A$4,"Inc Date",AU$65,"Paid Date",$A84,"LOB2","MS")</f>
        <v/>
      </c>
      <c r="AV84" s="47">
        <f>GETPIVOTDATA("check_amount_total",[1]PT!$A$4,"Inc Date",AV$65,"Paid Date",$A84,"LOB2","MS")</f>
        <v/>
      </c>
      <c r="AW84" s="47">
        <f>GETPIVOTDATA("check_amount_total",[1]PT!$A$4,"Inc Date",AW$65,"Paid Date",$A84,"LOB2","MS")</f>
        <v/>
      </c>
      <c r="AX84" s="47">
        <f>GETPIVOTDATA("check_amount_total",[1]PT!$A$4,"Inc Date",AX$65,"Paid Date",$A84,"LOB2","MS")</f>
        <v/>
      </c>
      <c r="AY84" s="47">
        <f>GETPIVOTDATA("check_amount_total",[1]PT!$A$4,"Inc Date",AY$65,"Paid Date",$A84,"LOB2","MS")</f>
        <v/>
      </c>
      <c r="AZ84" s="47">
        <f>GETPIVOTDATA("check_amount_total",[1]PT!$A$4,"Inc Date",AZ$65,"Paid Date",$A84,"LOB2","MS")</f>
        <v/>
      </c>
      <c r="BA84" s="47">
        <f>GETPIVOTDATA("check_amount_total",[1]PT!$A$4,"Inc Date",BA$65,"Paid Date",$A84,"LOB2","MS")</f>
        <v/>
      </c>
      <c r="BB84" s="12">
        <f>SUM(AD84:BA84)</f>
        <v/>
      </c>
      <c r="BC84" s="12" t="n"/>
    </row>
    <row r="85">
      <c r="A85" s="10">
        <f>Summary!A27</f>
        <v/>
      </c>
      <c r="B85" s="47" t="n">
        <v/>
      </c>
      <c r="C85" s="47" t="n">
        <v>349.9999999999999</v>
      </c>
      <c r="D85" s="47" t="n">
        <v>373.9999999999999</v>
      </c>
      <c r="E85" s="47" t="n">
        <v>373.9999999999999</v>
      </c>
      <c r="F85" s="47" t="n">
        <v>1794</v>
      </c>
      <c r="G85" s="47" t="n">
        <v>1794</v>
      </c>
      <c r="H85" s="47" t="n">
        <v>1794</v>
      </c>
      <c r="I85" s="47" t="n">
        <v/>
      </c>
      <c r="J85" s="47" t="n">
        <v/>
      </c>
      <c r="K85" s="47" t="n">
        <v/>
      </c>
      <c r="L85" s="47" t="n">
        <v/>
      </c>
      <c r="M85" s="47" t="n">
        <v/>
      </c>
      <c r="N85" s="47" t="n">
        <v/>
      </c>
      <c r="O85" s="47" t="n">
        <v/>
      </c>
      <c r="P85" s="47" t="n">
        <v/>
      </c>
      <c r="Q85" s="47" t="n">
        <v/>
      </c>
      <c r="R85" s="47" t="n">
        <v/>
      </c>
      <c r="S85" s="47" t="n">
        <v/>
      </c>
      <c r="T85" s="47" t="n">
        <v/>
      </c>
      <c r="U85" s="47" t="n">
        <v/>
      </c>
      <c r="V85" s="47" t="n">
        <v/>
      </c>
      <c r="W85" s="47" t="n">
        <v/>
      </c>
      <c r="X85" s="47" t="n">
        <v/>
      </c>
      <c r="Y85" s="47" t="n">
        <v/>
      </c>
      <c r="Z85" s="12" t="n"/>
      <c r="AA85" s="12" t="n"/>
      <c r="AC85" s="10">
        <f>A85</f>
        <v/>
      </c>
      <c r="AD85" s="47">
        <f>GETPIVOTDATA("check_amount_total",[1]PT!$A$4,"Inc Date",AD$65,"Paid Date",$A85,"LOB2","MS")</f>
        <v/>
      </c>
      <c r="AE85" s="47">
        <f>GETPIVOTDATA("check_amount_total",[1]PT!$A$4,"Inc Date",AE$65,"Paid Date",$A85,"LOB2","MS")</f>
        <v/>
      </c>
      <c r="AF85" s="47">
        <f>GETPIVOTDATA("check_amount_total",[1]PT!$A$4,"Inc Date",AF$65,"Paid Date",$A85,"LOB2","MS")</f>
        <v/>
      </c>
      <c r="AG85" s="47">
        <f>GETPIVOTDATA("check_amount_total",[1]PT!$A$4,"Inc Date",AG$65,"Paid Date",$A85,"LOB2","MS")</f>
        <v/>
      </c>
      <c r="AH85" s="47">
        <f>GETPIVOTDATA("check_amount_total",[1]PT!$A$4,"Inc Date",AH$65,"Paid Date",$A85,"LOB2","MS")</f>
        <v/>
      </c>
      <c r="AI85" s="47">
        <f>GETPIVOTDATA("check_amount_total",[1]PT!$A$4,"Inc Date",AI$65,"Paid Date",$A85,"LOB2","MS")</f>
        <v/>
      </c>
      <c r="AJ85" s="47">
        <f>GETPIVOTDATA("check_amount_total",[1]PT!$A$4,"Inc Date",AJ$65,"Paid Date",$A85,"LOB2","MS")</f>
        <v/>
      </c>
      <c r="AK85" s="47">
        <f>GETPIVOTDATA("check_amount_total",[1]PT!$A$4,"Inc Date",AK$65,"Paid Date",$A85,"LOB2","MS")</f>
        <v/>
      </c>
      <c r="AL85" s="47">
        <f>GETPIVOTDATA("check_amount_total",[1]PT!$A$4,"Inc Date",AL$65,"Paid Date",$A85,"LOB2","MS")</f>
        <v/>
      </c>
      <c r="AM85" s="47">
        <f>GETPIVOTDATA("check_amount_total",[1]PT!$A$4,"Inc Date",AM$65,"Paid Date",$A85,"LOB2","MS")</f>
        <v/>
      </c>
      <c r="AN85" s="47">
        <f>GETPIVOTDATA("check_amount_total",[1]PT!$A$4,"Inc Date",AN$65,"Paid Date",$A85,"LOB2","MS")</f>
        <v/>
      </c>
      <c r="AO85" s="47">
        <f>GETPIVOTDATA("check_amount_total",[1]PT!$A$4,"Inc Date",AO$65,"Paid Date",$A85,"LOB2","MS")</f>
        <v/>
      </c>
      <c r="AP85" s="47">
        <f>GETPIVOTDATA("check_amount_total",[1]PT!$A$4,"Inc Date",AP$65,"Paid Date",$A85,"LOB2","MS")</f>
        <v/>
      </c>
      <c r="AQ85" s="47">
        <f>GETPIVOTDATA("check_amount_total",[1]PT!$A$4,"Inc Date",AQ$65,"Paid Date",$A85,"LOB2","MS")</f>
        <v/>
      </c>
      <c r="AR85" s="47">
        <f>GETPIVOTDATA("check_amount_total",[1]PT!$A$4,"Inc Date",AR$65,"Paid Date",$A85,"LOB2","MS")</f>
        <v/>
      </c>
      <c r="AS85" s="47">
        <f>GETPIVOTDATA("check_amount_total",[1]PT!$A$4,"Inc Date",AS$65,"Paid Date",$A85,"LOB2","MS")</f>
        <v/>
      </c>
      <c r="AT85" s="47">
        <f>GETPIVOTDATA("check_amount_total",[1]PT!$A$4,"Inc Date",AT$65,"Paid Date",$A85,"LOB2","MS")</f>
        <v/>
      </c>
      <c r="AU85" s="47">
        <f>GETPIVOTDATA("check_amount_total",[1]PT!$A$4,"Inc Date",AU$65,"Paid Date",$A85,"LOB2","MS")</f>
        <v/>
      </c>
      <c r="AV85" s="47">
        <f>GETPIVOTDATA("check_amount_total",[1]PT!$A$4,"Inc Date",AV$65,"Paid Date",$A85,"LOB2","MS")</f>
        <v/>
      </c>
      <c r="AW85" s="47">
        <f>GETPIVOTDATA("check_amount_total",[1]PT!$A$4,"Inc Date",AW$65,"Paid Date",$A85,"LOB2","MS")</f>
        <v/>
      </c>
      <c r="AX85" s="47">
        <f>GETPIVOTDATA("check_amount_total",[1]PT!$A$4,"Inc Date",AX$65,"Paid Date",$A85,"LOB2","MS")</f>
        <v/>
      </c>
      <c r="AY85" s="47">
        <f>GETPIVOTDATA("check_amount_total",[1]PT!$A$4,"Inc Date",AY$65,"Paid Date",$A85,"LOB2","MS")</f>
        <v/>
      </c>
      <c r="AZ85" s="47">
        <f>GETPIVOTDATA("check_amount_total",[1]PT!$A$4,"Inc Date",AZ$65,"Paid Date",$A85,"LOB2","MS")</f>
        <v/>
      </c>
      <c r="BA85" s="47">
        <f>GETPIVOTDATA("check_amount_total",[1]PT!$A$4,"Inc Date",BA$65,"Paid Date",$A85,"LOB2","MS")</f>
        <v/>
      </c>
      <c r="BB85" s="12">
        <f>SUM(AD85:BA85)</f>
        <v/>
      </c>
      <c r="BC85" s="12" t="n"/>
    </row>
    <row r="86">
      <c r="A86" s="10">
        <f>Summary!A28</f>
        <v/>
      </c>
      <c r="B86" s="47" t="n">
        <v/>
      </c>
      <c r="C86" s="47" t="n">
        <v/>
      </c>
      <c r="D86" s="47" t="n">
        <v>20</v>
      </c>
      <c r="E86" s="47" t="n">
        <v>100</v>
      </c>
      <c r="F86" s="47" t="n">
        <v>299.9999999999999</v>
      </c>
      <c r="G86" s="47" t="n">
        <v>970</v>
      </c>
      <c r="H86" s="47" t="n">
        <v/>
      </c>
      <c r="I86" s="47" t="n">
        <v/>
      </c>
      <c r="J86" s="47" t="n">
        <v/>
      </c>
      <c r="K86" s="47" t="n">
        <v/>
      </c>
      <c r="L86" s="47" t="n">
        <v/>
      </c>
      <c r="M86" s="47" t="n">
        <v/>
      </c>
      <c r="N86" s="47" t="n">
        <v/>
      </c>
      <c r="O86" s="47" t="n">
        <v/>
      </c>
      <c r="P86" s="47" t="n">
        <v/>
      </c>
      <c r="Q86" s="47" t="n">
        <v/>
      </c>
      <c r="R86" s="47" t="n">
        <v/>
      </c>
      <c r="S86" s="47" t="n">
        <v/>
      </c>
      <c r="T86" s="47" t="n">
        <v/>
      </c>
      <c r="U86" s="47" t="n">
        <v/>
      </c>
      <c r="V86" s="47" t="n">
        <v/>
      </c>
      <c r="W86" s="47" t="n">
        <v/>
      </c>
      <c r="X86" s="47" t="n">
        <v/>
      </c>
      <c r="Y86" s="47" t="n">
        <v/>
      </c>
      <c r="Z86" s="12" t="n"/>
      <c r="AA86" s="12" t="n"/>
      <c r="AC86" s="10">
        <f>A86</f>
        <v/>
      </c>
      <c r="AD86" s="47">
        <f>GETPIVOTDATA("check_amount_total",[1]PT!$A$4,"Inc Date",AD$65,"Paid Date",$A86,"LOB2","MS")</f>
        <v/>
      </c>
      <c r="AE86" s="47">
        <f>GETPIVOTDATA("check_amount_total",[1]PT!$A$4,"Inc Date",AE$65,"Paid Date",$A86,"LOB2","MS")</f>
        <v/>
      </c>
      <c r="AF86" s="47">
        <f>GETPIVOTDATA("check_amount_total",[1]PT!$A$4,"Inc Date",AF$65,"Paid Date",$A86,"LOB2","MS")</f>
        <v/>
      </c>
      <c r="AG86" s="47">
        <f>GETPIVOTDATA("check_amount_total",[1]PT!$A$4,"Inc Date",AG$65,"Paid Date",$A86,"LOB2","MS")</f>
        <v/>
      </c>
      <c r="AH86" s="47">
        <f>GETPIVOTDATA("check_amount_total",[1]PT!$A$4,"Inc Date",AH$65,"Paid Date",$A86,"LOB2","MS")</f>
        <v/>
      </c>
      <c r="AI86" s="47">
        <f>GETPIVOTDATA("check_amount_total",[1]PT!$A$4,"Inc Date",AI$65,"Paid Date",$A86,"LOB2","MS")</f>
        <v/>
      </c>
      <c r="AJ86" s="47">
        <f>GETPIVOTDATA("check_amount_total",[1]PT!$A$4,"Inc Date",AJ$65,"Paid Date",$A86,"LOB2","MS")</f>
        <v/>
      </c>
      <c r="AK86" s="47">
        <f>GETPIVOTDATA("check_amount_total",[1]PT!$A$4,"Inc Date",AK$65,"Paid Date",$A86,"LOB2","MS")</f>
        <v/>
      </c>
      <c r="AL86" s="47">
        <f>GETPIVOTDATA("check_amount_total",[1]PT!$A$4,"Inc Date",AL$65,"Paid Date",$A86,"LOB2","MS")</f>
        <v/>
      </c>
      <c r="AM86" s="47">
        <f>GETPIVOTDATA("check_amount_total",[1]PT!$A$4,"Inc Date",AM$65,"Paid Date",$A86,"LOB2","MS")</f>
        <v/>
      </c>
      <c r="AN86" s="47">
        <f>GETPIVOTDATA("check_amount_total",[1]PT!$A$4,"Inc Date",AN$65,"Paid Date",$A86,"LOB2","MS")</f>
        <v/>
      </c>
      <c r="AO86" s="47">
        <f>GETPIVOTDATA("check_amount_total",[1]PT!$A$4,"Inc Date",AO$65,"Paid Date",$A86,"LOB2","MS")</f>
        <v/>
      </c>
      <c r="AP86" s="47">
        <f>GETPIVOTDATA("check_amount_total",[1]PT!$A$4,"Inc Date",AP$65,"Paid Date",$A86,"LOB2","MS")</f>
        <v/>
      </c>
      <c r="AQ86" s="47">
        <f>GETPIVOTDATA("check_amount_total",[1]PT!$A$4,"Inc Date",AQ$65,"Paid Date",$A86,"LOB2","MS")</f>
        <v/>
      </c>
      <c r="AR86" s="47">
        <f>GETPIVOTDATA("check_amount_total",[1]PT!$A$4,"Inc Date",AR$65,"Paid Date",$A86,"LOB2","MS")</f>
        <v/>
      </c>
      <c r="AS86" s="47">
        <f>GETPIVOTDATA("check_amount_total",[1]PT!$A$4,"Inc Date",AS$65,"Paid Date",$A86,"LOB2","MS")</f>
        <v/>
      </c>
      <c r="AT86" s="47">
        <f>GETPIVOTDATA("check_amount_total",[1]PT!$A$4,"Inc Date",AT$65,"Paid Date",$A86,"LOB2","MS")</f>
        <v/>
      </c>
      <c r="AU86" s="47">
        <f>GETPIVOTDATA("check_amount_total",[1]PT!$A$4,"Inc Date",AU$65,"Paid Date",$A86,"LOB2","MS")</f>
        <v/>
      </c>
      <c r="AV86" s="47">
        <f>GETPIVOTDATA("check_amount_total",[1]PT!$A$4,"Inc Date",AV$65,"Paid Date",$A86,"LOB2","MS")</f>
        <v/>
      </c>
      <c r="AW86" s="47">
        <f>GETPIVOTDATA("check_amount_total",[1]PT!$A$4,"Inc Date",AW$65,"Paid Date",$A86,"LOB2","MS")</f>
        <v/>
      </c>
      <c r="AX86" s="47">
        <f>GETPIVOTDATA("check_amount_total",[1]PT!$A$4,"Inc Date",AX$65,"Paid Date",$A86,"LOB2","MS")</f>
        <v/>
      </c>
      <c r="AY86" s="47">
        <f>GETPIVOTDATA("check_amount_total",[1]PT!$A$4,"Inc Date",AY$65,"Paid Date",$A86,"LOB2","MS")</f>
        <v/>
      </c>
      <c r="AZ86" s="47">
        <f>GETPIVOTDATA("check_amount_total",[1]PT!$A$4,"Inc Date",AZ$65,"Paid Date",$A86,"LOB2","MS")</f>
        <v/>
      </c>
      <c r="BA86" s="47">
        <f>GETPIVOTDATA("check_amount_total",[1]PT!$A$4,"Inc Date",BA$65,"Paid Date",$A86,"LOB2","MS")</f>
        <v/>
      </c>
      <c r="BB86" s="12">
        <f>SUM(AD86:BA86)</f>
        <v/>
      </c>
      <c r="BC86" s="12" t="n"/>
    </row>
    <row r="87">
      <c r="A87" s="10">
        <f>Summary!A29</f>
        <v/>
      </c>
      <c r="B87" s="47" t="n">
        <v/>
      </c>
      <c r="C87" s="47" t="n">
        <v/>
      </c>
      <c r="D87" s="47" t="n">
        <v/>
      </c>
      <c r="E87" s="47" t="n">
        <v/>
      </c>
      <c r="F87" s="47" t="n">
        <v/>
      </c>
      <c r="G87" s="47" t="n">
        <v/>
      </c>
      <c r="H87" s="47" t="n">
        <v/>
      </c>
      <c r="I87" s="47" t="n">
        <v/>
      </c>
      <c r="J87" s="47" t="n">
        <v/>
      </c>
      <c r="K87" s="47" t="n">
        <v/>
      </c>
      <c r="L87" s="47" t="n">
        <v/>
      </c>
      <c r="M87" s="47" t="n">
        <v/>
      </c>
      <c r="N87" s="47" t="n">
        <v/>
      </c>
      <c r="O87" s="47" t="n">
        <v/>
      </c>
      <c r="P87" s="47" t="n">
        <v/>
      </c>
      <c r="Q87" s="47" t="n">
        <v/>
      </c>
      <c r="R87" s="47" t="n">
        <v/>
      </c>
      <c r="S87" s="47" t="n">
        <v/>
      </c>
      <c r="T87" s="47" t="n">
        <v/>
      </c>
      <c r="U87" s="47" t="n">
        <v/>
      </c>
      <c r="V87" s="47" t="n">
        <v/>
      </c>
      <c r="W87" s="47" t="n">
        <v/>
      </c>
      <c r="X87" s="47" t="n">
        <v/>
      </c>
      <c r="Y87" s="47" t="n">
        <v/>
      </c>
      <c r="Z87" s="12" t="n"/>
      <c r="AA87" s="12" t="n"/>
      <c r="AC87" s="10">
        <f>A87</f>
        <v/>
      </c>
      <c r="AD87" s="47">
        <f>GETPIVOTDATA("check_amount_total",[1]PT!$A$4,"Inc Date",AD$65,"Paid Date",$A87,"LOB2","MS")</f>
        <v/>
      </c>
      <c r="AE87" s="47">
        <f>GETPIVOTDATA("check_amount_total",[1]PT!$A$4,"Inc Date",AE$65,"Paid Date",$A87,"LOB2","MS")</f>
        <v/>
      </c>
      <c r="AF87" s="47">
        <f>GETPIVOTDATA("check_amount_total",[1]PT!$A$4,"Inc Date",AF$65,"Paid Date",$A87,"LOB2","MS")</f>
        <v/>
      </c>
      <c r="AG87" s="47">
        <f>GETPIVOTDATA("check_amount_total",[1]PT!$A$4,"Inc Date",AG$65,"Paid Date",$A87,"LOB2","MS")</f>
        <v/>
      </c>
      <c r="AH87" s="47">
        <f>GETPIVOTDATA("check_amount_total",[1]PT!$A$4,"Inc Date",AH$65,"Paid Date",$A87,"LOB2","MS")</f>
        <v/>
      </c>
      <c r="AI87" s="47">
        <f>GETPIVOTDATA("check_amount_total",[1]PT!$A$4,"Inc Date",AI$65,"Paid Date",$A87,"LOB2","MS")</f>
        <v/>
      </c>
      <c r="AJ87" s="47">
        <f>GETPIVOTDATA("check_amount_total",[1]PT!$A$4,"Inc Date",AJ$65,"Paid Date",$A87,"LOB2","MS")</f>
        <v/>
      </c>
      <c r="AK87" s="47">
        <f>GETPIVOTDATA("check_amount_total",[1]PT!$A$4,"Inc Date",AK$65,"Paid Date",$A87,"LOB2","MS")</f>
        <v/>
      </c>
      <c r="AL87" s="47">
        <f>GETPIVOTDATA("check_amount_total",[1]PT!$A$4,"Inc Date",AL$65,"Paid Date",$A87,"LOB2","MS")</f>
        <v/>
      </c>
      <c r="AM87" s="47">
        <f>GETPIVOTDATA("check_amount_total",[1]PT!$A$4,"Inc Date",AM$65,"Paid Date",$A87,"LOB2","MS")</f>
        <v/>
      </c>
      <c r="AN87" s="47">
        <f>GETPIVOTDATA("check_amount_total",[1]PT!$A$4,"Inc Date",AN$65,"Paid Date",$A87,"LOB2","MS")</f>
        <v/>
      </c>
      <c r="AO87" s="47">
        <f>GETPIVOTDATA("check_amount_total",[1]PT!$A$4,"Inc Date",AO$65,"Paid Date",$A87,"LOB2","MS")</f>
        <v/>
      </c>
      <c r="AP87" s="47">
        <f>GETPIVOTDATA("check_amount_total",[1]PT!$A$4,"Inc Date",AP$65,"Paid Date",$A87,"LOB2","MS")</f>
        <v/>
      </c>
      <c r="AQ87" s="47">
        <f>GETPIVOTDATA("check_amount_total",[1]PT!$A$4,"Inc Date",AQ$65,"Paid Date",$A87,"LOB2","MS")</f>
        <v/>
      </c>
      <c r="AR87" s="47">
        <f>GETPIVOTDATA("check_amount_total",[1]PT!$A$4,"Inc Date",AR$65,"Paid Date",$A87,"LOB2","MS")</f>
        <v/>
      </c>
      <c r="AS87" s="47">
        <f>GETPIVOTDATA("check_amount_total",[1]PT!$A$4,"Inc Date",AS$65,"Paid Date",$A87,"LOB2","MS")</f>
        <v/>
      </c>
      <c r="AT87" s="47">
        <f>GETPIVOTDATA("check_amount_total",[1]PT!$A$4,"Inc Date",AT$65,"Paid Date",$A87,"LOB2","MS")</f>
        <v/>
      </c>
      <c r="AU87" s="47">
        <f>GETPIVOTDATA("check_amount_total",[1]PT!$A$4,"Inc Date",AU$65,"Paid Date",$A87,"LOB2","MS")</f>
        <v/>
      </c>
      <c r="AV87" s="47">
        <f>GETPIVOTDATA("check_amount_total",[1]PT!$A$4,"Inc Date",AV$65,"Paid Date",$A87,"LOB2","MS")</f>
        <v/>
      </c>
      <c r="AW87" s="47">
        <f>GETPIVOTDATA("check_amount_total",[1]PT!$A$4,"Inc Date",AW$65,"Paid Date",$A87,"LOB2","MS")</f>
        <v/>
      </c>
      <c r="AX87" s="47">
        <f>GETPIVOTDATA("check_amount_total",[1]PT!$A$4,"Inc Date",AX$65,"Paid Date",$A87,"LOB2","MS")</f>
        <v/>
      </c>
      <c r="AY87" s="47">
        <f>GETPIVOTDATA("check_amount_total",[1]PT!$A$4,"Inc Date",AY$65,"Paid Date",$A87,"LOB2","MS")</f>
        <v/>
      </c>
      <c r="AZ87" s="47">
        <f>GETPIVOTDATA("check_amount_total",[1]PT!$A$4,"Inc Date",AZ$65,"Paid Date",$A87,"LOB2","MS")</f>
        <v/>
      </c>
      <c r="BA87" s="47">
        <f>GETPIVOTDATA("check_amount_total",[1]PT!$A$4,"Inc Date",BA$65,"Paid Date",$A87,"LOB2","MS")</f>
        <v/>
      </c>
      <c r="BB87" s="12">
        <f>SUM(AD87:BA87)</f>
        <v/>
      </c>
      <c r="BC87" s="12" t="n"/>
    </row>
    <row r="88">
      <c r="A88" s="10">
        <f>Summary!A30</f>
        <v/>
      </c>
      <c r="B88" s="47" t="n">
        <v/>
      </c>
      <c r="C88" s="47" t="n">
        <v/>
      </c>
      <c r="D88" s="47" t="n">
        <v/>
      </c>
      <c r="E88" s="47" t="n">
        <v>66</v>
      </c>
      <c r="F88" s="47" t="n">
        <v/>
      </c>
      <c r="G88" s="47" t="n">
        <v/>
      </c>
      <c r="H88" s="47" t="n">
        <v/>
      </c>
      <c r="I88" s="47" t="n">
        <v/>
      </c>
      <c r="J88" s="47" t="n">
        <v/>
      </c>
      <c r="K88" s="47" t="n">
        <v/>
      </c>
      <c r="L88" s="47" t="n">
        <v/>
      </c>
      <c r="M88" s="47" t="n">
        <v/>
      </c>
      <c r="N88" s="47" t="n">
        <v/>
      </c>
      <c r="O88" s="47" t="n">
        <v/>
      </c>
      <c r="P88" s="47" t="n">
        <v/>
      </c>
      <c r="Q88" s="47" t="n">
        <v/>
      </c>
      <c r="R88" s="13" t="n">
        <v/>
      </c>
      <c r="S88" s="47" t="n">
        <v/>
      </c>
      <c r="T88" s="47" t="n">
        <v/>
      </c>
      <c r="U88" s="47" t="n">
        <v/>
      </c>
      <c r="V88" s="47" t="n">
        <v/>
      </c>
      <c r="W88" s="47" t="n">
        <v/>
      </c>
      <c r="X88" s="47" t="n">
        <v/>
      </c>
      <c r="Y88" s="47" t="n">
        <v/>
      </c>
      <c r="Z88" s="12" t="n"/>
      <c r="AA88" s="12" t="n"/>
      <c r="AC88" s="10">
        <f>A88</f>
        <v/>
      </c>
      <c r="AD88" s="47">
        <f>GETPIVOTDATA("check_amount_total",[1]PT!$A$4,"Inc Date",AD$65,"Paid Date",$A88,"LOB2","MS")</f>
        <v/>
      </c>
      <c r="AE88" s="47">
        <f>GETPIVOTDATA("check_amount_total",[1]PT!$A$4,"Inc Date",AE$65,"Paid Date",$A88,"LOB2","MS")</f>
        <v/>
      </c>
      <c r="AF88" s="47">
        <f>GETPIVOTDATA("check_amount_total",[1]PT!$A$4,"Inc Date",AF$65,"Paid Date",$A88,"LOB2","MS")</f>
        <v/>
      </c>
      <c r="AG88" s="47">
        <f>GETPIVOTDATA("check_amount_total",[1]PT!$A$4,"Inc Date",AG$65,"Paid Date",$A88,"LOB2","MS")</f>
        <v/>
      </c>
      <c r="AH88" s="47">
        <f>GETPIVOTDATA("check_amount_total",[1]PT!$A$4,"Inc Date",AH$65,"Paid Date",$A88,"LOB2","MS")</f>
        <v/>
      </c>
      <c r="AI88" s="47">
        <f>GETPIVOTDATA("check_amount_total",[1]PT!$A$4,"Inc Date",AI$65,"Paid Date",$A88,"LOB2","MS")</f>
        <v/>
      </c>
      <c r="AJ88" s="47">
        <f>GETPIVOTDATA("check_amount_total",[1]PT!$A$4,"Inc Date",AJ$65,"Paid Date",$A88,"LOB2","MS")</f>
        <v/>
      </c>
      <c r="AK88" s="47">
        <f>GETPIVOTDATA("check_amount_total",[1]PT!$A$4,"Inc Date",AK$65,"Paid Date",$A88,"LOB2","MS")</f>
        <v/>
      </c>
      <c r="AL88" s="47">
        <f>GETPIVOTDATA("check_amount_total",[1]PT!$A$4,"Inc Date",AL$65,"Paid Date",$A88,"LOB2","MS")</f>
        <v/>
      </c>
      <c r="AM88" s="47">
        <f>GETPIVOTDATA("check_amount_total",[1]PT!$A$4,"Inc Date",AM$65,"Paid Date",$A88,"LOB2","MS")</f>
        <v/>
      </c>
      <c r="AN88" s="47">
        <f>GETPIVOTDATA("check_amount_total",[1]PT!$A$4,"Inc Date",AN$65,"Paid Date",$A88,"LOB2","MS")</f>
        <v/>
      </c>
      <c r="AO88" s="47">
        <f>GETPIVOTDATA("check_amount_total",[1]PT!$A$4,"Inc Date",AO$65,"Paid Date",$A88,"LOB2","MS")</f>
        <v/>
      </c>
      <c r="AP88" s="47">
        <f>GETPIVOTDATA("check_amount_total",[1]PT!$A$4,"Inc Date",AP$65,"Paid Date",$A88,"LOB2","MS")</f>
        <v/>
      </c>
      <c r="AQ88" s="47">
        <f>GETPIVOTDATA("check_amount_total",[1]PT!$A$4,"Inc Date",AQ$65,"Paid Date",$A88,"LOB2","MS")</f>
        <v/>
      </c>
      <c r="AR88" s="47">
        <f>GETPIVOTDATA("check_amount_total",[1]PT!$A$4,"Inc Date",AR$65,"Paid Date",$A88,"LOB2","MS")</f>
        <v/>
      </c>
      <c r="AS88" s="47">
        <f>GETPIVOTDATA("check_amount_total",[1]PT!$A$4,"Inc Date",AS$65,"Paid Date",$A88,"LOB2","MS")</f>
        <v/>
      </c>
      <c r="AT88" s="47">
        <f>GETPIVOTDATA("check_amount_total",[1]PT!$A$4,"Inc Date",AT$65,"Paid Date",$A88,"LOB2","MS")</f>
        <v/>
      </c>
      <c r="AU88" s="47">
        <f>GETPIVOTDATA("check_amount_total",[1]PT!$A$4,"Inc Date",AU$65,"Paid Date",$A88,"LOB2","MS")</f>
        <v/>
      </c>
      <c r="AV88" s="47">
        <f>GETPIVOTDATA("check_amount_total",[1]PT!$A$4,"Inc Date",AV$65,"Paid Date",$A88,"LOB2","MS")</f>
        <v/>
      </c>
      <c r="AW88" s="47">
        <f>GETPIVOTDATA("check_amount_total",[1]PT!$A$4,"Inc Date",AW$65,"Paid Date",$A88,"LOB2","MS")</f>
        <v/>
      </c>
      <c r="AX88" s="47">
        <f>GETPIVOTDATA("check_amount_total",[1]PT!$A$4,"Inc Date",AX$65,"Paid Date",$A88,"LOB2","MS")</f>
        <v/>
      </c>
      <c r="AY88" s="47">
        <f>GETPIVOTDATA("check_amount_total",[1]PT!$A$4,"Inc Date",AY$65,"Paid Date",$A88,"LOB2","MS")</f>
        <v/>
      </c>
      <c r="AZ88" s="47">
        <f>GETPIVOTDATA("check_amount_total",[1]PT!$A$4,"Inc Date",AZ$65,"Paid Date",$A88,"LOB2","MS")</f>
        <v/>
      </c>
      <c r="BA88" s="47">
        <f>GETPIVOTDATA("check_amount_total",[1]PT!$A$4,"Inc Date",BA$65,"Paid Date",$A88,"LOB2","MS")</f>
        <v/>
      </c>
      <c r="BB88" s="12">
        <f>SUM(AD88:BA88)</f>
        <v/>
      </c>
      <c r="BC88" s="12" t="n"/>
    </row>
    <row r="89">
      <c r="A89" s="10">
        <f>Summary!A31</f>
        <v/>
      </c>
      <c r="B89" s="47" t="n">
        <v/>
      </c>
      <c r="C89" s="47" t="n">
        <v/>
      </c>
      <c r="D89" s="47" t="n">
        <v>1655</v>
      </c>
      <c r="E89" s="47" t="n">
        <v/>
      </c>
      <c r="F89" s="47" t="n">
        <v/>
      </c>
      <c r="G89" s="47" t="n">
        <v/>
      </c>
      <c r="H89" s="47" t="n">
        <v/>
      </c>
      <c r="I89" s="47" t="n">
        <v/>
      </c>
      <c r="J89" s="47" t="n">
        <v/>
      </c>
      <c r="K89" s="47" t="n">
        <v/>
      </c>
      <c r="L89" s="47" t="n">
        <v/>
      </c>
      <c r="M89" s="47" t="n">
        <v/>
      </c>
      <c r="N89" s="47" t="n">
        <v/>
      </c>
      <c r="O89" s="47" t="n">
        <v/>
      </c>
      <c r="P89" s="47" t="n">
        <v/>
      </c>
      <c r="Q89" s="47" t="n">
        <v/>
      </c>
      <c r="R89" s="47" t="n">
        <v/>
      </c>
      <c r="S89" s="47" t="n">
        <v/>
      </c>
      <c r="T89" s="47" t="n">
        <v/>
      </c>
      <c r="U89" s="47" t="n">
        <v/>
      </c>
      <c r="V89" s="47" t="n">
        <v/>
      </c>
      <c r="W89" s="47" t="n">
        <v/>
      </c>
      <c r="X89" s="47" t="n">
        <v/>
      </c>
      <c r="Y89" s="47" t="n">
        <v/>
      </c>
      <c r="Z89" s="12" t="n"/>
      <c r="AA89" s="12" t="n"/>
      <c r="AC89" s="10">
        <f>A89</f>
        <v/>
      </c>
      <c r="AD89" s="47">
        <f>GETPIVOTDATA("check_amount_total",[1]PT!$A$4,"Inc Date",AD$65,"Paid Date",$A89,"LOB2","MS")</f>
        <v/>
      </c>
      <c r="AE89" s="47">
        <f>GETPIVOTDATA("check_amount_total",[1]PT!$A$4,"Inc Date",AE$65,"Paid Date",$A89,"LOB2","MS")</f>
        <v/>
      </c>
      <c r="AF89" s="47">
        <f>GETPIVOTDATA("check_amount_total",[1]PT!$A$4,"Inc Date",AF$65,"Paid Date",$A89,"LOB2","MS")</f>
        <v/>
      </c>
      <c r="AG89" s="47">
        <f>GETPIVOTDATA("check_amount_total",[1]PT!$A$4,"Inc Date",AG$65,"Paid Date",$A89,"LOB2","MS")</f>
        <v/>
      </c>
      <c r="AH89" s="47">
        <f>GETPIVOTDATA("check_amount_total",[1]PT!$A$4,"Inc Date",AH$65,"Paid Date",$A89,"LOB2","MS")</f>
        <v/>
      </c>
      <c r="AI89" s="47">
        <f>GETPIVOTDATA("check_amount_total",[1]PT!$A$4,"Inc Date",AI$65,"Paid Date",$A89,"LOB2","MS")</f>
        <v/>
      </c>
      <c r="AJ89" s="47">
        <f>GETPIVOTDATA("check_amount_total",[1]PT!$A$4,"Inc Date",AJ$65,"Paid Date",$A89,"LOB2","MS")</f>
        <v/>
      </c>
      <c r="AK89" s="47">
        <f>GETPIVOTDATA("check_amount_total",[1]PT!$A$4,"Inc Date",AK$65,"Paid Date",$A89,"LOB2","MS")</f>
        <v/>
      </c>
      <c r="AL89" s="47">
        <f>GETPIVOTDATA("check_amount_total",[1]PT!$A$4,"Inc Date",AL$65,"Paid Date",$A89,"LOB2","MS")</f>
        <v/>
      </c>
      <c r="AM89" s="47">
        <f>GETPIVOTDATA("check_amount_total",[1]PT!$A$4,"Inc Date",AM$65,"Paid Date",$A89,"LOB2","MS")</f>
        <v/>
      </c>
      <c r="AN89" s="47">
        <f>GETPIVOTDATA("check_amount_total",[1]PT!$A$4,"Inc Date",AN$65,"Paid Date",$A89,"LOB2","MS")</f>
        <v/>
      </c>
      <c r="AO89" s="47">
        <f>GETPIVOTDATA("check_amount_total",[1]PT!$A$4,"Inc Date",AO$65,"Paid Date",$A89,"LOB2","MS")</f>
        <v/>
      </c>
      <c r="AP89" s="47">
        <f>GETPIVOTDATA("check_amount_total",[1]PT!$A$4,"Inc Date",AP$65,"Paid Date",$A89,"LOB2","MS")</f>
        <v/>
      </c>
      <c r="AQ89" s="47">
        <f>GETPIVOTDATA("check_amount_total",[1]PT!$A$4,"Inc Date",AQ$65,"Paid Date",$A89,"LOB2","MS")</f>
        <v/>
      </c>
      <c r="AR89" s="47">
        <f>GETPIVOTDATA("check_amount_total",[1]PT!$A$4,"Inc Date",AR$65,"Paid Date",$A89,"LOB2","MS")</f>
        <v/>
      </c>
      <c r="AS89" s="47">
        <f>GETPIVOTDATA("check_amount_total",[1]PT!$A$4,"Inc Date",AS$65,"Paid Date",$A89,"LOB2","MS")</f>
        <v/>
      </c>
      <c r="AT89" s="47">
        <f>GETPIVOTDATA("check_amount_total",[1]PT!$A$4,"Inc Date",AT$65,"Paid Date",$A89,"LOB2","MS")</f>
        <v/>
      </c>
      <c r="AU89" s="47">
        <f>GETPIVOTDATA("check_amount_total",[1]PT!$A$4,"Inc Date",AU$65,"Paid Date",$A89,"LOB2","MS")</f>
        <v/>
      </c>
      <c r="AV89" s="47">
        <f>GETPIVOTDATA("check_amount_total",[1]PT!$A$4,"Inc Date",AV$65,"Paid Date",$A89,"LOB2","MS")</f>
        <v/>
      </c>
      <c r="AW89" s="47">
        <f>GETPIVOTDATA("check_amount_total",[1]PT!$A$4,"Inc Date",AW$65,"Paid Date",$A89,"LOB2","MS")</f>
        <v/>
      </c>
      <c r="AX89" s="47">
        <f>GETPIVOTDATA("check_amount_total",[1]PT!$A$4,"Inc Date",AX$65,"Paid Date",$A89,"LOB2","MS")</f>
        <v/>
      </c>
      <c r="AY89" s="47">
        <f>GETPIVOTDATA("check_amount_total",[1]PT!$A$4,"Inc Date",AY$65,"Paid Date",$A89,"LOB2","MS")</f>
        <v/>
      </c>
      <c r="AZ89" s="47">
        <f>GETPIVOTDATA("check_amount_total",[1]PT!$A$4,"Inc Date",AZ$65,"Paid Date",$A89,"LOB2","MS")</f>
        <v/>
      </c>
      <c r="BA89" s="47">
        <f>GETPIVOTDATA("check_amount_total",[1]PT!$A$4,"Inc Date",BA$65,"Paid Date",$A89,"LOB2","MS")</f>
        <v/>
      </c>
      <c r="BB89" s="12">
        <f>SUM(AD89:BA89)</f>
        <v/>
      </c>
      <c r="BC89" s="12" t="n"/>
    </row>
    <row r="90">
      <c r="A90" t="inlineStr">
        <is>
          <t>Total</t>
        </is>
      </c>
      <c r="B90" s="12" t="n">
        <v/>
      </c>
      <c r="C90" s="12" t="n">
        <v>55</v>
      </c>
      <c r="D90" s="12" t="n">
        <v/>
      </c>
      <c r="E90" s="12" t="n">
        <v/>
      </c>
      <c r="F90" s="12" t="n">
        <v/>
      </c>
      <c r="G90" s="12" t="n">
        <v/>
      </c>
      <c r="H90" s="12" t="n">
        <v/>
      </c>
      <c r="I90" s="12" t="n">
        <v/>
      </c>
      <c r="J90" s="12" t="n">
        <v/>
      </c>
      <c r="K90" s="12" t="n">
        <v/>
      </c>
      <c r="L90" s="12" t="n">
        <v/>
      </c>
      <c r="M90" s="12" t="n">
        <v/>
      </c>
      <c r="N90" s="12" t="n">
        <v/>
      </c>
      <c r="O90" s="12" t="n">
        <v/>
      </c>
      <c r="P90" s="12" t="n">
        <v/>
      </c>
      <c r="Q90" s="12" t="n">
        <v/>
      </c>
      <c r="R90" s="12" t="n">
        <v/>
      </c>
      <c r="S90" s="12" t="n">
        <v/>
      </c>
      <c r="T90" s="12" t="n">
        <v/>
      </c>
      <c r="U90" s="12" t="n">
        <v/>
      </c>
      <c r="V90" s="12" t="n">
        <v/>
      </c>
      <c r="W90" s="12" t="n">
        <v/>
      </c>
      <c r="X90" s="12" t="n">
        <v/>
      </c>
      <c r="Y90" s="12" t="n">
        <v/>
      </c>
      <c r="Z90" s="12" t="n"/>
      <c r="AC90" s="10">
        <f>A90</f>
        <v/>
      </c>
      <c r="AD90" s="12">
        <f>SUM(AD66:AD89)</f>
        <v/>
      </c>
      <c r="AE90" s="12">
        <f>SUM(AE66:AE89)</f>
        <v/>
      </c>
      <c r="AF90" s="12">
        <f>SUM(AF66:AF89)</f>
        <v/>
      </c>
      <c r="AG90" s="12">
        <f>SUM(AG66:AG89)</f>
        <v/>
      </c>
      <c r="AH90" s="12">
        <f>SUM(AH66:AH89)</f>
        <v/>
      </c>
      <c r="AI90" s="12">
        <f>SUM(AI66:AI89)</f>
        <v/>
      </c>
      <c r="AJ90" s="12">
        <f>SUM(AJ66:AJ89)</f>
        <v/>
      </c>
      <c r="AK90" s="12">
        <f>SUM(AK66:AK89)</f>
        <v/>
      </c>
      <c r="AL90" s="12">
        <f>SUM(AL66:AL89)</f>
        <v/>
      </c>
      <c r="AM90" s="12">
        <f>SUM(AM66:AM89)</f>
        <v/>
      </c>
      <c r="AN90" s="12">
        <f>SUM(AN66:AN89)</f>
        <v/>
      </c>
      <c r="AO90" s="12">
        <f>SUM(AO66:AO89)</f>
        <v/>
      </c>
      <c r="AP90" s="12">
        <f>SUM(AP66:AP89)</f>
        <v/>
      </c>
      <c r="AQ90" s="12">
        <f>SUM(AQ66:AQ89)</f>
        <v/>
      </c>
      <c r="AR90" s="12">
        <f>SUM(AR66:AR89)</f>
        <v/>
      </c>
      <c r="AS90" s="12">
        <f>SUM(AS66:AS89)</f>
        <v/>
      </c>
      <c r="AT90" s="12">
        <f>SUM(AT66:AT89)</f>
        <v/>
      </c>
      <c r="AU90" s="12">
        <f>SUM(AU66:AU89)</f>
        <v/>
      </c>
      <c r="AV90" s="12">
        <f>SUM(AV66:AV89)</f>
        <v/>
      </c>
      <c r="AW90" s="12">
        <f>SUM(AW66:AW89)</f>
        <v/>
      </c>
      <c r="AX90" s="12">
        <f>SUM(AX66:AX89)</f>
        <v/>
      </c>
      <c r="AY90" s="12">
        <f>SUM(AY66:AY89)</f>
        <v/>
      </c>
      <c r="AZ90" s="12">
        <f>SUM(AZ66:AZ89)</f>
        <v/>
      </c>
      <c r="BA90" s="12">
        <f>SUM(BA66:BA89)</f>
        <v/>
      </c>
      <c r="BB90" s="12" t="n"/>
    </row>
    <row r="91">
      <c r="B91" s="46" t="n">
        <v/>
      </c>
      <c r="C91" s="10" t="n">
        <v/>
      </c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/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  <c r="P91" s="10" t="n">
        <v/>
      </c>
      <c r="Q91" s="10" t="n">
        <v/>
      </c>
      <c r="R91" s="10" t="n">
        <v/>
      </c>
      <c r="S91" s="10" t="n">
        <v/>
      </c>
      <c r="T91" s="10" t="n">
        <v/>
      </c>
      <c r="U91" s="10" t="n">
        <v/>
      </c>
      <c r="V91" s="10" t="n">
        <v/>
      </c>
      <c r="W91" s="10" t="n">
        <v/>
      </c>
      <c r="X91" s="10" t="n">
        <v/>
      </c>
      <c r="Y91" s="10" t="n">
        <v/>
      </c>
    </row>
    <row r="93" ht="15.5" customHeight="1">
      <c r="A93" s="1" t="inlineStr">
        <is>
          <t>Med Supp</t>
        </is>
      </c>
      <c r="B93" s="1" t="n"/>
      <c r="C93" s="1" t="n"/>
      <c r="D93" s="1" t="n"/>
      <c r="E93" s="1" t="n"/>
      <c r="F93" s="1" t="n"/>
      <c r="K93" s="1" t="n"/>
      <c r="S93" s="1" t="n"/>
      <c r="T93" s="1" t="n"/>
      <c r="U93" s="1" t="n"/>
      <c r="V93" s="1" t="n"/>
    </row>
    <row r="94" ht="15.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</row>
    <row r="95" ht="15.5" customHeight="1">
      <c r="A95" s="1" t="n"/>
      <c r="B95" s="1" t="n"/>
      <c r="C95" s="1" t="n"/>
      <c r="D95" s="1" t="n"/>
      <c r="E95" s="2" t="inlineStr">
        <is>
          <t>LINK RATIOS</t>
        </is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</row>
    <row r="96" ht="15.5" customHeight="1">
      <c r="A96" s="3" t="inlineStr">
        <is>
          <t>Accident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</row>
    <row r="97" ht="15.5" customHeight="1">
      <c r="A97" s="3" t="inlineStr">
        <is>
          <t>Month</t>
        </is>
      </c>
      <c r="B97" s="6" t="inlineStr">
        <is>
          <t>Month of Lag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5.5" customHeight="1">
      <c r="A98" s="2" t="inlineStr">
        <is>
          <t xml:space="preserve">      ------</t>
        </is>
      </c>
      <c r="B98" s="3" t="inlineStr">
        <is>
          <t>---</t>
        </is>
      </c>
      <c r="C98" s="3" t="inlineStr">
        <is>
          <t>---</t>
        </is>
      </c>
      <c r="D98" s="3" t="inlineStr">
        <is>
          <t>---</t>
        </is>
      </c>
      <c r="E98" s="3" t="inlineStr">
        <is>
          <t>---</t>
        </is>
      </c>
      <c r="F98" s="3" t="inlineStr">
        <is>
          <t>---</t>
        </is>
      </c>
      <c r="G98" s="3" t="inlineStr">
        <is>
          <t>---</t>
        </is>
      </c>
      <c r="H98" s="3" t="inlineStr">
        <is>
          <t>---</t>
        </is>
      </c>
      <c r="I98" s="3" t="inlineStr">
        <is>
          <t>---</t>
        </is>
      </c>
      <c r="J98" s="3" t="inlineStr">
        <is>
          <t>---</t>
        </is>
      </c>
      <c r="K98" s="3" t="inlineStr">
        <is>
          <t>---</t>
        </is>
      </c>
      <c r="L98" s="3" t="inlineStr">
        <is>
          <t>---</t>
        </is>
      </c>
      <c r="M98" s="3" t="inlineStr">
        <is>
          <t>---</t>
        </is>
      </c>
      <c r="N98" s="3" t="inlineStr">
        <is>
          <t>---</t>
        </is>
      </c>
      <c r="O98" s="3" t="inlineStr">
        <is>
          <t>---</t>
        </is>
      </c>
      <c r="P98" s="3" t="inlineStr">
        <is>
          <t>---</t>
        </is>
      </c>
      <c r="Q98" s="3" t="inlineStr">
        <is>
          <t>---</t>
        </is>
      </c>
      <c r="R98" s="3" t="inlineStr">
        <is>
          <t>---</t>
        </is>
      </c>
      <c r="S98" s="3" t="inlineStr">
        <is>
          <t>---</t>
        </is>
      </c>
      <c r="T98" s="3" t="inlineStr">
        <is>
          <t>---</t>
        </is>
      </c>
      <c r="U98" s="3" t="inlineStr">
        <is>
          <t>---</t>
        </is>
      </c>
      <c r="V98" s="3" t="inlineStr">
        <is>
          <t>---</t>
        </is>
      </c>
      <c r="W98" s="3" t="inlineStr">
        <is>
          <t>---</t>
        </is>
      </c>
      <c r="X98" s="3" t="inlineStr">
        <is>
          <t>---</t>
        </is>
      </c>
    </row>
    <row r="99" ht="15.5" customHeight="1">
      <c r="A99" s="1" t="n">
        <v>0</v>
      </c>
      <c r="B99" s="4" t="n">
        <v>43.85851804939835</v>
      </c>
      <c r="C99" s="4" t="n">
        <v>1.107839994455082</v>
      </c>
      <c r="D99" s="4" t="n">
        <v>1.425436126839136</v>
      </c>
      <c r="E99" s="4" t="n">
        <v>1</v>
      </c>
      <c r="F99" s="4" t="n">
        <v>1</v>
      </c>
      <c r="G99" s="4" t="n">
        <v>1.000281637079533</v>
      </c>
      <c r="H99" s="4" t="n">
        <v>0.9997184422175784</v>
      </c>
      <c r="I99" s="4" t="n">
        <v>1</v>
      </c>
      <c r="J99" s="4" t="n">
        <v>1</v>
      </c>
      <c r="K99" s="4" t="n">
        <v>1</v>
      </c>
      <c r="L99" s="4" t="n">
        <v>1</v>
      </c>
      <c r="M99" s="4" t="n">
        <v>1</v>
      </c>
      <c r="N99" s="4" t="n">
        <v>1</v>
      </c>
      <c r="O99" s="4" t="n">
        <v>1</v>
      </c>
      <c r="P99" s="4" t="n">
        <v>1</v>
      </c>
      <c r="Q99" s="4" t="n">
        <v>1</v>
      </c>
      <c r="R99" s="4" t="n">
        <v>1</v>
      </c>
      <c r="S99" s="4" t="n">
        <v>1</v>
      </c>
      <c r="T99" s="4" t="n">
        <v>1</v>
      </c>
      <c r="U99" s="4" t="n">
        <v>1</v>
      </c>
      <c r="V99" s="4" t="n">
        <v>1</v>
      </c>
      <c r="W99" s="4" t="n">
        <v>1</v>
      </c>
      <c r="X99" s="4" t="n">
        <v>1</v>
      </c>
    </row>
    <row r="100" ht="15.5" customHeight="1">
      <c r="A100" s="1">
        <f>1+A99</f>
        <v/>
      </c>
      <c r="B100" s="4" t="n">
        <v>5.926870440706578</v>
      </c>
      <c r="C100" s="4" t="n">
        <v>1.066606312748578</v>
      </c>
      <c r="D100" s="4" t="n">
        <v>1.033683969596689</v>
      </c>
      <c r="E100" s="4" t="n">
        <v>1</v>
      </c>
      <c r="F100" s="4" t="n">
        <v>1</v>
      </c>
      <c r="G100" s="4" t="n">
        <v>1</v>
      </c>
      <c r="H100" s="4" t="n">
        <v>1</v>
      </c>
      <c r="I100" s="4" t="n">
        <v>1</v>
      </c>
      <c r="J100" s="4" t="n">
        <v>1</v>
      </c>
      <c r="K100" s="4" t="n">
        <v>1</v>
      </c>
      <c r="L100" s="4" t="n">
        <v>1</v>
      </c>
      <c r="M100" s="4" t="n">
        <v>1</v>
      </c>
      <c r="N100" s="4" t="n">
        <v>1</v>
      </c>
      <c r="O100" s="4" t="n">
        <v>1</v>
      </c>
      <c r="P100" s="4" t="n">
        <v>1</v>
      </c>
      <c r="Q100" s="4" t="n">
        <v>1</v>
      </c>
      <c r="R100" s="4" t="n">
        <v>1</v>
      </c>
      <c r="S100" s="4" t="n">
        <v>1</v>
      </c>
      <c r="T100" s="4" t="n">
        <v>1</v>
      </c>
      <c r="U100" s="4" t="n">
        <v>1</v>
      </c>
      <c r="V100" s="4" t="n">
        <v>1</v>
      </c>
      <c r="W100" s="4" t="n">
        <v>1</v>
      </c>
      <c r="X100" s="4" t="n">
        <v/>
      </c>
    </row>
    <row r="101" ht="15.5" customHeight="1">
      <c r="A101" s="1">
        <f>1+A100</f>
        <v/>
      </c>
      <c r="B101" s="4" t="n">
        <v>29.81329884357882</v>
      </c>
      <c r="C101" s="4" t="n">
        <v>1.108154318057703</v>
      </c>
      <c r="D101" s="4" t="n">
        <v>1.011569425765922</v>
      </c>
      <c r="E101" s="4" t="n">
        <v>1</v>
      </c>
      <c r="F101" s="4" t="n">
        <v>1.098458358374766</v>
      </c>
      <c r="G101" s="4" t="n">
        <v>1.034158028027738</v>
      </c>
      <c r="H101" s="4" t="n">
        <v>1.623642295452542</v>
      </c>
      <c r="I101" s="4" t="n">
        <v>1</v>
      </c>
      <c r="J101" s="4" t="n">
        <v>1</v>
      </c>
      <c r="K101" s="4" t="n">
        <v>1</v>
      </c>
      <c r="L101" s="4" t="n">
        <v>1</v>
      </c>
      <c r="M101" s="4" t="n">
        <v>1</v>
      </c>
      <c r="N101" s="4" t="n">
        <v>1</v>
      </c>
      <c r="O101" s="4" t="n">
        <v>1</v>
      </c>
      <c r="P101" s="4" t="n">
        <v>1</v>
      </c>
      <c r="Q101" s="4" t="n">
        <v>1</v>
      </c>
      <c r="R101" s="4" t="n">
        <v>1</v>
      </c>
      <c r="S101" s="4" t="n">
        <v>1</v>
      </c>
      <c r="T101" s="4" t="n">
        <v>1</v>
      </c>
      <c r="U101" s="4" t="n">
        <v>1</v>
      </c>
      <c r="V101" s="4" t="n">
        <v>1</v>
      </c>
      <c r="W101" t="n">
        <v/>
      </c>
      <c r="X101" t="n">
        <v/>
      </c>
    </row>
    <row r="102" ht="15.5" customHeight="1">
      <c r="A102" s="1">
        <f>1+A101</f>
        <v/>
      </c>
      <c r="B102" s="4" t="n">
        <v>9.524584447285831</v>
      </c>
      <c r="C102" s="4" t="n">
        <v>1.134610690749329</v>
      </c>
      <c r="D102" s="4" t="n">
        <v>1.017521781219748</v>
      </c>
      <c r="E102" s="4" t="n">
        <v>0.9999999999999999</v>
      </c>
      <c r="F102" s="4" t="n">
        <v>0.9999999999999999</v>
      </c>
      <c r="G102" s="4" t="n">
        <v>0.9999999999999999</v>
      </c>
      <c r="H102" s="4" t="n">
        <v>1.017970591655303</v>
      </c>
      <c r="I102" s="4" t="n">
        <v>1.026573484667546</v>
      </c>
      <c r="J102" s="4" t="n">
        <v>0.9999999999999999</v>
      </c>
      <c r="K102" s="4" t="n">
        <v>1.009043274191264</v>
      </c>
      <c r="L102" s="4" t="n">
        <v>0.9999999999999999</v>
      </c>
      <c r="M102" s="4" t="n">
        <v>0.9999999999999999</v>
      </c>
      <c r="N102" s="4" t="n">
        <v>0.9999999999999999</v>
      </c>
      <c r="O102" s="4" t="n">
        <v>0.9999999999999999</v>
      </c>
      <c r="P102" s="4" t="n">
        <v>0.9999999999999999</v>
      </c>
      <c r="Q102" s="4" t="n">
        <v>0.9999999999999999</v>
      </c>
      <c r="R102" s="4" t="n">
        <v>0.9999999999999999</v>
      </c>
      <c r="S102" s="4" t="n">
        <v>0.9999999999999999</v>
      </c>
      <c r="T102" s="4" t="n">
        <v>0.9999999999999999</v>
      </c>
      <c r="U102" s="4" t="n">
        <v>0.9999999999999999</v>
      </c>
      <c r="V102" s="4" t="n">
        <v/>
      </c>
      <c r="W102" t="n">
        <v/>
      </c>
      <c r="X102" t="n">
        <v/>
      </c>
    </row>
    <row r="103" ht="15.5" customHeight="1">
      <c r="A103" s="1">
        <f>1+A102</f>
        <v/>
      </c>
      <c r="B103" s="4" t="n">
        <v>10.85538650129795</v>
      </c>
      <c r="C103" s="4" t="n">
        <v>1.246432070677716</v>
      </c>
      <c r="D103" s="4" t="n">
        <v>1.01112496735788</v>
      </c>
      <c r="E103" s="4" t="n">
        <v>0.9999999999999999</v>
      </c>
      <c r="F103" s="4" t="n">
        <v>0.9999999999999999</v>
      </c>
      <c r="G103" s="4" t="n">
        <v>0.9999999999999999</v>
      </c>
      <c r="H103" s="4" t="n">
        <v>0.9999999999999999</v>
      </c>
      <c r="I103" s="4" t="n">
        <v>0.9999999999999999</v>
      </c>
      <c r="J103" s="4" t="n">
        <v>0.9999999999999999</v>
      </c>
      <c r="K103" s="4" t="n">
        <v>0.9999999999999999</v>
      </c>
      <c r="L103" s="4" t="n">
        <v>0.9999999999999999</v>
      </c>
      <c r="M103" s="4" t="n">
        <v>0.9999999999999999</v>
      </c>
      <c r="N103" s="4" t="n">
        <v>0.9999999999999999</v>
      </c>
      <c r="O103" s="4" t="n">
        <v>0.9999999999999999</v>
      </c>
      <c r="P103" s="4" t="n">
        <v>0.9999999999999999</v>
      </c>
      <c r="Q103" s="4" t="n">
        <v>0.9999999999999999</v>
      </c>
      <c r="R103" s="4" t="n">
        <v>0.9999999999999999</v>
      </c>
      <c r="S103" s="4" t="n">
        <v>0.9999999999999999</v>
      </c>
      <c r="T103" s="4" t="n">
        <v>0.9999999999999999</v>
      </c>
      <c r="U103" s="4" t="n">
        <v/>
      </c>
      <c r="V103" s="4" t="n">
        <v/>
      </c>
      <c r="W103" t="n">
        <v/>
      </c>
      <c r="X103" t="n">
        <v/>
      </c>
    </row>
    <row r="104" ht="15.5" customHeight="1">
      <c r="A104" s="1">
        <f>1+A103</f>
        <v/>
      </c>
      <c r="B104" s="4" t="n">
        <v>11.3572134599682</v>
      </c>
      <c r="C104" s="4" t="n">
        <v>1.048442697079891</v>
      </c>
      <c r="D104" s="4" t="n">
        <v>1.038769566143219</v>
      </c>
      <c r="E104" s="4" t="n">
        <v>1.003109636398381</v>
      </c>
      <c r="F104" s="4" t="n">
        <v>1</v>
      </c>
      <c r="G104" s="4" t="n">
        <v>1.009203006477088</v>
      </c>
      <c r="H104" s="4" t="n">
        <v>1</v>
      </c>
      <c r="I104" s="4" t="n">
        <v>1</v>
      </c>
      <c r="J104" s="4" t="n">
        <v>1</v>
      </c>
      <c r="K104" s="4" t="n">
        <v>1</v>
      </c>
      <c r="L104" s="4" t="n">
        <v>1</v>
      </c>
      <c r="M104" s="4" t="n">
        <v>1</v>
      </c>
      <c r="N104" s="4" t="n">
        <v>1</v>
      </c>
      <c r="O104" s="4" t="n">
        <v>1</v>
      </c>
      <c r="P104" s="4" t="n">
        <v>1</v>
      </c>
      <c r="Q104" s="4" t="n">
        <v>1</v>
      </c>
      <c r="R104" s="4" t="n">
        <v>1</v>
      </c>
      <c r="S104" s="4" t="n">
        <v>1</v>
      </c>
      <c r="T104" t="n">
        <v/>
      </c>
      <c r="U104" s="4" t="n">
        <v/>
      </c>
      <c r="V104" s="4" t="n">
        <v/>
      </c>
      <c r="W104" t="n">
        <v/>
      </c>
      <c r="X104" t="n">
        <v/>
      </c>
    </row>
    <row r="105" ht="15.5" customHeight="1">
      <c r="A105" s="1">
        <f>1+A104</f>
        <v/>
      </c>
      <c r="B105" s="4" t="n">
        <v>3.383671113676219</v>
      </c>
      <c r="C105" s="4" t="n">
        <v>1.552141624735126</v>
      </c>
      <c r="D105" s="4" t="n">
        <v>1.000469157144397</v>
      </c>
      <c r="E105" s="4" t="n">
        <v>1.013592840048077</v>
      </c>
      <c r="F105" s="4" t="n">
        <v>1</v>
      </c>
      <c r="G105" s="4" t="n">
        <v>1.000662712620299</v>
      </c>
      <c r="H105" s="4" t="n">
        <v>1</v>
      </c>
      <c r="I105" s="4" t="n">
        <v>1.011206587749186</v>
      </c>
      <c r="J105" s="4" t="n">
        <v>1.015802860702921</v>
      </c>
      <c r="K105" s="4" t="n">
        <v>1</v>
      </c>
      <c r="L105" s="4" t="n">
        <v>1</v>
      </c>
      <c r="M105" s="4" t="n">
        <v>1</v>
      </c>
      <c r="N105" s="4" t="n">
        <v>1</v>
      </c>
      <c r="O105" s="4" t="n">
        <v>1</v>
      </c>
      <c r="P105" s="4" t="n">
        <v>1</v>
      </c>
      <c r="Q105" s="4" t="n">
        <v>1</v>
      </c>
      <c r="R105" s="4" t="n">
        <v>1</v>
      </c>
      <c r="S105" t="n">
        <v/>
      </c>
      <c r="T105" s="4" t="n">
        <v/>
      </c>
      <c r="U105" s="4" t="n">
        <v/>
      </c>
      <c r="V105" s="4" t="n">
        <v/>
      </c>
      <c r="W105" t="n">
        <v/>
      </c>
      <c r="X105" t="n">
        <v/>
      </c>
    </row>
    <row r="106" ht="15.5" customHeight="1">
      <c r="A106" s="1">
        <f>1+A105</f>
        <v/>
      </c>
      <c r="B106" s="4" t="n">
        <v>39.43034323622729</v>
      </c>
      <c r="C106" s="4" t="n">
        <v>1.019893200687612</v>
      </c>
      <c r="D106" s="4" t="n">
        <v>1.637183565298782</v>
      </c>
      <c r="E106" s="4" t="n">
        <v>1.003568244594515</v>
      </c>
      <c r="F106" s="4" t="n">
        <v>1</v>
      </c>
      <c r="G106" s="4" t="n">
        <v>1</v>
      </c>
      <c r="H106" s="4" t="n">
        <v>1</v>
      </c>
      <c r="I106" s="4" t="n">
        <v>1</v>
      </c>
      <c r="J106" s="4" t="n">
        <v>1</v>
      </c>
      <c r="K106" s="4" t="n">
        <v>1</v>
      </c>
      <c r="L106" s="4" t="n">
        <v>1</v>
      </c>
      <c r="M106" s="4" t="n">
        <v>1</v>
      </c>
      <c r="N106" s="4" t="n">
        <v>1</v>
      </c>
      <c r="O106" s="4" t="n">
        <v>1</v>
      </c>
      <c r="P106" s="4" t="n">
        <v>1</v>
      </c>
      <c r="Q106" s="4" t="n">
        <v>1</v>
      </c>
      <c r="R106" s="4" t="n">
        <v/>
      </c>
      <c r="S106" s="4" t="n">
        <v/>
      </c>
      <c r="T106" s="4" t="n">
        <v/>
      </c>
      <c r="U106" s="4" t="n">
        <v/>
      </c>
      <c r="V106" s="4" t="n">
        <v/>
      </c>
      <c r="W106" t="n">
        <v/>
      </c>
      <c r="X106" t="n">
        <v/>
      </c>
    </row>
    <row r="107" ht="15.5" customHeight="1">
      <c r="A107" s="1">
        <f>1+A106</f>
        <v/>
      </c>
      <c r="B107" s="4" t="n">
        <v>6.644216892309807</v>
      </c>
      <c r="C107" s="4" t="n">
        <v>1.056942490690939</v>
      </c>
      <c r="D107" s="4" t="n">
        <v>1.013469660968516</v>
      </c>
      <c r="E107" s="4" t="n">
        <v>1.005368785341285</v>
      </c>
      <c r="F107" s="4" t="n">
        <v>1</v>
      </c>
      <c r="G107" s="4" t="n">
        <v>1</v>
      </c>
      <c r="H107" s="4" t="n">
        <v>1</v>
      </c>
      <c r="I107" s="4" t="n">
        <v>1</v>
      </c>
      <c r="J107" s="4" t="n">
        <v>1</v>
      </c>
      <c r="K107" s="4" t="n">
        <v>1</v>
      </c>
      <c r="L107" s="4" t="n">
        <v>1</v>
      </c>
      <c r="M107" s="4" t="n">
        <v>1</v>
      </c>
      <c r="N107" s="4" t="n">
        <v>1</v>
      </c>
      <c r="O107" s="4" t="n">
        <v>1</v>
      </c>
      <c r="P107" s="4" t="n">
        <v>1</v>
      </c>
      <c r="Q107" s="4" t="n">
        <v/>
      </c>
      <c r="R107" s="4" t="n">
        <v/>
      </c>
      <c r="S107" s="4" t="n">
        <v/>
      </c>
      <c r="T107" s="4" t="n">
        <v/>
      </c>
      <c r="U107" s="4" t="n">
        <v/>
      </c>
      <c r="V107" s="4" t="n">
        <v/>
      </c>
      <c r="W107" t="n">
        <v/>
      </c>
      <c r="X107" t="n">
        <v/>
      </c>
    </row>
    <row r="108" ht="15.5" customHeight="1">
      <c r="A108" s="1">
        <f>1+A107</f>
        <v/>
      </c>
      <c r="B108" s="4" t="n">
        <v>17.45291953828591</v>
      </c>
      <c r="C108" s="4" t="n">
        <v>1.261626681589906</v>
      </c>
      <c r="D108" s="4" t="n">
        <v>1.002557736288171</v>
      </c>
      <c r="E108" s="4" t="n">
        <v>1.019199203225405</v>
      </c>
      <c r="F108" s="4" t="n">
        <v>1</v>
      </c>
      <c r="G108" s="4" t="n">
        <v>1</v>
      </c>
      <c r="H108" s="4" t="n">
        <v>1</v>
      </c>
      <c r="I108" s="4" t="n">
        <v>1</v>
      </c>
      <c r="J108" s="4" t="n">
        <v>1</v>
      </c>
      <c r="K108" s="4" t="n">
        <v>1</v>
      </c>
      <c r="L108" s="4" t="n">
        <v>1</v>
      </c>
      <c r="M108" s="4" t="n">
        <v>1</v>
      </c>
      <c r="N108" s="4" t="n">
        <v>1</v>
      </c>
      <c r="O108" s="4" t="n">
        <v>1</v>
      </c>
      <c r="P108" t="n">
        <v/>
      </c>
      <c r="Q108" s="4" t="n">
        <v/>
      </c>
      <c r="R108" s="4" t="n">
        <v/>
      </c>
      <c r="S108" s="4" t="n">
        <v/>
      </c>
      <c r="T108" s="4" t="n">
        <v/>
      </c>
      <c r="U108" s="4" t="n">
        <v/>
      </c>
      <c r="V108" s="4" t="n">
        <v/>
      </c>
      <c r="W108" t="n">
        <v/>
      </c>
      <c r="X108" t="n">
        <v/>
      </c>
    </row>
    <row r="109" ht="15.5" customHeight="1">
      <c r="A109" s="1">
        <f>1+A108</f>
        <v/>
      </c>
      <c r="B109" s="4" t="n">
        <v>80.92450388265748</v>
      </c>
      <c r="C109" s="4" t="n">
        <v>1.273377651492939</v>
      </c>
      <c r="D109" s="4" t="n">
        <v>2.463925078705874</v>
      </c>
      <c r="E109" s="4" t="n">
        <v>1.272741329010795</v>
      </c>
      <c r="F109" s="4" t="n">
        <v>1</v>
      </c>
      <c r="G109" s="4" t="n">
        <v>1</v>
      </c>
      <c r="H109" s="4" t="n">
        <v>1</v>
      </c>
      <c r="I109" s="4" t="n">
        <v>1</v>
      </c>
      <c r="J109" s="4" t="n">
        <v>1</v>
      </c>
      <c r="K109" s="4" t="n">
        <v>1</v>
      </c>
      <c r="L109" s="4" t="n">
        <v>1</v>
      </c>
      <c r="M109" s="4" t="n">
        <v>1</v>
      </c>
      <c r="N109" s="4" t="n">
        <v>1</v>
      </c>
      <c r="O109" t="n">
        <v/>
      </c>
      <c r="P109" t="n">
        <v/>
      </c>
      <c r="Q109" t="n">
        <v/>
      </c>
      <c r="R109" s="4" t="n">
        <v/>
      </c>
      <c r="S109" s="4" t="n">
        <v/>
      </c>
      <c r="T109" s="4" t="n">
        <v/>
      </c>
      <c r="U109" s="4" t="n">
        <v/>
      </c>
      <c r="V109" s="4" t="n">
        <v/>
      </c>
      <c r="W109" t="n">
        <v/>
      </c>
      <c r="X109" t="n">
        <v/>
      </c>
    </row>
    <row r="110" ht="15.5" customHeight="1">
      <c r="A110" s="1">
        <f>1+A109</f>
        <v/>
      </c>
      <c r="B110" s="4" t="n">
        <v>15.61185517462352</v>
      </c>
      <c r="C110" s="4" t="n">
        <v>1.443418724833041</v>
      </c>
      <c r="D110" s="4" t="n">
        <v>3.159715626333002</v>
      </c>
      <c r="E110" s="4" t="n">
        <v>1.308829697042788</v>
      </c>
      <c r="F110" s="4" t="n">
        <v>0.9999999999999999</v>
      </c>
      <c r="G110" s="4" t="n">
        <v>1.001885496324932</v>
      </c>
      <c r="H110" s="4" t="n">
        <v>1</v>
      </c>
      <c r="I110" s="4" t="n">
        <v>1</v>
      </c>
      <c r="J110" s="4" t="n">
        <v>1</v>
      </c>
      <c r="K110" s="4" t="n">
        <v>1</v>
      </c>
      <c r="L110" s="4" t="n">
        <v>1</v>
      </c>
      <c r="M110" s="4" t="n">
        <v>1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s="4" t="n">
        <v/>
      </c>
      <c r="U110" s="4" t="n">
        <v/>
      </c>
      <c r="V110" s="4" t="n">
        <v/>
      </c>
      <c r="W110" t="n">
        <v/>
      </c>
      <c r="X110" t="n">
        <v/>
      </c>
    </row>
    <row r="111" ht="15.5" customHeight="1">
      <c r="A111" s="1">
        <f>1+A110</f>
        <v/>
      </c>
      <c r="B111" s="4" t="n">
        <v>16.84202171566449</v>
      </c>
      <c r="C111" s="4" t="n">
        <v>1.062029444475862</v>
      </c>
      <c r="D111" s="4" t="n">
        <v>1.136149351433095</v>
      </c>
      <c r="E111" s="4" t="n">
        <v>1.005355396483685</v>
      </c>
      <c r="F111" s="4" t="n">
        <v>1</v>
      </c>
      <c r="G111" s="4" t="n">
        <v>1.005003651733408</v>
      </c>
      <c r="H111" s="4" t="n">
        <v>0.9999999999999999</v>
      </c>
      <c r="I111" s="4" t="n">
        <v>0.9999999999999999</v>
      </c>
      <c r="J111" s="4" t="n">
        <v>0.9999999999999999</v>
      </c>
      <c r="K111" s="4" t="n">
        <v>0.9999999999999999</v>
      </c>
      <c r="L111" s="4" t="n">
        <v>0.9999999999999999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s="4" t="n">
        <v/>
      </c>
      <c r="V111" s="4" t="n">
        <v/>
      </c>
      <c r="W111" t="n">
        <v/>
      </c>
      <c r="X111" t="n">
        <v/>
      </c>
    </row>
    <row r="112" ht="15.5" customHeight="1">
      <c r="A112" s="1">
        <f>1+A111</f>
        <v/>
      </c>
      <c r="B112" s="4" t="n">
        <v>13.60757394624195</v>
      </c>
      <c r="C112" s="4" t="n">
        <v>1.526103985172505</v>
      </c>
      <c r="D112" s="4" t="n">
        <v>1.415041467192079</v>
      </c>
      <c r="E112" s="4" t="n">
        <v>1.009204760648664</v>
      </c>
      <c r="F112" s="4" t="n">
        <v>1</v>
      </c>
      <c r="G112" s="4" t="n">
        <v>2.04029721291373</v>
      </c>
      <c r="H112" s="4" t="n">
        <v>1.103001189921549</v>
      </c>
      <c r="I112" s="4" t="n">
        <v>1</v>
      </c>
      <c r="J112" s="4" t="n">
        <v>1</v>
      </c>
      <c r="K112" s="4" t="n">
        <v>1</v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s="4" t="n">
        <v/>
      </c>
      <c r="V112" s="4" t="n">
        <v/>
      </c>
      <c r="W112" t="n">
        <v/>
      </c>
      <c r="X112" t="n">
        <v/>
      </c>
    </row>
    <row r="113" ht="15.5" customHeight="1">
      <c r="A113" s="1">
        <f>1+A112</f>
        <v/>
      </c>
      <c r="B113" s="4" t="n">
        <v>23.2696401958697</v>
      </c>
      <c r="C113" s="4" t="n">
        <v>1.445348704224708</v>
      </c>
      <c r="D113" s="4" t="n">
        <v>1</v>
      </c>
      <c r="E113" s="4" t="n">
        <v>1.391763149398948</v>
      </c>
      <c r="F113" s="4" t="n">
        <v>1</v>
      </c>
      <c r="G113" s="4" t="n">
        <v>1.010825021263435</v>
      </c>
      <c r="H113" s="4" t="n">
        <v>1</v>
      </c>
      <c r="I113" s="4" t="n">
        <v>1.004454623584307</v>
      </c>
      <c r="J113" s="4" t="n">
        <v>0.9999999999999999</v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s="4" t="n">
        <v/>
      </c>
      <c r="W113" t="n">
        <v/>
      </c>
      <c r="X113" t="n">
        <v/>
      </c>
    </row>
    <row r="114" ht="15.5" customHeight="1">
      <c r="A114" s="1">
        <f>1+A113</f>
        <v/>
      </c>
      <c r="B114" s="4" t="n">
        <v>4.09401786792225</v>
      </c>
      <c r="C114" s="4" t="n">
        <v>1.26100130489594</v>
      </c>
      <c r="D114" s="4" t="n">
        <v>1.892973235270044</v>
      </c>
      <c r="E114" s="4" t="n">
        <v>1</v>
      </c>
      <c r="F114" s="4" t="n">
        <v>1.083210952930258</v>
      </c>
      <c r="G114" s="4" t="n">
        <v>1</v>
      </c>
      <c r="H114" s="4" t="n">
        <v>1</v>
      </c>
      <c r="I114" s="4" t="n">
        <v>1.00390901211195</v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</row>
    <row r="115" ht="15.5" customHeight="1">
      <c r="A115" s="1">
        <f>1+A114</f>
        <v/>
      </c>
      <c r="B115" s="4" t="n">
        <v>12.55037573058725</v>
      </c>
      <c r="C115" s="4" t="n">
        <v>1.019004956368434</v>
      </c>
      <c r="D115" s="4" t="n">
        <v>1</v>
      </c>
      <c r="E115" s="4" t="n">
        <v>1</v>
      </c>
      <c r="F115" s="4" t="n">
        <v>1</v>
      </c>
      <c r="G115" s="4" t="n">
        <v>1</v>
      </c>
      <c r="H115" s="4" t="n">
        <v>2.758522758185439</v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</row>
    <row r="116" ht="15.5" customHeight="1">
      <c r="A116" s="1">
        <f>1+A115</f>
        <v/>
      </c>
      <c r="B116" s="4" t="n">
        <v>5.243295953193564</v>
      </c>
      <c r="C116" s="4" t="n">
        <v>2.201831876511066</v>
      </c>
      <c r="D116" s="4" t="n">
        <v>1.041936778089829</v>
      </c>
      <c r="E116" s="4" t="n">
        <v>1</v>
      </c>
      <c r="F116" s="4" t="n">
        <v>1</v>
      </c>
      <c r="G116" s="4" t="n">
        <v>1</v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</row>
    <row r="117" ht="15.5" customHeight="1">
      <c r="A117" s="1">
        <f>1+A116</f>
        <v/>
      </c>
      <c r="B117" s="4" t="n">
        <v>3.732769744160178</v>
      </c>
      <c r="C117" s="4" t="n">
        <v>1.03028822085012</v>
      </c>
      <c r="D117" s="4" t="n">
        <v>0.9999999999999999</v>
      </c>
      <c r="E117" s="4" t="n">
        <v>0.9999999999999999</v>
      </c>
      <c r="F117" s="4" t="n">
        <v>1.299057094926824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</row>
    <row r="118" ht="15.5" customHeight="1">
      <c r="A118" s="1">
        <f>1+A117</f>
        <v/>
      </c>
      <c r="B118" s="4" t="n">
        <v>14.59087413483722</v>
      </c>
      <c r="C118" s="4" t="n">
        <v>1</v>
      </c>
      <c r="D118" s="4" t="n">
        <v>1.033925402765333</v>
      </c>
      <c r="E118" s="4" t="n">
        <v>1.014927782497876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</row>
    <row r="119" ht="15.5" customHeight="1">
      <c r="A119" s="1">
        <f>1+A118</f>
        <v/>
      </c>
      <c r="B119" s="4" t="n">
        <v>3.884009729868135</v>
      </c>
      <c r="C119" s="4" t="n">
        <v>1.391027753971916</v>
      </c>
      <c r="D119" s="4" t="n">
        <v>1.058932252790218</v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</row>
    <row r="120" ht="15.5" customHeight="1">
      <c r="A120" s="1">
        <f>1+A119</f>
        <v/>
      </c>
      <c r="B120" s="4" t="n">
        <v/>
      </c>
      <c r="C120" s="4" t="n">
        <v>3.608754027926961</v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</row>
    <row r="121" ht="15.5" customHeight="1">
      <c r="A121" s="1">
        <f>1+A120</f>
        <v/>
      </c>
      <c r="B121" s="4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</row>
    <row r="123">
      <c r="A123" t="inlineStr">
        <is>
          <t>Collect Data:</t>
        </is>
      </c>
    </row>
    <row r="125">
      <c r="A125" s="55" t="inlineStr">
        <is>
          <t>Incurred</t>
        </is>
      </c>
      <c r="B125" s="8" t="inlineStr">
        <is>
          <t>Paid Month</t>
        </is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  <c r="AA125" s="55" t="inlineStr">
        <is>
          <t xml:space="preserve">Paid </t>
        </is>
      </c>
      <c r="AB125" s="55" t="n"/>
      <c r="AC125" s="55" t="inlineStr">
        <is>
          <t>Paid</t>
        </is>
      </c>
      <c r="AD125" s="8" t="inlineStr">
        <is>
          <t>Incurred</t>
        </is>
      </c>
      <c r="AE125" s="55" t="n"/>
      <c r="AF125" s="55" t="n"/>
      <c r="AG125" s="55" t="n"/>
      <c r="AH125" s="55" t="n"/>
      <c r="AI125" s="55" t="n"/>
      <c r="AJ125" s="55" t="n"/>
      <c r="AK125" s="55" t="n"/>
      <c r="AL125" s="55" t="n"/>
      <c r="AM125" s="55" t="n"/>
      <c r="AN125" s="55" t="n"/>
      <c r="AO125" s="55" t="n"/>
      <c r="AP125" s="55" t="n"/>
      <c r="AQ125" s="55" t="n"/>
      <c r="AR125" s="55" t="n"/>
      <c r="AS125" s="55" t="n"/>
      <c r="AT125" s="55" t="n"/>
      <c r="AU125" s="55" t="n"/>
      <c r="AV125" s="55" t="n"/>
      <c r="AW125" s="55" t="n"/>
      <c r="AX125" s="55" t="n"/>
      <c r="AY125" s="55" t="n"/>
      <c r="AZ125" s="55" t="n"/>
      <c r="BA125" s="55" t="n"/>
      <c r="BB125" s="55" t="n"/>
      <c r="BC125" s="55" t="inlineStr">
        <is>
          <t xml:space="preserve">Paid </t>
        </is>
      </c>
    </row>
    <row r="126">
      <c r="A126" s="55" t="inlineStr">
        <is>
          <t>Month</t>
        </is>
      </c>
      <c r="B126" s="9">
        <f>A127</f>
        <v/>
      </c>
      <c r="C126" s="9">
        <f>A128</f>
        <v/>
      </c>
      <c r="D126" s="9">
        <f>A129</f>
        <v/>
      </c>
      <c r="E126" s="9">
        <f>A130</f>
        <v/>
      </c>
      <c r="F126" s="9">
        <f>A131</f>
        <v/>
      </c>
      <c r="G126" s="9">
        <f>A132</f>
        <v/>
      </c>
      <c r="H126" s="9">
        <f>A133</f>
        <v/>
      </c>
      <c r="I126" s="9">
        <f>A134</f>
        <v/>
      </c>
      <c r="J126" s="9">
        <f>A135</f>
        <v/>
      </c>
      <c r="K126" s="9">
        <f>A136</f>
        <v/>
      </c>
      <c r="L126" s="9">
        <f>A137</f>
        <v/>
      </c>
      <c r="M126" s="9">
        <f>A138</f>
        <v/>
      </c>
      <c r="N126" s="9">
        <f>A139</f>
        <v/>
      </c>
      <c r="O126" s="9">
        <f>A140</f>
        <v/>
      </c>
      <c r="P126" s="9">
        <f>A141</f>
        <v/>
      </c>
      <c r="Q126" s="9">
        <f>A142</f>
        <v/>
      </c>
      <c r="R126" s="9">
        <f>A143</f>
        <v/>
      </c>
      <c r="S126" s="9">
        <f>A144</f>
        <v/>
      </c>
      <c r="T126" s="9">
        <f>A145</f>
        <v/>
      </c>
      <c r="U126" s="9">
        <f>A146</f>
        <v/>
      </c>
      <c r="V126" s="9">
        <f>A147</f>
        <v/>
      </c>
      <c r="W126" s="9">
        <f>A148</f>
        <v/>
      </c>
      <c r="X126" s="9">
        <f>A149</f>
        <v/>
      </c>
      <c r="Y126" s="9">
        <f>A150</f>
        <v/>
      </c>
      <c r="Z126" s="9" t="inlineStr">
        <is>
          <t>Total</t>
        </is>
      </c>
      <c r="AA126" s="55" t="inlineStr">
        <is>
          <t>Total</t>
        </is>
      </c>
      <c r="AB126" s="55" t="n"/>
      <c r="AC126" s="55" t="inlineStr">
        <is>
          <t>Month</t>
        </is>
      </c>
      <c r="AD126" s="9">
        <f>AC127</f>
        <v/>
      </c>
      <c r="AE126" s="9">
        <f>AC128</f>
        <v/>
      </c>
      <c r="AF126" s="9">
        <f>AC129</f>
        <v/>
      </c>
      <c r="AG126" s="9">
        <f>AC130</f>
        <v/>
      </c>
      <c r="AH126" s="9">
        <f>AC131</f>
        <v/>
      </c>
      <c r="AI126" s="9">
        <f>AC132</f>
        <v/>
      </c>
      <c r="AJ126" s="9">
        <f>AC133</f>
        <v/>
      </c>
      <c r="AK126" s="9">
        <f>AC134</f>
        <v/>
      </c>
      <c r="AL126" s="9">
        <f>AC135</f>
        <v/>
      </c>
      <c r="AM126" s="9">
        <f>AC136</f>
        <v/>
      </c>
      <c r="AN126" s="9">
        <f>AC137</f>
        <v/>
      </c>
      <c r="AO126" s="9">
        <f>AC138</f>
        <v/>
      </c>
      <c r="AP126" s="9">
        <f>AC139</f>
        <v/>
      </c>
      <c r="AQ126" s="9">
        <f>AC140</f>
        <v/>
      </c>
      <c r="AR126" s="9">
        <f>AC141</f>
        <v/>
      </c>
      <c r="AS126" s="9">
        <f>AC142</f>
        <v/>
      </c>
      <c r="AT126" s="9">
        <f>AC143</f>
        <v/>
      </c>
      <c r="AU126" s="9">
        <f>AC144</f>
        <v/>
      </c>
      <c r="AV126" s="9">
        <f>AC145</f>
        <v/>
      </c>
      <c r="AW126" s="9">
        <f>AC146</f>
        <v/>
      </c>
      <c r="AX126" s="9">
        <f>AC147</f>
        <v/>
      </c>
      <c r="AY126" s="9">
        <f>AC148</f>
        <v/>
      </c>
      <c r="AZ126" s="9">
        <f>AC149</f>
        <v/>
      </c>
      <c r="BA126" s="9">
        <f>AC150</f>
        <v/>
      </c>
      <c r="BB126" s="9" t="inlineStr">
        <is>
          <t>Total</t>
        </is>
      </c>
      <c r="BC126" s="55" t="inlineStr">
        <is>
          <t>Total</t>
        </is>
      </c>
    </row>
    <row r="127">
      <c r="A127" s="10">
        <f>Summary!A8</f>
        <v/>
      </c>
      <c r="B127" s="47" t="n">
        <v/>
      </c>
      <c r="C127" s="47" t="n">
        <v/>
      </c>
      <c r="D127" s="47" t="n">
        <v>1117.67</v>
      </c>
      <c r="E127" s="47" t="n">
        <v>1117.669999999999</v>
      </c>
      <c r="F127" s="47" t="n">
        <v>1317.669999999999</v>
      </c>
      <c r="G127" s="47" t="n">
        <v>3621.669999999999</v>
      </c>
      <c r="H127" s="47" t="n">
        <v>3646.67</v>
      </c>
      <c r="I127" s="47" t="n">
        <v>3683.669999999999</v>
      </c>
      <c r="J127" s="47" t="n">
        <v>3683.669999999999</v>
      </c>
      <c r="K127" s="47" t="n">
        <v>3683.669999999999</v>
      </c>
      <c r="L127" s="47" t="n">
        <v>3683.669999999999</v>
      </c>
      <c r="M127" s="47" t="n">
        <v>3683.669999999999</v>
      </c>
      <c r="N127" s="47" t="n">
        <v>3760.669999999999</v>
      </c>
      <c r="O127" s="47" t="n">
        <v>3760.669999999999</v>
      </c>
      <c r="P127" s="47" t="n">
        <v>3760.669999999999</v>
      </c>
      <c r="Q127" s="47" t="n">
        <v>3760.669999999999</v>
      </c>
      <c r="R127" s="47" t="n">
        <v>4124.96</v>
      </c>
      <c r="S127" s="47" t="n">
        <v>4124.96</v>
      </c>
      <c r="T127" s="47" t="n">
        <v>4124.96</v>
      </c>
      <c r="U127" s="47" t="n">
        <v>4124.96</v>
      </c>
      <c r="V127" s="47" t="n">
        <v>4124.96</v>
      </c>
      <c r="W127" s="47" t="n">
        <v>4124.96</v>
      </c>
      <c r="X127" s="47" t="n">
        <v>4124.96</v>
      </c>
      <c r="Y127" s="47" t="n">
        <v>4124.96</v>
      </c>
      <c r="Z127" s="12" t="n"/>
      <c r="AA127" s="12" t="n"/>
      <c r="AC127" s="10">
        <f>A127</f>
        <v/>
      </c>
      <c r="AD127" s="47">
        <f>GETPIVOTDATA("check_amount_total",[1]PT!$A$4,"Inc Date",AD$65,"Paid Date",$A127,"LOB2","MS")</f>
        <v/>
      </c>
      <c r="AE127" s="47">
        <f>GETPIVOTDATA("check_amount_total",[1]PT!$A$4,"Inc Date",AE$65,"Paid Date",$A127,"LOB2","MS")</f>
        <v/>
      </c>
      <c r="AF127" s="47">
        <f>GETPIVOTDATA("check_amount_total",[1]PT!$A$4,"Inc Date",AF$65,"Paid Date",$A127,"LOB2","MS")</f>
        <v/>
      </c>
      <c r="AG127" s="47">
        <f>GETPIVOTDATA("check_amount_total",[1]PT!$A$4,"Inc Date",AG$65,"Paid Date",$A127,"LOB2","MS")</f>
        <v/>
      </c>
      <c r="AH127" s="47">
        <f>GETPIVOTDATA("check_amount_total",[1]PT!$A$4,"Inc Date",AH$65,"Paid Date",$A127,"LOB2","MS")</f>
        <v/>
      </c>
      <c r="AI127" s="47">
        <f>GETPIVOTDATA("check_amount_total",[1]PT!$A$4,"Inc Date",AI$65,"Paid Date",$A127,"LOB2","MS")</f>
        <v/>
      </c>
      <c r="AJ127" s="47">
        <f>GETPIVOTDATA("check_amount_total",[1]PT!$A$4,"Inc Date",AJ$65,"Paid Date",$A127,"LOB2","MS")</f>
        <v/>
      </c>
      <c r="AK127" s="47">
        <f>GETPIVOTDATA("check_amount_total",[1]PT!$A$4,"Inc Date",AK$65,"Paid Date",$A127,"LOB2","MS")</f>
        <v/>
      </c>
      <c r="AL127" s="47">
        <f>GETPIVOTDATA("check_amount_total",[1]PT!$A$4,"Inc Date",AL$65,"Paid Date",$A127,"LOB2","MS")</f>
        <v/>
      </c>
      <c r="AM127" s="47">
        <f>GETPIVOTDATA("check_amount_total",[1]PT!$A$4,"Inc Date",AM$65,"Paid Date",$A127,"LOB2","MS")</f>
        <v/>
      </c>
      <c r="AN127" s="47">
        <f>GETPIVOTDATA("check_amount_total",[1]PT!$A$4,"Inc Date",AN$65,"Paid Date",$A127,"LOB2","MS")</f>
        <v/>
      </c>
      <c r="AO127" s="47">
        <f>GETPIVOTDATA("check_amount_total",[1]PT!$A$4,"Inc Date",AO$65,"Paid Date",$A127,"LOB2","MS")</f>
        <v/>
      </c>
      <c r="AP127" s="47">
        <f>GETPIVOTDATA("check_amount_total",[1]PT!$A$4,"Inc Date",AP$65,"Paid Date",$A127,"LOB2","MS")</f>
        <v/>
      </c>
      <c r="AQ127" s="47">
        <f>GETPIVOTDATA("check_amount_total",[1]PT!$A$4,"Inc Date",AQ$65,"Paid Date",$A127,"LOB2","MS")</f>
        <v/>
      </c>
      <c r="AR127" s="47">
        <f>GETPIVOTDATA("check_amount_total",[1]PT!$A$4,"Inc Date",AR$65,"Paid Date",$A127,"LOB2","MS")</f>
        <v/>
      </c>
      <c r="AS127" s="47">
        <f>GETPIVOTDATA("check_amount_total",[1]PT!$A$4,"Inc Date",AS$65,"Paid Date",$A127,"LOB2","MS")</f>
        <v/>
      </c>
      <c r="AT127" s="47">
        <f>GETPIVOTDATA("check_amount_total",[1]PT!$A$4,"Inc Date",AT$65,"Paid Date",$A127,"LOB2","MS")</f>
        <v/>
      </c>
      <c r="AU127" s="47">
        <f>GETPIVOTDATA("check_amount_total",[1]PT!$A$4,"Inc Date",AU$65,"Paid Date",$A127,"LOB2","MS")</f>
        <v/>
      </c>
      <c r="AV127" s="47">
        <f>GETPIVOTDATA("check_amount_total",[1]PT!$A$4,"Inc Date",AV$65,"Paid Date",$A127,"LOB2","MS")</f>
        <v/>
      </c>
      <c r="AW127" s="47">
        <f>GETPIVOTDATA("check_amount_total",[1]PT!$A$4,"Inc Date",AW$65,"Paid Date",$A127,"LOB2","MS")</f>
        <v/>
      </c>
      <c r="AX127" s="47">
        <f>GETPIVOTDATA("check_amount_total",[1]PT!$A$4,"Inc Date",AX$65,"Paid Date",$A127,"LOB2","MS")</f>
        <v/>
      </c>
      <c r="AY127" s="47">
        <f>GETPIVOTDATA("check_amount_total",[1]PT!$A$4,"Inc Date",AY$65,"Paid Date",$A127,"LOB2","MS")</f>
        <v/>
      </c>
      <c r="AZ127" s="47">
        <f>GETPIVOTDATA("check_amount_total",[1]PT!$A$4,"Inc Date",AZ$65,"Paid Date",$A127,"LOB2","MS")</f>
        <v/>
      </c>
      <c r="BA127" s="47">
        <f>GETPIVOTDATA("check_amount_total",[1]PT!$A$4,"Inc Date",BA$65,"Paid Date",$A127,"LOB2","MS")</f>
        <v/>
      </c>
      <c r="BB127" s="12">
        <f>SUM(AD127:BA127)</f>
        <v/>
      </c>
      <c r="BC127" s="12" t="n"/>
    </row>
    <row r="128">
      <c r="A128" s="10">
        <f>Summary!A9</f>
        <v/>
      </c>
      <c r="B128" s="47" t="n">
        <v/>
      </c>
      <c r="C128" s="47" t="n">
        <v/>
      </c>
      <c r="D128" s="47" t="n">
        <v>20</v>
      </c>
      <c r="E128" s="47" t="n">
        <v>20</v>
      </c>
      <c r="F128" s="47" t="n">
        <v>1572</v>
      </c>
      <c r="G128" s="47" t="n">
        <v>2677</v>
      </c>
      <c r="H128" s="47" t="n">
        <v>2693</v>
      </c>
      <c r="I128" s="47" t="n">
        <v>2693</v>
      </c>
      <c r="J128" s="47" t="n">
        <v>2693</v>
      </c>
      <c r="K128" s="47" t="n">
        <v>2693</v>
      </c>
      <c r="L128" s="47" t="n">
        <v>2735</v>
      </c>
      <c r="M128" s="47" t="n">
        <v>2812</v>
      </c>
      <c r="N128" s="47" t="n">
        <v>2842</v>
      </c>
      <c r="O128" s="47" t="n">
        <v>2842</v>
      </c>
      <c r="P128" s="47" t="n">
        <v>2842</v>
      </c>
      <c r="Q128" s="47" t="n">
        <v>2842</v>
      </c>
      <c r="R128" s="47" t="n">
        <v>4292</v>
      </c>
      <c r="S128" s="47" t="n">
        <v>4292</v>
      </c>
      <c r="T128" s="47" t="n">
        <v>4292</v>
      </c>
      <c r="U128" s="47" t="n">
        <v>4292</v>
      </c>
      <c r="V128" s="47" t="n">
        <v>4292</v>
      </c>
      <c r="W128" s="47" t="n">
        <v>4292</v>
      </c>
      <c r="X128" s="47" t="n">
        <v>4292</v>
      </c>
      <c r="Y128" s="47" t="n">
        <v/>
      </c>
      <c r="Z128" s="12" t="n"/>
      <c r="AA128" s="12" t="n"/>
      <c r="AC128" s="10">
        <f>A128</f>
        <v/>
      </c>
      <c r="AD128" s="47">
        <f>GETPIVOTDATA("check_amount_total",[1]PT!$A$4,"Inc Date",AD$65,"Paid Date",$A128,"LOB2","MS")</f>
        <v/>
      </c>
      <c r="AE128" s="47">
        <f>GETPIVOTDATA("check_amount_total",[1]PT!$A$4,"Inc Date",AE$65,"Paid Date",$A128,"LOB2","MS")</f>
        <v/>
      </c>
      <c r="AF128" s="47">
        <f>GETPIVOTDATA("check_amount_total",[1]PT!$A$4,"Inc Date",AF$65,"Paid Date",$A128,"LOB2","MS")</f>
        <v/>
      </c>
      <c r="AG128" s="47">
        <f>GETPIVOTDATA("check_amount_total",[1]PT!$A$4,"Inc Date",AG$65,"Paid Date",$A128,"LOB2","MS")</f>
        <v/>
      </c>
      <c r="AH128" s="47">
        <f>GETPIVOTDATA("check_amount_total",[1]PT!$A$4,"Inc Date",AH$65,"Paid Date",$A128,"LOB2","MS")</f>
        <v/>
      </c>
      <c r="AI128" s="47">
        <f>GETPIVOTDATA("check_amount_total",[1]PT!$A$4,"Inc Date",AI$65,"Paid Date",$A128,"LOB2","MS")</f>
        <v/>
      </c>
      <c r="AJ128" s="47">
        <f>GETPIVOTDATA("check_amount_total",[1]PT!$A$4,"Inc Date",AJ$65,"Paid Date",$A128,"LOB2","MS")</f>
        <v/>
      </c>
      <c r="AK128" s="47">
        <f>GETPIVOTDATA("check_amount_total",[1]PT!$A$4,"Inc Date",AK$65,"Paid Date",$A128,"LOB2","MS")</f>
        <v/>
      </c>
      <c r="AL128" s="47">
        <f>GETPIVOTDATA("check_amount_total",[1]PT!$A$4,"Inc Date",AL$65,"Paid Date",$A128,"LOB2","MS")</f>
        <v/>
      </c>
      <c r="AM128" s="47">
        <f>GETPIVOTDATA("check_amount_total",[1]PT!$A$4,"Inc Date",AM$65,"Paid Date",$A128,"LOB2","MS")</f>
        <v/>
      </c>
      <c r="AN128" s="47">
        <f>GETPIVOTDATA("check_amount_total",[1]PT!$A$4,"Inc Date",AN$65,"Paid Date",$A128,"LOB2","MS")</f>
        <v/>
      </c>
      <c r="AO128" s="47">
        <f>GETPIVOTDATA("check_amount_total",[1]PT!$A$4,"Inc Date",AO$65,"Paid Date",$A128,"LOB2","MS")</f>
        <v/>
      </c>
      <c r="AP128" s="47">
        <f>GETPIVOTDATA("check_amount_total",[1]PT!$A$4,"Inc Date",AP$65,"Paid Date",$A128,"LOB2","MS")</f>
        <v/>
      </c>
      <c r="AQ128" s="47">
        <f>GETPIVOTDATA("check_amount_total",[1]PT!$A$4,"Inc Date",AQ$65,"Paid Date",$A128,"LOB2","MS")</f>
        <v/>
      </c>
      <c r="AR128" s="47">
        <f>GETPIVOTDATA("check_amount_total",[1]PT!$A$4,"Inc Date",AR$65,"Paid Date",$A128,"LOB2","MS")</f>
        <v/>
      </c>
      <c r="AS128" s="47">
        <f>GETPIVOTDATA("check_amount_total",[1]PT!$A$4,"Inc Date",AS$65,"Paid Date",$A128,"LOB2","MS")</f>
        <v/>
      </c>
      <c r="AT128" s="47">
        <f>GETPIVOTDATA("check_amount_total",[1]PT!$A$4,"Inc Date",AT$65,"Paid Date",$A128,"LOB2","MS")</f>
        <v/>
      </c>
      <c r="AU128" s="47">
        <f>GETPIVOTDATA("check_amount_total",[1]PT!$A$4,"Inc Date",AU$65,"Paid Date",$A128,"LOB2","MS")</f>
        <v/>
      </c>
      <c r="AV128" s="47">
        <f>GETPIVOTDATA("check_amount_total",[1]PT!$A$4,"Inc Date",AV$65,"Paid Date",$A128,"LOB2","MS")</f>
        <v/>
      </c>
      <c r="AW128" s="47">
        <f>GETPIVOTDATA("check_amount_total",[1]PT!$A$4,"Inc Date",AW$65,"Paid Date",$A128,"LOB2","MS")</f>
        <v/>
      </c>
      <c r="AX128" s="47">
        <f>GETPIVOTDATA("check_amount_total",[1]PT!$A$4,"Inc Date",AX$65,"Paid Date",$A128,"LOB2","MS")</f>
        <v/>
      </c>
      <c r="AY128" s="47">
        <f>GETPIVOTDATA("check_amount_total",[1]PT!$A$4,"Inc Date",AY$65,"Paid Date",$A128,"LOB2","MS")</f>
        <v/>
      </c>
      <c r="AZ128" s="47">
        <f>GETPIVOTDATA("check_amount_total",[1]PT!$A$4,"Inc Date",AZ$65,"Paid Date",$A128,"LOB2","MS")</f>
        <v/>
      </c>
      <c r="BA128" s="47">
        <f>GETPIVOTDATA("check_amount_total",[1]PT!$A$4,"Inc Date",BA$65,"Paid Date",$A128,"LOB2","MS")</f>
        <v/>
      </c>
      <c r="BB128" s="12">
        <f>SUM(AD128:BA128)</f>
        <v/>
      </c>
      <c r="BC128" s="12" t="n"/>
    </row>
    <row r="129">
      <c r="A129" s="10">
        <f>Summary!A10</f>
        <v/>
      </c>
      <c r="B129" s="47" t="n">
        <v/>
      </c>
      <c r="C129" s="47" t="n">
        <v/>
      </c>
      <c r="D129" s="47" t="n">
        <v>115</v>
      </c>
      <c r="E129" s="47" t="n">
        <v>115</v>
      </c>
      <c r="F129" s="47" t="n">
        <v>1451</v>
      </c>
      <c r="G129" s="47" t="n">
        <v>1956</v>
      </c>
      <c r="H129" s="47" t="n">
        <v>1956</v>
      </c>
      <c r="I129" s="47" t="n">
        <v>1956</v>
      </c>
      <c r="J129" s="47" t="n">
        <v>1956</v>
      </c>
      <c r="K129" s="47" t="n">
        <v>1956</v>
      </c>
      <c r="L129" s="47" t="n">
        <v>1956</v>
      </c>
      <c r="M129" s="47" t="n">
        <v>1956</v>
      </c>
      <c r="N129" s="47" t="n">
        <v>1956</v>
      </c>
      <c r="O129" s="47" t="n">
        <v>1956</v>
      </c>
      <c r="P129" s="47" t="n">
        <v>1956</v>
      </c>
      <c r="Q129" s="47" t="n">
        <v>2406</v>
      </c>
      <c r="R129" s="47" t="n">
        <v>2406</v>
      </c>
      <c r="S129" s="47" t="n">
        <v>2406</v>
      </c>
      <c r="T129" s="47" t="n">
        <v>2406</v>
      </c>
      <c r="U129" s="47" t="n">
        <v>2406</v>
      </c>
      <c r="V129" s="47" t="n">
        <v>2406</v>
      </c>
      <c r="W129" s="47" t="n">
        <v>2406</v>
      </c>
      <c r="X129" s="47" t="n">
        <v/>
      </c>
      <c r="Y129" s="47" t="n">
        <v/>
      </c>
      <c r="Z129" s="12" t="n"/>
      <c r="AA129" s="12" t="n"/>
      <c r="AC129" s="10">
        <f>A129</f>
        <v/>
      </c>
      <c r="AD129" s="47">
        <f>GETPIVOTDATA("check_amount_total",[1]PT!$A$4,"Inc Date",AD$65,"Paid Date",$A129,"LOB2","MS")</f>
        <v/>
      </c>
      <c r="AE129" s="47">
        <f>GETPIVOTDATA("check_amount_total",[1]PT!$A$4,"Inc Date",AE$65,"Paid Date",$A129,"LOB2","MS")</f>
        <v/>
      </c>
      <c r="AF129" s="47">
        <f>GETPIVOTDATA("check_amount_total",[1]PT!$A$4,"Inc Date",AF$65,"Paid Date",$A129,"LOB2","MS")</f>
        <v/>
      </c>
      <c r="AG129" s="47">
        <f>GETPIVOTDATA("check_amount_total",[1]PT!$A$4,"Inc Date",AG$65,"Paid Date",$A129,"LOB2","MS")</f>
        <v/>
      </c>
      <c r="AH129" s="47">
        <f>GETPIVOTDATA("check_amount_total",[1]PT!$A$4,"Inc Date",AH$65,"Paid Date",$A129,"LOB2","MS")</f>
        <v/>
      </c>
      <c r="AI129" s="47">
        <f>GETPIVOTDATA("check_amount_total",[1]PT!$A$4,"Inc Date",AI$65,"Paid Date",$A129,"LOB2","MS")</f>
        <v/>
      </c>
      <c r="AJ129" s="47">
        <f>GETPIVOTDATA("check_amount_total",[1]PT!$A$4,"Inc Date",AJ$65,"Paid Date",$A129,"LOB2","MS")</f>
        <v/>
      </c>
      <c r="AK129" s="47">
        <f>GETPIVOTDATA("check_amount_total",[1]PT!$A$4,"Inc Date",AK$65,"Paid Date",$A129,"LOB2","MS")</f>
        <v/>
      </c>
      <c r="AL129" s="47">
        <f>GETPIVOTDATA("check_amount_total",[1]PT!$A$4,"Inc Date",AL$65,"Paid Date",$A129,"LOB2","MS")</f>
        <v/>
      </c>
      <c r="AM129" s="47">
        <f>GETPIVOTDATA("check_amount_total",[1]PT!$A$4,"Inc Date",AM$65,"Paid Date",$A129,"LOB2","MS")</f>
        <v/>
      </c>
      <c r="AN129" s="47">
        <f>GETPIVOTDATA("check_amount_total",[1]PT!$A$4,"Inc Date",AN$65,"Paid Date",$A129,"LOB2","MS")</f>
        <v/>
      </c>
      <c r="AO129" s="47">
        <f>GETPIVOTDATA("check_amount_total",[1]PT!$A$4,"Inc Date",AO$65,"Paid Date",$A129,"LOB2","MS")</f>
        <v/>
      </c>
      <c r="AP129" s="47">
        <f>GETPIVOTDATA("check_amount_total",[1]PT!$A$4,"Inc Date",AP$65,"Paid Date",$A129,"LOB2","MS")</f>
        <v/>
      </c>
      <c r="AQ129" s="47">
        <f>GETPIVOTDATA("check_amount_total",[1]PT!$A$4,"Inc Date",AQ$65,"Paid Date",$A129,"LOB2","MS")</f>
        <v/>
      </c>
      <c r="AR129" s="47">
        <f>GETPIVOTDATA("check_amount_total",[1]PT!$A$4,"Inc Date",AR$65,"Paid Date",$A129,"LOB2","MS")</f>
        <v/>
      </c>
      <c r="AS129" s="47">
        <f>GETPIVOTDATA("check_amount_total",[1]PT!$A$4,"Inc Date",AS$65,"Paid Date",$A129,"LOB2","MS")</f>
        <v/>
      </c>
      <c r="AT129" s="47">
        <f>GETPIVOTDATA("check_amount_total",[1]PT!$A$4,"Inc Date",AT$65,"Paid Date",$A129,"LOB2","MS")</f>
        <v/>
      </c>
      <c r="AU129" s="47">
        <f>GETPIVOTDATA("check_amount_total",[1]PT!$A$4,"Inc Date",AU$65,"Paid Date",$A129,"LOB2","MS")</f>
        <v/>
      </c>
      <c r="AV129" s="47">
        <f>GETPIVOTDATA("check_amount_total",[1]PT!$A$4,"Inc Date",AV$65,"Paid Date",$A129,"LOB2","MS")</f>
        <v/>
      </c>
      <c r="AW129" s="47">
        <f>GETPIVOTDATA("check_amount_total",[1]PT!$A$4,"Inc Date",AW$65,"Paid Date",$A129,"LOB2","MS")</f>
        <v/>
      </c>
      <c r="AX129" s="47">
        <f>GETPIVOTDATA("check_amount_total",[1]PT!$A$4,"Inc Date",AX$65,"Paid Date",$A129,"LOB2","MS")</f>
        <v/>
      </c>
      <c r="AY129" s="47">
        <f>GETPIVOTDATA("check_amount_total",[1]PT!$A$4,"Inc Date",AY$65,"Paid Date",$A129,"LOB2","MS")</f>
        <v/>
      </c>
      <c r="AZ129" s="47">
        <f>GETPIVOTDATA("check_amount_total",[1]PT!$A$4,"Inc Date",AZ$65,"Paid Date",$A129,"LOB2","MS")</f>
        <v/>
      </c>
      <c r="BA129" s="47">
        <f>GETPIVOTDATA("check_amount_total",[1]PT!$A$4,"Inc Date",BA$65,"Paid Date",$A129,"LOB2","MS")</f>
        <v/>
      </c>
      <c r="BB129" s="12">
        <f>SUM(AD129:BA129)</f>
        <v/>
      </c>
      <c r="BC129" s="12" t="n"/>
    </row>
    <row r="130">
      <c r="A130" s="10">
        <f>Summary!A11</f>
        <v/>
      </c>
      <c r="B130" s="47" t="n">
        <v/>
      </c>
      <c r="C130" s="47" t="n">
        <v/>
      </c>
      <c r="D130" s="47" t="n">
        <v>100.0000000000001</v>
      </c>
      <c r="E130" s="47" t="n">
        <v>300.0000000000001</v>
      </c>
      <c r="F130" s="47" t="n">
        <v>1355</v>
      </c>
      <c r="G130" s="47" t="n">
        <v>1355</v>
      </c>
      <c r="H130" s="47" t="n">
        <v>1355</v>
      </c>
      <c r="I130" s="47" t="n">
        <v>1355</v>
      </c>
      <c r="J130" s="47" t="n">
        <v>1355</v>
      </c>
      <c r="K130" s="47" t="n">
        <v>1355</v>
      </c>
      <c r="L130" s="47" t="n">
        <v>1355</v>
      </c>
      <c r="M130" s="47" t="n">
        <v>1355</v>
      </c>
      <c r="N130" s="47" t="n">
        <v>1355</v>
      </c>
      <c r="O130" s="47" t="n">
        <v>1355</v>
      </c>
      <c r="P130" s="47" t="n">
        <v>1355</v>
      </c>
      <c r="Q130" s="47" t="n">
        <v>1355</v>
      </c>
      <c r="R130" s="47" t="n">
        <v>1355</v>
      </c>
      <c r="S130" s="47" t="n">
        <v>1355</v>
      </c>
      <c r="T130" s="47" t="n">
        <v>1355</v>
      </c>
      <c r="U130" s="47" t="n">
        <v>1355</v>
      </c>
      <c r="V130" s="47" t="n">
        <v>1355</v>
      </c>
      <c r="W130" s="47" t="n">
        <v/>
      </c>
      <c r="X130" s="47" t="n">
        <v/>
      </c>
      <c r="Y130" s="47" t="n">
        <v/>
      </c>
      <c r="Z130" s="12" t="n"/>
      <c r="AA130" s="12" t="n"/>
      <c r="AC130" s="10">
        <f>A130</f>
        <v/>
      </c>
      <c r="AD130" s="47">
        <f>GETPIVOTDATA("check_amount_total",[1]PT!$A$4,"Inc Date",AD$65,"Paid Date",$A130,"LOB2","MS")</f>
        <v/>
      </c>
      <c r="AE130" s="47">
        <f>GETPIVOTDATA("check_amount_total",[1]PT!$A$4,"Inc Date",AE$65,"Paid Date",$A130,"LOB2","MS")</f>
        <v/>
      </c>
      <c r="AF130" s="47">
        <f>GETPIVOTDATA("check_amount_total",[1]PT!$A$4,"Inc Date",AF$65,"Paid Date",$A130,"LOB2","MS")</f>
        <v/>
      </c>
      <c r="AG130" s="47">
        <f>GETPIVOTDATA("check_amount_total",[1]PT!$A$4,"Inc Date",AG$65,"Paid Date",$A130,"LOB2","MS")</f>
        <v/>
      </c>
      <c r="AH130" s="47">
        <f>GETPIVOTDATA("check_amount_total",[1]PT!$A$4,"Inc Date",AH$65,"Paid Date",$A130,"LOB2","MS")</f>
        <v/>
      </c>
      <c r="AI130" s="47">
        <f>GETPIVOTDATA("check_amount_total",[1]PT!$A$4,"Inc Date",AI$65,"Paid Date",$A130,"LOB2","MS")</f>
        <v/>
      </c>
      <c r="AJ130" s="47">
        <f>GETPIVOTDATA("check_amount_total",[1]PT!$A$4,"Inc Date",AJ$65,"Paid Date",$A130,"LOB2","MS")</f>
        <v/>
      </c>
      <c r="AK130" s="47">
        <f>GETPIVOTDATA("check_amount_total",[1]PT!$A$4,"Inc Date",AK$65,"Paid Date",$A130,"LOB2","MS")</f>
        <v/>
      </c>
      <c r="AL130" s="47">
        <f>GETPIVOTDATA("check_amount_total",[1]PT!$A$4,"Inc Date",AL$65,"Paid Date",$A130,"LOB2","MS")</f>
        <v/>
      </c>
      <c r="AM130" s="47">
        <f>GETPIVOTDATA("check_amount_total",[1]PT!$A$4,"Inc Date",AM$65,"Paid Date",$A130,"LOB2","MS")</f>
        <v/>
      </c>
      <c r="AN130" s="47">
        <f>GETPIVOTDATA("check_amount_total",[1]PT!$A$4,"Inc Date",AN$65,"Paid Date",$A130,"LOB2","MS")</f>
        <v/>
      </c>
      <c r="AO130" s="47">
        <f>GETPIVOTDATA("check_amount_total",[1]PT!$A$4,"Inc Date",AO$65,"Paid Date",$A130,"LOB2","MS")</f>
        <v/>
      </c>
      <c r="AP130" s="47">
        <f>GETPIVOTDATA("check_amount_total",[1]PT!$A$4,"Inc Date",AP$65,"Paid Date",$A130,"LOB2","MS")</f>
        <v/>
      </c>
      <c r="AQ130" s="47">
        <f>GETPIVOTDATA("check_amount_total",[1]PT!$A$4,"Inc Date",AQ$65,"Paid Date",$A130,"LOB2","MS")</f>
        <v/>
      </c>
      <c r="AR130" s="47">
        <f>GETPIVOTDATA("check_amount_total",[1]PT!$A$4,"Inc Date",AR$65,"Paid Date",$A130,"LOB2","MS")</f>
        <v/>
      </c>
      <c r="AS130" s="47">
        <f>GETPIVOTDATA("check_amount_total",[1]PT!$A$4,"Inc Date",AS$65,"Paid Date",$A130,"LOB2","MS")</f>
        <v/>
      </c>
      <c r="AT130" s="47">
        <f>GETPIVOTDATA("check_amount_total",[1]PT!$A$4,"Inc Date",AT$65,"Paid Date",$A130,"LOB2","MS")</f>
        <v/>
      </c>
      <c r="AU130" s="47">
        <f>GETPIVOTDATA("check_amount_total",[1]PT!$A$4,"Inc Date",AU$65,"Paid Date",$A130,"LOB2","MS")</f>
        <v/>
      </c>
      <c r="AV130" s="47">
        <f>GETPIVOTDATA("check_amount_total",[1]PT!$A$4,"Inc Date",AV$65,"Paid Date",$A130,"LOB2","MS")</f>
        <v/>
      </c>
      <c r="AW130" s="47">
        <f>GETPIVOTDATA("check_amount_total",[1]PT!$A$4,"Inc Date",AW$65,"Paid Date",$A130,"LOB2","MS")</f>
        <v/>
      </c>
      <c r="AX130" s="47">
        <f>GETPIVOTDATA("check_amount_total",[1]PT!$A$4,"Inc Date",AX$65,"Paid Date",$A130,"LOB2","MS")</f>
        <v/>
      </c>
      <c r="AY130" s="47">
        <f>GETPIVOTDATA("check_amount_total",[1]PT!$A$4,"Inc Date",AY$65,"Paid Date",$A130,"LOB2","MS")</f>
        <v/>
      </c>
      <c r="AZ130" s="47">
        <f>GETPIVOTDATA("check_amount_total",[1]PT!$A$4,"Inc Date",AZ$65,"Paid Date",$A130,"LOB2","MS")</f>
        <v/>
      </c>
      <c r="BA130" s="47">
        <f>GETPIVOTDATA("check_amount_total",[1]PT!$A$4,"Inc Date",BA$65,"Paid Date",$A130,"LOB2","MS")</f>
        <v/>
      </c>
      <c r="BB130" s="12">
        <f>SUM(AD130:BA130)</f>
        <v/>
      </c>
      <c r="BC130" s="12" t="n"/>
    </row>
    <row r="131">
      <c r="A131" s="10">
        <f>Summary!A12</f>
        <v/>
      </c>
      <c r="B131" s="47" t="n">
        <v/>
      </c>
      <c r="C131" s="47" t="n">
        <v/>
      </c>
      <c r="D131" s="47" t="n">
        <v>110</v>
      </c>
      <c r="E131" s="47" t="n">
        <v>1641</v>
      </c>
      <c r="F131" s="47" t="n">
        <v>1641</v>
      </c>
      <c r="G131" s="47" t="n">
        <v>1666</v>
      </c>
      <c r="H131" s="47" t="n">
        <v>1666</v>
      </c>
      <c r="I131" s="47" t="n">
        <v>1666</v>
      </c>
      <c r="J131" s="47" t="n">
        <v>1666</v>
      </c>
      <c r="K131" s="47" t="n">
        <v>34166</v>
      </c>
      <c r="L131" s="47" t="n">
        <v>34166</v>
      </c>
      <c r="M131" s="47" t="n">
        <v>34166</v>
      </c>
      <c r="N131" s="47" t="n">
        <v>34166</v>
      </c>
      <c r="O131" s="47" t="n">
        <v>34166</v>
      </c>
      <c r="P131" s="47" t="n">
        <v>34166</v>
      </c>
      <c r="Q131" s="47" t="n">
        <v>34166</v>
      </c>
      <c r="R131" s="47" t="n">
        <v>34166</v>
      </c>
      <c r="S131" s="47" t="n">
        <v>34166</v>
      </c>
      <c r="T131" s="47" t="n">
        <v>34166</v>
      </c>
      <c r="U131" s="47" t="n">
        <v>34166</v>
      </c>
      <c r="V131" s="47" t="n">
        <v/>
      </c>
      <c r="W131" s="47" t="n">
        <v/>
      </c>
      <c r="X131" s="47" t="n">
        <v/>
      </c>
      <c r="Y131" s="47" t="n">
        <v/>
      </c>
      <c r="Z131" s="12" t="n"/>
      <c r="AA131" s="12" t="n"/>
      <c r="AC131" s="10">
        <f>A131</f>
        <v/>
      </c>
      <c r="AD131" s="47">
        <f>GETPIVOTDATA("check_amount_total",[1]PT!$A$4,"Inc Date",AD$65,"Paid Date",$A131,"LOB2","MS")</f>
        <v/>
      </c>
      <c r="AE131" s="47">
        <f>GETPIVOTDATA("check_amount_total",[1]PT!$A$4,"Inc Date",AE$65,"Paid Date",$A131,"LOB2","MS")</f>
        <v/>
      </c>
      <c r="AF131" s="47">
        <f>GETPIVOTDATA("check_amount_total",[1]PT!$A$4,"Inc Date",AF$65,"Paid Date",$A131,"LOB2","MS")</f>
        <v/>
      </c>
      <c r="AG131" s="47">
        <f>GETPIVOTDATA("check_amount_total",[1]PT!$A$4,"Inc Date",AG$65,"Paid Date",$A131,"LOB2","MS")</f>
        <v/>
      </c>
      <c r="AH131" s="47">
        <f>GETPIVOTDATA("check_amount_total",[1]PT!$A$4,"Inc Date",AH$65,"Paid Date",$A131,"LOB2","MS")</f>
        <v/>
      </c>
      <c r="AI131" s="47">
        <f>GETPIVOTDATA("check_amount_total",[1]PT!$A$4,"Inc Date",AI$65,"Paid Date",$A131,"LOB2","MS")</f>
        <v/>
      </c>
      <c r="AJ131" s="47">
        <f>GETPIVOTDATA("check_amount_total",[1]PT!$A$4,"Inc Date",AJ$65,"Paid Date",$A131,"LOB2","MS")</f>
        <v/>
      </c>
      <c r="AK131" s="47">
        <f>GETPIVOTDATA("check_amount_total",[1]PT!$A$4,"Inc Date",AK$65,"Paid Date",$A131,"LOB2","MS")</f>
        <v/>
      </c>
      <c r="AL131" s="47">
        <f>GETPIVOTDATA("check_amount_total",[1]PT!$A$4,"Inc Date",AL$65,"Paid Date",$A131,"LOB2","MS")</f>
        <v/>
      </c>
      <c r="AM131" s="47">
        <f>GETPIVOTDATA("check_amount_total",[1]PT!$A$4,"Inc Date",AM$65,"Paid Date",$A131,"LOB2","MS")</f>
        <v/>
      </c>
      <c r="AN131" s="47">
        <f>GETPIVOTDATA("check_amount_total",[1]PT!$A$4,"Inc Date",AN$65,"Paid Date",$A131,"LOB2","MS")</f>
        <v/>
      </c>
      <c r="AO131" s="47">
        <f>GETPIVOTDATA("check_amount_total",[1]PT!$A$4,"Inc Date",AO$65,"Paid Date",$A131,"LOB2","MS")</f>
        <v/>
      </c>
      <c r="AP131" s="47">
        <f>GETPIVOTDATA("check_amount_total",[1]PT!$A$4,"Inc Date",AP$65,"Paid Date",$A131,"LOB2","MS")</f>
        <v/>
      </c>
      <c r="AQ131" s="47">
        <f>GETPIVOTDATA("check_amount_total",[1]PT!$A$4,"Inc Date",AQ$65,"Paid Date",$A131,"LOB2","MS")</f>
        <v/>
      </c>
      <c r="AR131" s="47">
        <f>GETPIVOTDATA("check_amount_total",[1]PT!$A$4,"Inc Date",AR$65,"Paid Date",$A131,"LOB2","MS")</f>
        <v/>
      </c>
      <c r="AS131" s="47">
        <f>GETPIVOTDATA("check_amount_total",[1]PT!$A$4,"Inc Date",AS$65,"Paid Date",$A131,"LOB2","MS")</f>
        <v/>
      </c>
      <c r="AT131" s="47">
        <f>GETPIVOTDATA("check_amount_total",[1]PT!$A$4,"Inc Date",AT$65,"Paid Date",$A131,"LOB2","MS")</f>
        <v/>
      </c>
      <c r="AU131" s="47">
        <f>GETPIVOTDATA("check_amount_total",[1]PT!$A$4,"Inc Date",AU$65,"Paid Date",$A131,"LOB2","MS")</f>
        <v/>
      </c>
      <c r="AV131" s="47">
        <f>GETPIVOTDATA("check_amount_total",[1]PT!$A$4,"Inc Date",AV$65,"Paid Date",$A131,"LOB2","MS")</f>
        <v/>
      </c>
      <c r="AW131" s="47">
        <f>GETPIVOTDATA("check_amount_total",[1]PT!$A$4,"Inc Date",AW$65,"Paid Date",$A131,"LOB2","MS")</f>
        <v/>
      </c>
      <c r="AX131" s="47">
        <f>GETPIVOTDATA("check_amount_total",[1]PT!$A$4,"Inc Date",AX$65,"Paid Date",$A131,"LOB2","MS")</f>
        <v/>
      </c>
      <c r="AY131" s="47">
        <f>GETPIVOTDATA("check_amount_total",[1]PT!$A$4,"Inc Date",AY$65,"Paid Date",$A131,"LOB2","MS")</f>
        <v/>
      </c>
      <c r="AZ131" s="47">
        <f>GETPIVOTDATA("check_amount_total",[1]PT!$A$4,"Inc Date",AZ$65,"Paid Date",$A131,"LOB2","MS")</f>
        <v/>
      </c>
      <c r="BA131" s="47">
        <f>GETPIVOTDATA("check_amount_total",[1]PT!$A$4,"Inc Date",BA$65,"Paid Date",$A131,"LOB2","MS")</f>
        <v/>
      </c>
      <c r="BB131" s="12">
        <f>SUM(AD131:BA131)</f>
        <v/>
      </c>
      <c r="BC131" s="12" t="n"/>
    </row>
    <row r="132">
      <c r="A132" s="10">
        <f>Summary!A13</f>
        <v/>
      </c>
      <c r="B132" s="47" t="n">
        <v/>
      </c>
      <c r="C132" s="47" t="n">
        <v>736.3299999999999</v>
      </c>
      <c r="D132" s="47" t="n">
        <v>736.3299999999999</v>
      </c>
      <c r="E132" s="47" t="n">
        <v>736.3299999999999</v>
      </c>
      <c r="F132" s="47" t="n">
        <v>736.3299999999999</v>
      </c>
      <c r="G132" s="47" t="n">
        <v>736.3299999999999</v>
      </c>
      <c r="H132" s="47" t="n">
        <v>736.3299999999999</v>
      </c>
      <c r="I132" s="47" t="n">
        <v>1679.33</v>
      </c>
      <c r="J132" s="47" t="n">
        <v>1679.33</v>
      </c>
      <c r="K132" s="47" t="n">
        <v>1679.33</v>
      </c>
      <c r="L132" s="47" t="n">
        <v>1679.33</v>
      </c>
      <c r="M132" s="47" t="n">
        <v>1679.33</v>
      </c>
      <c r="N132" s="47" t="n">
        <v>1679.33</v>
      </c>
      <c r="O132" s="47" t="n">
        <v>1679.33</v>
      </c>
      <c r="P132" s="47" t="n">
        <v>1684.33</v>
      </c>
      <c r="Q132" s="47" t="n">
        <v>1684.33</v>
      </c>
      <c r="R132" s="47" t="n">
        <v>1684.33</v>
      </c>
      <c r="S132" s="47" t="n">
        <v>1684.33</v>
      </c>
      <c r="T132" s="47" t="n">
        <v>1684.33</v>
      </c>
      <c r="U132" s="47" t="n">
        <v/>
      </c>
      <c r="V132" s="47" t="n">
        <v/>
      </c>
      <c r="W132" s="47" t="n">
        <v/>
      </c>
      <c r="X132" s="47" t="n">
        <v/>
      </c>
      <c r="Y132" s="47" t="n">
        <v/>
      </c>
      <c r="Z132" s="12" t="n"/>
      <c r="AA132" s="12" t="n"/>
      <c r="AC132" s="10">
        <f>A132</f>
        <v/>
      </c>
      <c r="AD132" s="47">
        <f>GETPIVOTDATA("check_amount_total",[1]PT!$A$4,"Inc Date",AD$65,"Paid Date",$A132,"LOB2","MS")</f>
        <v/>
      </c>
      <c r="AE132" s="47">
        <f>GETPIVOTDATA("check_amount_total",[1]PT!$A$4,"Inc Date",AE$65,"Paid Date",$A132,"LOB2","MS")</f>
        <v/>
      </c>
      <c r="AF132" s="47">
        <f>GETPIVOTDATA("check_amount_total",[1]PT!$A$4,"Inc Date",AF$65,"Paid Date",$A132,"LOB2","MS")</f>
        <v/>
      </c>
      <c r="AG132" s="47">
        <f>GETPIVOTDATA("check_amount_total",[1]PT!$A$4,"Inc Date",AG$65,"Paid Date",$A132,"LOB2","MS")</f>
        <v/>
      </c>
      <c r="AH132" s="47">
        <f>GETPIVOTDATA("check_amount_total",[1]PT!$A$4,"Inc Date",AH$65,"Paid Date",$A132,"LOB2","MS")</f>
        <v/>
      </c>
      <c r="AI132" s="47">
        <f>GETPIVOTDATA("check_amount_total",[1]PT!$A$4,"Inc Date",AI$65,"Paid Date",$A132,"LOB2","MS")</f>
        <v/>
      </c>
      <c r="AJ132" s="47">
        <f>GETPIVOTDATA("check_amount_total",[1]PT!$A$4,"Inc Date",AJ$65,"Paid Date",$A132,"LOB2","MS")</f>
        <v/>
      </c>
      <c r="AK132" s="47">
        <f>GETPIVOTDATA("check_amount_total",[1]PT!$A$4,"Inc Date",AK$65,"Paid Date",$A132,"LOB2","MS")</f>
        <v/>
      </c>
      <c r="AL132" s="47">
        <f>GETPIVOTDATA("check_amount_total",[1]PT!$A$4,"Inc Date",AL$65,"Paid Date",$A132,"LOB2","MS")</f>
        <v/>
      </c>
      <c r="AM132" s="47">
        <f>GETPIVOTDATA("check_amount_total",[1]PT!$A$4,"Inc Date",AM$65,"Paid Date",$A132,"LOB2","MS")</f>
        <v/>
      </c>
      <c r="AN132" s="47">
        <f>GETPIVOTDATA("check_amount_total",[1]PT!$A$4,"Inc Date",AN$65,"Paid Date",$A132,"LOB2","MS")</f>
        <v/>
      </c>
      <c r="AO132" s="47">
        <f>GETPIVOTDATA("check_amount_total",[1]PT!$A$4,"Inc Date",AO$65,"Paid Date",$A132,"LOB2","MS")</f>
        <v/>
      </c>
      <c r="AP132" s="47">
        <f>GETPIVOTDATA("check_amount_total",[1]PT!$A$4,"Inc Date",AP$65,"Paid Date",$A132,"LOB2","MS")</f>
        <v/>
      </c>
      <c r="AQ132" s="47">
        <f>GETPIVOTDATA("check_amount_total",[1]PT!$A$4,"Inc Date",AQ$65,"Paid Date",$A132,"LOB2","MS")</f>
        <v/>
      </c>
      <c r="AR132" s="47">
        <f>GETPIVOTDATA("check_amount_total",[1]PT!$A$4,"Inc Date",AR$65,"Paid Date",$A132,"LOB2","MS")</f>
        <v/>
      </c>
      <c r="AS132" s="47">
        <f>GETPIVOTDATA("check_amount_total",[1]PT!$A$4,"Inc Date",AS$65,"Paid Date",$A132,"LOB2","MS")</f>
        <v/>
      </c>
      <c r="AT132" s="47">
        <f>GETPIVOTDATA("check_amount_total",[1]PT!$A$4,"Inc Date",AT$65,"Paid Date",$A132,"LOB2","MS")</f>
        <v/>
      </c>
      <c r="AU132" s="47">
        <f>GETPIVOTDATA("check_amount_total",[1]PT!$A$4,"Inc Date",AU$65,"Paid Date",$A132,"LOB2","MS")</f>
        <v/>
      </c>
      <c r="AV132" s="47">
        <f>GETPIVOTDATA("check_amount_total",[1]PT!$A$4,"Inc Date",AV$65,"Paid Date",$A132,"LOB2","MS")</f>
        <v/>
      </c>
      <c r="AW132" s="47">
        <f>GETPIVOTDATA("check_amount_total",[1]PT!$A$4,"Inc Date",AW$65,"Paid Date",$A132,"LOB2","MS")</f>
        <v/>
      </c>
      <c r="AX132" s="47">
        <f>GETPIVOTDATA("check_amount_total",[1]PT!$A$4,"Inc Date",AX$65,"Paid Date",$A132,"LOB2","MS")</f>
        <v/>
      </c>
      <c r="AY132" s="47">
        <f>GETPIVOTDATA("check_amount_total",[1]PT!$A$4,"Inc Date",AY$65,"Paid Date",$A132,"LOB2","MS")</f>
        <v/>
      </c>
      <c r="AZ132" s="47">
        <f>GETPIVOTDATA("check_amount_total",[1]PT!$A$4,"Inc Date",AZ$65,"Paid Date",$A132,"LOB2","MS")</f>
        <v/>
      </c>
      <c r="BA132" s="47">
        <f>GETPIVOTDATA("check_amount_total",[1]PT!$A$4,"Inc Date",BA$65,"Paid Date",$A132,"LOB2","MS")</f>
        <v/>
      </c>
      <c r="BB132" s="12">
        <f>SUM(AD132:BA132)</f>
        <v/>
      </c>
      <c r="BC132" s="12" t="n"/>
    </row>
    <row r="133">
      <c r="A133" s="10">
        <f>Summary!A14</f>
        <v/>
      </c>
      <c r="B133" s="47" t="n">
        <v/>
      </c>
      <c r="C133" s="47" t="n">
        <v>75</v>
      </c>
      <c r="D133" s="47" t="n">
        <v>95</v>
      </c>
      <c r="E133" s="47" t="n">
        <v>95</v>
      </c>
      <c r="F133" s="47" t="n">
        <v>95</v>
      </c>
      <c r="G133" s="47" t="n">
        <v>245</v>
      </c>
      <c r="H133" s="47" t="n">
        <v>855</v>
      </c>
      <c r="I133" s="47" t="n">
        <v>855</v>
      </c>
      <c r="J133" s="47" t="n">
        <v>855</v>
      </c>
      <c r="K133" s="47" t="n">
        <v>855</v>
      </c>
      <c r="L133" s="47" t="n">
        <v>879.29</v>
      </c>
      <c r="M133" s="47" t="n">
        <v>879.29</v>
      </c>
      <c r="N133" s="47" t="n">
        <v>879.29</v>
      </c>
      <c r="O133" s="47" t="n">
        <v>879.29</v>
      </c>
      <c r="P133" s="47" t="n">
        <v>879.29</v>
      </c>
      <c r="Q133" s="47" t="n">
        <v>879.29</v>
      </c>
      <c r="R133" s="47" t="n">
        <v>879.29</v>
      </c>
      <c r="S133" s="47" t="n">
        <v>879.29</v>
      </c>
      <c r="T133" s="47" t="n">
        <v/>
      </c>
      <c r="U133" s="47" t="n">
        <v/>
      </c>
      <c r="V133" s="47" t="n">
        <v/>
      </c>
      <c r="W133" s="47" t="n">
        <v/>
      </c>
      <c r="X133" s="47" t="n">
        <v/>
      </c>
      <c r="Y133" s="47" t="n">
        <v/>
      </c>
      <c r="Z133" s="12" t="n"/>
      <c r="AA133" s="12" t="n"/>
      <c r="AC133" s="10">
        <f>A133</f>
        <v/>
      </c>
      <c r="AD133" s="47">
        <f>GETPIVOTDATA("check_amount_total",[1]PT!$A$4,"Inc Date",AD$65,"Paid Date",$A133,"LOB2","MS")</f>
        <v/>
      </c>
      <c r="AE133" s="47">
        <f>GETPIVOTDATA("check_amount_total",[1]PT!$A$4,"Inc Date",AE$65,"Paid Date",$A133,"LOB2","MS")</f>
        <v/>
      </c>
      <c r="AF133" s="47">
        <f>GETPIVOTDATA("check_amount_total",[1]PT!$A$4,"Inc Date",AF$65,"Paid Date",$A133,"LOB2","MS")</f>
        <v/>
      </c>
      <c r="AG133" s="47">
        <f>GETPIVOTDATA("check_amount_total",[1]PT!$A$4,"Inc Date",AG$65,"Paid Date",$A133,"LOB2","MS")</f>
        <v/>
      </c>
      <c r="AH133" s="47">
        <f>GETPIVOTDATA("check_amount_total",[1]PT!$A$4,"Inc Date",AH$65,"Paid Date",$A133,"LOB2","MS")</f>
        <v/>
      </c>
      <c r="AI133" s="47">
        <f>GETPIVOTDATA("check_amount_total",[1]PT!$A$4,"Inc Date",AI$65,"Paid Date",$A133,"LOB2","MS")</f>
        <v/>
      </c>
      <c r="AJ133" s="47">
        <f>GETPIVOTDATA("check_amount_total",[1]PT!$A$4,"Inc Date",AJ$65,"Paid Date",$A133,"LOB2","MS")</f>
        <v/>
      </c>
      <c r="AK133" s="47">
        <f>GETPIVOTDATA("check_amount_total",[1]PT!$A$4,"Inc Date",AK$65,"Paid Date",$A133,"LOB2","MS")</f>
        <v/>
      </c>
      <c r="AL133" s="47">
        <f>GETPIVOTDATA("check_amount_total",[1]PT!$A$4,"Inc Date",AL$65,"Paid Date",$A133,"LOB2","MS")</f>
        <v/>
      </c>
      <c r="AM133" s="47">
        <f>GETPIVOTDATA("check_amount_total",[1]PT!$A$4,"Inc Date",AM$65,"Paid Date",$A133,"LOB2","MS")</f>
        <v/>
      </c>
      <c r="AN133" s="47">
        <f>GETPIVOTDATA("check_amount_total",[1]PT!$A$4,"Inc Date",AN$65,"Paid Date",$A133,"LOB2","MS")</f>
        <v/>
      </c>
      <c r="AO133" s="47">
        <f>GETPIVOTDATA("check_amount_total",[1]PT!$A$4,"Inc Date",AO$65,"Paid Date",$A133,"LOB2","MS")</f>
        <v/>
      </c>
      <c r="AP133" s="47">
        <f>GETPIVOTDATA("check_amount_total",[1]PT!$A$4,"Inc Date",AP$65,"Paid Date",$A133,"LOB2","MS")</f>
        <v/>
      </c>
      <c r="AQ133" s="47">
        <f>GETPIVOTDATA("check_amount_total",[1]PT!$A$4,"Inc Date",AQ$65,"Paid Date",$A133,"LOB2","MS")</f>
        <v/>
      </c>
      <c r="AR133" s="47">
        <f>GETPIVOTDATA("check_amount_total",[1]PT!$A$4,"Inc Date",AR$65,"Paid Date",$A133,"LOB2","MS")</f>
        <v/>
      </c>
      <c r="AS133" s="47">
        <f>GETPIVOTDATA("check_amount_total",[1]PT!$A$4,"Inc Date",AS$65,"Paid Date",$A133,"LOB2","MS")</f>
        <v/>
      </c>
      <c r="AT133" s="47">
        <f>GETPIVOTDATA("check_amount_total",[1]PT!$A$4,"Inc Date",AT$65,"Paid Date",$A133,"LOB2","MS")</f>
        <v/>
      </c>
      <c r="AU133" s="47">
        <f>GETPIVOTDATA("check_amount_total",[1]PT!$A$4,"Inc Date",AU$65,"Paid Date",$A133,"LOB2","MS")</f>
        <v/>
      </c>
      <c r="AV133" s="47">
        <f>GETPIVOTDATA("check_amount_total",[1]PT!$A$4,"Inc Date",AV$65,"Paid Date",$A133,"LOB2","MS")</f>
        <v/>
      </c>
      <c r="AW133" s="47">
        <f>GETPIVOTDATA("check_amount_total",[1]PT!$A$4,"Inc Date",AW$65,"Paid Date",$A133,"LOB2","MS")</f>
        <v/>
      </c>
      <c r="AX133" s="47">
        <f>GETPIVOTDATA("check_amount_total",[1]PT!$A$4,"Inc Date",AX$65,"Paid Date",$A133,"LOB2","MS")</f>
        <v/>
      </c>
      <c r="AY133" s="47">
        <f>GETPIVOTDATA("check_amount_total",[1]PT!$A$4,"Inc Date",AY$65,"Paid Date",$A133,"LOB2","MS")</f>
        <v/>
      </c>
      <c r="AZ133" s="47">
        <f>GETPIVOTDATA("check_amount_total",[1]PT!$A$4,"Inc Date",AZ$65,"Paid Date",$A133,"LOB2","MS")</f>
        <v/>
      </c>
      <c r="BA133" s="47">
        <f>GETPIVOTDATA("check_amount_total",[1]PT!$A$4,"Inc Date",BA$65,"Paid Date",$A133,"LOB2","MS")</f>
        <v/>
      </c>
      <c r="BB133" s="12">
        <f>SUM(AD133:BA133)</f>
        <v/>
      </c>
      <c r="BC133" s="12" t="n"/>
    </row>
    <row r="134">
      <c r="A134" s="10">
        <f>Summary!A15</f>
        <v/>
      </c>
      <c r="B134" s="47" t="n">
        <v/>
      </c>
      <c r="C134" s="47" t="n">
        <v>5</v>
      </c>
      <c r="D134" s="47" t="n">
        <v>5</v>
      </c>
      <c r="E134" s="47" t="n">
        <v>5</v>
      </c>
      <c r="F134" s="47" t="n">
        <v>105</v>
      </c>
      <c r="G134" s="47" t="n">
        <v>478</v>
      </c>
      <c r="H134" s="47" t="n">
        <v>555.1300000000001</v>
      </c>
      <c r="I134" s="47" t="n">
        <v>555.1300000000001</v>
      </c>
      <c r="J134" s="47" t="n">
        <v>555.1300000000001</v>
      </c>
      <c r="K134" s="47" t="n">
        <v>575.1300000000001</v>
      </c>
      <c r="L134" s="47" t="n">
        <v>575.1300000000001</v>
      </c>
      <c r="M134" s="47" t="n">
        <v>575.1300000000001</v>
      </c>
      <c r="N134" s="47" t="n">
        <v>575.1300000000001</v>
      </c>
      <c r="O134" s="47" t="n">
        <v>575.1300000000001</v>
      </c>
      <c r="P134" s="47" t="n">
        <v>575.1300000000001</v>
      </c>
      <c r="Q134" s="47" t="n">
        <v>575.1300000000001</v>
      </c>
      <c r="R134" s="47" t="n">
        <v>575.1300000000001</v>
      </c>
      <c r="S134" s="47" t="n">
        <v/>
      </c>
      <c r="T134" s="47" t="n">
        <v/>
      </c>
      <c r="U134" s="47" t="n">
        <v/>
      </c>
      <c r="V134" s="47" t="n">
        <v/>
      </c>
      <c r="W134" s="47" t="n">
        <v/>
      </c>
      <c r="X134" s="47" t="n">
        <v/>
      </c>
      <c r="Y134" s="47" t="n">
        <v/>
      </c>
      <c r="Z134" s="12" t="n"/>
      <c r="AA134" s="12" t="n"/>
      <c r="AC134" s="10">
        <f>A134</f>
        <v/>
      </c>
      <c r="AD134" s="47">
        <f>GETPIVOTDATA("check_amount_total",[1]PT!$A$4,"Inc Date",AD$65,"Paid Date",$A134,"LOB2","MS")</f>
        <v/>
      </c>
      <c r="AE134" s="47">
        <f>GETPIVOTDATA("check_amount_total",[1]PT!$A$4,"Inc Date",AE$65,"Paid Date",$A134,"LOB2","MS")</f>
        <v/>
      </c>
      <c r="AF134" s="47">
        <f>GETPIVOTDATA("check_amount_total",[1]PT!$A$4,"Inc Date",AF$65,"Paid Date",$A134,"LOB2","MS")</f>
        <v/>
      </c>
      <c r="AG134" s="47">
        <f>GETPIVOTDATA("check_amount_total",[1]PT!$A$4,"Inc Date",AG$65,"Paid Date",$A134,"LOB2","MS")</f>
        <v/>
      </c>
      <c r="AH134" s="47">
        <f>GETPIVOTDATA("check_amount_total",[1]PT!$A$4,"Inc Date",AH$65,"Paid Date",$A134,"LOB2","MS")</f>
        <v/>
      </c>
      <c r="AI134" s="47">
        <f>GETPIVOTDATA("check_amount_total",[1]PT!$A$4,"Inc Date",AI$65,"Paid Date",$A134,"LOB2","MS")</f>
        <v/>
      </c>
      <c r="AJ134" s="47">
        <f>GETPIVOTDATA("check_amount_total",[1]PT!$A$4,"Inc Date",AJ$65,"Paid Date",$A134,"LOB2","MS")</f>
        <v/>
      </c>
      <c r="AK134" s="47">
        <f>GETPIVOTDATA("check_amount_total",[1]PT!$A$4,"Inc Date",AK$65,"Paid Date",$A134,"LOB2","MS")</f>
        <v/>
      </c>
      <c r="AL134" s="47">
        <f>GETPIVOTDATA("check_amount_total",[1]PT!$A$4,"Inc Date",AL$65,"Paid Date",$A134,"LOB2","MS")</f>
        <v/>
      </c>
      <c r="AM134" s="47">
        <f>GETPIVOTDATA("check_amount_total",[1]PT!$A$4,"Inc Date",AM$65,"Paid Date",$A134,"LOB2","MS")</f>
        <v/>
      </c>
      <c r="AN134" s="47">
        <f>GETPIVOTDATA("check_amount_total",[1]PT!$A$4,"Inc Date",AN$65,"Paid Date",$A134,"LOB2","MS")</f>
        <v/>
      </c>
      <c r="AO134" s="47">
        <f>GETPIVOTDATA("check_amount_total",[1]PT!$A$4,"Inc Date",AO$65,"Paid Date",$A134,"LOB2","MS")</f>
        <v/>
      </c>
      <c r="AP134" s="47">
        <f>GETPIVOTDATA("check_amount_total",[1]PT!$A$4,"Inc Date",AP$65,"Paid Date",$A134,"LOB2","MS")</f>
        <v/>
      </c>
      <c r="AQ134" s="47">
        <f>GETPIVOTDATA("check_amount_total",[1]PT!$A$4,"Inc Date",AQ$65,"Paid Date",$A134,"LOB2","MS")</f>
        <v/>
      </c>
      <c r="AR134" s="47">
        <f>GETPIVOTDATA("check_amount_total",[1]PT!$A$4,"Inc Date",AR$65,"Paid Date",$A134,"LOB2","MS")</f>
        <v/>
      </c>
      <c r="AS134" s="47">
        <f>GETPIVOTDATA("check_amount_total",[1]PT!$A$4,"Inc Date",AS$65,"Paid Date",$A134,"LOB2","MS")</f>
        <v/>
      </c>
      <c r="AT134" s="47">
        <f>GETPIVOTDATA("check_amount_total",[1]PT!$A$4,"Inc Date",AT$65,"Paid Date",$A134,"LOB2","MS")</f>
        <v/>
      </c>
      <c r="AU134" s="47">
        <f>GETPIVOTDATA("check_amount_total",[1]PT!$A$4,"Inc Date",AU$65,"Paid Date",$A134,"LOB2","MS")</f>
        <v/>
      </c>
      <c r="AV134" s="47">
        <f>GETPIVOTDATA("check_amount_total",[1]PT!$A$4,"Inc Date",AV$65,"Paid Date",$A134,"LOB2","MS")</f>
        <v/>
      </c>
      <c r="AW134" s="47">
        <f>GETPIVOTDATA("check_amount_total",[1]PT!$A$4,"Inc Date",AW$65,"Paid Date",$A134,"LOB2","MS")</f>
        <v/>
      </c>
      <c r="AX134" s="47">
        <f>GETPIVOTDATA("check_amount_total",[1]PT!$A$4,"Inc Date",AX$65,"Paid Date",$A134,"LOB2","MS")</f>
        <v/>
      </c>
      <c r="AY134" s="47">
        <f>GETPIVOTDATA("check_amount_total",[1]PT!$A$4,"Inc Date",AY$65,"Paid Date",$A134,"LOB2","MS")</f>
        <v/>
      </c>
      <c r="AZ134" s="47">
        <f>GETPIVOTDATA("check_amount_total",[1]PT!$A$4,"Inc Date",AZ$65,"Paid Date",$A134,"LOB2","MS")</f>
        <v/>
      </c>
      <c r="BA134" s="47">
        <f>GETPIVOTDATA("check_amount_total",[1]PT!$A$4,"Inc Date",BA$65,"Paid Date",$A134,"LOB2","MS")</f>
        <v/>
      </c>
      <c r="BB134" s="12">
        <f>SUM(AD134:BA134)</f>
        <v/>
      </c>
      <c r="BC134" s="12" t="n"/>
    </row>
    <row r="135">
      <c r="A135" s="10">
        <f>Summary!A16</f>
        <v/>
      </c>
      <c r="B135" s="47" t="n">
        <v/>
      </c>
      <c r="C135" s="47" t="n">
        <v/>
      </c>
      <c r="D135" s="47" t="n">
        <v>250</v>
      </c>
      <c r="E135" s="47" t="n">
        <v>250</v>
      </c>
      <c r="F135" s="47" t="n">
        <v>1650</v>
      </c>
      <c r="G135" s="47" t="n">
        <v>1650</v>
      </c>
      <c r="H135" s="47" t="n">
        <v>17900</v>
      </c>
      <c r="I135" s="47" t="n">
        <v>17950</v>
      </c>
      <c r="J135" s="47" t="n">
        <v>17950</v>
      </c>
      <c r="K135" s="47" t="n">
        <v>17950</v>
      </c>
      <c r="L135" s="47" t="n">
        <v>17950</v>
      </c>
      <c r="M135" s="47" t="n">
        <v>18003</v>
      </c>
      <c r="N135" s="47" t="n">
        <v>18003</v>
      </c>
      <c r="O135" s="47" t="n">
        <v>18003</v>
      </c>
      <c r="P135" s="47" t="n">
        <v>18003</v>
      </c>
      <c r="Q135" s="47" t="n">
        <v>18003</v>
      </c>
      <c r="R135" s="47" t="n">
        <v/>
      </c>
      <c r="S135" s="47" t="n">
        <v/>
      </c>
      <c r="T135" s="47" t="n">
        <v/>
      </c>
      <c r="U135" s="47" t="n">
        <v/>
      </c>
      <c r="V135" s="47" t="n">
        <v/>
      </c>
      <c r="W135" s="47" t="n">
        <v/>
      </c>
      <c r="X135" s="47" t="n">
        <v/>
      </c>
      <c r="Y135" s="47" t="n">
        <v/>
      </c>
      <c r="Z135" s="12" t="n"/>
      <c r="AA135" s="12" t="n"/>
      <c r="AC135" s="10">
        <f>A135</f>
        <v/>
      </c>
      <c r="AD135" s="47">
        <f>GETPIVOTDATA("check_amount_total",[1]PT!$A$4,"Inc Date",AD$65,"Paid Date",$A135,"LOB2","MS")</f>
        <v/>
      </c>
      <c r="AE135" s="47">
        <f>GETPIVOTDATA("check_amount_total",[1]PT!$A$4,"Inc Date",AE$65,"Paid Date",$A135,"LOB2","MS")</f>
        <v/>
      </c>
      <c r="AF135" s="47">
        <f>GETPIVOTDATA("check_amount_total",[1]PT!$A$4,"Inc Date",AF$65,"Paid Date",$A135,"LOB2","MS")</f>
        <v/>
      </c>
      <c r="AG135" s="47">
        <f>GETPIVOTDATA("check_amount_total",[1]PT!$A$4,"Inc Date",AG$65,"Paid Date",$A135,"LOB2","MS")</f>
        <v/>
      </c>
      <c r="AH135" s="47">
        <f>GETPIVOTDATA("check_amount_total",[1]PT!$A$4,"Inc Date",AH$65,"Paid Date",$A135,"LOB2","MS")</f>
        <v/>
      </c>
      <c r="AI135" s="47">
        <f>GETPIVOTDATA("check_amount_total",[1]PT!$A$4,"Inc Date",AI$65,"Paid Date",$A135,"LOB2","MS")</f>
        <v/>
      </c>
      <c r="AJ135" s="47">
        <f>GETPIVOTDATA("check_amount_total",[1]PT!$A$4,"Inc Date",AJ$65,"Paid Date",$A135,"LOB2","MS")</f>
        <v/>
      </c>
      <c r="AK135" s="47">
        <f>GETPIVOTDATA("check_amount_total",[1]PT!$A$4,"Inc Date",AK$65,"Paid Date",$A135,"LOB2","MS")</f>
        <v/>
      </c>
      <c r="AL135" s="47">
        <f>GETPIVOTDATA("check_amount_total",[1]PT!$A$4,"Inc Date",AL$65,"Paid Date",$A135,"LOB2","MS")</f>
        <v/>
      </c>
      <c r="AM135" s="47">
        <f>GETPIVOTDATA("check_amount_total",[1]PT!$A$4,"Inc Date",AM$65,"Paid Date",$A135,"LOB2","MS")</f>
        <v/>
      </c>
      <c r="AN135" s="47">
        <f>GETPIVOTDATA("check_amount_total",[1]PT!$A$4,"Inc Date",AN$65,"Paid Date",$A135,"LOB2","MS")</f>
        <v/>
      </c>
      <c r="AO135" s="47">
        <f>GETPIVOTDATA("check_amount_total",[1]PT!$A$4,"Inc Date",AO$65,"Paid Date",$A135,"LOB2","MS")</f>
        <v/>
      </c>
      <c r="AP135" s="47">
        <f>GETPIVOTDATA("check_amount_total",[1]PT!$A$4,"Inc Date",AP$65,"Paid Date",$A135,"LOB2","MS")</f>
        <v/>
      </c>
      <c r="AQ135" s="47">
        <f>GETPIVOTDATA("check_amount_total",[1]PT!$A$4,"Inc Date",AQ$65,"Paid Date",$A135,"LOB2","MS")</f>
        <v/>
      </c>
      <c r="AR135" s="47">
        <f>GETPIVOTDATA("check_amount_total",[1]PT!$A$4,"Inc Date",AR$65,"Paid Date",$A135,"LOB2","MS")</f>
        <v/>
      </c>
      <c r="AS135" s="47">
        <f>GETPIVOTDATA("check_amount_total",[1]PT!$A$4,"Inc Date",AS$65,"Paid Date",$A135,"LOB2","MS")</f>
        <v/>
      </c>
      <c r="AT135" s="47">
        <f>GETPIVOTDATA("check_amount_total",[1]PT!$A$4,"Inc Date",AT$65,"Paid Date",$A135,"LOB2","MS")</f>
        <v/>
      </c>
      <c r="AU135" s="47">
        <f>GETPIVOTDATA("check_amount_total",[1]PT!$A$4,"Inc Date",AU$65,"Paid Date",$A135,"LOB2","MS")</f>
        <v/>
      </c>
      <c r="AV135" s="47">
        <f>GETPIVOTDATA("check_amount_total",[1]PT!$A$4,"Inc Date",AV$65,"Paid Date",$A135,"LOB2","MS")</f>
        <v/>
      </c>
      <c r="AW135" s="47">
        <f>GETPIVOTDATA("check_amount_total",[1]PT!$A$4,"Inc Date",AW$65,"Paid Date",$A135,"LOB2","MS")</f>
        <v/>
      </c>
      <c r="AX135" s="47">
        <f>GETPIVOTDATA("check_amount_total",[1]PT!$A$4,"Inc Date",AX$65,"Paid Date",$A135,"LOB2","MS")</f>
        <v/>
      </c>
      <c r="AY135" s="47">
        <f>GETPIVOTDATA("check_amount_total",[1]PT!$A$4,"Inc Date",AY$65,"Paid Date",$A135,"LOB2","MS")</f>
        <v/>
      </c>
      <c r="AZ135" s="47">
        <f>GETPIVOTDATA("check_amount_total",[1]PT!$A$4,"Inc Date",AZ$65,"Paid Date",$A135,"LOB2","MS")</f>
        <v/>
      </c>
      <c r="BA135" s="47">
        <f>GETPIVOTDATA("check_amount_total",[1]PT!$A$4,"Inc Date",BA$65,"Paid Date",$A135,"LOB2","MS")</f>
        <v/>
      </c>
      <c r="BB135" s="12">
        <f>SUM(AD135:BA135)</f>
        <v/>
      </c>
      <c r="BC135" s="12" t="n"/>
    </row>
    <row r="136">
      <c r="A136" s="10">
        <f>Summary!A17</f>
        <v/>
      </c>
      <c r="B136" s="47" t="n">
        <v/>
      </c>
      <c r="C136" s="47" t="n">
        <v/>
      </c>
      <c r="D136" s="47" t="n">
        <v>940</v>
      </c>
      <c r="E136" s="47" t="n">
        <v>1017</v>
      </c>
      <c r="F136" s="47" t="n">
        <v>1142.12</v>
      </c>
      <c r="G136" s="47" t="n">
        <v>4321.120000000001</v>
      </c>
      <c r="H136" s="47" t="n">
        <v>15762.29</v>
      </c>
      <c r="I136" s="47" t="n">
        <v>15762.29</v>
      </c>
      <c r="J136" s="47" t="n">
        <v>15762.29</v>
      </c>
      <c r="K136" s="47" t="n">
        <v>15762.29</v>
      </c>
      <c r="L136" s="47" t="n">
        <v>15882.29</v>
      </c>
      <c r="M136" s="47" t="n">
        <v>16009.76</v>
      </c>
      <c r="N136" s="47" t="n">
        <v>16009.76</v>
      </c>
      <c r="O136" s="47" t="n">
        <v>17574.8</v>
      </c>
      <c r="P136" s="47" t="n">
        <v>17574.8</v>
      </c>
      <c r="Q136" s="47" t="n">
        <v/>
      </c>
      <c r="R136" s="47" t="n">
        <v/>
      </c>
      <c r="S136" s="47" t="n">
        <v/>
      </c>
      <c r="T136" s="47" t="n">
        <v/>
      </c>
      <c r="U136" s="47" t="n">
        <v/>
      </c>
      <c r="V136" s="47" t="n">
        <v/>
      </c>
      <c r="W136" s="47" t="n">
        <v/>
      </c>
      <c r="X136" s="47" t="n">
        <v/>
      </c>
      <c r="Y136" s="47" t="n">
        <v/>
      </c>
      <c r="Z136" s="12" t="n"/>
      <c r="AA136" s="12" t="n"/>
      <c r="AC136" s="10">
        <f>A136</f>
        <v/>
      </c>
      <c r="AD136" s="47">
        <f>GETPIVOTDATA("check_amount_total",[1]PT!$A$4,"Inc Date",AD$65,"Paid Date",$A136,"LOB2","MS")</f>
        <v/>
      </c>
      <c r="AE136" s="47">
        <f>GETPIVOTDATA("check_amount_total",[1]PT!$A$4,"Inc Date",AE$65,"Paid Date",$A136,"LOB2","MS")</f>
        <v/>
      </c>
      <c r="AF136" s="47">
        <f>GETPIVOTDATA("check_amount_total",[1]PT!$A$4,"Inc Date",AF$65,"Paid Date",$A136,"LOB2","MS")</f>
        <v/>
      </c>
      <c r="AG136" s="47">
        <f>GETPIVOTDATA("check_amount_total",[1]PT!$A$4,"Inc Date",AG$65,"Paid Date",$A136,"LOB2","MS")</f>
        <v/>
      </c>
      <c r="AH136" s="47">
        <f>GETPIVOTDATA("check_amount_total",[1]PT!$A$4,"Inc Date",AH$65,"Paid Date",$A136,"LOB2","MS")</f>
        <v/>
      </c>
      <c r="AI136" s="47">
        <f>GETPIVOTDATA("check_amount_total",[1]PT!$A$4,"Inc Date",AI$65,"Paid Date",$A136,"LOB2","MS")</f>
        <v/>
      </c>
      <c r="AJ136" s="47">
        <f>GETPIVOTDATA("check_amount_total",[1]PT!$A$4,"Inc Date",AJ$65,"Paid Date",$A136,"LOB2","MS")</f>
        <v/>
      </c>
      <c r="AK136" s="47">
        <f>GETPIVOTDATA("check_amount_total",[1]PT!$A$4,"Inc Date",AK$65,"Paid Date",$A136,"LOB2","MS")</f>
        <v/>
      </c>
      <c r="AL136" s="47">
        <f>GETPIVOTDATA("check_amount_total",[1]PT!$A$4,"Inc Date",AL$65,"Paid Date",$A136,"LOB2","MS")</f>
        <v/>
      </c>
      <c r="AM136" s="47">
        <f>GETPIVOTDATA("check_amount_total",[1]PT!$A$4,"Inc Date",AM$65,"Paid Date",$A136,"LOB2","MS")</f>
        <v/>
      </c>
      <c r="AN136" s="47">
        <f>GETPIVOTDATA("check_amount_total",[1]PT!$A$4,"Inc Date",AN$65,"Paid Date",$A136,"LOB2","MS")</f>
        <v/>
      </c>
      <c r="AO136" s="47">
        <f>GETPIVOTDATA("check_amount_total",[1]PT!$A$4,"Inc Date",AO$65,"Paid Date",$A136,"LOB2","MS")</f>
        <v/>
      </c>
      <c r="AP136" s="47">
        <f>GETPIVOTDATA("check_amount_total",[1]PT!$A$4,"Inc Date",AP$65,"Paid Date",$A136,"LOB2","MS")</f>
        <v/>
      </c>
      <c r="AQ136" s="47">
        <f>GETPIVOTDATA("check_amount_total",[1]PT!$A$4,"Inc Date",AQ$65,"Paid Date",$A136,"LOB2","MS")</f>
        <v/>
      </c>
      <c r="AR136" s="47">
        <f>GETPIVOTDATA("check_amount_total",[1]PT!$A$4,"Inc Date",AR$65,"Paid Date",$A136,"LOB2","MS")</f>
        <v/>
      </c>
      <c r="AS136" s="47">
        <f>GETPIVOTDATA("check_amount_total",[1]PT!$A$4,"Inc Date",AS$65,"Paid Date",$A136,"LOB2","MS")</f>
        <v/>
      </c>
      <c r="AT136" s="47">
        <f>GETPIVOTDATA("check_amount_total",[1]PT!$A$4,"Inc Date",AT$65,"Paid Date",$A136,"LOB2","MS")</f>
        <v/>
      </c>
      <c r="AU136" s="47">
        <f>GETPIVOTDATA("check_amount_total",[1]PT!$A$4,"Inc Date",AU$65,"Paid Date",$A136,"LOB2","MS")</f>
        <v/>
      </c>
      <c r="AV136" s="47">
        <f>GETPIVOTDATA("check_amount_total",[1]PT!$A$4,"Inc Date",AV$65,"Paid Date",$A136,"LOB2","MS")</f>
        <v/>
      </c>
      <c r="AW136" s="47">
        <f>GETPIVOTDATA("check_amount_total",[1]PT!$A$4,"Inc Date",AW$65,"Paid Date",$A136,"LOB2","MS")</f>
        <v/>
      </c>
      <c r="AX136" s="47">
        <f>GETPIVOTDATA("check_amount_total",[1]PT!$A$4,"Inc Date",AX$65,"Paid Date",$A136,"LOB2","MS")</f>
        <v/>
      </c>
      <c r="AY136" s="47">
        <f>GETPIVOTDATA("check_amount_total",[1]PT!$A$4,"Inc Date",AY$65,"Paid Date",$A136,"LOB2","MS")</f>
        <v/>
      </c>
      <c r="AZ136" s="47">
        <f>GETPIVOTDATA("check_amount_total",[1]PT!$A$4,"Inc Date",AZ$65,"Paid Date",$A136,"LOB2","MS")</f>
        <v/>
      </c>
      <c r="BA136" s="47">
        <f>GETPIVOTDATA("check_amount_total",[1]PT!$A$4,"Inc Date",BA$65,"Paid Date",$A136,"LOB2","MS")</f>
        <v/>
      </c>
      <c r="BB136" s="12">
        <f>SUM(AD136:BA136)</f>
        <v/>
      </c>
      <c r="BC136" s="12" t="n"/>
    </row>
    <row r="137">
      <c r="A137" s="10">
        <f>Summary!A18</f>
        <v/>
      </c>
      <c r="B137" s="47" t="n">
        <v/>
      </c>
      <c r="C137" s="47" t="n">
        <v/>
      </c>
      <c r="D137" s="47" t="n">
        <v>77</v>
      </c>
      <c r="E137" s="47" t="n">
        <v>3377</v>
      </c>
      <c r="F137" s="47" t="n">
        <v>3971.000000000001</v>
      </c>
      <c r="G137" s="47" t="n">
        <v>3971.000000000001</v>
      </c>
      <c r="H137" s="47" t="n">
        <v>3971.000000000001</v>
      </c>
      <c r="I137" s="47" t="n">
        <v>3971.000000000001</v>
      </c>
      <c r="J137" s="47" t="n">
        <v>4731.000000000001</v>
      </c>
      <c r="K137" s="47" t="n">
        <v>4736.000000000001</v>
      </c>
      <c r="L137" s="47" t="n">
        <v>4736.000000000001</v>
      </c>
      <c r="M137" s="47" t="n">
        <v>4736.000000000001</v>
      </c>
      <c r="N137" s="47" t="n">
        <v>4736.000000000001</v>
      </c>
      <c r="O137" s="47" t="n">
        <v>4736.000000000001</v>
      </c>
      <c r="P137" s="47" t="n">
        <v/>
      </c>
      <c r="Q137" s="47" t="n">
        <v/>
      </c>
      <c r="R137" s="47" t="n">
        <v/>
      </c>
      <c r="S137" s="47" t="n">
        <v/>
      </c>
      <c r="T137" s="47" t="n">
        <v/>
      </c>
      <c r="U137" s="47" t="n">
        <v/>
      </c>
      <c r="V137" s="47" t="n">
        <v/>
      </c>
      <c r="W137" s="47" t="n">
        <v/>
      </c>
      <c r="X137" s="47" t="n">
        <v/>
      </c>
      <c r="Y137" s="47" t="n">
        <v/>
      </c>
      <c r="Z137" s="12" t="n"/>
      <c r="AA137" s="12" t="n"/>
      <c r="AC137" s="10">
        <f>A137</f>
        <v/>
      </c>
      <c r="AD137" s="47">
        <f>GETPIVOTDATA("check_amount_total",[1]PT!$A$4,"Inc Date",AD$65,"Paid Date",$A137,"LOB2","MS")</f>
        <v/>
      </c>
      <c r="AE137" s="47">
        <f>GETPIVOTDATA("check_amount_total",[1]PT!$A$4,"Inc Date",AE$65,"Paid Date",$A137,"LOB2","MS")</f>
        <v/>
      </c>
      <c r="AF137" s="47">
        <f>GETPIVOTDATA("check_amount_total",[1]PT!$A$4,"Inc Date",AF$65,"Paid Date",$A137,"LOB2","MS")</f>
        <v/>
      </c>
      <c r="AG137" s="47">
        <f>GETPIVOTDATA("check_amount_total",[1]PT!$A$4,"Inc Date",AG$65,"Paid Date",$A137,"LOB2","MS")</f>
        <v/>
      </c>
      <c r="AH137" s="47">
        <f>GETPIVOTDATA("check_amount_total",[1]PT!$A$4,"Inc Date",AH$65,"Paid Date",$A137,"LOB2","MS")</f>
        <v/>
      </c>
      <c r="AI137" s="47">
        <f>GETPIVOTDATA("check_amount_total",[1]PT!$A$4,"Inc Date",AI$65,"Paid Date",$A137,"LOB2","MS")</f>
        <v/>
      </c>
      <c r="AJ137" s="47">
        <f>GETPIVOTDATA("check_amount_total",[1]PT!$A$4,"Inc Date",AJ$65,"Paid Date",$A137,"LOB2","MS")</f>
        <v/>
      </c>
      <c r="AK137" s="47">
        <f>GETPIVOTDATA("check_amount_total",[1]PT!$A$4,"Inc Date",AK$65,"Paid Date",$A137,"LOB2","MS")</f>
        <v/>
      </c>
      <c r="AL137" s="47">
        <f>GETPIVOTDATA("check_amount_total",[1]PT!$A$4,"Inc Date",AL$65,"Paid Date",$A137,"LOB2","MS")</f>
        <v/>
      </c>
      <c r="AM137" s="47">
        <f>GETPIVOTDATA("check_amount_total",[1]PT!$A$4,"Inc Date",AM$65,"Paid Date",$A137,"LOB2","MS")</f>
        <v/>
      </c>
      <c r="AN137" s="47">
        <f>GETPIVOTDATA("check_amount_total",[1]PT!$A$4,"Inc Date",AN$65,"Paid Date",$A137,"LOB2","MS")</f>
        <v/>
      </c>
      <c r="AO137" s="47">
        <f>GETPIVOTDATA("check_amount_total",[1]PT!$A$4,"Inc Date",AO$65,"Paid Date",$A137,"LOB2","MS")</f>
        <v/>
      </c>
      <c r="AP137" s="47">
        <f>GETPIVOTDATA("check_amount_total",[1]PT!$A$4,"Inc Date",AP$65,"Paid Date",$A137,"LOB2","MS")</f>
        <v/>
      </c>
      <c r="AQ137" s="47">
        <f>GETPIVOTDATA("check_amount_total",[1]PT!$A$4,"Inc Date",AQ$65,"Paid Date",$A137,"LOB2","MS")</f>
        <v/>
      </c>
      <c r="AR137" s="47">
        <f>GETPIVOTDATA("check_amount_total",[1]PT!$A$4,"Inc Date",AR$65,"Paid Date",$A137,"LOB2","MS")</f>
        <v/>
      </c>
      <c r="AS137" s="47">
        <f>GETPIVOTDATA("check_amount_total",[1]PT!$A$4,"Inc Date",AS$65,"Paid Date",$A137,"LOB2","MS")</f>
        <v/>
      </c>
      <c r="AT137" s="47">
        <f>GETPIVOTDATA("check_amount_total",[1]PT!$A$4,"Inc Date",AT$65,"Paid Date",$A137,"LOB2","MS")</f>
        <v/>
      </c>
      <c r="AU137" s="47">
        <f>GETPIVOTDATA("check_amount_total",[1]PT!$A$4,"Inc Date",AU$65,"Paid Date",$A137,"LOB2","MS")</f>
        <v/>
      </c>
      <c r="AV137" s="47">
        <f>GETPIVOTDATA("check_amount_total",[1]PT!$A$4,"Inc Date",AV$65,"Paid Date",$A137,"LOB2","MS")</f>
        <v/>
      </c>
      <c r="AW137" s="47">
        <f>GETPIVOTDATA("check_amount_total",[1]PT!$A$4,"Inc Date",AW$65,"Paid Date",$A137,"LOB2","MS")</f>
        <v/>
      </c>
      <c r="AX137" s="47">
        <f>GETPIVOTDATA("check_amount_total",[1]PT!$A$4,"Inc Date",AX$65,"Paid Date",$A137,"LOB2","MS")</f>
        <v/>
      </c>
      <c r="AY137" s="47">
        <f>GETPIVOTDATA("check_amount_total",[1]PT!$A$4,"Inc Date",AY$65,"Paid Date",$A137,"LOB2","MS")</f>
        <v/>
      </c>
      <c r="AZ137" s="47">
        <f>GETPIVOTDATA("check_amount_total",[1]PT!$A$4,"Inc Date",AZ$65,"Paid Date",$A137,"LOB2","MS")</f>
        <v/>
      </c>
      <c r="BA137" s="47">
        <f>GETPIVOTDATA("check_amount_total",[1]PT!$A$4,"Inc Date",BA$65,"Paid Date",$A137,"LOB2","MS")</f>
        <v/>
      </c>
      <c r="BB137" s="12">
        <f>SUM(AD137:BA137)</f>
        <v/>
      </c>
      <c r="BC137" s="12" t="n"/>
    </row>
    <row r="138">
      <c r="A138" s="10">
        <f>Summary!A19</f>
        <v/>
      </c>
      <c r="B138" s="47" t="n">
        <v/>
      </c>
      <c r="C138" s="47" t="n">
        <v/>
      </c>
      <c r="D138" s="47" t="n">
        <v>381</v>
      </c>
      <c r="E138" s="47" t="n">
        <v>381</v>
      </c>
      <c r="F138" s="47" t="n">
        <v>381</v>
      </c>
      <c r="G138" s="47" t="n">
        <v>14265.31</v>
      </c>
      <c r="H138" s="47" t="n">
        <v>14265.31</v>
      </c>
      <c r="I138" s="47" t="n">
        <v>14765.31</v>
      </c>
      <c r="J138" s="47" t="n">
        <v>14765.31</v>
      </c>
      <c r="K138" s="47" t="n">
        <v>14765.31</v>
      </c>
      <c r="L138" s="47" t="n">
        <v>14765.31</v>
      </c>
      <c r="M138" s="47" t="n">
        <v>14765.31</v>
      </c>
      <c r="N138" s="47" t="n">
        <v>14765.31</v>
      </c>
      <c r="O138" s="47" t="n">
        <v/>
      </c>
      <c r="P138" s="47" t="n">
        <v/>
      </c>
      <c r="Q138" s="47" t="n">
        <v/>
      </c>
      <c r="R138" s="47" t="n">
        <v/>
      </c>
      <c r="S138" s="47" t="n">
        <v/>
      </c>
      <c r="T138" s="47" t="n">
        <v/>
      </c>
      <c r="U138" s="47" t="n">
        <v/>
      </c>
      <c r="V138" s="47" t="n">
        <v/>
      </c>
      <c r="W138" s="47" t="n">
        <v/>
      </c>
      <c r="X138" s="47" t="n">
        <v/>
      </c>
      <c r="Y138" s="47" t="n">
        <v/>
      </c>
      <c r="Z138" s="12" t="n"/>
      <c r="AA138" s="12" t="n"/>
      <c r="AC138" s="10">
        <f>A138</f>
        <v/>
      </c>
      <c r="AD138" s="47">
        <f>GETPIVOTDATA("check_amount_total",[1]PT!$A$4,"Inc Date",AD$65,"Paid Date",$A138,"LOB2","MS")</f>
        <v/>
      </c>
      <c r="AE138" s="47">
        <f>GETPIVOTDATA("check_amount_total",[1]PT!$A$4,"Inc Date",AE$65,"Paid Date",$A138,"LOB2","MS")</f>
        <v/>
      </c>
      <c r="AF138" s="47">
        <f>GETPIVOTDATA("check_amount_total",[1]PT!$A$4,"Inc Date",AF$65,"Paid Date",$A138,"LOB2","MS")</f>
        <v/>
      </c>
      <c r="AG138" s="47">
        <f>GETPIVOTDATA("check_amount_total",[1]PT!$A$4,"Inc Date",AG$65,"Paid Date",$A138,"LOB2","MS")</f>
        <v/>
      </c>
      <c r="AH138" s="47">
        <f>GETPIVOTDATA("check_amount_total",[1]PT!$A$4,"Inc Date",AH$65,"Paid Date",$A138,"LOB2","MS")</f>
        <v/>
      </c>
      <c r="AI138" s="47">
        <f>GETPIVOTDATA("check_amount_total",[1]PT!$A$4,"Inc Date",AI$65,"Paid Date",$A138,"LOB2","MS")</f>
        <v/>
      </c>
      <c r="AJ138" s="47">
        <f>GETPIVOTDATA("check_amount_total",[1]PT!$A$4,"Inc Date",AJ$65,"Paid Date",$A138,"LOB2","MS")</f>
        <v/>
      </c>
      <c r="AK138" s="47">
        <f>GETPIVOTDATA("check_amount_total",[1]PT!$A$4,"Inc Date",AK$65,"Paid Date",$A138,"LOB2","MS")</f>
        <v/>
      </c>
      <c r="AL138" s="47">
        <f>GETPIVOTDATA("check_amount_total",[1]PT!$A$4,"Inc Date",AL$65,"Paid Date",$A138,"LOB2","MS")</f>
        <v/>
      </c>
      <c r="AM138" s="47">
        <f>GETPIVOTDATA("check_amount_total",[1]PT!$A$4,"Inc Date",AM$65,"Paid Date",$A138,"LOB2","MS")</f>
        <v/>
      </c>
      <c r="AN138" s="47">
        <f>GETPIVOTDATA("check_amount_total",[1]PT!$A$4,"Inc Date",AN$65,"Paid Date",$A138,"LOB2","MS")</f>
        <v/>
      </c>
      <c r="AO138" s="47">
        <f>GETPIVOTDATA("check_amount_total",[1]PT!$A$4,"Inc Date",AO$65,"Paid Date",$A138,"LOB2","MS")</f>
        <v/>
      </c>
      <c r="AP138" s="47">
        <f>GETPIVOTDATA("check_amount_total",[1]PT!$A$4,"Inc Date",AP$65,"Paid Date",$A138,"LOB2","MS")</f>
        <v/>
      </c>
      <c r="AQ138" s="47">
        <f>GETPIVOTDATA("check_amount_total",[1]PT!$A$4,"Inc Date",AQ$65,"Paid Date",$A138,"LOB2","MS")</f>
        <v/>
      </c>
      <c r="AR138" s="47">
        <f>GETPIVOTDATA("check_amount_total",[1]PT!$A$4,"Inc Date",AR$65,"Paid Date",$A138,"LOB2","MS")</f>
        <v/>
      </c>
      <c r="AS138" s="47">
        <f>GETPIVOTDATA("check_amount_total",[1]PT!$A$4,"Inc Date",AS$65,"Paid Date",$A138,"LOB2","MS")</f>
        <v/>
      </c>
      <c r="AT138" s="47">
        <f>GETPIVOTDATA("check_amount_total",[1]PT!$A$4,"Inc Date",AT$65,"Paid Date",$A138,"LOB2","MS")</f>
        <v/>
      </c>
      <c r="AU138" s="47">
        <f>GETPIVOTDATA("check_amount_total",[1]PT!$A$4,"Inc Date",AU$65,"Paid Date",$A138,"LOB2","MS")</f>
        <v/>
      </c>
      <c r="AV138" s="47">
        <f>GETPIVOTDATA("check_amount_total",[1]PT!$A$4,"Inc Date",AV$65,"Paid Date",$A138,"LOB2","MS")</f>
        <v/>
      </c>
      <c r="AW138" s="47">
        <f>GETPIVOTDATA("check_amount_total",[1]PT!$A$4,"Inc Date",AW$65,"Paid Date",$A138,"LOB2","MS")</f>
        <v/>
      </c>
      <c r="AX138" s="47">
        <f>GETPIVOTDATA("check_amount_total",[1]PT!$A$4,"Inc Date",AX$65,"Paid Date",$A138,"LOB2","MS")</f>
        <v/>
      </c>
      <c r="AY138" s="47">
        <f>GETPIVOTDATA("check_amount_total",[1]PT!$A$4,"Inc Date",AY$65,"Paid Date",$A138,"LOB2","MS")</f>
        <v/>
      </c>
      <c r="AZ138" s="47">
        <f>GETPIVOTDATA("check_amount_total",[1]PT!$A$4,"Inc Date",AZ$65,"Paid Date",$A138,"LOB2","MS")</f>
        <v/>
      </c>
      <c r="BA138" s="47">
        <f>GETPIVOTDATA("check_amount_total",[1]PT!$A$4,"Inc Date",BA$65,"Paid Date",$A138,"LOB2","MS")</f>
        <v/>
      </c>
      <c r="BB138" s="12">
        <f>SUM(AD138:BA138)</f>
        <v/>
      </c>
      <c r="BC138" s="12" t="n"/>
    </row>
    <row r="139">
      <c r="A139" s="10">
        <f>Summary!A20</f>
        <v/>
      </c>
      <c r="B139" s="47" t="n">
        <v/>
      </c>
      <c r="C139" s="47" t="n">
        <v>3</v>
      </c>
      <c r="D139" s="47" t="n">
        <v>287.9999999999995</v>
      </c>
      <c r="E139" s="47" t="n">
        <v>293.1099999999992</v>
      </c>
      <c r="F139" s="47" t="n">
        <v>293.1099999999992</v>
      </c>
      <c r="G139" s="47" t="n">
        <v>303.1099999999992</v>
      </c>
      <c r="H139" s="47" t="n">
        <v>1214.809999999999</v>
      </c>
      <c r="I139" s="47" t="n">
        <v>1214.809999999999</v>
      </c>
      <c r="J139" s="47" t="n">
        <v>1214.809999999999</v>
      </c>
      <c r="K139" s="47" t="n">
        <v>1214.809999999999</v>
      </c>
      <c r="L139" s="47" t="n">
        <v>1214.809999999999</v>
      </c>
      <c r="M139" s="47" t="n">
        <v>1214.809999999999</v>
      </c>
      <c r="N139" s="47" t="n">
        <v/>
      </c>
      <c r="O139" s="47" t="n">
        <v/>
      </c>
      <c r="P139" s="47" t="n">
        <v/>
      </c>
      <c r="Q139" s="47" t="n">
        <v/>
      </c>
      <c r="R139" s="47" t="n">
        <v/>
      </c>
      <c r="S139" s="47" t="n">
        <v/>
      </c>
      <c r="T139" s="47" t="n">
        <v/>
      </c>
      <c r="U139" s="47" t="n">
        <v/>
      </c>
      <c r="V139" s="47" t="n">
        <v/>
      </c>
      <c r="W139" s="47" t="n">
        <v/>
      </c>
      <c r="X139" s="47" t="n">
        <v/>
      </c>
      <c r="Y139" s="47" t="n">
        <v/>
      </c>
      <c r="Z139" s="12" t="n"/>
      <c r="AA139" s="12" t="n"/>
      <c r="AC139" s="10">
        <f>A139</f>
        <v/>
      </c>
      <c r="AD139" s="47">
        <f>GETPIVOTDATA("check_amount_total",[1]PT!$A$4,"Inc Date",AD$65,"Paid Date",$A139,"LOB2","MS")</f>
        <v/>
      </c>
      <c r="AE139" s="47">
        <f>GETPIVOTDATA("check_amount_total",[1]PT!$A$4,"Inc Date",AE$65,"Paid Date",$A139,"LOB2","MS")</f>
        <v/>
      </c>
      <c r="AF139" s="47">
        <f>GETPIVOTDATA("check_amount_total",[1]PT!$A$4,"Inc Date",AF$65,"Paid Date",$A139,"LOB2","MS")</f>
        <v/>
      </c>
      <c r="AG139" s="47">
        <f>GETPIVOTDATA("check_amount_total",[1]PT!$A$4,"Inc Date",AG$65,"Paid Date",$A139,"LOB2","MS")</f>
        <v/>
      </c>
      <c r="AH139" s="47">
        <f>GETPIVOTDATA("check_amount_total",[1]PT!$A$4,"Inc Date",AH$65,"Paid Date",$A139,"LOB2","MS")</f>
        <v/>
      </c>
      <c r="AI139" s="47">
        <f>GETPIVOTDATA("check_amount_total",[1]PT!$A$4,"Inc Date",AI$65,"Paid Date",$A139,"LOB2","MS")</f>
        <v/>
      </c>
      <c r="AJ139" s="47">
        <f>GETPIVOTDATA("check_amount_total",[1]PT!$A$4,"Inc Date",AJ$65,"Paid Date",$A139,"LOB2","MS")</f>
        <v/>
      </c>
      <c r="AK139" s="47">
        <f>GETPIVOTDATA("check_amount_total",[1]PT!$A$4,"Inc Date",AK$65,"Paid Date",$A139,"LOB2","MS")</f>
        <v/>
      </c>
      <c r="AL139" s="47">
        <f>GETPIVOTDATA("check_amount_total",[1]PT!$A$4,"Inc Date",AL$65,"Paid Date",$A139,"LOB2","MS")</f>
        <v/>
      </c>
      <c r="AM139" s="47">
        <f>GETPIVOTDATA("check_amount_total",[1]PT!$A$4,"Inc Date",AM$65,"Paid Date",$A139,"LOB2","MS")</f>
        <v/>
      </c>
      <c r="AN139" s="47">
        <f>GETPIVOTDATA("check_amount_total",[1]PT!$A$4,"Inc Date",AN$65,"Paid Date",$A139,"LOB2","MS")</f>
        <v/>
      </c>
      <c r="AO139" s="47">
        <f>GETPIVOTDATA("check_amount_total",[1]PT!$A$4,"Inc Date",AO$65,"Paid Date",$A139,"LOB2","MS")</f>
        <v/>
      </c>
      <c r="AP139" s="47">
        <f>GETPIVOTDATA("check_amount_total",[1]PT!$A$4,"Inc Date",AP$65,"Paid Date",$A139,"LOB2","MS")</f>
        <v/>
      </c>
      <c r="AQ139" s="47">
        <f>GETPIVOTDATA("check_amount_total",[1]PT!$A$4,"Inc Date",AQ$65,"Paid Date",$A139,"LOB2","MS")</f>
        <v/>
      </c>
      <c r="AR139" s="47">
        <f>GETPIVOTDATA("check_amount_total",[1]PT!$A$4,"Inc Date",AR$65,"Paid Date",$A139,"LOB2","MS")</f>
        <v/>
      </c>
      <c r="AS139" s="47">
        <f>GETPIVOTDATA("check_amount_total",[1]PT!$A$4,"Inc Date",AS$65,"Paid Date",$A139,"LOB2","MS")</f>
        <v/>
      </c>
      <c r="AT139" s="47">
        <f>GETPIVOTDATA("check_amount_total",[1]PT!$A$4,"Inc Date",AT$65,"Paid Date",$A139,"LOB2","MS")</f>
        <v/>
      </c>
      <c r="AU139" s="47">
        <f>GETPIVOTDATA("check_amount_total",[1]PT!$A$4,"Inc Date",AU$65,"Paid Date",$A139,"LOB2","MS")</f>
        <v/>
      </c>
      <c r="AV139" s="47">
        <f>GETPIVOTDATA("check_amount_total",[1]PT!$A$4,"Inc Date",AV$65,"Paid Date",$A139,"LOB2","MS")</f>
        <v/>
      </c>
      <c r="AW139" s="47">
        <f>GETPIVOTDATA("check_amount_total",[1]PT!$A$4,"Inc Date",AW$65,"Paid Date",$A139,"LOB2","MS")</f>
        <v/>
      </c>
      <c r="AX139" s="47">
        <f>GETPIVOTDATA("check_amount_total",[1]PT!$A$4,"Inc Date",AX$65,"Paid Date",$A139,"LOB2","MS")</f>
        <v/>
      </c>
      <c r="AY139" s="47">
        <f>GETPIVOTDATA("check_amount_total",[1]PT!$A$4,"Inc Date",AY$65,"Paid Date",$A139,"LOB2","MS")</f>
        <v/>
      </c>
      <c r="AZ139" s="47">
        <f>GETPIVOTDATA("check_amount_total",[1]PT!$A$4,"Inc Date",AZ$65,"Paid Date",$A139,"LOB2","MS")</f>
        <v/>
      </c>
      <c r="BA139" s="47">
        <f>GETPIVOTDATA("check_amount_total",[1]PT!$A$4,"Inc Date",BA$65,"Paid Date",$A139,"LOB2","MS")</f>
        <v/>
      </c>
      <c r="BB139" s="12">
        <f>SUM(AD139:BA139)</f>
        <v/>
      </c>
      <c r="BC139" s="12" t="n"/>
    </row>
    <row r="140">
      <c r="A140" s="10">
        <f>Summary!A21</f>
        <v/>
      </c>
      <c r="B140" s="47" t="n">
        <v/>
      </c>
      <c r="C140" s="47" t="n">
        <v/>
      </c>
      <c r="D140" s="47" t="n">
        <v>120</v>
      </c>
      <c r="E140" s="47" t="n">
        <v>1231.43</v>
      </c>
      <c r="F140" s="47" t="n">
        <v>1231.429999999999</v>
      </c>
      <c r="G140" s="47" t="n">
        <v>2940.829999999999</v>
      </c>
      <c r="H140" s="47" t="n">
        <v>2945.829999999998</v>
      </c>
      <c r="I140" s="47" t="n">
        <v>2945.829999999998</v>
      </c>
      <c r="J140" s="47" t="n">
        <v>2945.829999999998</v>
      </c>
      <c r="K140" s="47" t="n">
        <v>2945.829999999998</v>
      </c>
      <c r="L140" s="47" t="n">
        <v>2945.829999999998</v>
      </c>
      <c r="M140" s="47" t="n">
        <v/>
      </c>
      <c r="N140" s="47" t="n">
        <v/>
      </c>
      <c r="O140" s="47" t="n">
        <v/>
      </c>
      <c r="P140" s="47" t="n">
        <v/>
      </c>
      <c r="Q140" s="47" t="n">
        <v/>
      </c>
      <c r="R140" s="47" t="n">
        <v/>
      </c>
      <c r="S140" s="47" t="n">
        <v/>
      </c>
      <c r="T140" s="47" t="n">
        <v/>
      </c>
      <c r="U140" s="47" t="n">
        <v/>
      </c>
      <c r="V140" s="47" t="n">
        <v/>
      </c>
      <c r="W140" s="47" t="n">
        <v/>
      </c>
      <c r="X140" s="47" t="n">
        <v/>
      </c>
      <c r="Y140" s="47" t="n">
        <v/>
      </c>
      <c r="Z140" s="12" t="n"/>
      <c r="AA140" s="12" t="n"/>
      <c r="AC140" s="10">
        <f>A140</f>
        <v/>
      </c>
      <c r="AD140" s="47">
        <f>GETPIVOTDATA("check_amount_total",[1]PT!$A$4,"Inc Date",AD$65,"Paid Date",$A140,"LOB2","MS")</f>
        <v/>
      </c>
      <c r="AE140" s="47">
        <f>GETPIVOTDATA("check_amount_total",[1]PT!$A$4,"Inc Date",AE$65,"Paid Date",$A140,"LOB2","MS")</f>
        <v/>
      </c>
      <c r="AF140" s="47">
        <f>GETPIVOTDATA("check_amount_total",[1]PT!$A$4,"Inc Date",AF$65,"Paid Date",$A140,"LOB2","MS")</f>
        <v/>
      </c>
      <c r="AG140" s="47">
        <f>GETPIVOTDATA("check_amount_total",[1]PT!$A$4,"Inc Date",AG$65,"Paid Date",$A140,"LOB2","MS")</f>
        <v/>
      </c>
      <c r="AH140" s="47">
        <f>GETPIVOTDATA("check_amount_total",[1]PT!$A$4,"Inc Date",AH$65,"Paid Date",$A140,"LOB2","MS")</f>
        <v/>
      </c>
      <c r="AI140" s="47">
        <f>GETPIVOTDATA("check_amount_total",[1]PT!$A$4,"Inc Date",AI$65,"Paid Date",$A140,"LOB2","MS")</f>
        <v/>
      </c>
      <c r="AJ140" s="47">
        <f>GETPIVOTDATA("check_amount_total",[1]PT!$A$4,"Inc Date",AJ$65,"Paid Date",$A140,"LOB2","MS")</f>
        <v/>
      </c>
      <c r="AK140" s="47">
        <f>GETPIVOTDATA("check_amount_total",[1]PT!$A$4,"Inc Date",AK$65,"Paid Date",$A140,"LOB2","MS")</f>
        <v/>
      </c>
      <c r="AL140" s="47">
        <f>GETPIVOTDATA("check_amount_total",[1]PT!$A$4,"Inc Date",AL$65,"Paid Date",$A140,"LOB2","MS")</f>
        <v/>
      </c>
      <c r="AM140" s="47">
        <f>GETPIVOTDATA("check_amount_total",[1]PT!$A$4,"Inc Date",AM$65,"Paid Date",$A140,"LOB2","MS")</f>
        <v/>
      </c>
      <c r="AN140" s="47">
        <f>GETPIVOTDATA("check_amount_total",[1]PT!$A$4,"Inc Date",AN$65,"Paid Date",$A140,"LOB2","MS")</f>
        <v/>
      </c>
      <c r="AO140" s="47">
        <f>GETPIVOTDATA("check_amount_total",[1]PT!$A$4,"Inc Date",AO$65,"Paid Date",$A140,"LOB2","MS")</f>
        <v/>
      </c>
      <c r="AP140" s="47">
        <f>GETPIVOTDATA("check_amount_total",[1]PT!$A$4,"Inc Date",AP$65,"Paid Date",$A140,"LOB2","MS")</f>
        <v/>
      </c>
      <c r="AQ140" s="47">
        <f>GETPIVOTDATA("check_amount_total",[1]PT!$A$4,"Inc Date",AQ$65,"Paid Date",$A140,"LOB2","MS")</f>
        <v/>
      </c>
      <c r="AR140" s="47">
        <f>GETPIVOTDATA("check_amount_total",[1]PT!$A$4,"Inc Date",AR$65,"Paid Date",$A140,"LOB2","MS")</f>
        <v/>
      </c>
      <c r="AS140" s="47">
        <f>GETPIVOTDATA("check_amount_total",[1]PT!$A$4,"Inc Date",AS$65,"Paid Date",$A140,"LOB2","MS")</f>
        <v/>
      </c>
      <c r="AT140" s="47">
        <f>GETPIVOTDATA("check_amount_total",[1]PT!$A$4,"Inc Date",AT$65,"Paid Date",$A140,"LOB2","MS")</f>
        <v/>
      </c>
      <c r="AU140" s="47">
        <f>GETPIVOTDATA("check_amount_total",[1]PT!$A$4,"Inc Date",AU$65,"Paid Date",$A140,"LOB2","MS")</f>
        <v/>
      </c>
      <c r="AV140" s="47">
        <f>GETPIVOTDATA("check_amount_total",[1]PT!$A$4,"Inc Date",AV$65,"Paid Date",$A140,"LOB2","MS")</f>
        <v/>
      </c>
      <c r="AW140" s="47">
        <f>GETPIVOTDATA("check_amount_total",[1]PT!$A$4,"Inc Date",AW$65,"Paid Date",$A140,"LOB2","MS")</f>
        <v/>
      </c>
      <c r="AX140" s="47">
        <f>GETPIVOTDATA("check_amount_total",[1]PT!$A$4,"Inc Date",AX$65,"Paid Date",$A140,"LOB2","MS")</f>
        <v/>
      </c>
      <c r="AY140" s="47">
        <f>GETPIVOTDATA("check_amount_total",[1]PT!$A$4,"Inc Date",AY$65,"Paid Date",$A140,"LOB2","MS")</f>
        <v/>
      </c>
      <c r="AZ140" s="47">
        <f>GETPIVOTDATA("check_amount_total",[1]PT!$A$4,"Inc Date",AZ$65,"Paid Date",$A140,"LOB2","MS")</f>
        <v/>
      </c>
      <c r="BA140" s="47">
        <f>GETPIVOTDATA("check_amount_total",[1]PT!$A$4,"Inc Date",BA$65,"Paid Date",$A140,"LOB2","MS")</f>
        <v/>
      </c>
      <c r="BB140" s="12">
        <f>SUM(AD140:BA140)</f>
        <v/>
      </c>
      <c r="BC140" s="12" t="n"/>
    </row>
    <row r="141">
      <c r="A141" s="10">
        <f>Summary!A22</f>
        <v/>
      </c>
      <c r="B141" s="47" t="n">
        <v/>
      </c>
      <c r="C141" s="47" t="n">
        <v/>
      </c>
      <c r="D141" s="47" t="n">
        <v>11</v>
      </c>
      <c r="E141" s="47" t="n">
        <v>31</v>
      </c>
      <c r="F141" s="47" t="n">
        <v>1483.999999999999</v>
      </c>
      <c r="G141" s="47" t="n">
        <v>1483.999999999999</v>
      </c>
      <c r="H141" s="47" t="n">
        <v>38189.8</v>
      </c>
      <c r="I141" s="47" t="n">
        <v>38189.8</v>
      </c>
      <c r="J141" s="47" t="n">
        <v>38189.8</v>
      </c>
      <c r="K141" s="47" t="n">
        <v>38189.8</v>
      </c>
      <c r="L141" s="47" t="n">
        <v/>
      </c>
      <c r="M141" s="47" t="n">
        <v/>
      </c>
      <c r="N141" s="47" t="n">
        <v/>
      </c>
      <c r="O141" s="47" t="n">
        <v/>
      </c>
      <c r="P141" s="47" t="n">
        <v/>
      </c>
      <c r="Q141" s="47" t="n">
        <v/>
      </c>
      <c r="R141" s="47" t="n">
        <v/>
      </c>
      <c r="S141" s="47" t="n">
        <v/>
      </c>
      <c r="T141" s="47" t="n">
        <v/>
      </c>
      <c r="U141" s="47" t="n">
        <v/>
      </c>
      <c r="V141" s="47" t="n">
        <v/>
      </c>
      <c r="W141" s="47" t="n">
        <v/>
      </c>
      <c r="X141" s="47" t="n">
        <v/>
      </c>
      <c r="Y141" s="47" t="n">
        <v/>
      </c>
      <c r="Z141" s="12" t="n"/>
      <c r="AA141" s="12" t="n"/>
      <c r="AC141" s="10">
        <f>A141</f>
        <v/>
      </c>
      <c r="AD141" s="47">
        <f>GETPIVOTDATA("check_amount_total",[1]PT!$A$4,"Inc Date",AD$65,"Paid Date",$A141,"LOB2","MS")</f>
        <v/>
      </c>
      <c r="AE141" s="47">
        <f>GETPIVOTDATA("check_amount_total",[1]PT!$A$4,"Inc Date",AE$65,"Paid Date",$A141,"LOB2","MS")</f>
        <v/>
      </c>
      <c r="AF141" s="47">
        <f>GETPIVOTDATA("check_amount_total",[1]PT!$A$4,"Inc Date",AF$65,"Paid Date",$A141,"LOB2","MS")</f>
        <v/>
      </c>
      <c r="AG141" s="47">
        <f>GETPIVOTDATA("check_amount_total",[1]PT!$A$4,"Inc Date",AG$65,"Paid Date",$A141,"LOB2","MS")</f>
        <v/>
      </c>
      <c r="AH141" s="47">
        <f>GETPIVOTDATA("check_amount_total",[1]PT!$A$4,"Inc Date",AH$65,"Paid Date",$A141,"LOB2","MS")</f>
        <v/>
      </c>
      <c r="AI141" s="47">
        <f>GETPIVOTDATA("check_amount_total",[1]PT!$A$4,"Inc Date",AI$65,"Paid Date",$A141,"LOB2","MS")</f>
        <v/>
      </c>
      <c r="AJ141" s="47">
        <f>GETPIVOTDATA("check_amount_total",[1]PT!$A$4,"Inc Date",AJ$65,"Paid Date",$A141,"LOB2","MS")</f>
        <v/>
      </c>
      <c r="AK141" s="47">
        <f>GETPIVOTDATA("check_amount_total",[1]PT!$A$4,"Inc Date",AK$65,"Paid Date",$A141,"LOB2","MS")</f>
        <v/>
      </c>
      <c r="AL141" s="47">
        <f>GETPIVOTDATA("check_amount_total",[1]PT!$A$4,"Inc Date",AL$65,"Paid Date",$A141,"LOB2","MS")</f>
        <v/>
      </c>
      <c r="AM141" s="47">
        <f>GETPIVOTDATA("check_amount_total",[1]PT!$A$4,"Inc Date",AM$65,"Paid Date",$A141,"LOB2","MS")</f>
        <v/>
      </c>
      <c r="AN141" s="47">
        <f>GETPIVOTDATA("check_amount_total",[1]PT!$A$4,"Inc Date",AN$65,"Paid Date",$A141,"LOB2","MS")</f>
        <v/>
      </c>
      <c r="AO141" s="47">
        <f>GETPIVOTDATA("check_amount_total",[1]PT!$A$4,"Inc Date",AO$65,"Paid Date",$A141,"LOB2","MS")</f>
        <v/>
      </c>
      <c r="AP141" s="47">
        <f>GETPIVOTDATA("check_amount_total",[1]PT!$A$4,"Inc Date",AP$65,"Paid Date",$A141,"LOB2","MS")</f>
        <v/>
      </c>
      <c r="AQ141" s="47">
        <f>GETPIVOTDATA("check_amount_total",[1]PT!$A$4,"Inc Date",AQ$65,"Paid Date",$A141,"LOB2","MS")</f>
        <v/>
      </c>
      <c r="AR141" s="47">
        <f>GETPIVOTDATA("check_amount_total",[1]PT!$A$4,"Inc Date",AR$65,"Paid Date",$A141,"LOB2","MS")</f>
        <v/>
      </c>
      <c r="AS141" s="47">
        <f>GETPIVOTDATA("check_amount_total",[1]PT!$A$4,"Inc Date",AS$65,"Paid Date",$A141,"LOB2","MS")</f>
        <v/>
      </c>
      <c r="AT141" s="47">
        <f>GETPIVOTDATA("check_amount_total",[1]PT!$A$4,"Inc Date",AT$65,"Paid Date",$A141,"LOB2","MS")</f>
        <v/>
      </c>
      <c r="AU141" s="47">
        <f>GETPIVOTDATA("check_amount_total",[1]PT!$A$4,"Inc Date",AU$65,"Paid Date",$A141,"LOB2","MS")</f>
        <v/>
      </c>
      <c r="AV141" s="47">
        <f>GETPIVOTDATA("check_amount_total",[1]PT!$A$4,"Inc Date",AV$65,"Paid Date",$A141,"LOB2","MS")</f>
        <v/>
      </c>
      <c r="AW141" s="47">
        <f>GETPIVOTDATA("check_amount_total",[1]PT!$A$4,"Inc Date",AW$65,"Paid Date",$A141,"LOB2","MS")</f>
        <v/>
      </c>
      <c r="AX141" s="47">
        <f>GETPIVOTDATA("check_amount_total",[1]PT!$A$4,"Inc Date",AX$65,"Paid Date",$A141,"LOB2","MS")</f>
        <v/>
      </c>
      <c r="AY141" s="47">
        <f>GETPIVOTDATA("check_amount_total",[1]PT!$A$4,"Inc Date",AY$65,"Paid Date",$A141,"LOB2","MS")</f>
        <v/>
      </c>
      <c r="AZ141" s="47">
        <f>GETPIVOTDATA("check_amount_total",[1]PT!$A$4,"Inc Date",AZ$65,"Paid Date",$A141,"LOB2","MS")</f>
        <v/>
      </c>
      <c r="BA141" s="47">
        <f>GETPIVOTDATA("check_amount_total",[1]PT!$A$4,"Inc Date",BA$65,"Paid Date",$A141,"LOB2","MS")</f>
        <v/>
      </c>
      <c r="BB141" s="12">
        <f>SUM(AD141:BA141)</f>
        <v/>
      </c>
      <c r="BC141" s="12" t="n"/>
    </row>
    <row r="142">
      <c r="A142" s="10">
        <f>Summary!A23</f>
        <v/>
      </c>
      <c r="B142" s="47" t="n">
        <v/>
      </c>
      <c r="C142" s="47" t="n">
        <v>150</v>
      </c>
      <c r="D142" s="47" t="n">
        <v>150</v>
      </c>
      <c r="E142" s="47" t="n">
        <v>150</v>
      </c>
      <c r="F142" s="47" t="n">
        <v>203</v>
      </c>
      <c r="G142" s="47" t="n">
        <v>203</v>
      </c>
      <c r="H142" s="47" t="n">
        <v>203</v>
      </c>
      <c r="I142" s="47" t="n">
        <v>203</v>
      </c>
      <c r="J142" s="47" t="n">
        <v>203</v>
      </c>
      <c r="K142" s="47" t="n">
        <v/>
      </c>
      <c r="L142" s="47" t="n">
        <v/>
      </c>
      <c r="M142" s="47" t="n">
        <v/>
      </c>
      <c r="N142" s="47" t="n">
        <v/>
      </c>
      <c r="O142" s="47" t="n">
        <v/>
      </c>
      <c r="P142" s="47" t="n">
        <v/>
      </c>
      <c r="Q142" s="47" t="n">
        <v/>
      </c>
      <c r="R142" s="47" t="n">
        <v/>
      </c>
      <c r="S142" s="47" t="n">
        <v/>
      </c>
      <c r="T142" s="47" t="n">
        <v/>
      </c>
      <c r="U142" s="47" t="n">
        <v/>
      </c>
      <c r="V142" s="47" t="n">
        <v/>
      </c>
      <c r="W142" s="47" t="n">
        <v/>
      </c>
      <c r="X142" s="47" t="n">
        <v/>
      </c>
      <c r="Y142" s="47" t="n">
        <v/>
      </c>
      <c r="Z142" s="12" t="n"/>
      <c r="AA142" s="12" t="n"/>
      <c r="AC142" s="10">
        <f>A142</f>
        <v/>
      </c>
      <c r="AD142" s="47">
        <f>GETPIVOTDATA("check_amount_total",[1]PT!$A$4,"Inc Date",AD$65,"Paid Date",$A142,"LOB2","MS")</f>
        <v/>
      </c>
      <c r="AE142" s="47">
        <f>GETPIVOTDATA("check_amount_total",[1]PT!$A$4,"Inc Date",AE$65,"Paid Date",$A142,"LOB2","MS")</f>
        <v/>
      </c>
      <c r="AF142" s="47">
        <f>GETPIVOTDATA("check_amount_total",[1]PT!$A$4,"Inc Date",AF$65,"Paid Date",$A142,"LOB2","MS")</f>
        <v/>
      </c>
      <c r="AG142" s="47">
        <f>GETPIVOTDATA("check_amount_total",[1]PT!$A$4,"Inc Date",AG$65,"Paid Date",$A142,"LOB2","MS")</f>
        <v/>
      </c>
      <c r="AH142" s="47">
        <f>GETPIVOTDATA("check_amount_total",[1]PT!$A$4,"Inc Date",AH$65,"Paid Date",$A142,"LOB2","MS")</f>
        <v/>
      </c>
      <c r="AI142" s="47">
        <f>GETPIVOTDATA("check_amount_total",[1]PT!$A$4,"Inc Date",AI$65,"Paid Date",$A142,"LOB2","MS")</f>
        <v/>
      </c>
      <c r="AJ142" s="47">
        <f>GETPIVOTDATA("check_amount_total",[1]PT!$A$4,"Inc Date",AJ$65,"Paid Date",$A142,"LOB2","MS")</f>
        <v/>
      </c>
      <c r="AK142" s="47">
        <f>GETPIVOTDATA("check_amount_total",[1]PT!$A$4,"Inc Date",AK$65,"Paid Date",$A142,"LOB2","MS")</f>
        <v/>
      </c>
      <c r="AL142" s="47">
        <f>GETPIVOTDATA("check_amount_total",[1]PT!$A$4,"Inc Date",AL$65,"Paid Date",$A142,"LOB2","MS")</f>
        <v/>
      </c>
      <c r="AM142" s="47">
        <f>GETPIVOTDATA("check_amount_total",[1]PT!$A$4,"Inc Date",AM$65,"Paid Date",$A142,"LOB2","MS")</f>
        <v/>
      </c>
      <c r="AN142" s="47">
        <f>GETPIVOTDATA("check_amount_total",[1]PT!$A$4,"Inc Date",AN$65,"Paid Date",$A142,"LOB2","MS")</f>
        <v/>
      </c>
      <c r="AO142" s="47">
        <f>GETPIVOTDATA("check_amount_total",[1]PT!$A$4,"Inc Date",AO$65,"Paid Date",$A142,"LOB2","MS")</f>
        <v/>
      </c>
      <c r="AP142" s="47">
        <f>GETPIVOTDATA("check_amount_total",[1]PT!$A$4,"Inc Date",AP$65,"Paid Date",$A142,"LOB2","MS")</f>
        <v/>
      </c>
      <c r="AQ142" s="47">
        <f>GETPIVOTDATA("check_amount_total",[1]PT!$A$4,"Inc Date",AQ$65,"Paid Date",$A142,"LOB2","MS")</f>
        <v/>
      </c>
      <c r="AR142" s="47">
        <f>GETPIVOTDATA("check_amount_total",[1]PT!$A$4,"Inc Date",AR$65,"Paid Date",$A142,"LOB2","MS")</f>
        <v/>
      </c>
      <c r="AS142" s="47">
        <f>GETPIVOTDATA("check_amount_total",[1]PT!$A$4,"Inc Date",AS$65,"Paid Date",$A142,"LOB2","MS")</f>
        <v/>
      </c>
      <c r="AT142" s="47">
        <f>GETPIVOTDATA("check_amount_total",[1]PT!$A$4,"Inc Date",AT$65,"Paid Date",$A142,"LOB2","MS")</f>
        <v/>
      </c>
      <c r="AU142" s="47">
        <f>GETPIVOTDATA("check_amount_total",[1]PT!$A$4,"Inc Date",AU$65,"Paid Date",$A142,"LOB2","MS")</f>
        <v/>
      </c>
      <c r="AV142" s="47">
        <f>GETPIVOTDATA("check_amount_total",[1]PT!$A$4,"Inc Date",AV$65,"Paid Date",$A142,"LOB2","MS")</f>
        <v/>
      </c>
      <c r="AW142" s="47">
        <f>GETPIVOTDATA("check_amount_total",[1]PT!$A$4,"Inc Date",AW$65,"Paid Date",$A142,"LOB2","MS")</f>
        <v/>
      </c>
      <c r="AX142" s="47">
        <f>GETPIVOTDATA("check_amount_total",[1]PT!$A$4,"Inc Date",AX$65,"Paid Date",$A142,"LOB2","MS")</f>
        <v/>
      </c>
      <c r="AY142" s="47">
        <f>GETPIVOTDATA("check_amount_total",[1]PT!$A$4,"Inc Date",AY$65,"Paid Date",$A142,"LOB2","MS")</f>
        <v/>
      </c>
      <c r="AZ142" s="47">
        <f>GETPIVOTDATA("check_amount_total",[1]PT!$A$4,"Inc Date",AZ$65,"Paid Date",$A142,"LOB2","MS")</f>
        <v/>
      </c>
      <c r="BA142" s="47">
        <f>GETPIVOTDATA("check_amount_total",[1]PT!$A$4,"Inc Date",BA$65,"Paid Date",$A142,"LOB2","MS")</f>
        <v/>
      </c>
      <c r="BB142" s="12">
        <f>SUM(AD142:BA142)</f>
        <v/>
      </c>
      <c r="BC142" s="12" t="n"/>
    </row>
    <row r="143">
      <c r="A143" s="10">
        <f>Summary!A24</f>
        <v/>
      </c>
      <c r="B143" s="47" t="n">
        <v/>
      </c>
      <c r="C143" s="47" t="n">
        <v/>
      </c>
      <c r="D143" s="47" t="n">
        <v>72</v>
      </c>
      <c r="E143" s="47" t="n">
        <v>82</v>
      </c>
      <c r="F143" s="47" t="n">
        <v>82</v>
      </c>
      <c r="G143" s="47" t="n">
        <v>967</v>
      </c>
      <c r="H143" s="47" t="n">
        <v>967</v>
      </c>
      <c r="I143" s="47" t="n">
        <v>967</v>
      </c>
      <c r="J143" s="47" t="n">
        <v/>
      </c>
      <c r="K143" s="47" t="n">
        <v/>
      </c>
      <c r="L143" s="47" t="n">
        <v/>
      </c>
      <c r="M143" s="47" t="n">
        <v/>
      </c>
      <c r="N143" s="47" t="n">
        <v/>
      </c>
      <c r="O143" s="47" t="n">
        <v/>
      </c>
      <c r="P143" s="47" t="n">
        <v/>
      </c>
      <c r="Q143" s="47" t="n">
        <v/>
      </c>
      <c r="R143" s="47" t="n">
        <v/>
      </c>
      <c r="S143" s="47" t="n">
        <v/>
      </c>
      <c r="T143" s="47" t="n">
        <v/>
      </c>
      <c r="U143" s="47" t="n">
        <v/>
      </c>
      <c r="V143" s="47" t="n">
        <v/>
      </c>
      <c r="W143" s="47" t="n">
        <v/>
      </c>
      <c r="X143" s="47" t="n">
        <v/>
      </c>
      <c r="Y143" s="47" t="n">
        <v/>
      </c>
      <c r="Z143" s="12" t="n"/>
      <c r="AA143" s="12" t="n"/>
      <c r="AC143" s="10">
        <f>A143</f>
        <v/>
      </c>
      <c r="AD143" s="47">
        <f>GETPIVOTDATA("check_amount_total",[1]PT!$A$4,"Inc Date",AD$65,"Paid Date",$A143,"LOB2","MS")</f>
        <v/>
      </c>
      <c r="AE143" s="47">
        <f>GETPIVOTDATA("check_amount_total",[1]PT!$A$4,"Inc Date",AE$65,"Paid Date",$A143,"LOB2","MS")</f>
        <v/>
      </c>
      <c r="AF143" s="47">
        <f>GETPIVOTDATA("check_amount_total",[1]PT!$A$4,"Inc Date",AF$65,"Paid Date",$A143,"LOB2","MS")</f>
        <v/>
      </c>
      <c r="AG143" s="47">
        <f>GETPIVOTDATA("check_amount_total",[1]PT!$A$4,"Inc Date",AG$65,"Paid Date",$A143,"LOB2","MS")</f>
        <v/>
      </c>
      <c r="AH143" s="47">
        <f>GETPIVOTDATA("check_amount_total",[1]PT!$A$4,"Inc Date",AH$65,"Paid Date",$A143,"LOB2","MS")</f>
        <v/>
      </c>
      <c r="AI143" s="47">
        <f>GETPIVOTDATA("check_amount_total",[1]PT!$A$4,"Inc Date",AI$65,"Paid Date",$A143,"LOB2","MS")</f>
        <v/>
      </c>
      <c r="AJ143" s="47">
        <f>GETPIVOTDATA("check_amount_total",[1]PT!$A$4,"Inc Date",AJ$65,"Paid Date",$A143,"LOB2","MS")</f>
        <v/>
      </c>
      <c r="AK143" s="47">
        <f>GETPIVOTDATA("check_amount_total",[1]PT!$A$4,"Inc Date",AK$65,"Paid Date",$A143,"LOB2","MS")</f>
        <v/>
      </c>
      <c r="AL143" s="47">
        <f>GETPIVOTDATA("check_amount_total",[1]PT!$A$4,"Inc Date",AL$65,"Paid Date",$A143,"LOB2","MS")</f>
        <v/>
      </c>
      <c r="AM143" s="47">
        <f>GETPIVOTDATA("check_amount_total",[1]PT!$A$4,"Inc Date",AM$65,"Paid Date",$A143,"LOB2","MS")</f>
        <v/>
      </c>
      <c r="AN143" s="47">
        <f>GETPIVOTDATA("check_amount_total",[1]PT!$A$4,"Inc Date",AN$65,"Paid Date",$A143,"LOB2","MS")</f>
        <v/>
      </c>
      <c r="AO143" s="47">
        <f>GETPIVOTDATA("check_amount_total",[1]PT!$A$4,"Inc Date",AO$65,"Paid Date",$A143,"LOB2","MS")</f>
        <v/>
      </c>
      <c r="AP143" s="47">
        <f>GETPIVOTDATA("check_amount_total",[1]PT!$A$4,"Inc Date",AP$65,"Paid Date",$A143,"LOB2","MS")</f>
        <v/>
      </c>
      <c r="AQ143" s="47">
        <f>GETPIVOTDATA("check_amount_total",[1]PT!$A$4,"Inc Date",AQ$65,"Paid Date",$A143,"LOB2","MS")</f>
        <v/>
      </c>
      <c r="AR143" s="47">
        <f>GETPIVOTDATA("check_amount_total",[1]PT!$A$4,"Inc Date",AR$65,"Paid Date",$A143,"LOB2","MS")</f>
        <v/>
      </c>
      <c r="AS143" s="47">
        <f>GETPIVOTDATA("check_amount_total",[1]PT!$A$4,"Inc Date",AS$65,"Paid Date",$A143,"LOB2","MS")</f>
        <v/>
      </c>
      <c r="AT143" s="47">
        <f>GETPIVOTDATA("check_amount_total",[1]PT!$A$4,"Inc Date",AT$65,"Paid Date",$A143,"LOB2","MS")</f>
        <v/>
      </c>
      <c r="AU143" s="47">
        <f>GETPIVOTDATA("check_amount_total",[1]PT!$A$4,"Inc Date",AU$65,"Paid Date",$A143,"LOB2","MS")</f>
        <v/>
      </c>
      <c r="AV143" s="47">
        <f>GETPIVOTDATA("check_amount_total",[1]PT!$A$4,"Inc Date",AV$65,"Paid Date",$A143,"LOB2","MS")</f>
        <v/>
      </c>
      <c r="AW143" s="47">
        <f>GETPIVOTDATA("check_amount_total",[1]PT!$A$4,"Inc Date",AW$65,"Paid Date",$A143,"LOB2","MS")</f>
        <v/>
      </c>
      <c r="AX143" s="47">
        <f>GETPIVOTDATA("check_amount_total",[1]PT!$A$4,"Inc Date",AX$65,"Paid Date",$A143,"LOB2","MS")</f>
        <v/>
      </c>
      <c r="AY143" s="47">
        <f>GETPIVOTDATA("check_amount_total",[1]PT!$A$4,"Inc Date",AY$65,"Paid Date",$A143,"LOB2","MS")</f>
        <v/>
      </c>
      <c r="AZ143" s="47">
        <f>GETPIVOTDATA("check_amount_total",[1]PT!$A$4,"Inc Date",AZ$65,"Paid Date",$A143,"LOB2","MS")</f>
        <v/>
      </c>
      <c r="BA143" s="47">
        <f>GETPIVOTDATA("check_amount_total",[1]PT!$A$4,"Inc Date",BA$65,"Paid Date",$A143,"LOB2","MS")</f>
        <v/>
      </c>
      <c r="BB143" s="12">
        <f>SUM(AD143:BA143)</f>
        <v/>
      </c>
      <c r="BC143" s="12" t="n"/>
    </row>
    <row r="144">
      <c r="A144" s="10">
        <f>Summary!A25</f>
        <v/>
      </c>
      <c r="B144" s="47" t="n">
        <v/>
      </c>
      <c r="C144" s="47" t="n">
        <v>349.9999999999999</v>
      </c>
      <c r="D144" s="47" t="n">
        <v>373.9999999999999</v>
      </c>
      <c r="E144" s="47" t="n">
        <v>373.9999999999999</v>
      </c>
      <c r="F144" s="47" t="n">
        <v>1794</v>
      </c>
      <c r="G144" s="47" t="n">
        <v>1794</v>
      </c>
      <c r="H144" s="47" t="n">
        <v>1794</v>
      </c>
      <c r="I144" s="47" t="n">
        <v/>
      </c>
      <c r="J144" s="47" t="n">
        <v/>
      </c>
      <c r="K144" s="47" t="n">
        <v/>
      </c>
      <c r="L144" s="47" t="n">
        <v/>
      </c>
      <c r="M144" s="47" t="n">
        <v/>
      </c>
      <c r="N144" s="47" t="n">
        <v/>
      </c>
      <c r="O144" s="47" t="n">
        <v/>
      </c>
      <c r="P144" s="47" t="n">
        <v/>
      </c>
      <c r="Q144" s="47" t="n">
        <v/>
      </c>
      <c r="R144" s="47" t="n">
        <v/>
      </c>
      <c r="S144" s="47" t="n">
        <v/>
      </c>
      <c r="T144" s="47" t="n">
        <v/>
      </c>
      <c r="U144" s="47" t="n">
        <v/>
      </c>
      <c r="V144" s="47" t="n">
        <v/>
      </c>
      <c r="W144" s="47" t="n">
        <v/>
      </c>
      <c r="X144" s="47" t="n">
        <v/>
      </c>
      <c r="Y144" s="47" t="n">
        <v/>
      </c>
      <c r="Z144" s="12" t="n"/>
      <c r="AA144" s="12" t="n"/>
      <c r="AC144" s="10">
        <f>A144</f>
        <v/>
      </c>
      <c r="AD144" s="47">
        <f>GETPIVOTDATA("check_amount_total",[1]PT!$A$4,"Inc Date",AD$65,"Paid Date",$A144,"LOB2","MS")</f>
        <v/>
      </c>
      <c r="AE144" s="47">
        <f>GETPIVOTDATA("check_amount_total",[1]PT!$A$4,"Inc Date",AE$65,"Paid Date",$A144,"LOB2","MS")</f>
        <v/>
      </c>
      <c r="AF144" s="47">
        <f>GETPIVOTDATA("check_amount_total",[1]PT!$A$4,"Inc Date",AF$65,"Paid Date",$A144,"LOB2","MS")</f>
        <v/>
      </c>
      <c r="AG144" s="47">
        <f>GETPIVOTDATA("check_amount_total",[1]PT!$A$4,"Inc Date",AG$65,"Paid Date",$A144,"LOB2","MS")</f>
        <v/>
      </c>
      <c r="AH144" s="47">
        <f>GETPIVOTDATA("check_amount_total",[1]PT!$A$4,"Inc Date",AH$65,"Paid Date",$A144,"LOB2","MS")</f>
        <v/>
      </c>
      <c r="AI144" s="47">
        <f>GETPIVOTDATA("check_amount_total",[1]PT!$A$4,"Inc Date",AI$65,"Paid Date",$A144,"LOB2","MS")</f>
        <v/>
      </c>
      <c r="AJ144" s="47">
        <f>GETPIVOTDATA("check_amount_total",[1]PT!$A$4,"Inc Date",AJ$65,"Paid Date",$A144,"LOB2","MS")</f>
        <v/>
      </c>
      <c r="AK144" s="47">
        <f>GETPIVOTDATA("check_amount_total",[1]PT!$A$4,"Inc Date",AK$65,"Paid Date",$A144,"LOB2","MS")</f>
        <v/>
      </c>
      <c r="AL144" s="47">
        <f>GETPIVOTDATA("check_amount_total",[1]PT!$A$4,"Inc Date",AL$65,"Paid Date",$A144,"LOB2","MS")</f>
        <v/>
      </c>
      <c r="AM144" s="47">
        <f>GETPIVOTDATA("check_amount_total",[1]PT!$A$4,"Inc Date",AM$65,"Paid Date",$A144,"LOB2","MS")</f>
        <v/>
      </c>
      <c r="AN144" s="47">
        <f>GETPIVOTDATA("check_amount_total",[1]PT!$A$4,"Inc Date",AN$65,"Paid Date",$A144,"LOB2","MS")</f>
        <v/>
      </c>
      <c r="AO144" s="47">
        <f>GETPIVOTDATA("check_amount_total",[1]PT!$A$4,"Inc Date",AO$65,"Paid Date",$A144,"LOB2","MS")</f>
        <v/>
      </c>
      <c r="AP144" s="47">
        <f>GETPIVOTDATA("check_amount_total",[1]PT!$A$4,"Inc Date",AP$65,"Paid Date",$A144,"LOB2","MS")</f>
        <v/>
      </c>
      <c r="AQ144" s="47">
        <f>GETPIVOTDATA("check_amount_total",[1]PT!$A$4,"Inc Date",AQ$65,"Paid Date",$A144,"LOB2","MS")</f>
        <v/>
      </c>
      <c r="AR144" s="47">
        <f>GETPIVOTDATA("check_amount_total",[1]PT!$A$4,"Inc Date",AR$65,"Paid Date",$A144,"LOB2","MS")</f>
        <v/>
      </c>
      <c r="AS144" s="47">
        <f>GETPIVOTDATA("check_amount_total",[1]PT!$A$4,"Inc Date",AS$65,"Paid Date",$A144,"LOB2","MS")</f>
        <v/>
      </c>
      <c r="AT144" s="47">
        <f>GETPIVOTDATA("check_amount_total",[1]PT!$A$4,"Inc Date",AT$65,"Paid Date",$A144,"LOB2","MS")</f>
        <v/>
      </c>
      <c r="AU144" s="47">
        <f>GETPIVOTDATA("check_amount_total",[1]PT!$A$4,"Inc Date",AU$65,"Paid Date",$A144,"LOB2","MS")</f>
        <v/>
      </c>
      <c r="AV144" s="47">
        <f>GETPIVOTDATA("check_amount_total",[1]PT!$A$4,"Inc Date",AV$65,"Paid Date",$A144,"LOB2","MS")</f>
        <v/>
      </c>
      <c r="AW144" s="47">
        <f>GETPIVOTDATA("check_amount_total",[1]PT!$A$4,"Inc Date",AW$65,"Paid Date",$A144,"LOB2","MS")</f>
        <v/>
      </c>
      <c r="AX144" s="47">
        <f>GETPIVOTDATA("check_amount_total",[1]PT!$A$4,"Inc Date",AX$65,"Paid Date",$A144,"LOB2","MS")</f>
        <v/>
      </c>
      <c r="AY144" s="47">
        <f>GETPIVOTDATA("check_amount_total",[1]PT!$A$4,"Inc Date",AY$65,"Paid Date",$A144,"LOB2","MS")</f>
        <v/>
      </c>
      <c r="AZ144" s="47">
        <f>GETPIVOTDATA("check_amount_total",[1]PT!$A$4,"Inc Date",AZ$65,"Paid Date",$A144,"LOB2","MS")</f>
        <v/>
      </c>
      <c r="BA144" s="47">
        <f>GETPIVOTDATA("check_amount_total",[1]PT!$A$4,"Inc Date",BA$65,"Paid Date",$A144,"LOB2","MS")</f>
        <v/>
      </c>
      <c r="BB144" s="12">
        <f>SUM(AD144:BA144)</f>
        <v/>
      </c>
      <c r="BC144" s="12" t="n"/>
    </row>
    <row r="145">
      <c r="A145" s="10">
        <f>Summary!A26</f>
        <v/>
      </c>
      <c r="B145" s="47" t="n">
        <v/>
      </c>
      <c r="C145" s="47" t="n">
        <v/>
      </c>
      <c r="D145" s="47" t="n">
        <v>20</v>
      </c>
      <c r="E145" s="47" t="n">
        <v>100</v>
      </c>
      <c r="F145" s="47" t="n">
        <v>299.9999999999999</v>
      </c>
      <c r="G145" s="47" t="n">
        <v>970</v>
      </c>
      <c r="H145" s="47" t="n">
        <v/>
      </c>
      <c r="I145" s="47" t="n">
        <v/>
      </c>
      <c r="J145" s="47" t="n">
        <v/>
      </c>
      <c r="K145" s="47" t="n">
        <v/>
      </c>
      <c r="L145" s="47" t="n">
        <v/>
      </c>
      <c r="M145" s="47" t="n">
        <v/>
      </c>
      <c r="N145" s="47" t="n">
        <v/>
      </c>
      <c r="O145" s="47" t="n">
        <v/>
      </c>
      <c r="P145" s="47" t="n">
        <v/>
      </c>
      <c r="Q145" s="47" t="n">
        <v/>
      </c>
      <c r="R145" s="47" t="n">
        <v/>
      </c>
      <c r="S145" s="47" t="n">
        <v/>
      </c>
      <c r="T145" s="47" t="n">
        <v/>
      </c>
      <c r="U145" s="47" t="n">
        <v/>
      </c>
      <c r="V145" s="47" t="n">
        <v/>
      </c>
      <c r="W145" s="47" t="n">
        <v/>
      </c>
      <c r="X145" s="47" t="n">
        <v/>
      </c>
      <c r="Y145" s="47" t="n">
        <v/>
      </c>
      <c r="Z145" s="12" t="n"/>
      <c r="AA145" s="12" t="n"/>
      <c r="AC145" s="10">
        <f>A145</f>
        <v/>
      </c>
      <c r="AD145" s="47">
        <f>GETPIVOTDATA("check_amount_total",[1]PT!$A$4,"Inc Date",AD$65,"Paid Date",$A145,"LOB2","MS")</f>
        <v/>
      </c>
      <c r="AE145" s="47">
        <f>GETPIVOTDATA("check_amount_total",[1]PT!$A$4,"Inc Date",AE$65,"Paid Date",$A145,"LOB2","MS")</f>
        <v/>
      </c>
      <c r="AF145" s="47">
        <f>GETPIVOTDATA("check_amount_total",[1]PT!$A$4,"Inc Date",AF$65,"Paid Date",$A145,"LOB2","MS")</f>
        <v/>
      </c>
      <c r="AG145" s="47">
        <f>GETPIVOTDATA("check_amount_total",[1]PT!$A$4,"Inc Date",AG$65,"Paid Date",$A145,"LOB2","MS")</f>
        <v/>
      </c>
      <c r="AH145" s="47">
        <f>GETPIVOTDATA("check_amount_total",[1]PT!$A$4,"Inc Date",AH$65,"Paid Date",$A145,"LOB2","MS")</f>
        <v/>
      </c>
      <c r="AI145" s="47">
        <f>GETPIVOTDATA("check_amount_total",[1]PT!$A$4,"Inc Date",AI$65,"Paid Date",$A145,"LOB2","MS")</f>
        <v/>
      </c>
      <c r="AJ145" s="47">
        <f>GETPIVOTDATA("check_amount_total",[1]PT!$A$4,"Inc Date",AJ$65,"Paid Date",$A145,"LOB2","MS")</f>
        <v/>
      </c>
      <c r="AK145" s="47">
        <f>GETPIVOTDATA("check_amount_total",[1]PT!$A$4,"Inc Date",AK$65,"Paid Date",$A145,"LOB2","MS")</f>
        <v/>
      </c>
      <c r="AL145" s="47">
        <f>GETPIVOTDATA("check_amount_total",[1]PT!$A$4,"Inc Date",AL$65,"Paid Date",$A145,"LOB2","MS")</f>
        <v/>
      </c>
      <c r="AM145" s="47">
        <f>GETPIVOTDATA("check_amount_total",[1]PT!$A$4,"Inc Date",AM$65,"Paid Date",$A145,"LOB2","MS")</f>
        <v/>
      </c>
      <c r="AN145" s="47">
        <f>GETPIVOTDATA("check_amount_total",[1]PT!$A$4,"Inc Date",AN$65,"Paid Date",$A145,"LOB2","MS")</f>
        <v/>
      </c>
      <c r="AO145" s="47">
        <f>GETPIVOTDATA("check_amount_total",[1]PT!$A$4,"Inc Date",AO$65,"Paid Date",$A145,"LOB2","MS")</f>
        <v/>
      </c>
      <c r="AP145" s="47">
        <f>GETPIVOTDATA("check_amount_total",[1]PT!$A$4,"Inc Date",AP$65,"Paid Date",$A145,"LOB2","MS")</f>
        <v/>
      </c>
      <c r="AQ145" s="47">
        <f>GETPIVOTDATA("check_amount_total",[1]PT!$A$4,"Inc Date",AQ$65,"Paid Date",$A145,"LOB2","MS")</f>
        <v/>
      </c>
      <c r="AR145" s="47">
        <f>GETPIVOTDATA("check_amount_total",[1]PT!$A$4,"Inc Date",AR$65,"Paid Date",$A145,"LOB2","MS")</f>
        <v/>
      </c>
      <c r="AS145" s="47">
        <f>GETPIVOTDATA("check_amount_total",[1]PT!$A$4,"Inc Date",AS$65,"Paid Date",$A145,"LOB2","MS")</f>
        <v/>
      </c>
      <c r="AT145" s="47">
        <f>GETPIVOTDATA("check_amount_total",[1]PT!$A$4,"Inc Date",AT$65,"Paid Date",$A145,"LOB2","MS")</f>
        <v/>
      </c>
      <c r="AU145" s="47">
        <f>GETPIVOTDATA("check_amount_total",[1]PT!$A$4,"Inc Date",AU$65,"Paid Date",$A145,"LOB2","MS")</f>
        <v/>
      </c>
      <c r="AV145" s="47">
        <f>GETPIVOTDATA("check_amount_total",[1]PT!$A$4,"Inc Date",AV$65,"Paid Date",$A145,"LOB2","MS")</f>
        <v/>
      </c>
      <c r="AW145" s="47">
        <f>GETPIVOTDATA("check_amount_total",[1]PT!$A$4,"Inc Date",AW$65,"Paid Date",$A145,"LOB2","MS")</f>
        <v/>
      </c>
      <c r="AX145" s="47">
        <f>GETPIVOTDATA("check_amount_total",[1]PT!$A$4,"Inc Date",AX$65,"Paid Date",$A145,"LOB2","MS")</f>
        <v/>
      </c>
      <c r="AY145" s="47">
        <f>GETPIVOTDATA("check_amount_total",[1]PT!$A$4,"Inc Date",AY$65,"Paid Date",$A145,"LOB2","MS")</f>
        <v/>
      </c>
      <c r="AZ145" s="47">
        <f>GETPIVOTDATA("check_amount_total",[1]PT!$A$4,"Inc Date",AZ$65,"Paid Date",$A145,"LOB2","MS")</f>
        <v/>
      </c>
      <c r="BA145" s="47">
        <f>GETPIVOTDATA("check_amount_total",[1]PT!$A$4,"Inc Date",BA$65,"Paid Date",$A145,"LOB2","MS")</f>
        <v/>
      </c>
      <c r="BB145" s="12">
        <f>SUM(AD145:BA145)</f>
        <v/>
      </c>
      <c r="BC145" s="12" t="n"/>
    </row>
    <row r="146">
      <c r="A146" s="10">
        <f>Summary!A27</f>
        <v/>
      </c>
      <c r="B146" s="47" t="n">
        <v/>
      </c>
      <c r="C146" s="47" t="n">
        <v/>
      </c>
      <c r="D146" s="47" t="n">
        <v/>
      </c>
      <c r="E146" s="47" t="n">
        <v/>
      </c>
      <c r="F146" s="47" t="n">
        <v/>
      </c>
      <c r="G146" s="47" t="n">
        <v/>
      </c>
      <c r="H146" s="47" t="n">
        <v/>
      </c>
      <c r="I146" s="47" t="n">
        <v/>
      </c>
      <c r="J146" s="47" t="n">
        <v/>
      </c>
      <c r="K146" s="47" t="n">
        <v/>
      </c>
      <c r="L146" s="47" t="n">
        <v/>
      </c>
      <c r="M146" s="47" t="n">
        <v/>
      </c>
      <c r="N146" s="47" t="n">
        <v/>
      </c>
      <c r="O146" s="47" t="n">
        <v/>
      </c>
      <c r="P146" s="47" t="n">
        <v/>
      </c>
      <c r="Q146" s="47" t="n">
        <v/>
      </c>
      <c r="R146" s="47" t="n">
        <v/>
      </c>
      <c r="S146" s="47" t="n">
        <v/>
      </c>
      <c r="T146" s="47" t="n">
        <v/>
      </c>
      <c r="U146" s="47" t="n">
        <v/>
      </c>
      <c r="V146" s="47" t="n">
        <v/>
      </c>
      <c r="W146" s="47" t="n">
        <v/>
      </c>
      <c r="X146" s="47" t="n">
        <v/>
      </c>
      <c r="Y146" s="47" t="n">
        <v/>
      </c>
      <c r="Z146" s="12" t="n"/>
      <c r="AA146" s="12" t="n"/>
      <c r="AC146" s="10">
        <f>A146</f>
        <v/>
      </c>
      <c r="AD146" s="47">
        <f>GETPIVOTDATA("check_amount_total",[1]PT!$A$4,"Inc Date",AD$65,"Paid Date",$A146,"LOB2","MS")</f>
        <v/>
      </c>
      <c r="AE146" s="47">
        <f>GETPIVOTDATA("check_amount_total",[1]PT!$A$4,"Inc Date",AE$65,"Paid Date",$A146,"LOB2","MS")</f>
        <v/>
      </c>
      <c r="AF146" s="47">
        <f>GETPIVOTDATA("check_amount_total",[1]PT!$A$4,"Inc Date",AF$65,"Paid Date",$A146,"LOB2","MS")</f>
        <v/>
      </c>
      <c r="AG146" s="47">
        <f>GETPIVOTDATA("check_amount_total",[1]PT!$A$4,"Inc Date",AG$65,"Paid Date",$A146,"LOB2","MS")</f>
        <v/>
      </c>
      <c r="AH146" s="47">
        <f>GETPIVOTDATA("check_amount_total",[1]PT!$A$4,"Inc Date",AH$65,"Paid Date",$A146,"LOB2","MS")</f>
        <v/>
      </c>
      <c r="AI146" s="47">
        <f>GETPIVOTDATA("check_amount_total",[1]PT!$A$4,"Inc Date",AI$65,"Paid Date",$A146,"LOB2","MS")</f>
        <v/>
      </c>
      <c r="AJ146" s="47">
        <f>GETPIVOTDATA("check_amount_total",[1]PT!$A$4,"Inc Date",AJ$65,"Paid Date",$A146,"LOB2","MS")</f>
        <v/>
      </c>
      <c r="AK146" s="47">
        <f>GETPIVOTDATA("check_amount_total",[1]PT!$A$4,"Inc Date",AK$65,"Paid Date",$A146,"LOB2","MS")</f>
        <v/>
      </c>
      <c r="AL146" s="47">
        <f>GETPIVOTDATA("check_amount_total",[1]PT!$A$4,"Inc Date",AL$65,"Paid Date",$A146,"LOB2","MS")</f>
        <v/>
      </c>
      <c r="AM146" s="47">
        <f>GETPIVOTDATA("check_amount_total",[1]PT!$A$4,"Inc Date",AM$65,"Paid Date",$A146,"LOB2","MS")</f>
        <v/>
      </c>
      <c r="AN146" s="47">
        <f>GETPIVOTDATA("check_amount_total",[1]PT!$A$4,"Inc Date",AN$65,"Paid Date",$A146,"LOB2","MS")</f>
        <v/>
      </c>
      <c r="AO146" s="47">
        <f>GETPIVOTDATA("check_amount_total",[1]PT!$A$4,"Inc Date",AO$65,"Paid Date",$A146,"LOB2","MS")</f>
        <v/>
      </c>
      <c r="AP146" s="47">
        <f>GETPIVOTDATA("check_amount_total",[1]PT!$A$4,"Inc Date",AP$65,"Paid Date",$A146,"LOB2","MS")</f>
        <v/>
      </c>
      <c r="AQ146" s="47">
        <f>GETPIVOTDATA("check_amount_total",[1]PT!$A$4,"Inc Date",AQ$65,"Paid Date",$A146,"LOB2","MS")</f>
        <v/>
      </c>
      <c r="AR146" s="47">
        <f>GETPIVOTDATA("check_amount_total",[1]PT!$A$4,"Inc Date",AR$65,"Paid Date",$A146,"LOB2","MS")</f>
        <v/>
      </c>
      <c r="AS146" s="47">
        <f>GETPIVOTDATA("check_amount_total",[1]PT!$A$4,"Inc Date",AS$65,"Paid Date",$A146,"LOB2","MS")</f>
        <v/>
      </c>
      <c r="AT146" s="47">
        <f>GETPIVOTDATA("check_amount_total",[1]PT!$A$4,"Inc Date",AT$65,"Paid Date",$A146,"LOB2","MS")</f>
        <v/>
      </c>
      <c r="AU146" s="47">
        <f>GETPIVOTDATA("check_amount_total",[1]PT!$A$4,"Inc Date",AU$65,"Paid Date",$A146,"LOB2","MS")</f>
        <v/>
      </c>
      <c r="AV146" s="47">
        <f>GETPIVOTDATA("check_amount_total",[1]PT!$A$4,"Inc Date",AV$65,"Paid Date",$A146,"LOB2","MS")</f>
        <v/>
      </c>
      <c r="AW146" s="47">
        <f>GETPIVOTDATA("check_amount_total",[1]PT!$A$4,"Inc Date",AW$65,"Paid Date",$A146,"LOB2","MS")</f>
        <v/>
      </c>
      <c r="AX146" s="47">
        <f>GETPIVOTDATA("check_amount_total",[1]PT!$A$4,"Inc Date",AX$65,"Paid Date",$A146,"LOB2","MS")</f>
        <v/>
      </c>
      <c r="AY146" s="47">
        <f>GETPIVOTDATA("check_amount_total",[1]PT!$A$4,"Inc Date",AY$65,"Paid Date",$A146,"LOB2","MS")</f>
        <v/>
      </c>
      <c r="AZ146" s="47">
        <f>GETPIVOTDATA("check_amount_total",[1]PT!$A$4,"Inc Date",AZ$65,"Paid Date",$A146,"LOB2","MS")</f>
        <v/>
      </c>
      <c r="BA146" s="47">
        <f>GETPIVOTDATA("check_amount_total",[1]PT!$A$4,"Inc Date",BA$65,"Paid Date",$A146,"LOB2","MS")</f>
        <v/>
      </c>
      <c r="BB146" s="12">
        <f>SUM(AD146:BA146)</f>
        <v/>
      </c>
      <c r="BC146" s="12" t="n"/>
    </row>
    <row r="147">
      <c r="A147" s="10">
        <f>Summary!A28</f>
        <v/>
      </c>
      <c r="B147" s="47" t="n">
        <v/>
      </c>
      <c r="C147" s="47" t="n">
        <v/>
      </c>
      <c r="D147" s="47" t="n">
        <v/>
      </c>
      <c r="E147" s="47" t="n">
        <v>66</v>
      </c>
      <c r="F147" s="47" t="n">
        <v/>
      </c>
      <c r="G147" s="47" t="n">
        <v/>
      </c>
      <c r="H147" s="47" t="n">
        <v/>
      </c>
      <c r="I147" s="47" t="n">
        <v/>
      </c>
      <c r="J147" s="47" t="n">
        <v/>
      </c>
      <c r="K147" s="47" t="n">
        <v/>
      </c>
      <c r="L147" s="47" t="n">
        <v/>
      </c>
      <c r="M147" s="47" t="n">
        <v/>
      </c>
      <c r="N147" s="47" t="n">
        <v/>
      </c>
      <c r="O147" s="47" t="n">
        <v/>
      </c>
      <c r="P147" s="47" t="n">
        <v/>
      </c>
      <c r="Q147" s="47" t="n">
        <v/>
      </c>
      <c r="R147" s="47" t="n">
        <v/>
      </c>
      <c r="S147" s="47" t="n">
        <v/>
      </c>
      <c r="T147" s="47" t="n">
        <v/>
      </c>
      <c r="U147" s="47" t="n">
        <v/>
      </c>
      <c r="V147" s="47" t="n">
        <v/>
      </c>
      <c r="W147" s="47" t="n">
        <v/>
      </c>
      <c r="X147" s="47" t="n">
        <v/>
      </c>
      <c r="Y147" s="47" t="n">
        <v/>
      </c>
      <c r="Z147" s="12" t="n"/>
      <c r="AA147" s="12" t="n"/>
      <c r="AC147" s="10">
        <f>A147</f>
        <v/>
      </c>
      <c r="AD147" s="47">
        <f>GETPIVOTDATA("check_amount_total",[1]PT!$A$4,"Inc Date",AD$65,"Paid Date",$A147,"LOB2","MS")</f>
        <v/>
      </c>
      <c r="AE147" s="47">
        <f>GETPIVOTDATA("check_amount_total",[1]PT!$A$4,"Inc Date",AE$65,"Paid Date",$A147,"LOB2","MS")</f>
        <v/>
      </c>
      <c r="AF147" s="47">
        <f>GETPIVOTDATA("check_amount_total",[1]PT!$A$4,"Inc Date",AF$65,"Paid Date",$A147,"LOB2","MS")</f>
        <v/>
      </c>
      <c r="AG147" s="47">
        <f>GETPIVOTDATA("check_amount_total",[1]PT!$A$4,"Inc Date",AG$65,"Paid Date",$A147,"LOB2","MS")</f>
        <v/>
      </c>
      <c r="AH147" s="47">
        <f>GETPIVOTDATA("check_amount_total",[1]PT!$A$4,"Inc Date",AH$65,"Paid Date",$A147,"LOB2","MS")</f>
        <v/>
      </c>
      <c r="AI147" s="47">
        <f>GETPIVOTDATA("check_amount_total",[1]PT!$A$4,"Inc Date",AI$65,"Paid Date",$A147,"LOB2","MS")</f>
        <v/>
      </c>
      <c r="AJ147" s="47">
        <f>GETPIVOTDATA("check_amount_total",[1]PT!$A$4,"Inc Date",AJ$65,"Paid Date",$A147,"LOB2","MS")</f>
        <v/>
      </c>
      <c r="AK147" s="47">
        <f>GETPIVOTDATA("check_amount_total",[1]PT!$A$4,"Inc Date",AK$65,"Paid Date",$A147,"LOB2","MS")</f>
        <v/>
      </c>
      <c r="AL147" s="47">
        <f>GETPIVOTDATA("check_amount_total",[1]PT!$A$4,"Inc Date",AL$65,"Paid Date",$A147,"LOB2","MS")</f>
        <v/>
      </c>
      <c r="AM147" s="47">
        <f>GETPIVOTDATA("check_amount_total",[1]PT!$A$4,"Inc Date",AM$65,"Paid Date",$A147,"LOB2","MS")</f>
        <v/>
      </c>
      <c r="AN147" s="47">
        <f>GETPIVOTDATA("check_amount_total",[1]PT!$A$4,"Inc Date",AN$65,"Paid Date",$A147,"LOB2","MS")</f>
        <v/>
      </c>
      <c r="AO147" s="47">
        <f>GETPIVOTDATA("check_amount_total",[1]PT!$A$4,"Inc Date",AO$65,"Paid Date",$A147,"LOB2","MS")</f>
        <v/>
      </c>
      <c r="AP147" s="47">
        <f>GETPIVOTDATA("check_amount_total",[1]PT!$A$4,"Inc Date",AP$65,"Paid Date",$A147,"LOB2","MS")</f>
        <v/>
      </c>
      <c r="AQ147" s="47">
        <f>GETPIVOTDATA("check_amount_total",[1]PT!$A$4,"Inc Date",AQ$65,"Paid Date",$A147,"LOB2","MS")</f>
        <v/>
      </c>
      <c r="AR147" s="47">
        <f>GETPIVOTDATA("check_amount_total",[1]PT!$A$4,"Inc Date",AR$65,"Paid Date",$A147,"LOB2","MS")</f>
        <v/>
      </c>
      <c r="AS147" s="47">
        <f>GETPIVOTDATA("check_amount_total",[1]PT!$A$4,"Inc Date",AS$65,"Paid Date",$A147,"LOB2","MS")</f>
        <v/>
      </c>
      <c r="AT147" s="47">
        <f>GETPIVOTDATA("check_amount_total",[1]PT!$A$4,"Inc Date",AT$65,"Paid Date",$A147,"LOB2","MS")</f>
        <v/>
      </c>
      <c r="AU147" s="47">
        <f>GETPIVOTDATA("check_amount_total",[1]PT!$A$4,"Inc Date",AU$65,"Paid Date",$A147,"LOB2","MS")</f>
        <v/>
      </c>
      <c r="AV147" s="47">
        <f>GETPIVOTDATA("check_amount_total",[1]PT!$A$4,"Inc Date",AV$65,"Paid Date",$A147,"LOB2","MS")</f>
        <v/>
      </c>
      <c r="AW147" s="47">
        <f>GETPIVOTDATA("check_amount_total",[1]PT!$A$4,"Inc Date",AW$65,"Paid Date",$A147,"LOB2","MS")</f>
        <v/>
      </c>
      <c r="AX147" s="47">
        <f>GETPIVOTDATA("check_amount_total",[1]PT!$A$4,"Inc Date",AX$65,"Paid Date",$A147,"LOB2","MS")</f>
        <v/>
      </c>
      <c r="AY147" s="47">
        <f>GETPIVOTDATA("check_amount_total",[1]PT!$A$4,"Inc Date",AY$65,"Paid Date",$A147,"LOB2","MS")</f>
        <v/>
      </c>
      <c r="AZ147" s="47">
        <f>GETPIVOTDATA("check_amount_total",[1]PT!$A$4,"Inc Date",AZ$65,"Paid Date",$A147,"LOB2","MS")</f>
        <v/>
      </c>
      <c r="BA147" s="47">
        <f>GETPIVOTDATA("check_amount_total",[1]PT!$A$4,"Inc Date",BA$65,"Paid Date",$A147,"LOB2","MS")</f>
        <v/>
      </c>
      <c r="BB147" s="12">
        <f>SUM(AD147:BA147)</f>
        <v/>
      </c>
      <c r="BC147" s="12" t="n"/>
    </row>
    <row r="148">
      <c r="A148" s="10">
        <f>Summary!A29</f>
        <v/>
      </c>
      <c r="B148" s="47" t="n">
        <v/>
      </c>
      <c r="C148" s="47" t="n">
        <v/>
      </c>
      <c r="D148" s="47" t="n">
        <v>1655</v>
      </c>
      <c r="E148" s="47" t="n">
        <v/>
      </c>
      <c r="F148" s="47" t="n">
        <v/>
      </c>
      <c r="G148" s="47" t="n">
        <v/>
      </c>
      <c r="H148" s="47" t="n">
        <v/>
      </c>
      <c r="I148" s="47" t="n">
        <v/>
      </c>
      <c r="J148" s="47" t="n">
        <v/>
      </c>
      <c r="K148" s="47" t="n">
        <v/>
      </c>
      <c r="L148" s="47" t="n">
        <v/>
      </c>
      <c r="M148" s="47" t="n">
        <v/>
      </c>
      <c r="N148" s="47" t="n">
        <v/>
      </c>
      <c r="O148" s="47" t="n">
        <v/>
      </c>
      <c r="P148" s="47" t="n">
        <v/>
      </c>
      <c r="Q148" s="47" t="n">
        <v/>
      </c>
      <c r="R148" s="47" t="n">
        <v/>
      </c>
      <c r="S148" s="47" t="n">
        <v/>
      </c>
      <c r="T148" s="47" t="n">
        <v/>
      </c>
      <c r="U148" s="47" t="n">
        <v/>
      </c>
      <c r="V148" s="47" t="n">
        <v/>
      </c>
      <c r="W148" s="47" t="n">
        <v/>
      </c>
      <c r="X148" s="47" t="n">
        <v/>
      </c>
      <c r="Y148" s="47" t="n">
        <v/>
      </c>
      <c r="Z148" s="12" t="n"/>
      <c r="AA148" s="12" t="n"/>
      <c r="AC148" s="10">
        <f>A148</f>
        <v/>
      </c>
      <c r="AD148" s="47">
        <f>GETPIVOTDATA("check_amount_total",[1]PT!$A$4,"Inc Date",AD$65,"Paid Date",$A148,"LOB2","MS")</f>
        <v/>
      </c>
      <c r="AE148" s="47">
        <f>GETPIVOTDATA("check_amount_total",[1]PT!$A$4,"Inc Date",AE$65,"Paid Date",$A148,"LOB2","MS")</f>
        <v/>
      </c>
      <c r="AF148" s="47">
        <f>GETPIVOTDATA("check_amount_total",[1]PT!$A$4,"Inc Date",AF$65,"Paid Date",$A148,"LOB2","MS")</f>
        <v/>
      </c>
      <c r="AG148" s="47">
        <f>GETPIVOTDATA("check_amount_total",[1]PT!$A$4,"Inc Date",AG$65,"Paid Date",$A148,"LOB2","MS")</f>
        <v/>
      </c>
      <c r="AH148" s="47">
        <f>GETPIVOTDATA("check_amount_total",[1]PT!$A$4,"Inc Date",AH$65,"Paid Date",$A148,"LOB2","MS")</f>
        <v/>
      </c>
      <c r="AI148" s="47">
        <f>GETPIVOTDATA("check_amount_total",[1]PT!$A$4,"Inc Date",AI$65,"Paid Date",$A148,"LOB2","MS")</f>
        <v/>
      </c>
      <c r="AJ148" s="47">
        <f>GETPIVOTDATA("check_amount_total",[1]PT!$A$4,"Inc Date",AJ$65,"Paid Date",$A148,"LOB2","MS")</f>
        <v/>
      </c>
      <c r="AK148" s="47">
        <f>GETPIVOTDATA("check_amount_total",[1]PT!$A$4,"Inc Date",AK$65,"Paid Date",$A148,"LOB2","MS")</f>
        <v/>
      </c>
      <c r="AL148" s="47">
        <f>GETPIVOTDATA("check_amount_total",[1]PT!$A$4,"Inc Date",AL$65,"Paid Date",$A148,"LOB2","MS")</f>
        <v/>
      </c>
      <c r="AM148" s="47">
        <f>GETPIVOTDATA("check_amount_total",[1]PT!$A$4,"Inc Date",AM$65,"Paid Date",$A148,"LOB2","MS")</f>
        <v/>
      </c>
      <c r="AN148" s="47">
        <f>GETPIVOTDATA("check_amount_total",[1]PT!$A$4,"Inc Date",AN$65,"Paid Date",$A148,"LOB2","MS")</f>
        <v/>
      </c>
      <c r="AO148" s="47">
        <f>GETPIVOTDATA("check_amount_total",[1]PT!$A$4,"Inc Date",AO$65,"Paid Date",$A148,"LOB2","MS")</f>
        <v/>
      </c>
      <c r="AP148" s="47">
        <f>GETPIVOTDATA("check_amount_total",[1]PT!$A$4,"Inc Date",AP$65,"Paid Date",$A148,"LOB2","MS")</f>
        <v/>
      </c>
      <c r="AQ148" s="47">
        <f>GETPIVOTDATA("check_amount_total",[1]PT!$A$4,"Inc Date",AQ$65,"Paid Date",$A148,"LOB2","MS")</f>
        <v/>
      </c>
      <c r="AR148" s="47">
        <f>GETPIVOTDATA("check_amount_total",[1]PT!$A$4,"Inc Date",AR$65,"Paid Date",$A148,"LOB2","MS")</f>
        <v/>
      </c>
      <c r="AS148" s="47">
        <f>GETPIVOTDATA("check_amount_total",[1]PT!$A$4,"Inc Date",AS$65,"Paid Date",$A148,"LOB2","MS")</f>
        <v/>
      </c>
      <c r="AT148" s="47">
        <f>GETPIVOTDATA("check_amount_total",[1]PT!$A$4,"Inc Date",AT$65,"Paid Date",$A148,"LOB2","MS")</f>
        <v/>
      </c>
      <c r="AU148" s="47">
        <f>GETPIVOTDATA("check_amount_total",[1]PT!$A$4,"Inc Date",AU$65,"Paid Date",$A148,"LOB2","MS")</f>
        <v/>
      </c>
      <c r="AV148" s="47">
        <f>GETPIVOTDATA("check_amount_total",[1]PT!$A$4,"Inc Date",AV$65,"Paid Date",$A148,"LOB2","MS")</f>
        <v/>
      </c>
      <c r="AW148" s="47">
        <f>GETPIVOTDATA("check_amount_total",[1]PT!$A$4,"Inc Date",AW$65,"Paid Date",$A148,"LOB2","MS")</f>
        <v/>
      </c>
      <c r="AX148" s="47">
        <f>GETPIVOTDATA("check_amount_total",[1]PT!$A$4,"Inc Date",AX$65,"Paid Date",$A148,"LOB2","MS")</f>
        <v/>
      </c>
      <c r="AY148" s="47">
        <f>GETPIVOTDATA("check_amount_total",[1]PT!$A$4,"Inc Date",AY$65,"Paid Date",$A148,"LOB2","MS")</f>
        <v/>
      </c>
      <c r="AZ148" s="47">
        <f>GETPIVOTDATA("check_amount_total",[1]PT!$A$4,"Inc Date",AZ$65,"Paid Date",$A148,"LOB2","MS")</f>
        <v/>
      </c>
      <c r="BA148" s="47">
        <f>GETPIVOTDATA("check_amount_total",[1]PT!$A$4,"Inc Date",BA$65,"Paid Date",$A148,"LOB2","MS")</f>
        <v/>
      </c>
      <c r="BB148" s="12">
        <f>SUM(AD148:BA148)</f>
        <v/>
      </c>
      <c r="BC148" s="12" t="n"/>
    </row>
    <row r="149">
      <c r="A149" s="10">
        <f>Summary!A30</f>
        <v/>
      </c>
      <c r="B149" s="47" t="n">
        <v/>
      </c>
      <c r="C149" s="47" t="n">
        <v>55</v>
      </c>
      <c r="D149" s="47" t="n">
        <v/>
      </c>
      <c r="E149" s="47" t="n">
        <v/>
      </c>
      <c r="F149" s="47" t="n">
        <v/>
      </c>
      <c r="G149" s="47" t="n">
        <v/>
      </c>
      <c r="H149" s="47" t="n">
        <v/>
      </c>
      <c r="I149" s="47" t="n">
        <v/>
      </c>
      <c r="J149" s="47" t="n">
        <v/>
      </c>
      <c r="K149" s="47" t="n">
        <v/>
      </c>
      <c r="L149" s="47" t="n">
        <v/>
      </c>
      <c r="M149" s="47" t="n">
        <v/>
      </c>
      <c r="N149" s="47" t="n">
        <v/>
      </c>
      <c r="O149" s="47" t="n">
        <v/>
      </c>
      <c r="P149" s="47" t="n">
        <v/>
      </c>
      <c r="Q149" s="47" t="n">
        <v/>
      </c>
      <c r="R149" s="47" t="n">
        <v/>
      </c>
      <c r="S149" s="47" t="n">
        <v/>
      </c>
      <c r="T149" s="47" t="n">
        <v/>
      </c>
      <c r="U149" s="47" t="n">
        <v/>
      </c>
      <c r="V149" s="47" t="n">
        <v/>
      </c>
      <c r="W149" s="47" t="n">
        <v/>
      </c>
      <c r="X149" s="47" t="n">
        <v/>
      </c>
      <c r="Y149" s="47" t="n">
        <v/>
      </c>
      <c r="Z149" s="12" t="n"/>
      <c r="AA149" s="12" t="n"/>
      <c r="AC149" s="10">
        <f>A149</f>
        <v/>
      </c>
      <c r="AD149" s="47">
        <f>GETPIVOTDATA("check_amount_total",[1]PT!$A$4,"Inc Date",AD$65,"Paid Date",$A149,"LOB2","MS")</f>
        <v/>
      </c>
      <c r="AE149" s="47">
        <f>GETPIVOTDATA("check_amount_total",[1]PT!$A$4,"Inc Date",AE$65,"Paid Date",$A149,"LOB2","MS")</f>
        <v/>
      </c>
      <c r="AF149" s="47">
        <f>GETPIVOTDATA("check_amount_total",[1]PT!$A$4,"Inc Date",AF$65,"Paid Date",$A149,"LOB2","MS")</f>
        <v/>
      </c>
      <c r="AG149" s="47">
        <f>GETPIVOTDATA("check_amount_total",[1]PT!$A$4,"Inc Date",AG$65,"Paid Date",$A149,"LOB2","MS")</f>
        <v/>
      </c>
      <c r="AH149" s="47">
        <f>GETPIVOTDATA("check_amount_total",[1]PT!$A$4,"Inc Date",AH$65,"Paid Date",$A149,"LOB2","MS")</f>
        <v/>
      </c>
      <c r="AI149" s="47">
        <f>GETPIVOTDATA("check_amount_total",[1]PT!$A$4,"Inc Date",AI$65,"Paid Date",$A149,"LOB2","MS")</f>
        <v/>
      </c>
      <c r="AJ149" s="47">
        <f>GETPIVOTDATA("check_amount_total",[1]PT!$A$4,"Inc Date",AJ$65,"Paid Date",$A149,"LOB2","MS")</f>
        <v/>
      </c>
      <c r="AK149" s="47">
        <f>GETPIVOTDATA("check_amount_total",[1]PT!$A$4,"Inc Date",AK$65,"Paid Date",$A149,"LOB2","MS")</f>
        <v/>
      </c>
      <c r="AL149" s="47">
        <f>GETPIVOTDATA("check_amount_total",[1]PT!$A$4,"Inc Date",AL$65,"Paid Date",$A149,"LOB2","MS")</f>
        <v/>
      </c>
      <c r="AM149" s="47">
        <f>GETPIVOTDATA("check_amount_total",[1]PT!$A$4,"Inc Date",AM$65,"Paid Date",$A149,"LOB2","MS")</f>
        <v/>
      </c>
      <c r="AN149" s="47">
        <f>GETPIVOTDATA("check_amount_total",[1]PT!$A$4,"Inc Date",AN$65,"Paid Date",$A149,"LOB2","MS")</f>
        <v/>
      </c>
      <c r="AO149" s="47">
        <f>GETPIVOTDATA("check_amount_total",[1]PT!$A$4,"Inc Date",AO$65,"Paid Date",$A149,"LOB2","MS")</f>
        <v/>
      </c>
      <c r="AP149" s="47">
        <f>GETPIVOTDATA("check_amount_total",[1]PT!$A$4,"Inc Date",AP$65,"Paid Date",$A149,"LOB2","MS")</f>
        <v/>
      </c>
      <c r="AQ149" s="47">
        <f>GETPIVOTDATA("check_amount_total",[1]PT!$A$4,"Inc Date",AQ$65,"Paid Date",$A149,"LOB2","MS")</f>
        <v/>
      </c>
      <c r="AR149" s="47">
        <f>GETPIVOTDATA("check_amount_total",[1]PT!$A$4,"Inc Date",AR$65,"Paid Date",$A149,"LOB2","MS")</f>
        <v/>
      </c>
      <c r="AS149" s="47">
        <f>GETPIVOTDATA("check_amount_total",[1]PT!$A$4,"Inc Date",AS$65,"Paid Date",$A149,"LOB2","MS")</f>
        <v/>
      </c>
      <c r="AT149" s="47">
        <f>GETPIVOTDATA("check_amount_total",[1]PT!$A$4,"Inc Date",AT$65,"Paid Date",$A149,"LOB2","MS")</f>
        <v/>
      </c>
      <c r="AU149" s="47">
        <f>GETPIVOTDATA("check_amount_total",[1]PT!$A$4,"Inc Date",AU$65,"Paid Date",$A149,"LOB2","MS")</f>
        <v/>
      </c>
      <c r="AV149" s="47">
        <f>GETPIVOTDATA("check_amount_total",[1]PT!$A$4,"Inc Date",AV$65,"Paid Date",$A149,"LOB2","MS")</f>
        <v/>
      </c>
      <c r="AW149" s="47">
        <f>GETPIVOTDATA("check_amount_total",[1]PT!$A$4,"Inc Date",AW$65,"Paid Date",$A149,"LOB2","MS")</f>
        <v/>
      </c>
      <c r="AX149" s="47">
        <f>GETPIVOTDATA("check_amount_total",[1]PT!$A$4,"Inc Date",AX$65,"Paid Date",$A149,"LOB2","MS")</f>
        <v/>
      </c>
      <c r="AY149" s="47">
        <f>GETPIVOTDATA("check_amount_total",[1]PT!$A$4,"Inc Date",AY$65,"Paid Date",$A149,"LOB2","MS")</f>
        <v/>
      </c>
      <c r="AZ149" s="47">
        <f>GETPIVOTDATA("check_amount_total",[1]PT!$A$4,"Inc Date",AZ$65,"Paid Date",$A149,"LOB2","MS")</f>
        <v/>
      </c>
      <c r="BA149" s="47">
        <f>GETPIVOTDATA("check_amount_total",[1]PT!$A$4,"Inc Date",BA$65,"Paid Date",$A149,"LOB2","MS")</f>
        <v/>
      </c>
      <c r="BB149" s="12">
        <f>SUM(AD149:BA149)</f>
        <v/>
      </c>
      <c r="BC149" s="12" t="n"/>
    </row>
    <row r="150">
      <c r="A150" s="10">
        <f>Summary!A31</f>
        <v/>
      </c>
      <c r="B150" s="47" t="n">
        <v/>
      </c>
      <c r="C150" s="47" t="n">
        <v/>
      </c>
      <c r="D150" s="47" t="n">
        <v/>
      </c>
      <c r="E150" s="47" t="n">
        <v/>
      </c>
      <c r="F150" s="47" t="n">
        <v/>
      </c>
      <c r="G150" s="47" t="n">
        <v/>
      </c>
      <c r="H150" s="47" t="n">
        <v/>
      </c>
      <c r="I150" s="47" t="n">
        <v/>
      </c>
      <c r="J150" s="47" t="n">
        <v/>
      </c>
      <c r="K150" s="47" t="n">
        <v/>
      </c>
      <c r="L150" s="47" t="n">
        <v/>
      </c>
      <c r="M150" s="47" t="n">
        <v/>
      </c>
      <c r="N150" s="47" t="n">
        <v/>
      </c>
      <c r="O150" s="47" t="n">
        <v/>
      </c>
      <c r="P150" s="47" t="n">
        <v/>
      </c>
      <c r="Q150" s="47" t="n">
        <v/>
      </c>
      <c r="R150" s="47" t="n">
        <v/>
      </c>
      <c r="S150" s="47" t="n">
        <v/>
      </c>
      <c r="T150" s="47" t="n">
        <v/>
      </c>
      <c r="U150" s="47" t="n">
        <v/>
      </c>
      <c r="V150" s="47" t="n">
        <v/>
      </c>
      <c r="W150" s="47" t="n">
        <v/>
      </c>
      <c r="X150" s="47" t="n">
        <v/>
      </c>
      <c r="Y150" s="47" t="n">
        <v/>
      </c>
      <c r="Z150" s="12" t="n"/>
      <c r="AA150" s="12" t="n"/>
      <c r="AC150" s="10">
        <f>A150</f>
        <v/>
      </c>
      <c r="AD150" s="47">
        <f>GETPIVOTDATA("check_amount_total",[1]PT!$A$4,"Inc Date",AD$65,"Paid Date",$A150,"LOB2","MS")</f>
        <v/>
      </c>
      <c r="AE150" s="47">
        <f>GETPIVOTDATA("check_amount_total",[1]PT!$A$4,"Inc Date",AE$65,"Paid Date",$A150,"LOB2","MS")</f>
        <v/>
      </c>
      <c r="AF150" s="47">
        <f>GETPIVOTDATA("check_amount_total",[1]PT!$A$4,"Inc Date",AF$65,"Paid Date",$A150,"LOB2","MS")</f>
        <v/>
      </c>
      <c r="AG150" s="47">
        <f>GETPIVOTDATA("check_amount_total",[1]PT!$A$4,"Inc Date",AG$65,"Paid Date",$A150,"LOB2","MS")</f>
        <v/>
      </c>
      <c r="AH150" s="47">
        <f>GETPIVOTDATA("check_amount_total",[1]PT!$A$4,"Inc Date",AH$65,"Paid Date",$A150,"LOB2","MS")</f>
        <v/>
      </c>
      <c r="AI150" s="47">
        <f>GETPIVOTDATA("check_amount_total",[1]PT!$A$4,"Inc Date",AI$65,"Paid Date",$A150,"LOB2","MS")</f>
        <v/>
      </c>
      <c r="AJ150" s="47">
        <f>GETPIVOTDATA("check_amount_total",[1]PT!$A$4,"Inc Date",AJ$65,"Paid Date",$A150,"LOB2","MS")</f>
        <v/>
      </c>
      <c r="AK150" s="47">
        <f>GETPIVOTDATA("check_amount_total",[1]PT!$A$4,"Inc Date",AK$65,"Paid Date",$A150,"LOB2","MS")</f>
        <v/>
      </c>
      <c r="AL150" s="47">
        <f>GETPIVOTDATA("check_amount_total",[1]PT!$A$4,"Inc Date",AL$65,"Paid Date",$A150,"LOB2","MS")</f>
        <v/>
      </c>
      <c r="AM150" s="47">
        <f>GETPIVOTDATA("check_amount_total",[1]PT!$A$4,"Inc Date",AM$65,"Paid Date",$A150,"LOB2","MS")</f>
        <v/>
      </c>
      <c r="AN150" s="47">
        <f>GETPIVOTDATA("check_amount_total",[1]PT!$A$4,"Inc Date",AN$65,"Paid Date",$A150,"LOB2","MS")</f>
        <v/>
      </c>
      <c r="AO150" s="47">
        <f>GETPIVOTDATA("check_amount_total",[1]PT!$A$4,"Inc Date",AO$65,"Paid Date",$A150,"LOB2","MS")</f>
        <v/>
      </c>
      <c r="AP150" s="47">
        <f>GETPIVOTDATA("check_amount_total",[1]PT!$A$4,"Inc Date",AP$65,"Paid Date",$A150,"LOB2","MS")</f>
        <v/>
      </c>
      <c r="AQ150" s="47">
        <f>GETPIVOTDATA("check_amount_total",[1]PT!$A$4,"Inc Date",AQ$65,"Paid Date",$A150,"LOB2","MS")</f>
        <v/>
      </c>
      <c r="AR150" s="47">
        <f>GETPIVOTDATA("check_amount_total",[1]PT!$A$4,"Inc Date",AR$65,"Paid Date",$A150,"LOB2","MS")</f>
        <v/>
      </c>
      <c r="AS150" s="47">
        <f>GETPIVOTDATA("check_amount_total",[1]PT!$A$4,"Inc Date",AS$65,"Paid Date",$A150,"LOB2","MS")</f>
        <v/>
      </c>
      <c r="AT150" s="47">
        <f>GETPIVOTDATA("check_amount_total",[1]PT!$A$4,"Inc Date",AT$65,"Paid Date",$A150,"LOB2","MS")</f>
        <v/>
      </c>
      <c r="AU150" s="47">
        <f>GETPIVOTDATA("check_amount_total",[1]PT!$A$4,"Inc Date",AU$65,"Paid Date",$A150,"LOB2","MS")</f>
        <v/>
      </c>
      <c r="AV150" s="47">
        <f>GETPIVOTDATA("check_amount_total",[1]PT!$A$4,"Inc Date",AV$65,"Paid Date",$A150,"LOB2","MS")</f>
        <v/>
      </c>
      <c r="AW150" s="47">
        <f>GETPIVOTDATA("check_amount_total",[1]PT!$A$4,"Inc Date",AW$65,"Paid Date",$A150,"LOB2","MS")</f>
        <v/>
      </c>
      <c r="AX150" s="47">
        <f>GETPIVOTDATA("check_amount_total",[1]PT!$A$4,"Inc Date",AX$65,"Paid Date",$A150,"LOB2","MS")</f>
        <v/>
      </c>
      <c r="AY150" s="47">
        <f>GETPIVOTDATA("check_amount_total",[1]PT!$A$4,"Inc Date",AY$65,"Paid Date",$A150,"LOB2","MS")</f>
        <v/>
      </c>
      <c r="AZ150" s="47">
        <f>GETPIVOTDATA("check_amount_total",[1]PT!$A$4,"Inc Date",AZ$65,"Paid Date",$A150,"LOB2","MS")</f>
        <v/>
      </c>
      <c r="BA150" s="47">
        <f>GETPIVOTDATA("check_amount_total",[1]PT!$A$4,"Inc Date",BA$65,"Paid Date",$A150,"LOB2","MS")</f>
        <v/>
      </c>
      <c r="BB150" s="12">
        <f>SUM(AD150:BA150)</f>
        <v/>
      </c>
      <c r="BC150" s="12" t="n"/>
    </row>
    <row r="151">
      <c r="A151" s="10" t="inlineStr">
        <is>
          <t>Total</t>
        </is>
      </c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C151" s="10" t="inlineStr">
        <is>
          <t>Total</t>
        </is>
      </c>
      <c r="AD151" s="12">
        <f>SUM(AD127:AD150)</f>
        <v/>
      </c>
      <c r="AE151" s="12">
        <f>SUM(AE127:AE150)</f>
        <v/>
      </c>
      <c r="AF151" s="12">
        <f>SUM(AF127:AF150)</f>
        <v/>
      </c>
      <c r="AG151" s="12">
        <f>SUM(AG127:AG150)</f>
        <v/>
      </c>
      <c r="AH151" s="12">
        <f>SUM(AH127:AH150)</f>
        <v/>
      </c>
      <c r="AI151" s="12">
        <f>SUM(AI127:AI150)</f>
        <v/>
      </c>
      <c r="AJ151" s="12">
        <f>SUM(AJ127:AJ150)</f>
        <v/>
      </c>
      <c r="AK151" s="12">
        <f>SUM(AK127:AK150)</f>
        <v/>
      </c>
      <c r="AL151" s="12">
        <f>SUM(AL127:AL150)</f>
        <v/>
      </c>
      <c r="AM151" s="12">
        <f>SUM(AM127:AM150)</f>
        <v/>
      </c>
      <c r="AN151" s="12">
        <f>SUM(AN127:AN150)</f>
        <v/>
      </c>
      <c r="AO151" s="12">
        <f>SUM(AO127:AO150)</f>
        <v/>
      </c>
      <c r="AP151" s="12">
        <f>SUM(AP127:AP150)</f>
        <v/>
      </c>
      <c r="AQ151" s="12">
        <f>SUM(AQ127:AQ150)</f>
        <v/>
      </c>
      <c r="AR151" s="12">
        <f>SUM(AR127:AR150)</f>
        <v/>
      </c>
      <c r="AS151" s="12">
        <f>SUM(AS127:AS150)</f>
        <v/>
      </c>
      <c r="AT151" s="12">
        <f>SUM(AT127:AT150)</f>
        <v/>
      </c>
      <c r="AU151" s="12">
        <f>SUM(AU127:AU150)</f>
        <v/>
      </c>
      <c r="AV151" s="12">
        <f>SUM(AV127:AV150)</f>
        <v/>
      </c>
      <c r="AW151" s="12">
        <f>SUM(AW127:AW150)</f>
        <v/>
      </c>
      <c r="AX151" s="12">
        <f>SUM(AX127:AX150)</f>
        <v/>
      </c>
      <c r="AY151" s="12">
        <f>SUM(AY127:AY150)</f>
        <v/>
      </c>
      <c r="AZ151" s="12">
        <f>SUM(AZ127:AZ150)</f>
        <v/>
      </c>
      <c r="BA151" s="12">
        <f>SUM(BA127:BA150)</f>
        <v/>
      </c>
      <c r="BB151" s="12" t="n"/>
    </row>
  </sheetData>
  <mergeCells count="2">
    <mergeCell ref="A1:J1"/>
    <mergeCell ref="L1:U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8"/>
  <sheetViews>
    <sheetView tabSelected="1" topLeftCell="A47" workbookViewId="0">
      <selection activeCell="A56" sqref="A56"/>
    </sheetView>
  </sheetViews>
  <sheetFormatPr baseColWidth="8" defaultRowHeight="14.5"/>
  <cols>
    <col width="19.08984375" bestFit="1" customWidth="1" min="1" max="1"/>
    <col width="11.81640625" bestFit="1" customWidth="1" min="2" max="10"/>
    <col width="8.7265625" customWidth="1" min="11" max="11"/>
    <col width="4.7265625" customWidth="1" min="12" max="12"/>
    <col width="11.6328125" customWidth="1" min="13" max="13"/>
    <col width="10.08984375" bestFit="1" customWidth="1" min="14" max="14"/>
    <col width="9.81640625" bestFit="1" customWidth="1" min="15" max="15"/>
    <col width="8.81640625" bestFit="1" customWidth="1" min="16" max="17"/>
    <col width="9.54296875" bestFit="1" customWidth="1" min="18" max="18"/>
    <col width="9.26953125" bestFit="1" customWidth="1" min="19" max="19"/>
    <col width="8.26953125" bestFit="1" customWidth="1" min="20" max="21"/>
    <col width="8.54296875" bestFit="1" customWidth="1" min="22" max="22"/>
    <col width="9.54296875" bestFit="1" customWidth="1" min="23" max="23"/>
    <col width="9.26953125" bestFit="1" customWidth="1" min="24" max="24"/>
    <col width="8.26953125" bestFit="1" customWidth="1" min="25" max="26"/>
    <col width="8.54296875" bestFit="1" customWidth="1" min="27" max="27"/>
  </cols>
  <sheetData>
    <row r="1" ht="29" customHeight="1">
      <c r="A1" s="59" t="inlineStr">
        <is>
          <t>Cumulative Development MS</t>
        </is>
      </c>
      <c r="B1" s="35" t="inlineStr">
        <is>
          <t>Volume All</t>
        </is>
      </c>
      <c r="C1" s="35" t="inlineStr">
        <is>
          <t>Volume 12</t>
        </is>
      </c>
      <c r="D1" s="35" t="inlineStr">
        <is>
          <t>Volume 6</t>
        </is>
      </c>
      <c r="E1" s="35" t="inlineStr">
        <is>
          <t>Volume 3</t>
        </is>
      </c>
      <c r="F1" s="35" t="inlineStr">
        <is>
          <t>Simple All</t>
        </is>
      </c>
      <c r="G1" s="35" t="inlineStr">
        <is>
          <t>Simple 12</t>
        </is>
      </c>
      <c r="H1" s="35" t="inlineStr">
        <is>
          <t>Simple 6</t>
        </is>
      </c>
      <c r="I1" s="35" t="inlineStr">
        <is>
          <t>Simple 3</t>
        </is>
      </c>
      <c r="J1" s="35" t="inlineStr">
        <is>
          <t>Selected</t>
        </is>
      </c>
      <c r="M1" s="59" t="inlineStr">
        <is>
          <t>Incremental Pattern MS</t>
        </is>
      </c>
      <c r="N1" s="35" t="inlineStr">
        <is>
          <t>Volume All</t>
        </is>
      </c>
      <c r="O1" s="35" t="inlineStr">
        <is>
          <t>Volume 12</t>
        </is>
      </c>
      <c r="P1" s="35" t="inlineStr">
        <is>
          <t>Volume 6</t>
        </is>
      </c>
      <c r="Q1" s="35" t="inlineStr">
        <is>
          <t>Volume 3</t>
        </is>
      </c>
      <c r="R1" s="35" t="inlineStr">
        <is>
          <t>Simple All</t>
        </is>
      </c>
      <c r="S1" s="35" t="inlineStr">
        <is>
          <t>Simple 12</t>
        </is>
      </c>
      <c r="T1" s="35" t="inlineStr">
        <is>
          <t>Simple 6</t>
        </is>
      </c>
      <c r="U1" s="35" t="inlineStr">
        <is>
          <t>Simple 3</t>
        </is>
      </c>
      <c r="V1" s="35" t="inlineStr">
        <is>
          <t>Selected</t>
        </is>
      </c>
      <c r="W1" s="35" t="n"/>
      <c r="X1" s="35" t="n"/>
      <c r="Y1" s="35" t="n"/>
      <c r="Z1" s="35" t="n"/>
      <c r="AA1" s="35" t="n"/>
    </row>
    <row r="2">
      <c r="A2" s="35" t="n">
        <v>1</v>
      </c>
      <c r="B2" s="60" t="n">
        <v>0.04729316384662751</v>
      </c>
      <c r="C2" s="60" t="n">
        <v>0.03908314581105127</v>
      </c>
      <c r="D2" s="60" t="n">
        <v>0.06134977795414882</v>
      </c>
      <c r="E2" s="60" t="n">
        <v>0.1637947848764083</v>
      </c>
      <c r="F2" s="60" t="n">
        <v>0.02411692190330771</v>
      </c>
      <c r="G2" s="60" t="n">
        <v>0.02858825807386681</v>
      </c>
      <c r="H2" s="60" t="n">
        <v>0.04154737648305399</v>
      </c>
      <c r="I2" s="60" t="n">
        <v>0.07103667165976585</v>
      </c>
      <c r="J2" s="60" t="n">
        <v>0.03908314581105127</v>
      </c>
      <c r="M2" s="35" t="n">
        <v>1</v>
      </c>
      <c r="N2" s="47" t="n">
        <v>9.901516202049336</v>
      </c>
      <c r="O2" s="47" t="n">
        <v>9.276992524092391</v>
      </c>
      <c r="P2" s="47" t="n">
        <v>5.91557241052382</v>
      </c>
      <c r="Q2" s="47" t="n">
        <v>3.884009729868135</v>
      </c>
      <c r="R2" s="47" t="n">
        <v>17.74276002849337</v>
      </c>
      <c r="S2" s="47" t="n">
        <v>11.34264341929683</v>
      </c>
      <c r="T2" s="47" t="n">
        <v>6.862737390514773</v>
      </c>
      <c r="U2" s="47" t="n">
        <v>3.884009729868135</v>
      </c>
      <c r="V2" s="47" t="n">
        <v>9.276992524092391</v>
      </c>
    </row>
    <row r="3">
      <c r="A3">
        <f>+A2+1</f>
        <v/>
      </c>
      <c r="B3" s="60" t="n">
        <v>0.4682740280735562</v>
      </c>
      <c r="C3" s="60" t="n">
        <v>0.3625740515071355</v>
      </c>
      <c r="D3" s="60" t="n">
        <v>0.3629190538573253</v>
      </c>
      <c r="E3" s="60" t="n">
        <v>0.636180538161628</v>
      </c>
      <c r="F3" s="60" t="n">
        <v>0.4279007579563042</v>
      </c>
      <c r="G3" s="60" t="n">
        <v>0.3242664173107048</v>
      </c>
      <c r="H3" s="60" t="n">
        <v>0.2851287340680488</v>
      </c>
      <c r="I3" s="60" t="n">
        <v>0.2759071239039785</v>
      </c>
      <c r="J3" s="60" t="n">
        <v>0.3625740515071355</v>
      </c>
      <c r="M3">
        <f>+M2+1</f>
        <v/>
      </c>
      <c r="N3" s="47" t="n">
        <v>1.228743582821267</v>
      </c>
      <c r="O3" s="47" t="n">
        <v>1.313270812228352</v>
      </c>
      <c r="P3" s="47" t="n">
        <v>1.176828056553182</v>
      </c>
      <c r="Q3" s="47" t="n">
        <v>1.206385532633356</v>
      </c>
      <c r="R3" s="47" t="n">
        <v>1.357494396917972</v>
      </c>
      <c r="S3" s="47" t="n">
        <v>1.521848887560291</v>
      </c>
      <c r="T3" s="47" t="n">
        <v>1.708484472604749</v>
      </c>
      <c r="U3" s="47" t="n">
        <v>1.999927260632959</v>
      </c>
      <c r="V3" s="47" t="n">
        <v>1.313270812228352</v>
      </c>
    </row>
    <row r="4">
      <c r="A4">
        <f>+A3+1</f>
        <v/>
      </c>
      <c r="B4" s="60" t="n">
        <v>0.5753887069972482</v>
      </c>
      <c r="C4" s="60" t="n">
        <v>0.4761579191157001</v>
      </c>
      <c r="D4" s="60" t="n">
        <v>0.4270933248370357</v>
      </c>
      <c r="E4" s="60" t="n">
        <v>0.7674789973810909</v>
      </c>
      <c r="F4" s="60" t="n">
        <v>0.5808728813626362</v>
      </c>
      <c r="G4" s="60" t="n">
        <v>0.4934844864574572</v>
      </c>
      <c r="H4" s="60" t="n">
        <v>0.4871380148487102</v>
      </c>
      <c r="I4" s="60" t="n">
        <v>0.5517941784984022</v>
      </c>
      <c r="J4" s="60" t="n">
        <v>0.4761579191157001</v>
      </c>
      <c r="M4">
        <f>+M3+1</f>
        <v/>
      </c>
      <c r="N4" s="47" t="n">
        <v>1.361770634147663</v>
      </c>
      <c r="O4" s="47" t="n">
        <v>1.567484828791086</v>
      </c>
      <c r="P4" s="47" t="n">
        <v>1.433550144786578</v>
      </c>
      <c r="Q4" s="47" t="n">
        <v>1.026184250682547</v>
      </c>
      <c r="R4" s="47" t="n">
        <v>1.304494530914378</v>
      </c>
      <c r="S4" s="47" t="n">
        <v>1.433763077405637</v>
      </c>
      <c r="T4" s="47" t="n">
        <v>1.171294611485904</v>
      </c>
      <c r="U4" s="47" t="n">
        <v>1.030952551851851</v>
      </c>
      <c r="V4" s="47" t="n">
        <v>1.567484828791086</v>
      </c>
    </row>
    <row r="5">
      <c r="A5">
        <f>+A4+1</f>
        <v/>
      </c>
      <c r="B5" s="60" t="n">
        <v>0.7835474444090466</v>
      </c>
      <c r="C5" s="60" t="n">
        <v>0.7463703143225929</v>
      </c>
      <c r="D5" s="60" t="n">
        <v>0.6122596976575135</v>
      </c>
      <c r="E5" s="60" t="n">
        <v>0.7875748598421074</v>
      </c>
      <c r="F5" s="60" t="n">
        <v>0.757745496894035</v>
      </c>
      <c r="G5" s="60" t="n">
        <v>0.7075398359551842</v>
      </c>
      <c r="H5" s="60" t="n">
        <v>0.5705821318422345</v>
      </c>
      <c r="I5" s="60" t="n">
        <v>0.5688736164199233</v>
      </c>
      <c r="J5" s="60" t="n">
        <v>0.7463703143225929</v>
      </c>
      <c r="M5">
        <f>+M4+1</f>
        <v/>
      </c>
      <c r="N5" s="47" t="n">
        <v>1.085705607178552</v>
      </c>
      <c r="O5" s="47" t="n">
        <v>1.126835244967658</v>
      </c>
      <c r="P5" s="47" t="n">
        <v>1.09590754345647</v>
      </c>
      <c r="Q5" s="47" t="n">
        <v>1.006931568025627</v>
      </c>
      <c r="R5" s="47" t="n">
        <v>1.052383041234521</v>
      </c>
      <c r="S5" s="47" t="n">
        <v>1.085615841970787</v>
      </c>
      <c r="T5" s="47" t="n">
        <v>1.067781821982804</v>
      </c>
      <c r="U5" s="47" t="n">
        <v>1.004975927499292</v>
      </c>
      <c r="V5" s="47" t="n">
        <v>1.126835244967658</v>
      </c>
    </row>
    <row r="6">
      <c r="A6">
        <f>+A5+1</f>
        <v/>
      </c>
      <c r="B6" s="60" t="n">
        <v>0.8507018538853265</v>
      </c>
      <c r="C6" s="60" t="n">
        <v>0.8410363759762871</v>
      </c>
      <c r="D6" s="60" t="n">
        <v>0.6709800212172469</v>
      </c>
      <c r="E6" s="60" t="n">
        <v>0.793033988558377</v>
      </c>
      <c r="F6" s="60" t="n">
        <v>0.7974385105031077</v>
      </c>
      <c r="G6" s="60" t="n">
        <v>0.7681164547383599</v>
      </c>
      <c r="H6" s="60" t="n">
        <v>0.6092572283293336</v>
      </c>
      <c r="I6" s="60" t="n">
        <v>0.5717042902914888</v>
      </c>
      <c r="J6" s="60" t="n">
        <v>0.8410363759762871</v>
      </c>
      <c r="M6">
        <f>+M5+1</f>
        <v/>
      </c>
      <c r="N6" s="47" t="n">
        <v>1.012304757469696</v>
      </c>
      <c r="O6" s="47" t="n">
        <v>1.013028552716913</v>
      </c>
      <c r="P6" s="47" t="n">
        <v>1.038260388880332</v>
      </c>
      <c r="Q6" s="47" t="n">
        <v>1.113532649036582</v>
      </c>
      <c r="R6" s="47" t="n">
        <v>1.025301389801676</v>
      </c>
      <c r="S6" s="47" t="n">
        <v>1.031855670654757</v>
      </c>
      <c r="T6" s="47" t="n">
        <v>1.063711341309514</v>
      </c>
      <c r="U6" s="47" t="n">
        <v>1.099685698308941</v>
      </c>
      <c r="V6" s="47" t="n">
        <v>1.013028552716913</v>
      </c>
    </row>
    <row r="7">
      <c r="A7">
        <f>+A6+1</f>
        <v/>
      </c>
      <c r="B7" s="60" t="n">
        <v>0.8611695338764066</v>
      </c>
      <c r="C7" s="60" t="n">
        <v>0.8519938627375352</v>
      </c>
      <c r="D7" s="60" t="n">
        <v>0.6966519777599519</v>
      </c>
      <c r="E7" s="60" t="n">
        <v>0.8830692380554561</v>
      </c>
      <c r="F7" s="60" t="n">
        <v>0.8176148131002148</v>
      </c>
      <c r="G7" s="60" t="n">
        <v>0.7925853195450046</v>
      </c>
      <c r="H7" s="60" t="n">
        <v>0.6480738235487122</v>
      </c>
      <c r="I7" s="60" t="n">
        <v>0.6286950316954136</v>
      </c>
      <c r="J7" s="60" t="n">
        <v>0.8519938627375352</v>
      </c>
      <c r="M7">
        <f>+M6+1</f>
        <v/>
      </c>
      <c r="N7" s="47" t="n">
        <v>1.09973697063791</v>
      </c>
      <c r="O7" s="47" t="n">
        <v>1.123252709395836</v>
      </c>
      <c r="P7" s="47" t="n">
        <v>1.339782015659882</v>
      </c>
      <c r="Q7" s="47" t="n">
        <v>1</v>
      </c>
      <c r="R7" s="47" t="n">
        <v>1.061239820357787</v>
      </c>
      <c r="S7" s="47" t="n">
        <v>1.088222841237984</v>
      </c>
      <c r="T7" s="47" t="n">
        <v>1.176020980985095</v>
      </c>
      <c r="U7" s="47" t="n">
        <v>1</v>
      </c>
      <c r="V7" s="47" t="n">
        <v>1.123252709395836</v>
      </c>
    </row>
    <row r="8">
      <c r="A8">
        <f>+A7+1</f>
        <v/>
      </c>
      <c r="B8" s="60" t="n">
        <v>0.9470599743909006</v>
      </c>
      <c r="C8" s="60" t="n">
        <v>0.9570044147085602</v>
      </c>
      <c r="D8" s="60" t="n">
        <v>0.9333617909766714</v>
      </c>
      <c r="E8" s="60" t="n">
        <v>0.8830692380554561</v>
      </c>
      <c r="F8" s="60" t="n">
        <v>0.8676853973763374</v>
      </c>
      <c r="G8" s="60" t="n">
        <v>0.8625094483587799</v>
      </c>
      <c r="H8" s="60" t="n">
        <v>0.7621484137205181</v>
      </c>
      <c r="I8" s="60" t="n">
        <v>0.6286950316954136</v>
      </c>
      <c r="J8" s="60" t="n">
        <v>0.9570044147085602</v>
      </c>
      <c r="M8">
        <f>+M7+1</f>
        <v/>
      </c>
      <c r="N8" s="47" t="n">
        <v>1.053388254663995</v>
      </c>
      <c r="O8" s="47" t="n">
        <v>1.042424599599958</v>
      </c>
      <c r="P8" s="47" t="n">
        <v>1.07046088420322</v>
      </c>
      <c r="Q8" s="47" t="n">
        <v>1.13055817436678</v>
      </c>
      <c r="R8" s="47" t="n">
        <v>1.147226781025436</v>
      </c>
      <c r="S8" s="47" t="n">
        <v>1.155126995675582</v>
      </c>
      <c r="T8" s="47" t="n">
        <v>1.310253991351165</v>
      </c>
      <c r="U8" s="47" t="n">
        <v>1.58617425272848</v>
      </c>
      <c r="V8" s="47" t="n">
        <v>1.042424599599958</v>
      </c>
    </row>
    <row r="9">
      <c r="A9">
        <f>+A8+1</f>
        <v/>
      </c>
      <c r="B9" s="60" t="n">
        <v>0.9976218534857587</v>
      </c>
      <c r="C9" s="60" t="n">
        <v>0.9976049438179628</v>
      </c>
      <c r="D9" s="60" t="n">
        <v>0.9991272880503888</v>
      </c>
      <c r="E9" s="60" t="n">
        <v>0.9983611456154396</v>
      </c>
      <c r="F9" s="60" t="n">
        <v>0.9954319253748318</v>
      </c>
      <c r="G9" s="60" t="n">
        <v>0.9963079478244812</v>
      </c>
      <c r="H9" s="60" t="n">
        <v>0.9986080010792677</v>
      </c>
      <c r="I9" s="60" t="n">
        <v>0.9972198720935804</v>
      </c>
      <c r="J9" s="60" t="n">
        <v>0.9976049438179628</v>
      </c>
      <c r="M9">
        <f>+M8+1</f>
        <v/>
      </c>
      <c r="N9" s="47" t="n">
        <v>1.001372656066724</v>
      </c>
      <c r="O9" s="47" t="n">
        <v>1.001252252921128</v>
      </c>
      <c r="P9" s="47" t="n">
        <v>1.000873474241019</v>
      </c>
      <c r="Q9" s="47" t="n">
        <v>1.001641544637186</v>
      </c>
      <c r="R9" s="47" t="n">
        <v>1.002883981757062</v>
      </c>
      <c r="S9" s="47" t="n">
        <v>1.001630851953787</v>
      </c>
      <c r="T9" s="47" t="n">
        <v>1.001393939282709</v>
      </c>
      <c r="U9" s="47" t="n">
        <v>1.002787878565419</v>
      </c>
      <c r="V9" s="47" t="n">
        <v>1.001252252921128</v>
      </c>
    </row>
    <row r="10">
      <c r="A10">
        <f>+A9+1</f>
        <v/>
      </c>
      <c r="B10" s="60" t="n">
        <v>0.998991245175242</v>
      </c>
      <c r="C10" s="60" t="n">
        <v>0.9988541975229904</v>
      </c>
      <c r="D10" s="60" t="n">
        <v>1</v>
      </c>
      <c r="E10" s="60" t="n">
        <v>1</v>
      </c>
      <c r="F10" s="60" t="n">
        <v>0.9983027328880097</v>
      </c>
      <c r="G10" s="60" t="n">
        <v>0.997932778587764</v>
      </c>
      <c r="H10" s="60" t="n">
        <v>1</v>
      </c>
      <c r="I10" s="60" t="n">
        <v>1</v>
      </c>
      <c r="J10" s="60" t="n">
        <v>0.9988541975229904</v>
      </c>
      <c r="M10">
        <f>+M9+1</f>
        <v/>
      </c>
      <c r="N10" s="47" t="n">
        <v>1.000899223665157</v>
      </c>
      <c r="O10" s="47" t="n">
        <v>1.001026814951967</v>
      </c>
      <c r="P10" s="47" t="n">
        <v>1</v>
      </c>
      <c r="Q10" s="47" t="n">
        <v>1</v>
      </c>
      <c r="R10" s="47" t="n">
        <v>1.001053524046861</v>
      </c>
      <c r="S10" s="47" t="n">
        <v>1.001316905058577</v>
      </c>
      <c r="T10" s="47" t="n">
        <v>1</v>
      </c>
      <c r="U10" s="47" t="n">
        <v>1</v>
      </c>
      <c r="V10" s="47" t="n">
        <v>1.001026814951967</v>
      </c>
    </row>
    <row r="11">
      <c r="A11">
        <f>+A10+1</f>
        <v/>
      </c>
      <c r="B11" s="60" t="n">
        <v>0.9998895617441882</v>
      </c>
      <c r="C11" s="60" t="n">
        <v>0.9998798359478422</v>
      </c>
      <c r="D11" s="60" t="n">
        <v>1</v>
      </c>
      <c r="E11" s="60" t="n">
        <v>1</v>
      </c>
      <c r="F11" s="60" t="n">
        <v>0.9993544688231548</v>
      </c>
      <c r="G11" s="60" t="n">
        <v>0.9992469613120057</v>
      </c>
      <c r="H11" s="60" t="n">
        <v>1</v>
      </c>
      <c r="I11" s="60" t="n">
        <v>1</v>
      </c>
      <c r="J11" s="60" t="n">
        <v>0.9998798359478422</v>
      </c>
      <c r="M11">
        <f>+M10+1</f>
        <v/>
      </c>
      <c r="N11" s="47" t="n">
        <v>1.000110450453767</v>
      </c>
      <c r="O11" s="47" t="n">
        <v>1.000120178493292</v>
      </c>
      <c r="P11" s="47" t="n">
        <v>1</v>
      </c>
      <c r="Q11" s="47" t="n">
        <v>1</v>
      </c>
      <c r="R11" s="47" t="n">
        <v>1.000645948156519</v>
      </c>
      <c r="S11" s="47" t="n">
        <v>1.000753606182605</v>
      </c>
      <c r="T11" s="47" t="n">
        <v>1</v>
      </c>
      <c r="U11" s="47" t="n">
        <v>1</v>
      </c>
      <c r="V11" s="47" t="n">
        <v>1.000120178493292</v>
      </c>
    </row>
    <row r="12">
      <c r="A12">
        <f>+A11+1</f>
        <v/>
      </c>
      <c r="B12" s="60" t="n">
        <v>1</v>
      </c>
      <c r="C12" s="60" t="n">
        <v>1</v>
      </c>
      <c r="D12" s="60" t="n">
        <v>1</v>
      </c>
      <c r="E12" s="60" t="n">
        <v>1</v>
      </c>
      <c r="F12" s="60" t="n">
        <v>1</v>
      </c>
      <c r="G12" s="60" t="n">
        <v>1</v>
      </c>
      <c r="H12" s="60" t="n">
        <v>1</v>
      </c>
      <c r="I12" s="60" t="n">
        <v>1</v>
      </c>
      <c r="J12" s="60" t="n">
        <v>1</v>
      </c>
      <c r="M12">
        <f>+M11+1</f>
        <v/>
      </c>
      <c r="N12" s="47" t="n">
        <v>1</v>
      </c>
      <c r="O12" s="47" t="n">
        <v>1</v>
      </c>
      <c r="P12" s="47" t="n">
        <v>1</v>
      </c>
      <c r="Q12" s="47" t="n">
        <v>1</v>
      </c>
      <c r="R12" s="47" t="n">
        <v>1</v>
      </c>
      <c r="S12" s="47" t="n">
        <v>1</v>
      </c>
      <c r="T12" s="47" t="n">
        <v>1</v>
      </c>
      <c r="U12" s="47" t="n">
        <v>1</v>
      </c>
      <c r="V12" s="47" t="n">
        <v>1</v>
      </c>
    </row>
    <row r="13">
      <c r="A13">
        <f>+A12+1</f>
        <v/>
      </c>
      <c r="B13" s="60" t="n">
        <v>1</v>
      </c>
      <c r="C13" s="60" t="n">
        <v>1</v>
      </c>
      <c r="D13" s="60" t="n">
        <v>1</v>
      </c>
      <c r="E13" s="60" t="n">
        <v>1</v>
      </c>
      <c r="F13" s="60" t="n">
        <v>1</v>
      </c>
      <c r="G13" s="60" t="n">
        <v>1</v>
      </c>
      <c r="H13" s="60" t="n">
        <v>1</v>
      </c>
      <c r="I13" s="60" t="n">
        <v>1</v>
      </c>
      <c r="J13" s="60" t="n">
        <v>1</v>
      </c>
      <c r="M13">
        <f>+M12+1</f>
        <v/>
      </c>
      <c r="N13" s="47" t="n">
        <v>1</v>
      </c>
      <c r="O13" s="47" t="n">
        <v>1</v>
      </c>
      <c r="P13" s="47" t="n">
        <v>1</v>
      </c>
      <c r="Q13" s="47" t="n">
        <v>1</v>
      </c>
      <c r="R13" s="47" t="n">
        <v>1</v>
      </c>
      <c r="S13" s="47" t="n">
        <v>1</v>
      </c>
      <c r="T13" s="47" t="n">
        <v>1</v>
      </c>
      <c r="U13" s="47" t="n">
        <v>1</v>
      </c>
      <c r="V13" s="47" t="n">
        <v>1</v>
      </c>
    </row>
    <row r="14">
      <c r="A14">
        <f>+A13+1</f>
        <v/>
      </c>
      <c r="B14" s="60" t="n">
        <v>1</v>
      </c>
      <c r="C14" s="60" t="n">
        <v>1</v>
      </c>
      <c r="D14" s="60" t="n">
        <v>1</v>
      </c>
      <c r="E14" s="60" t="n">
        <v>1</v>
      </c>
      <c r="F14" s="60" t="n">
        <v>1</v>
      </c>
      <c r="G14" s="60" t="n">
        <v>1</v>
      </c>
      <c r="H14" s="60" t="n">
        <v>1</v>
      </c>
      <c r="I14" s="60" t="n">
        <v>1</v>
      </c>
      <c r="J14" s="60" t="n">
        <v>1</v>
      </c>
      <c r="M14">
        <f>+M13+1</f>
        <v/>
      </c>
      <c r="N14" s="47" t="n">
        <v>1</v>
      </c>
      <c r="O14" s="47" t="n">
        <v>1</v>
      </c>
      <c r="P14" s="47" t="n">
        <v>1</v>
      </c>
      <c r="Q14" s="47" t="n">
        <v>1</v>
      </c>
      <c r="R14" s="47" t="n">
        <v>1</v>
      </c>
      <c r="S14" s="47" t="n">
        <v>1</v>
      </c>
      <c r="T14" s="47" t="n">
        <v>1</v>
      </c>
      <c r="U14" s="47" t="n">
        <v>1</v>
      </c>
      <c r="V14" s="47" t="n">
        <v>1</v>
      </c>
    </row>
    <row r="15">
      <c r="A15">
        <f>+A14+1</f>
        <v/>
      </c>
      <c r="B15" s="60" t="n">
        <v>1</v>
      </c>
      <c r="C15" s="60" t="n">
        <v>1</v>
      </c>
      <c r="D15" s="60" t="n">
        <v>1</v>
      </c>
      <c r="E15" s="60" t="n">
        <v>1</v>
      </c>
      <c r="F15" s="60" t="n">
        <v>1</v>
      </c>
      <c r="G15" s="60" t="n">
        <v>1</v>
      </c>
      <c r="H15" s="60" t="n">
        <v>1</v>
      </c>
      <c r="I15" s="60" t="n">
        <v>1</v>
      </c>
      <c r="J15" s="60" t="n">
        <v>1</v>
      </c>
      <c r="M15">
        <f>+M14+1</f>
        <v/>
      </c>
      <c r="N15" s="47" t="n">
        <v>1</v>
      </c>
      <c r="O15" s="47" t="n">
        <v>1</v>
      </c>
      <c r="P15" s="47" t="n">
        <v>1</v>
      </c>
      <c r="Q15" s="47" t="n">
        <v>1</v>
      </c>
      <c r="R15" s="47" t="n">
        <v>1</v>
      </c>
      <c r="S15" s="47" t="n">
        <v>1</v>
      </c>
      <c r="T15" s="47" t="n">
        <v>1</v>
      </c>
      <c r="U15" s="47" t="n">
        <v>1</v>
      </c>
      <c r="V15" s="47" t="n">
        <v>1</v>
      </c>
    </row>
    <row r="16">
      <c r="A16">
        <f>+A15+1</f>
        <v/>
      </c>
      <c r="B16" s="60" t="n">
        <v>1</v>
      </c>
      <c r="C16" s="60" t="n">
        <v>1</v>
      </c>
      <c r="D16" s="60" t="n">
        <v>1</v>
      </c>
      <c r="E16" s="60" t="n">
        <v>1</v>
      </c>
      <c r="F16" s="60" t="n">
        <v>1</v>
      </c>
      <c r="G16" s="60" t="n">
        <v>1</v>
      </c>
      <c r="H16" s="60" t="n">
        <v>1</v>
      </c>
      <c r="I16" s="60" t="n">
        <v>1</v>
      </c>
      <c r="J16" s="60" t="n">
        <v>1</v>
      </c>
      <c r="M16">
        <f>+M15+1</f>
        <v/>
      </c>
      <c r="N16" s="47" t="n">
        <v>1</v>
      </c>
      <c r="O16" s="47" t="n">
        <v>1</v>
      </c>
      <c r="P16" s="47" t="n">
        <v>1</v>
      </c>
      <c r="Q16" s="47" t="n">
        <v>1</v>
      </c>
      <c r="R16" s="47" t="n">
        <v>1</v>
      </c>
      <c r="S16" s="47" t="n">
        <v>1</v>
      </c>
      <c r="T16" s="47" t="n">
        <v>1</v>
      </c>
      <c r="U16" s="47" t="n">
        <v>1</v>
      </c>
      <c r="V16" s="47" t="n">
        <v>1</v>
      </c>
    </row>
    <row r="17">
      <c r="A17">
        <f>+A16+1</f>
        <v/>
      </c>
      <c r="B17" s="60" t="n">
        <v>1</v>
      </c>
      <c r="C17" s="60" t="n">
        <v>1</v>
      </c>
      <c r="D17" s="60" t="n">
        <v>1</v>
      </c>
      <c r="E17" s="60" t="n">
        <v>1</v>
      </c>
      <c r="F17" s="60" t="n">
        <v>1</v>
      </c>
      <c r="G17" s="60" t="n">
        <v>1</v>
      </c>
      <c r="H17" s="60" t="n">
        <v>1</v>
      </c>
      <c r="I17" s="60" t="n">
        <v>1</v>
      </c>
      <c r="J17" s="60" t="n">
        <v>1</v>
      </c>
      <c r="M17">
        <f>+M16+1</f>
        <v/>
      </c>
      <c r="N17" s="47" t="n">
        <v>1</v>
      </c>
      <c r="O17" s="47" t="n">
        <v>1</v>
      </c>
      <c r="P17" s="47" t="n">
        <v>1</v>
      </c>
      <c r="Q17" s="47" t="n">
        <v>1</v>
      </c>
      <c r="R17" s="47" t="n">
        <v>1</v>
      </c>
      <c r="S17" s="47" t="n">
        <v>1</v>
      </c>
      <c r="T17" s="47" t="n">
        <v>1</v>
      </c>
      <c r="U17" s="47" t="n">
        <v>1</v>
      </c>
      <c r="V17" s="47" t="n">
        <v>1</v>
      </c>
    </row>
    <row r="18">
      <c r="A18">
        <f>+A17+1</f>
        <v/>
      </c>
      <c r="B18" s="60" t="n">
        <v>1</v>
      </c>
      <c r="C18" s="60" t="n">
        <v>1</v>
      </c>
      <c r="D18" s="60" t="n">
        <v>1</v>
      </c>
      <c r="E18" s="60" t="n">
        <v>1</v>
      </c>
      <c r="F18" s="60" t="n">
        <v>1</v>
      </c>
      <c r="G18" s="60" t="n">
        <v>1</v>
      </c>
      <c r="H18" s="60" t="n">
        <v>1</v>
      </c>
      <c r="I18" s="60" t="n">
        <v>1</v>
      </c>
      <c r="J18" s="60" t="n">
        <v>1</v>
      </c>
      <c r="M18">
        <f>+M17+1</f>
        <v/>
      </c>
      <c r="N18" s="47" t="n">
        <v>1</v>
      </c>
      <c r="O18" s="47" t="n">
        <v>1</v>
      </c>
      <c r="P18" s="47" t="n">
        <v>1</v>
      </c>
      <c r="Q18" s="47" t="n">
        <v>1</v>
      </c>
      <c r="R18" s="47" t="n">
        <v>1</v>
      </c>
      <c r="S18" s="47" t="n">
        <v>1</v>
      </c>
      <c r="T18" s="47" t="n">
        <v>1</v>
      </c>
      <c r="U18" s="47" t="n">
        <v>1</v>
      </c>
      <c r="V18" s="47" t="n">
        <v>1</v>
      </c>
    </row>
    <row r="19">
      <c r="A19">
        <f>+A18+1</f>
        <v/>
      </c>
      <c r="B19" s="60" t="n">
        <v>1</v>
      </c>
      <c r="C19" s="60" t="n">
        <v>1</v>
      </c>
      <c r="D19" s="60" t="n">
        <v>1</v>
      </c>
      <c r="E19" s="60" t="n">
        <v>1</v>
      </c>
      <c r="F19" s="60" t="n">
        <v>1</v>
      </c>
      <c r="G19" s="60" t="n">
        <v>1</v>
      </c>
      <c r="H19" s="60" t="n">
        <v>1</v>
      </c>
      <c r="I19" s="60" t="n">
        <v>1</v>
      </c>
      <c r="J19" s="60" t="n">
        <v>1</v>
      </c>
      <c r="M19">
        <f>+M18+1</f>
        <v/>
      </c>
      <c r="N19" s="47" t="n">
        <v>1</v>
      </c>
      <c r="O19" s="47" t="n">
        <v>1</v>
      </c>
      <c r="P19" s="47" t="n">
        <v>1</v>
      </c>
      <c r="Q19" s="47" t="n">
        <v>1</v>
      </c>
      <c r="R19" s="47" t="n">
        <v>1</v>
      </c>
      <c r="S19" s="47" t="n">
        <v>1</v>
      </c>
      <c r="T19" s="47" t="n">
        <v>1</v>
      </c>
      <c r="U19" s="47" t="n">
        <v>1</v>
      </c>
      <c r="V19" s="47" t="n">
        <v>1</v>
      </c>
    </row>
    <row r="20">
      <c r="A20">
        <f>+A19+1</f>
        <v/>
      </c>
      <c r="B20" s="60" t="n">
        <v>1</v>
      </c>
      <c r="C20" s="60" t="n">
        <v>1</v>
      </c>
      <c r="D20" s="60" t="n">
        <v>1</v>
      </c>
      <c r="E20" s="60" t="n">
        <v>1</v>
      </c>
      <c r="F20" s="60" t="n">
        <v>1</v>
      </c>
      <c r="G20" s="60" t="n">
        <v>1</v>
      </c>
      <c r="H20" s="60" t="n">
        <v>1</v>
      </c>
      <c r="I20" s="60" t="n">
        <v>1</v>
      </c>
      <c r="J20" s="60" t="n">
        <v>1</v>
      </c>
      <c r="M20">
        <f>+M19+1</f>
        <v/>
      </c>
      <c r="N20" s="47" t="n">
        <v>1</v>
      </c>
      <c r="O20" s="47" t="n">
        <v>1</v>
      </c>
      <c r="P20" s="47" t="n">
        <v>1</v>
      </c>
      <c r="Q20" s="47" t="n">
        <v>1</v>
      </c>
      <c r="R20" s="47" t="n">
        <v>1</v>
      </c>
      <c r="S20" s="47" t="n">
        <v>1</v>
      </c>
      <c r="T20" s="47" t="n">
        <v>1</v>
      </c>
      <c r="U20" s="47" t="n">
        <v>1</v>
      </c>
      <c r="V20" s="47" t="n">
        <v>1</v>
      </c>
    </row>
    <row r="21">
      <c r="A21">
        <f>+A20+1</f>
        <v/>
      </c>
      <c r="B21" s="60" t="n">
        <v>1</v>
      </c>
      <c r="C21" s="60" t="n">
        <v>1</v>
      </c>
      <c r="D21" s="60" t="n">
        <v>1</v>
      </c>
      <c r="E21" s="60" t="n">
        <v>1</v>
      </c>
      <c r="F21" s="60" t="n">
        <v>1</v>
      </c>
      <c r="G21" s="60" t="n">
        <v>1</v>
      </c>
      <c r="H21" s="60" t="n">
        <v>1</v>
      </c>
      <c r="I21" s="60" t="n">
        <v>1</v>
      </c>
      <c r="J21" s="60" t="n">
        <v>1</v>
      </c>
      <c r="M21">
        <f>+M20+1</f>
        <v/>
      </c>
      <c r="N21" s="47" t="n">
        <v>1</v>
      </c>
      <c r="O21" s="47" t="n">
        <v>1</v>
      </c>
      <c r="P21" s="47" t="n">
        <v>1</v>
      </c>
      <c r="Q21" s="47" t="n">
        <v>1</v>
      </c>
      <c r="R21" s="47" t="n">
        <v>1</v>
      </c>
      <c r="S21" s="47" t="n">
        <v>1</v>
      </c>
      <c r="T21" s="47" t="n">
        <v>1</v>
      </c>
      <c r="U21" s="47" t="n">
        <v>1</v>
      </c>
      <c r="V21" s="47" t="n">
        <v>1</v>
      </c>
    </row>
    <row r="22">
      <c r="A22">
        <f>+A21+1</f>
        <v/>
      </c>
      <c r="B22" s="60" t="n">
        <v>1</v>
      </c>
      <c r="C22" s="60" t="n">
        <v>1</v>
      </c>
      <c r="D22" s="60" t="n">
        <v>1</v>
      </c>
      <c r="E22" s="60" t="n">
        <v>1</v>
      </c>
      <c r="F22" s="60" t="n">
        <v>1</v>
      </c>
      <c r="G22" s="60" t="n">
        <v>1</v>
      </c>
      <c r="H22" s="60" t="n">
        <v>1</v>
      </c>
      <c r="I22" s="60" t="n">
        <v>1</v>
      </c>
      <c r="J22" s="60" t="n">
        <v>1</v>
      </c>
      <c r="M22">
        <f>+M21+1</f>
        <v/>
      </c>
      <c r="N22" s="47" t="n">
        <v>1</v>
      </c>
      <c r="O22" s="47" t="n">
        <v>1</v>
      </c>
      <c r="P22" s="47" t="n">
        <v>1</v>
      </c>
      <c r="Q22" s="47" t="n">
        <v>1</v>
      </c>
      <c r="R22" s="47" t="n">
        <v>1</v>
      </c>
      <c r="S22" s="47" t="n">
        <v>1</v>
      </c>
      <c r="T22" s="47" t="n">
        <v>1</v>
      </c>
      <c r="U22" s="47" t="n">
        <v>1</v>
      </c>
      <c r="V22" s="47" t="n">
        <v>1</v>
      </c>
    </row>
    <row r="23">
      <c r="A23">
        <f>+A22+1</f>
        <v/>
      </c>
      <c r="B23" s="60" t="n">
        <v>1</v>
      </c>
      <c r="C23" s="60" t="n">
        <v>1</v>
      </c>
      <c r="D23" s="60" t="n">
        <v>1</v>
      </c>
      <c r="E23" s="60" t="n">
        <v>1</v>
      </c>
      <c r="F23" s="60" t="n">
        <v>1</v>
      </c>
      <c r="G23" s="60" t="n">
        <v>1</v>
      </c>
      <c r="H23" s="60" t="n">
        <v>1</v>
      </c>
      <c r="I23" s="60" t="n">
        <v>1</v>
      </c>
      <c r="J23" s="60" t="n">
        <v>1</v>
      </c>
      <c r="M23">
        <f>+M22+1</f>
        <v/>
      </c>
      <c r="N23" s="47" t="n">
        <v>1</v>
      </c>
      <c r="O23" s="47" t="n">
        <v>1</v>
      </c>
      <c r="P23" s="47" t="n">
        <v>1</v>
      </c>
      <c r="Q23" s="47" t="n">
        <v>1</v>
      </c>
      <c r="R23" s="47" t="n">
        <v>1</v>
      </c>
      <c r="S23" s="47" t="n">
        <v>1</v>
      </c>
      <c r="T23" s="47" t="n">
        <v>1</v>
      </c>
      <c r="U23" s="47" t="n">
        <v>1</v>
      </c>
      <c r="V23" s="47" t="n">
        <v>1</v>
      </c>
    </row>
    <row r="24">
      <c r="A24">
        <f>+A23+1</f>
        <v/>
      </c>
      <c r="B24" s="60" t="n">
        <v>1</v>
      </c>
      <c r="C24" s="60" t="n">
        <v>1</v>
      </c>
      <c r="D24" s="60" t="n">
        <v>1</v>
      </c>
      <c r="E24" s="60" t="n">
        <v>1</v>
      </c>
      <c r="F24" s="60" t="n">
        <v>1</v>
      </c>
      <c r="G24" s="60" t="n">
        <v>1</v>
      </c>
      <c r="H24" s="60" t="n">
        <v>1</v>
      </c>
      <c r="I24" s="60" t="n">
        <v>1</v>
      </c>
      <c r="J24" s="60" t="n">
        <v>1</v>
      </c>
      <c r="M24">
        <f>+M23+1</f>
        <v/>
      </c>
      <c r="N24" s="47" t="n">
        <v>1</v>
      </c>
      <c r="O24" s="47" t="n">
        <v>1</v>
      </c>
      <c r="P24" s="47" t="n">
        <v>1</v>
      </c>
      <c r="Q24" s="47" t="n">
        <v>1</v>
      </c>
      <c r="R24" s="47" t="n">
        <v>1</v>
      </c>
      <c r="S24" s="47" t="n">
        <v>1</v>
      </c>
      <c r="T24" s="47" t="n">
        <v>1</v>
      </c>
      <c r="U24" s="47" t="n">
        <v>1</v>
      </c>
      <c r="V24" s="47" t="n">
        <v>1</v>
      </c>
    </row>
    <row r="55" ht="29" customHeight="1">
      <c r="A55" s="59" t="inlineStr">
        <is>
          <t>Cumulative Development NMS</t>
        </is>
      </c>
      <c r="B55" s="35" t="inlineStr">
        <is>
          <t>Volume All</t>
        </is>
      </c>
      <c r="C55" s="35" t="inlineStr">
        <is>
          <t>Volume 12</t>
        </is>
      </c>
      <c r="D55" s="35" t="inlineStr">
        <is>
          <t>Volume 6</t>
        </is>
      </c>
      <c r="E55" s="35" t="inlineStr">
        <is>
          <t>Volume 3</t>
        </is>
      </c>
      <c r="F55" s="35" t="inlineStr">
        <is>
          <t>Simple All</t>
        </is>
      </c>
      <c r="G55" s="35" t="inlineStr">
        <is>
          <t>Simple 12</t>
        </is>
      </c>
      <c r="H55" s="35" t="inlineStr">
        <is>
          <t>Simple 6</t>
        </is>
      </c>
      <c r="I55" s="35" t="inlineStr">
        <is>
          <t>Simple 3</t>
        </is>
      </c>
      <c r="J55" s="35" t="inlineStr">
        <is>
          <t>Selected</t>
        </is>
      </c>
      <c r="M55" s="59" t="inlineStr">
        <is>
          <t>Incremental Pattern NMS</t>
        </is>
      </c>
      <c r="N55" s="35" t="inlineStr">
        <is>
          <t>Volume All</t>
        </is>
      </c>
      <c r="O55" s="35" t="inlineStr">
        <is>
          <t>Volume 12</t>
        </is>
      </c>
      <c r="P55" s="35" t="inlineStr">
        <is>
          <t>Volume 6</t>
        </is>
      </c>
      <c r="Q55" s="35" t="inlineStr">
        <is>
          <t>Volume 3</t>
        </is>
      </c>
      <c r="R55" s="35" t="inlineStr">
        <is>
          <t>Simple All</t>
        </is>
      </c>
      <c r="S55" s="35" t="inlineStr">
        <is>
          <t>Simple 12</t>
        </is>
      </c>
      <c r="T55" s="35" t="inlineStr">
        <is>
          <t>Simple 6</t>
        </is>
      </c>
      <c r="U55" s="35" t="inlineStr">
        <is>
          <t>Simple 3</t>
        </is>
      </c>
      <c r="V55" s="35" t="inlineStr">
        <is>
          <t>Selected</t>
        </is>
      </c>
    </row>
    <row r="56">
      <c r="A56" s="35" t="n">
        <v>1</v>
      </c>
      <c r="B56" s="60" t="n">
        <v>0.02490882994353609</v>
      </c>
      <c r="C56" s="60" t="n">
        <v>0.01080604923989017</v>
      </c>
      <c r="D56" s="60" t="n">
        <v>0.01513050801924537</v>
      </c>
      <c r="E56" s="60" t="n">
        <v>0.02537870013238603</v>
      </c>
      <c r="F56" s="60" t="n">
        <v>2.967422521433602e-05</v>
      </c>
      <c r="G56" s="60" t="n">
        <v>8.033283274233303e-06</v>
      </c>
      <c r="H56" s="60" t="n">
        <v>0.001956273838223617</v>
      </c>
      <c r="I56" s="60" t="n">
        <v>0.009300662516771739</v>
      </c>
      <c r="J56" s="60" t="n">
        <v>0.06251086818023831</v>
      </c>
      <c r="M56" s="35" t="n">
        <v>1</v>
      </c>
      <c r="N56" s="47" t="n">
        <v/>
      </c>
      <c r="O56" s="47" t="n">
        <v/>
      </c>
      <c r="P56" s="47" t="n">
        <v/>
      </c>
      <c r="Q56" s="47" t="n">
        <v/>
      </c>
      <c r="R56" s="47" t="n">
        <v/>
      </c>
      <c r="S56" s="47" t="n">
        <v/>
      </c>
      <c r="T56" s="47" t="n">
        <v/>
      </c>
      <c r="U56" s="47" t="n">
        <v/>
      </c>
      <c r="V56" s="47" t="n">
        <v/>
      </c>
    </row>
    <row r="57">
      <c r="A57">
        <f>+A56+1</f>
        <v/>
      </c>
      <c r="B57" s="60" t="n">
        <v>0.02490882994353609</v>
      </c>
      <c r="C57" s="60" t="n">
        <v>0.01080604923989017</v>
      </c>
      <c r="D57" s="60" t="n">
        <v>0.01513050801924537</v>
      </c>
      <c r="E57" s="60" t="n">
        <v>0.02537870013238603</v>
      </c>
      <c r="F57" s="60" t="n">
        <v>2.967422521433602e-05</v>
      </c>
      <c r="G57" s="60" t="n">
        <v>8.033283274233303e-06</v>
      </c>
      <c r="H57" s="60" t="n">
        <v>0.001956273838223617</v>
      </c>
      <c r="I57" s="60" t="n">
        <v>0.009300662516771739</v>
      </c>
      <c r="J57" s="60" t="n">
        <v>0.423407460888813</v>
      </c>
      <c r="M57">
        <f>+M56+1</f>
        <v/>
      </c>
      <c r="N57" s="47" t="n">
        <v>1.249368997900449</v>
      </c>
      <c r="O57" s="47" t="n">
        <v>1.61431411530815</v>
      </c>
      <c r="P57" s="47" t="n">
        <v>1.068571428571429</v>
      </c>
      <c r="Q57" s="47" t="n">
        <v/>
      </c>
      <c r="R57" s="47" t="n">
        <v>16.88920634920632</v>
      </c>
      <c r="S57" s="47" t="n">
        <v>32.68952380952376</v>
      </c>
      <c r="T57" s="47" t="n">
        <v>1.068571428571429</v>
      </c>
      <c r="U57" s="47" t="n">
        <v/>
      </c>
      <c r="V57" s="47" t="n">
        <v>0.894295181293193</v>
      </c>
    </row>
    <row r="58">
      <c r="A58">
        <f>+A57+1</f>
        <v/>
      </c>
      <c r="B58" s="60" t="n">
        <v>0.03112031990542839</v>
      </c>
      <c r="C58" s="60" t="n">
        <v>0.01744435781866961</v>
      </c>
      <c r="D58" s="60" t="n">
        <v>0.01616802856913649</v>
      </c>
      <c r="E58" s="60" t="n">
        <v>0.02537870013238603</v>
      </c>
      <c r="F58" s="60" t="n">
        <v>0.0005011741128977421</v>
      </c>
      <c r="G58" s="60" t="n">
        <v>0.0002626042048616985</v>
      </c>
      <c r="H58" s="60" t="n">
        <v>0.002090418329987523</v>
      </c>
      <c r="I58" s="60" t="n">
        <v>0.009300662516771739</v>
      </c>
      <c r="J58" s="60" t="n">
        <v>0.5222368924671179</v>
      </c>
      <c r="M58">
        <f>+M57+1</f>
        <v/>
      </c>
      <c r="N58" s="47" t="n">
        <v>2.2714853472501</v>
      </c>
      <c r="O58" s="47" t="n">
        <v>2.892124948623099</v>
      </c>
      <c r="P58" s="47" t="n">
        <v>1.146103896103896</v>
      </c>
      <c r="Q58" s="47" t="n">
        <v>5</v>
      </c>
      <c r="R58" s="47" t="n">
        <v>4.899682631486033</v>
      </c>
      <c r="S58" s="47" t="n">
        <v>6.817578818005281</v>
      </c>
      <c r="T58" s="47" t="n">
        <v>2.034722222222222</v>
      </c>
      <c r="U58" s="47" t="n">
        <v>5</v>
      </c>
      <c r="V58" s="47" t="n">
        <v>3.012742948242332</v>
      </c>
    </row>
    <row r="59">
      <c r="A59">
        <f>+A58+1</f>
        <v/>
      </c>
      <c r="B59" s="60" t="n">
        <v>0.07068935066691621</v>
      </c>
      <c r="C59" s="60" t="n">
        <v>0.05045126246008279</v>
      </c>
      <c r="D59" s="60" t="n">
        <v>0.01853024053540642</v>
      </c>
      <c r="E59" s="60" t="n">
        <v>0.1268935006619302</v>
      </c>
      <c r="F59" s="60" t="n">
        <v>0.002455594096315487</v>
      </c>
      <c r="G59" s="60" t="n">
        <v>0.001790324864584235</v>
      </c>
      <c r="H59" s="60" t="n">
        <v>0.004253420629766279</v>
      </c>
      <c r="I59" s="60" t="n">
        <v>0.0465033125838587</v>
      </c>
      <c r="J59" s="60" t="n">
        <v>0.7070749120593184</v>
      </c>
      <c r="M59">
        <f>+M58+1</f>
        <v/>
      </c>
      <c r="N59" s="47" t="n">
        <v>1.838429413937476</v>
      </c>
      <c r="O59" s="47" t="n">
        <v>1.719836849862898</v>
      </c>
      <c r="P59" s="47" t="n">
        <v>5.241519674355495</v>
      </c>
      <c r="Q59" s="47" t="n">
        <v>4.417721518987342</v>
      </c>
      <c r="R59" s="47" t="n">
        <v>10.04384307716911</v>
      </c>
      <c r="S59" s="47" t="n">
        <v>6.356365163621117</v>
      </c>
      <c r="T59" s="47" t="n">
        <v>11.60421850382381</v>
      </c>
      <c r="U59" s="47" t="n">
        <v>3.898395721925134</v>
      </c>
      <c r="V59" s="47" t="n">
        <v>3.793026014401912</v>
      </c>
    </row>
    <row r="60">
      <c r="A60">
        <f>+A59+1</f>
        <v/>
      </c>
      <c r="B60" s="60" t="n">
        <v>0.1299573815181995</v>
      </c>
      <c r="C60" s="60" t="n">
        <v>0.0867679403009551</v>
      </c>
      <c r="D60" s="60" t="n">
        <v>0.09712662033687247</v>
      </c>
      <c r="E60" s="60" t="n">
        <v>0.5605801484938434</v>
      </c>
      <c r="F60" s="60" t="n">
        <v>0.02466360176461563</v>
      </c>
      <c r="G60" s="60" t="n">
        <v>0.01137995860080793</v>
      </c>
      <c r="H60" s="60" t="n">
        <v>0.04935762237647978</v>
      </c>
      <c r="I60" s="60" t="n">
        <v>0.181288314832262</v>
      </c>
      <c r="J60" s="60" t="n">
        <v>0.7613543523896437</v>
      </c>
      <c r="M60">
        <f>+M59+1</f>
        <v/>
      </c>
      <c r="N60" s="47" t="n">
        <v>2.192026690174221</v>
      </c>
      <c r="O60" s="47" t="n">
        <v>2.638938611943346</v>
      </c>
      <c r="P60" s="47" t="n">
        <v>1.640778261748616</v>
      </c>
      <c r="Q60" s="47" t="n">
        <v>1.714613970588236</v>
      </c>
      <c r="R60" s="47" t="n">
        <v>4.243132641426098</v>
      </c>
      <c r="S60" s="47" t="n">
        <v>5.768819597867093</v>
      </c>
      <c r="T60" s="47" t="n">
        <v>3.402359750216149</v>
      </c>
      <c r="U60" s="47" t="n">
        <v>5.342005420054201</v>
      </c>
      <c r="V60" s="47" t="n">
        <v>1.998110281426732</v>
      </c>
    </row>
    <row r="61">
      <c r="A61">
        <f>+A60+1</f>
        <v/>
      </c>
      <c r="B61" s="60" t="n">
        <v>0.2848700488730473</v>
      </c>
      <c r="C61" s="60" t="n">
        <v>0.2289752679389855</v>
      </c>
      <c r="D61" s="60" t="n">
        <v>0.1593632472858514</v>
      </c>
      <c r="E61" s="60" t="n">
        <v>0.9611785542419717</v>
      </c>
      <c r="F61" s="60" t="n">
        <v>0.1046509337025749</v>
      </c>
      <c r="G61" s="60" t="n">
        <v>0.06564892819925694</v>
      </c>
      <c r="H61" s="60" t="n">
        <v>0.1679323877401028</v>
      </c>
      <c r="I61" s="60" t="n">
        <v>0.9684431604264359</v>
      </c>
      <c r="J61" s="60" t="n">
        <v>0.801802800124275</v>
      </c>
      <c r="M61">
        <f>+M60+1</f>
        <v/>
      </c>
      <c r="N61" s="47" t="n">
        <v>2.479617613063654</v>
      </c>
      <c r="O61" s="47" t="n">
        <v>3.02317612117084</v>
      </c>
      <c r="P61" s="47" t="n">
        <v>5.891158797390517</v>
      </c>
      <c r="Q61" s="47" t="n">
        <v>1</v>
      </c>
      <c r="R61" s="47" t="n">
        <v>3.383563254729211</v>
      </c>
      <c r="S61" s="47" t="n">
        <v>4.574271571042956</v>
      </c>
      <c r="T61" s="47" t="n">
        <v>5.623980953453476</v>
      </c>
      <c r="U61" s="47" t="n">
        <v>1</v>
      </c>
      <c r="V61" s="47" t="n">
        <v>3.304778306187119</v>
      </c>
    </row>
    <row r="62">
      <c r="A62">
        <f>+A61+1</f>
        <v/>
      </c>
      <c r="B62" s="60" t="n">
        <v>0.7063687906199121</v>
      </c>
      <c r="C62" s="60" t="n">
        <v>0.6922325623718361</v>
      </c>
      <c r="D62" s="60" t="n">
        <v>0.9388341962287637</v>
      </c>
      <c r="E62" s="60" t="n">
        <v>0.9611785542419717</v>
      </c>
      <c r="F62" s="60" t="n">
        <v>0.3540930538491353</v>
      </c>
      <c r="G62" s="60" t="n">
        <v>0.3002960259313013</v>
      </c>
      <c r="H62" s="60" t="n">
        <v>0.9444485501183021</v>
      </c>
      <c r="I62" s="60" t="n">
        <v>0.9684431604264359</v>
      </c>
      <c r="J62" s="60" t="n">
        <v>0.923435727757307</v>
      </c>
      <c r="M62">
        <f>+M61+1</f>
        <v/>
      </c>
      <c r="N62" s="47" t="n">
        <v>1.014051887466975</v>
      </c>
      <c r="O62" s="47" t="n">
        <v>1.015302540344692</v>
      </c>
      <c r="P62" s="47" t="n">
        <v>1.008652652254232</v>
      </c>
      <c r="Q62" s="47" t="n">
        <v>1</v>
      </c>
      <c r="R62" s="47" t="n">
        <v>1.078156787356427</v>
      </c>
      <c r="S62" s="47" t="n">
        <v>1.109876595170709</v>
      </c>
      <c r="T62" s="47" t="n">
        <v>1.005841677000593</v>
      </c>
      <c r="U62" s="47" t="n">
        <v>1</v>
      </c>
      <c r="V62" s="47" t="n">
        <v>1.007985064199641</v>
      </c>
    </row>
    <row r="63">
      <c r="A63">
        <f>+A62+1</f>
        <v/>
      </c>
      <c r="B63" s="60" t="n">
        <v>0.7162946053758861</v>
      </c>
      <c r="C63" s="60" t="n">
        <v>0.7028254790854404</v>
      </c>
      <c r="D63" s="60" t="n">
        <v>0.9469576020531129</v>
      </c>
      <c r="E63" s="60" t="n">
        <v>0.9611785542419717</v>
      </c>
      <c r="F63" s="60" t="n">
        <v>0.38176782936321</v>
      </c>
      <c r="G63" s="60" t="n">
        <v>0.3332915308039276</v>
      </c>
      <c r="H63" s="60" t="n">
        <v>0.9499657134917718</v>
      </c>
      <c r="I63" s="60" t="n">
        <v>0.9684431604264359</v>
      </c>
      <c r="J63" s="60" t="n">
        <v>0.9983640722695176</v>
      </c>
      <c r="M63">
        <f>+M62+1</f>
        <v/>
      </c>
      <c r="N63" s="47" t="n">
        <v>1.006944116400934</v>
      </c>
      <c r="O63" s="47" t="n">
        <v>1.007618474801393</v>
      </c>
      <c r="P63" s="47" t="n">
        <v>1.012400115843187</v>
      </c>
      <c r="Q63" s="47" t="n">
        <v>1</v>
      </c>
      <c r="R63" s="47" t="n">
        <v>1.011961722488038</v>
      </c>
      <c r="S63" s="47" t="n">
        <v>1.015948963317384</v>
      </c>
      <c r="T63" s="47" t="n">
        <v>1.031897926634769</v>
      </c>
      <c r="U63" s="47" t="n">
        <v>1</v>
      </c>
      <c r="V63" s="47" t="n">
        <v>1.006672863548194</v>
      </c>
    </row>
    <row r="64">
      <c r="A64">
        <f>+A63+1</f>
        <v/>
      </c>
      <c r="B64" s="60" t="n">
        <v>0.7212686384929771</v>
      </c>
      <c r="C64" s="60" t="n">
        <v>0.7081799372876301</v>
      </c>
      <c r="D64" s="60" t="n">
        <v>0.9586999860171583</v>
      </c>
      <c r="E64" s="60" t="n">
        <v>0.9611785542419717</v>
      </c>
      <c r="F64" s="60" t="n">
        <v>0.3863344301929134</v>
      </c>
      <c r="G64" s="60" t="n">
        <v>0.3386071852027143</v>
      </c>
      <c r="H64" s="60" t="n">
        <v>0.980267650126278</v>
      </c>
      <c r="I64" s="60" t="n">
        <v>0.9684431604264359</v>
      </c>
      <c r="J64" s="60" t="n">
        <v>0.9996177738705662</v>
      </c>
      <c r="M64">
        <f>+M63+1</f>
        <v/>
      </c>
      <c r="N64" s="47" t="n">
        <v>1.295675985301017</v>
      </c>
      <c r="O64" s="47" t="n">
        <v>1.319909117286895</v>
      </c>
      <c r="P64" s="47" t="n">
        <v>1.000064425484454</v>
      </c>
      <c r="Q64" s="47" t="n">
        <v>1</v>
      </c>
      <c r="R64" s="47" t="n">
        <v>2.302992505160195</v>
      </c>
      <c r="S64" s="47" t="n">
        <v>2.628740631450243</v>
      </c>
      <c r="T64" s="47" t="n">
        <v>1.000176143169168</v>
      </c>
      <c r="U64" s="47" t="n">
        <v>1</v>
      </c>
      <c r="V64" s="47" t="n">
        <v>1.10665784759045</v>
      </c>
    </row>
    <row r="65">
      <c r="A65">
        <f>+A64+1</f>
        <v/>
      </c>
      <c r="B65" s="60" t="n">
        <v>0.9345304538461112</v>
      </c>
      <c r="C65" s="60" t="n">
        <v>0.9347331559056047</v>
      </c>
      <c r="D65" s="60" t="n">
        <v>0.9587617507282035</v>
      </c>
      <c r="E65" s="60" t="n">
        <v>0.9611785542419717</v>
      </c>
      <c r="F65" s="60" t="n">
        <v>0.8897252972196139</v>
      </c>
      <c r="G65" s="60" t="n">
        <v>0.8901104658433726</v>
      </c>
      <c r="H65" s="60" t="n">
        <v>0.9804403175768042</v>
      </c>
      <c r="I65" s="60" t="n">
        <v>0.9684431604264359</v>
      </c>
      <c r="J65" s="60" t="n">
        <v>0.999959942106935</v>
      </c>
      <c r="M65">
        <f>+M64+1</f>
        <v/>
      </c>
      <c r="N65" s="47" t="n">
        <v>1.001785458077005</v>
      </c>
      <c r="O65" s="47" t="n">
        <v>1.00147293761682</v>
      </c>
      <c r="P65" s="47" t="n">
        <v>1.002091530972785</v>
      </c>
      <c r="Q65" s="47" t="n">
        <v>1</v>
      </c>
      <c r="R65" s="47" t="n">
        <v>1.00368703237904</v>
      </c>
      <c r="S65" s="47" t="n">
        <v>1.003001871975324</v>
      </c>
      <c r="T65" s="47" t="n">
        <v>1.001268851163124</v>
      </c>
      <c r="U65" s="47" t="n">
        <v>1</v>
      </c>
      <c r="V65" s="47" t="n">
        <v>1.001188156196535</v>
      </c>
    </row>
    <row r="66">
      <c r="A66">
        <f>+A65+1</f>
        <v/>
      </c>
      <c r="B66" s="60" t="n">
        <v>0.9361990187931383</v>
      </c>
      <c r="C66" s="60" t="n">
        <v>0.9361099595326268</v>
      </c>
      <c r="D66" s="60" t="n">
        <v>0.9607670306253729</v>
      </c>
      <c r="E66" s="60" t="n">
        <v>0.9611785542419717</v>
      </c>
      <c r="F66" s="60" t="n">
        <v>0.893005743198914</v>
      </c>
      <c r="G66" s="60" t="n">
        <v>0.8927824635057305</v>
      </c>
      <c r="H66" s="60" t="n">
        <v>0.9816843504141355</v>
      </c>
      <c r="I66" s="60" t="n">
        <v>0.9684431604264359</v>
      </c>
      <c r="J66" s="60" t="n">
        <v>1</v>
      </c>
      <c r="M66">
        <f>+M65+1</f>
        <v/>
      </c>
      <c r="N66" s="47" t="n">
        <v>1.00253470663825</v>
      </c>
      <c r="O66" s="47" t="n">
        <v>1.002630085390181</v>
      </c>
      <c r="P66" s="47" t="n">
        <v>1.003273918910143</v>
      </c>
      <c r="Q66" s="47" t="n">
        <v>1</v>
      </c>
      <c r="R66" s="47" t="n">
        <v>1.003010163987256</v>
      </c>
      <c r="S66" s="47" t="n">
        <v>1.003261010986193</v>
      </c>
      <c r="T66" s="47" t="n">
        <v>1.001829761155812</v>
      </c>
      <c r="U66" s="47" t="n">
        <v>1</v>
      </c>
      <c r="V66" s="47" t="n">
        <v>1.001968001433441</v>
      </c>
    </row>
    <row r="67">
      <c r="A67">
        <f>+A66+1</f>
        <v/>
      </c>
      <c r="B67" s="60" t="n">
        <v>0.9385720086607962</v>
      </c>
      <c r="C67" s="60" t="n">
        <v>0.9385720086607962</v>
      </c>
      <c r="D67" s="60" t="n">
        <v>0.9639125039751787</v>
      </c>
      <c r="E67" s="60" t="n">
        <v>0.9611785542419717</v>
      </c>
      <c r="F67" s="60" t="n">
        <v>0.8956938369275036</v>
      </c>
      <c r="G67" s="60" t="n">
        <v>0.8956938369275036</v>
      </c>
      <c r="H67" s="60" t="n">
        <v>0.9834805983057916</v>
      </c>
      <c r="I67" s="60" t="n">
        <v>0.9684431604264359</v>
      </c>
      <c r="J67" s="60" t="n">
        <v>1</v>
      </c>
      <c r="M67">
        <f>+M66+1</f>
        <v/>
      </c>
      <c r="N67" s="47" t="n">
        <v>1.001063401698799</v>
      </c>
      <c r="O67" s="47" t="n">
        <v>1.001063401698799</v>
      </c>
      <c r="P67" s="47" t="n">
        <v>1</v>
      </c>
      <c r="Q67" s="47" t="n">
        <v>1</v>
      </c>
      <c r="R67" s="47" t="n">
        <v>1.002630969173221</v>
      </c>
      <c r="S67" s="47" t="n">
        <v>1.002630969173221</v>
      </c>
      <c r="T67" s="47" t="n">
        <v>1</v>
      </c>
      <c r="U67" s="47" t="n">
        <v>1</v>
      </c>
      <c r="V67" s="47" t="n">
        <v>1.000354467232933</v>
      </c>
    </row>
    <row r="68">
      <c r="A68">
        <f>+A67+1</f>
        <v/>
      </c>
      <c r="B68" s="60" t="n">
        <v>0.9395700877292513</v>
      </c>
      <c r="C68" s="60" t="n">
        <v>0.9395700877292513</v>
      </c>
      <c r="D68" s="60" t="n">
        <v>0.9639125039751787</v>
      </c>
      <c r="E68" s="60" t="n">
        <v>0.9611785542419717</v>
      </c>
      <c r="F68" s="60" t="n">
        <v>0.898050379801104</v>
      </c>
      <c r="G68" s="60" t="n">
        <v>0.898050379801104</v>
      </c>
      <c r="H68" s="60" t="n">
        <v>0.9834805983057916</v>
      </c>
      <c r="I68" s="60" t="n">
        <v>0.9684431604264359</v>
      </c>
      <c r="J68" s="60" t="n">
        <v>1</v>
      </c>
      <c r="M68">
        <f>+M67+1</f>
        <v/>
      </c>
      <c r="N68" s="47" t="n">
        <v>1.018206146005138</v>
      </c>
      <c r="O68" s="47" t="n">
        <v>1.018206146005138</v>
      </c>
      <c r="P68" s="47" t="n">
        <v>1.037367387962183</v>
      </c>
      <c r="Q68" s="47" t="n">
        <v>1.040389421493746</v>
      </c>
      <c r="R68" s="47" t="n">
        <v>1.008886851747707</v>
      </c>
      <c r="S68" s="47" t="n">
        <v>1.008886851747707</v>
      </c>
      <c r="T68" s="47" t="n">
        <v>1.016292561537462</v>
      </c>
      <c r="U68" s="47" t="n">
        <v>1.032585123074924</v>
      </c>
      <c r="V68" s="47" t="n">
        <v>1.031987651820356</v>
      </c>
    </row>
    <row r="69">
      <c r="A69">
        <f>+A68+1</f>
        <v/>
      </c>
      <c r="B69" s="60" t="n">
        <v>0.9566760379285109</v>
      </c>
      <c r="C69" s="60" t="n">
        <v>0.9566760379285109</v>
      </c>
      <c r="D69" s="60" t="n">
        <v>0.9999313964728184</v>
      </c>
      <c r="E69" s="60" t="n">
        <v>1</v>
      </c>
      <c r="F69" s="60" t="n">
        <v>0.9060312203883679</v>
      </c>
      <c r="G69" s="60" t="n">
        <v>0.9060312203883679</v>
      </c>
      <c r="H69" s="60" t="n">
        <v>0.9995040164745886</v>
      </c>
      <c r="I69" s="60" t="n">
        <v>1</v>
      </c>
      <c r="J69" s="60" t="n">
        <v>1</v>
      </c>
      <c r="M69">
        <f>+M68+1</f>
        <v/>
      </c>
      <c r="N69" s="47" t="n">
        <v>1.000060392877409</v>
      </c>
      <c r="O69" s="47" t="n">
        <v>1.000060392877409</v>
      </c>
      <c r="P69" s="47" t="n">
        <v>1.000068608233948</v>
      </c>
      <c r="Q69" s="47" t="n">
        <v>1</v>
      </c>
      <c r="R69" s="47" t="n">
        <v>1.000297737788285</v>
      </c>
      <c r="S69" s="47" t="n">
        <v>1.000297737788285</v>
      </c>
      <c r="T69" s="47" t="n">
        <v>1.000496229647141</v>
      </c>
      <c r="U69" s="47" t="n">
        <v>1</v>
      </c>
      <c r="V69" s="47" t="n">
        <v>1.000043000370453</v>
      </c>
    </row>
    <row r="70">
      <c r="A70">
        <f>+A69+1</f>
        <v/>
      </c>
      <c r="B70" s="60" t="n">
        <v>0.9567338143471895</v>
      </c>
      <c r="C70" s="60" t="n">
        <v>0.9567338143471895</v>
      </c>
      <c r="D70" s="60" t="n">
        <v>1</v>
      </c>
      <c r="E70" s="60" t="n">
        <v>1</v>
      </c>
      <c r="F70" s="60" t="n">
        <v>0.9063009801200432</v>
      </c>
      <c r="G70" s="60" t="n">
        <v>0.9063009801200432</v>
      </c>
      <c r="H70" s="60" t="n">
        <v>1</v>
      </c>
      <c r="I70" s="60" t="n">
        <v>1</v>
      </c>
      <c r="J70" s="60" t="n">
        <v>1</v>
      </c>
      <c r="M70">
        <f>+M69+1</f>
        <v/>
      </c>
      <c r="N70" s="47" t="n">
        <v>1.006899573790328</v>
      </c>
      <c r="O70" s="47" t="n">
        <v>1.006899573790328</v>
      </c>
      <c r="P70" s="47" t="n">
        <v>1</v>
      </c>
      <c r="Q70" s="47" t="n">
        <v>1</v>
      </c>
      <c r="R70" s="47" t="n">
        <v>1.025562372188139</v>
      </c>
      <c r="S70" s="47" t="n">
        <v>1.025562372188139</v>
      </c>
      <c r="T70" s="47" t="n">
        <v>1</v>
      </c>
      <c r="U70" s="47" t="n">
        <v>1</v>
      </c>
      <c r="V70" s="47" t="n">
        <v>1.002299857930109</v>
      </c>
    </row>
    <row r="71">
      <c r="A71">
        <f>+A70+1</f>
        <v/>
      </c>
      <c r="B71" s="60" t="n">
        <v>0.9633348698969803</v>
      </c>
      <c r="C71" s="60" t="n">
        <v>0.9633348698969803</v>
      </c>
      <c r="D71" s="60" t="n">
        <v>1</v>
      </c>
      <c r="E71" s="60" t="n">
        <v>1</v>
      </c>
      <c r="F71" s="60" t="n">
        <v>0.9294681830883472</v>
      </c>
      <c r="G71" s="60" t="n">
        <v>0.9294681830883472</v>
      </c>
      <c r="H71" s="60" t="n">
        <v>1</v>
      </c>
      <c r="I71" s="60" t="n">
        <v>1</v>
      </c>
      <c r="J71" s="60" t="n">
        <v>1</v>
      </c>
      <c r="M71">
        <f>+M70+1</f>
        <v/>
      </c>
      <c r="N71" s="47" t="n">
        <v>1.038060627979698</v>
      </c>
      <c r="O71" s="47" t="n">
        <v>1.038060627979698</v>
      </c>
      <c r="P71" s="47" t="n">
        <v>1</v>
      </c>
      <c r="Q71" s="47" t="n">
        <v>1</v>
      </c>
      <c r="R71" s="47" t="n">
        <v>1.075884057351266</v>
      </c>
      <c r="S71" s="47" t="n">
        <v>1.075884057351266</v>
      </c>
      <c r="T71" s="47" t="n">
        <v>1</v>
      </c>
      <c r="U71" s="47" t="n">
        <v>1</v>
      </c>
      <c r="V71" s="47" t="n">
        <v>1.012686875993233</v>
      </c>
    </row>
    <row r="72">
      <c r="A72">
        <f>+A71+1</f>
        <v/>
      </c>
      <c r="B72" s="60" t="n">
        <v>1</v>
      </c>
      <c r="C72" s="60" t="n">
        <v>1</v>
      </c>
      <c r="D72" s="60" t="n">
        <v>1</v>
      </c>
      <c r="E72" s="60" t="n">
        <v>1</v>
      </c>
      <c r="F72" s="60" t="n">
        <v>1</v>
      </c>
      <c r="G72" s="60" t="n">
        <v>1</v>
      </c>
      <c r="H72" s="60" t="n">
        <v>1</v>
      </c>
      <c r="I72" s="60" t="n">
        <v>1</v>
      </c>
      <c r="J72" s="60" t="n">
        <v>1</v>
      </c>
      <c r="M72">
        <f>+M71+1</f>
        <v/>
      </c>
      <c r="N72" s="47" t="n">
        <v>1</v>
      </c>
      <c r="O72" s="47" t="n">
        <v>1</v>
      </c>
      <c r="P72" s="47" t="n">
        <v>1</v>
      </c>
      <c r="Q72" s="47" t="n">
        <v>1</v>
      </c>
      <c r="R72" s="47" t="n">
        <v>1</v>
      </c>
      <c r="S72" s="47" t="n">
        <v>1</v>
      </c>
      <c r="T72" s="47" t="n">
        <v>1</v>
      </c>
      <c r="U72" s="47" t="n">
        <v>1</v>
      </c>
      <c r="V72" s="47" t="n">
        <v>1</v>
      </c>
    </row>
    <row r="73">
      <c r="A73">
        <f>+A72+1</f>
        <v/>
      </c>
      <c r="B73" s="60" t="n">
        <v>1</v>
      </c>
      <c r="C73" s="60" t="n">
        <v>1</v>
      </c>
      <c r="D73" s="60" t="n">
        <v>1</v>
      </c>
      <c r="E73" s="60" t="n">
        <v>1</v>
      </c>
      <c r="F73" s="60" t="n">
        <v>1</v>
      </c>
      <c r="G73" s="60" t="n">
        <v>1</v>
      </c>
      <c r="H73" s="60" t="n">
        <v>1</v>
      </c>
      <c r="I73" s="60" t="n">
        <v>1</v>
      </c>
      <c r="J73" s="60" t="n">
        <v>1</v>
      </c>
      <c r="M73">
        <f>+M72+1</f>
        <v/>
      </c>
      <c r="N73" s="47" t="n">
        <v>1</v>
      </c>
      <c r="O73" s="47" t="n">
        <v>1</v>
      </c>
      <c r="P73" s="47" t="n">
        <v>1</v>
      </c>
      <c r="Q73" s="47" t="n">
        <v>1</v>
      </c>
      <c r="R73" s="47" t="n">
        <v>1</v>
      </c>
      <c r="S73" s="47" t="n">
        <v>1</v>
      </c>
      <c r="T73" s="47" t="n">
        <v>1</v>
      </c>
      <c r="U73" s="47" t="n">
        <v>1</v>
      </c>
      <c r="V73" s="47" t="n">
        <v>1</v>
      </c>
    </row>
    <row r="74">
      <c r="A74">
        <f>+A73+1</f>
        <v/>
      </c>
      <c r="B74" s="60" t="n">
        <v>1</v>
      </c>
      <c r="C74" s="60" t="n">
        <v>1</v>
      </c>
      <c r="D74" s="60" t="n">
        <v>1</v>
      </c>
      <c r="E74" s="60" t="n">
        <v>1</v>
      </c>
      <c r="F74" s="60" t="n">
        <v>1</v>
      </c>
      <c r="G74" s="60" t="n">
        <v>1</v>
      </c>
      <c r="H74" s="60" t="n">
        <v>1</v>
      </c>
      <c r="I74" s="60" t="n">
        <v>1</v>
      </c>
      <c r="J74" s="60" t="n">
        <v>1</v>
      </c>
      <c r="M74">
        <f>+M73+1</f>
        <v/>
      </c>
      <c r="N74" s="47" t="n">
        <v>1</v>
      </c>
      <c r="O74" s="47" t="n">
        <v>1</v>
      </c>
      <c r="P74" s="47" t="n">
        <v>1</v>
      </c>
      <c r="Q74" s="47" t="n">
        <v>1</v>
      </c>
      <c r="R74" s="47" t="n">
        <v>1</v>
      </c>
      <c r="S74" s="47" t="n">
        <v>1</v>
      </c>
      <c r="T74" s="47" t="n">
        <v>1</v>
      </c>
      <c r="U74" s="47" t="n">
        <v>1</v>
      </c>
      <c r="V74" s="47" t="n">
        <v>1</v>
      </c>
    </row>
    <row r="75">
      <c r="A75">
        <f>+A74+1</f>
        <v/>
      </c>
      <c r="B75" s="60" t="n">
        <v>1</v>
      </c>
      <c r="C75" s="60" t="n">
        <v>1</v>
      </c>
      <c r="D75" s="60" t="n">
        <v>1</v>
      </c>
      <c r="E75" s="60" t="n">
        <v>1</v>
      </c>
      <c r="F75" s="60" t="n">
        <v>1</v>
      </c>
      <c r="G75" s="60" t="n">
        <v>1</v>
      </c>
      <c r="H75" s="60" t="n">
        <v>1</v>
      </c>
      <c r="I75" s="60" t="n">
        <v>1</v>
      </c>
      <c r="J75" s="60" t="n">
        <v>1</v>
      </c>
      <c r="M75">
        <f>+M74+1</f>
        <v/>
      </c>
      <c r="N75" s="47" t="n">
        <v>1</v>
      </c>
      <c r="O75" s="47" t="n">
        <v>1</v>
      </c>
      <c r="P75" s="47" t="n">
        <v>1</v>
      </c>
      <c r="Q75" s="47" t="n">
        <v>1</v>
      </c>
      <c r="R75" s="47" t="n">
        <v>1</v>
      </c>
      <c r="S75" s="47" t="n">
        <v>1</v>
      </c>
      <c r="T75" s="47" t="n">
        <v>1</v>
      </c>
      <c r="U75" s="47" t="n">
        <v>1</v>
      </c>
      <c r="V75" s="47" t="n">
        <v>1</v>
      </c>
    </row>
    <row r="76">
      <c r="A76">
        <f>+A75+1</f>
        <v/>
      </c>
      <c r="B76" s="60" t="n">
        <v>1</v>
      </c>
      <c r="C76" s="60" t="n">
        <v>1</v>
      </c>
      <c r="D76" s="60" t="n">
        <v>1</v>
      </c>
      <c r="E76" s="60" t="n">
        <v>1</v>
      </c>
      <c r="F76" s="60" t="n">
        <v>1</v>
      </c>
      <c r="G76" s="60" t="n">
        <v>1</v>
      </c>
      <c r="H76" s="60" t="n">
        <v>1</v>
      </c>
      <c r="I76" s="60" t="n">
        <v>1</v>
      </c>
      <c r="J76" s="60" t="n">
        <v>1</v>
      </c>
      <c r="M76">
        <f>+M75+1</f>
        <v/>
      </c>
      <c r="N76" s="47" t="n">
        <v>1</v>
      </c>
      <c r="O76" s="47" t="n">
        <v>1</v>
      </c>
      <c r="P76" s="47" t="n">
        <v>1</v>
      </c>
      <c r="Q76" s="47" t="n">
        <v>1</v>
      </c>
      <c r="R76" s="47" t="n">
        <v>1</v>
      </c>
      <c r="S76" s="47" t="n">
        <v>1</v>
      </c>
      <c r="T76" s="47" t="n">
        <v>1</v>
      </c>
      <c r="U76" s="47" t="n">
        <v>1</v>
      </c>
      <c r="V76" s="47" t="n">
        <v>1</v>
      </c>
    </row>
    <row r="77">
      <c r="A77">
        <f>+A76+1</f>
        <v/>
      </c>
      <c r="B77" s="60" t="n">
        <v>1</v>
      </c>
      <c r="C77" s="60" t="n">
        <v>1</v>
      </c>
      <c r="D77" s="60" t="n">
        <v>1</v>
      </c>
      <c r="E77" s="60" t="n">
        <v>1</v>
      </c>
      <c r="F77" s="60" t="n">
        <v>1</v>
      </c>
      <c r="G77" s="60" t="n">
        <v>1</v>
      </c>
      <c r="H77" s="60" t="n">
        <v>1</v>
      </c>
      <c r="I77" s="60" t="n">
        <v>1</v>
      </c>
      <c r="J77" s="60" t="n">
        <v>1</v>
      </c>
      <c r="M77">
        <f>+M76+1</f>
        <v/>
      </c>
      <c r="N77" s="47" t="n">
        <v>1</v>
      </c>
      <c r="O77" s="47" t="n">
        <v>1</v>
      </c>
      <c r="P77" s="47" t="n">
        <v>1</v>
      </c>
      <c r="Q77" s="47" t="n">
        <v>1</v>
      </c>
      <c r="R77" s="47" t="n">
        <v>1</v>
      </c>
      <c r="S77" s="47" t="n">
        <v>1</v>
      </c>
      <c r="T77" s="47" t="n">
        <v>1</v>
      </c>
      <c r="U77" s="47" t="n">
        <v>1</v>
      </c>
      <c r="V77" s="47" t="n">
        <v>1</v>
      </c>
    </row>
    <row r="78">
      <c r="A78">
        <f>+A77+1</f>
        <v/>
      </c>
      <c r="B78" s="60" t="n">
        <v>1</v>
      </c>
      <c r="C78" s="60" t="n">
        <v>1</v>
      </c>
      <c r="D78" s="60" t="n">
        <v>1</v>
      </c>
      <c r="E78" s="60" t="n">
        <v>1</v>
      </c>
      <c r="F78" s="60" t="n">
        <v>1</v>
      </c>
      <c r="G78" s="60" t="n">
        <v>1</v>
      </c>
      <c r="H78" s="60" t="n">
        <v>1</v>
      </c>
      <c r="I78" s="60" t="n">
        <v>1</v>
      </c>
      <c r="J78" s="60" t="n">
        <v>1</v>
      </c>
      <c r="M78">
        <f>+M77+1</f>
        <v/>
      </c>
      <c r="N78" s="47" t="n">
        <v>1</v>
      </c>
      <c r="O78" s="47" t="n">
        <v>1</v>
      </c>
      <c r="P78" s="47" t="n">
        <v>1</v>
      </c>
      <c r="Q78" s="47" t="n">
        <v>1</v>
      </c>
      <c r="R78" s="47" t="n">
        <v>1</v>
      </c>
      <c r="S78" s="47" t="n">
        <v>1</v>
      </c>
      <c r="T78" s="47" t="n">
        <v>1</v>
      </c>
      <c r="U78" s="47" t="n">
        <v>1</v>
      </c>
      <c r="V78" s="47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IZ108"/>
  <sheetViews>
    <sheetView topLeftCell="C1" zoomScaleNormal="100" workbookViewId="0">
      <pane ySplit="7" topLeftCell="A20" activePane="bottomLeft" state="frozen"/>
      <selection activeCell="V86" sqref="V86:V88"/>
      <selection pane="bottomLeft" activeCell="J33" sqref="J33"/>
    </sheetView>
  </sheetViews>
  <sheetFormatPr baseColWidth="8" defaultRowHeight="14.5"/>
  <cols>
    <col width="13.08984375" bestFit="1" customWidth="1" min="1" max="1"/>
    <col width="15.90625" customWidth="1" min="2" max="2"/>
    <col width="8" bestFit="1" customWidth="1" min="3" max="3"/>
    <col width="13.90625" customWidth="1" min="4" max="4"/>
    <col width="13.453125" customWidth="1" min="5" max="5"/>
    <col width="10.54296875" bestFit="1" customWidth="1" min="6" max="6"/>
    <col width="12" customWidth="1" min="7" max="7"/>
    <col width="13.6328125" customWidth="1" min="8" max="8"/>
    <col width="13.453125" bestFit="1" customWidth="1" min="9" max="9"/>
    <col width="20.453125" customWidth="1" min="10" max="10"/>
    <col width="13.08984375" customWidth="1" min="11" max="11"/>
    <col width="17.90625" customWidth="1" min="12" max="12"/>
    <col width="11.54296875" bestFit="1" customWidth="1" min="13" max="13"/>
    <col width="11.08984375" bestFit="1" customWidth="1" min="14" max="14"/>
    <col width="18.90625" customWidth="1" min="15" max="15"/>
    <col width="14.36328125" bestFit="1" customWidth="1" min="16" max="16"/>
    <col width="11.54296875" bestFit="1" customWidth="1" min="17" max="17"/>
    <col width="11" bestFit="1" customWidth="1" min="18" max="18"/>
    <col width="12.08984375" bestFit="1" customWidth="1" min="19" max="19"/>
    <col width="31.36328125" bestFit="1" customWidth="1" min="20" max="20"/>
    <col width="16.36328125" customWidth="1" min="21" max="24"/>
    <col width="10.54296875" bestFit="1" customWidth="1" min="25" max="25"/>
    <col width="11.54296875" bestFit="1" customWidth="1" min="26" max="28"/>
    <col width="10.54296875" bestFit="1" customWidth="1" min="29" max="30"/>
    <col width="11.54296875" bestFit="1" customWidth="1" min="31" max="34"/>
    <col width="10.54296875" bestFit="1" customWidth="1" min="35" max="36"/>
    <col width="11.54296875" bestFit="1" customWidth="1" min="37" max="37"/>
    <col width="10.54296875" bestFit="1" customWidth="1" min="38" max="45"/>
    <col width="11.54296875" bestFit="1" customWidth="1" min="46" max="46"/>
    <col width="9.6328125" bestFit="1" customWidth="1" min="47" max="47"/>
    <col width="11.54296875" bestFit="1" customWidth="1" min="48" max="48"/>
    <col width="10" customWidth="1" min="49" max="49"/>
    <col width="10.54296875" bestFit="1" customWidth="1" min="50" max="70"/>
    <col width="9.6328125" bestFit="1" customWidth="1" min="71" max="73"/>
    <col width="10.54296875" bestFit="1" customWidth="1" min="74" max="74"/>
  </cols>
  <sheetData>
    <row r="4" customFormat="1" s="55">
      <c r="B4" s="55" t="inlineStr">
        <is>
          <t>Non Med Supp</t>
        </is>
      </c>
      <c r="E4" s="55" t="inlineStr">
        <is>
          <t>Med Supp</t>
        </is>
      </c>
      <c r="H4" s="55" t="inlineStr">
        <is>
          <t>Total Raw</t>
        </is>
      </c>
      <c r="I4" s="55" t="inlineStr">
        <is>
          <t>Total</t>
        </is>
      </c>
      <c r="J4" s="55" t="inlineStr">
        <is>
          <t>Adjustment</t>
        </is>
      </c>
      <c r="K4" s="55" t="inlineStr">
        <is>
          <t>Projected</t>
        </is>
      </c>
      <c r="L4" s="14" t="n">
        <v>45322</v>
      </c>
      <c r="N4" s="61" t="inlineStr">
        <is>
          <t>LOSS RATIO</t>
        </is>
      </c>
      <c r="O4" s="62" t="n"/>
      <c r="P4" s="62" t="n"/>
      <c r="Q4" s="63" t="n"/>
    </row>
    <row r="5" customFormat="1" s="55">
      <c r="A5" s="55" t="inlineStr">
        <is>
          <t>Incurral</t>
        </is>
      </c>
      <c r="B5" s="55" t="inlineStr">
        <is>
          <t xml:space="preserve">Claims </t>
        </is>
      </c>
      <c r="C5" s="55" t="inlineStr">
        <is>
          <t>Paid %</t>
        </is>
      </c>
      <c r="D5" s="55" t="inlineStr">
        <is>
          <t>Raw Claim</t>
        </is>
      </c>
      <c r="E5" s="55" t="inlineStr">
        <is>
          <t xml:space="preserve">Claims </t>
        </is>
      </c>
      <c r="F5" s="55" t="inlineStr">
        <is>
          <t>Paid %</t>
        </is>
      </c>
      <c r="G5" s="55" t="inlineStr">
        <is>
          <t>Raw Claim</t>
        </is>
      </c>
      <c r="H5" s="55" t="inlineStr">
        <is>
          <t>Claim</t>
        </is>
      </c>
      <c r="I5" s="55" t="inlineStr">
        <is>
          <t>Claim</t>
        </is>
      </c>
      <c r="J5" s="55" t="inlineStr">
        <is>
          <t>to Claim</t>
        </is>
      </c>
      <c r="K5" s="55" t="inlineStr">
        <is>
          <t>Incurred</t>
        </is>
      </c>
      <c r="L5" s="15" t="inlineStr">
        <is>
          <t>Claim</t>
        </is>
      </c>
      <c r="P5" s="55" t="inlineStr">
        <is>
          <t>Incurred</t>
        </is>
      </c>
      <c r="Q5" s="55" t="inlineStr">
        <is>
          <t>Latest</t>
        </is>
      </c>
    </row>
    <row r="6" customFormat="1" s="55">
      <c r="A6" s="55" t="inlineStr">
        <is>
          <t>Month</t>
        </is>
      </c>
      <c r="B6" s="55" t="inlineStr">
        <is>
          <t>Paid</t>
        </is>
      </c>
      <c r="C6" s="55" t="inlineStr">
        <is>
          <t>(Cum)</t>
        </is>
      </c>
      <c r="D6" s="55" t="inlineStr">
        <is>
          <t>Liability</t>
        </is>
      </c>
      <c r="E6" s="55" t="inlineStr">
        <is>
          <t>Paid</t>
        </is>
      </c>
      <c r="F6" s="55" t="inlineStr">
        <is>
          <t>(Cum)</t>
        </is>
      </c>
      <c r="G6" s="55" t="inlineStr">
        <is>
          <t>Liability</t>
        </is>
      </c>
      <c r="H6" s="55" t="inlineStr">
        <is>
          <t>Liability</t>
        </is>
      </c>
      <c r="I6" s="55" t="inlineStr">
        <is>
          <t>Liability</t>
        </is>
      </c>
      <c r="J6" s="55" t="inlineStr">
        <is>
          <t>Liability</t>
        </is>
      </c>
      <c r="K6" s="55" t="inlineStr">
        <is>
          <t>Claims</t>
        </is>
      </c>
      <c r="L6" s="15" t="inlineStr">
        <is>
          <t>Liability</t>
        </is>
      </c>
      <c r="M6" s="55" t="inlineStr">
        <is>
          <t>Premiums</t>
        </is>
      </c>
      <c r="N6" s="55" t="inlineStr">
        <is>
          <t>Incurred</t>
        </is>
      </c>
      <c r="O6" s="55" t="inlineStr">
        <is>
          <t>Paid</t>
        </is>
      </c>
      <c r="P6" s="55" t="inlineStr">
        <is>
          <t>less Pd</t>
        </is>
      </c>
      <c r="Q6" s="55" t="inlineStr">
        <is>
          <t>12 Mos.</t>
        </is>
      </c>
    </row>
    <row r="7" customFormat="1" s="55">
      <c r="A7" s="55" t="inlineStr">
        <is>
          <t>-----</t>
        </is>
      </c>
      <c r="B7" s="55" t="inlineStr">
        <is>
          <t>----</t>
        </is>
      </c>
      <c r="C7" s="55" t="inlineStr">
        <is>
          <t>-----</t>
        </is>
      </c>
      <c r="E7" s="55" t="inlineStr">
        <is>
          <t>----</t>
        </is>
      </c>
      <c r="F7" s="55" t="inlineStr">
        <is>
          <t>-----</t>
        </is>
      </c>
      <c r="H7" s="55" t="inlineStr">
        <is>
          <t>---------</t>
        </is>
      </c>
      <c r="I7" s="55" t="inlineStr">
        <is>
          <t>---------</t>
        </is>
      </c>
      <c r="J7" s="55" t="inlineStr">
        <is>
          <t>---------</t>
        </is>
      </c>
      <c r="K7" s="55" t="inlineStr">
        <is>
          <t>-----</t>
        </is>
      </c>
      <c r="L7" s="15" t="inlineStr">
        <is>
          <t>---------</t>
        </is>
      </c>
      <c r="M7" s="55" t="inlineStr">
        <is>
          <t>--------</t>
        </is>
      </c>
      <c r="N7" s="55" t="inlineStr">
        <is>
          <t>--------</t>
        </is>
      </c>
      <c r="O7" s="55" t="inlineStr">
        <is>
          <t>----</t>
        </is>
      </c>
      <c r="P7" s="55" t="inlineStr">
        <is>
          <t>--------</t>
        </is>
      </c>
      <c r="Q7" s="55" t="inlineStr">
        <is>
          <t>-------</t>
        </is>
      </c>
      <c r="IZ7" s="9" t="n"/>
    </row>
    <row r="8">
      <c r="A8" s="16">
        <f>DATE(YEAR(A9),MONTH(A9)-1,1)</f>
        <v/>
      </c>
      <c r="B8" s="12" t="n">
        <v>4124.96</v>
      </c>
      <c r="C8" s="12">
        <f>'Completion Factors'!J30</f>
        <v/>
      </c>
      <c r="D8" s="12">
        <f>MAX((1/C8-1)*B8,0)</f>
        <v/>
      </c>
      <c r="E8" s="12" t="n">
        <v>5468.03</v>
      </c>
      <c r="F8" s="12">
        <f>'Completion Factors'!U30</f>
        <v/>
      </c>
      <c r="G8" s="12">
        <f>MAX((1/F8-1)*E8,0)</f>
        <v/>
      </c>
      <c r="H8" s="12">
        <f>G8+D8</f>
        <v/>
      </c>
      <c r="I8" s="12">
        <f>H8</f>
        <v/>
      </c>
      <c r="J8" s="12" t="n"/>
      <c r="K8" s="12">
        <f>B8+E8+H8+J8</f>
        <v/>
      </c>
      <c r="L8" s="17">
        <f>K8-E8-B8</f>
        <v/>
      </c>
      <c r="M8" s="12" t="n">
        <v>32329.92083333333</v>
      </c>
      <c r="N8" s="12">
        <f>100*$K8/$M8</f>
        <v/>
      </c>
      <c r="O8" s="12">
        <f>100*(E8/M8)</f>
        <v/>
      </c>
      <c r="P8" s="12">
        <f>N8-O8</f>
        <v/>
      </c>
      <c r="Q8" s="12" t="n"/>
      <c r="R8" s="12" t="n"/>
      <c r="S8" s="12" t="n"/>
      <c r="T8" s="12" t="n"/>
    </row>
    <row r="9">
      <c r="A9" s="16">
        <f>DATE(YEAR(A10),MONTH(A10)-1,1)</f>
        <v/>
      </c>
      <c r="B9" s="12" t="n">
        <v>4292</v>
      </c>
      <c r="C9" s="12">
        <f>'Completion Factors'!J29</f>
        <v/>
      </c>
      <c r="D9" s="12">
        <f>MAX((1/C9-1)*B9,0)</f>
        <v/>
      </c>
      <c r="E9" s="12" t="n">
        <v>1083.89</v>
      </c>
      <c r="F9" s="12">
        <f>'Completion Factors'!U29</f>
        <v/>
      </c>
      <c r="G9" s="12">
        <f>MAX((1/F9-1)*E9,0)</f>
        <v/>
      </c>
      <c r="H9" s="12">
        <f>G9+D9</f>
        <v/>
      </c>
      <c r="I9" s="12">
        <f>H9</f>
        <v/>
      </c>
      <c r="J9" s="12" t="n"/>
      <c r="K9" s="12">
        <f>B9+E9+H9+J9</f>
        <v/>
      </c>
      <c r="L9" s="17">
        <f>K9-E9-B9</f>
        <v/>
      </c>
      <c r="M9" s="12" t="n">
        <v>31034.5525</v>
      </c>
      <c r="N9" s="12">
        <f>100*$K9/$M9</f>
        <v/>
      </c>
      <c r="O9" s="12">
        <f>100*(E9/M9)</f>
        <v/>
      </c>
      <c r="P9" s="12">
        <f>N9-O9</f>
        <v/>
      </c>
      <c r="Q9" s="12" t="n"/>
      <c r="R9" s="12" t="n"/>
      <c r="S9" s="12" t="n"/>
      <c r="T9" s="12" t="n"/>
    </row>
    <row r="10">
      <c r="A10" s="16">
        <f>DATE(YEAR(A11),MONTH(A11)-1,1)</f>
        <v/>
      </c>
      <c r="B10" s="12" t="n">
        <v>2406</v>
      </c>
      <c r="C10" s="12">
        <f>'Completion Factors'!J28</f>
        <v/>
      </c>
      <c r="D10" s="12">
        <f>MAX((1/C10-1)*B10,0)</f>
        <v/>
      </c>
      <c r="E10" s="12" t="n">
        <v>4051.02</v>
      </c>
      <c r="F10" s="12">
        <f>'Completion Factors'!U28</f>
        <v/>
      </c>
      <c r="G10" s="12">
        <f>MAX((1/F10-1)*E10,0)</f>
        <v/>
      </c>
      <c r="H10" s="12">
        <f>G10+D10</f>
        <v/>
      </c>
      <c r="I10" s="12">
        <f>H10</f>
        <v/>
      </c>
      <c r="J10" s="12" t="n"/>
      <c r="K10" s="12">
        <f>B10+E10+H10+J10</f>
        <v/>
      </c>
      <c r="L10" s="17">
        <f>K10-E10-B10</f>
        <v/>
      </c>
      <c r="M10" s="12" t="n">
        <v>30824.57333333333</v>
      </c>
      <c r="N10" s="12">
        <f>100*$K10/$M10</f>
        <v/>
      </c>
      <c r="O10" s="12">
        <f>100*(E10/M10)</f>
        <v/>
      </c>
      <c r="P10" s="12">
        <f>N10-O10</f>
        <v/>
      </c>
      <c r="Q10" s="12" t="n"/>
      <c r="R10" s="12" t="n"/>
      <c r="S10" s="12" t="n"/>
      <c r="T10" s="12" t="n"/>
    </row>
    <row r="11">
      <c r="A11" s="16">
        <f>DATE(YEAR(A12),MONTH(A12)-1,1)</f>
        <v/>
      </c>
      <c r="B11" s="12" t="n">
        <v>1355</v>
      </c>
      <c r="C11" s="12">
        <f>'Completion Factors'!J27</f>
        <v/>
      </c>
      <c r="D11" s="12">
        <f>MAX((1/C11-1)*B11,0)</f>
        <v/>
      </c>
      <c r="E11" s="12" t="n">
        <v>997.52</v>
      </c>
      <c r="F11" s="12">
        <f>'Completion Factors'!U27</f>
        <v/>
      </c>
      <c r="G11" s="12">
        <f>MAX((1/F11-1)*E11,0)</f>
        <v/>
      </c>
      <c r="H11" s="12">
        <f>G11+D11</f>
        <v/>
      </c>
      <c r="I11" s="12">
        <f>H11</f>
        <v/>
      </c>
      <c r="J11" s="12" t="n"/>
      <c r="K11" s="12">
        <f>B11+E11+H11+J11</f>
        <v/>
      </c>
      <c r="L11" s="17">
        <f>K11-E11-B11</f>
        <v/>
      </c>
      <c r="M11" s="12" t="n">
        <v>29878.27166666667</v>
      </c>
      <c r="N11" s="12">
        <f>100*$K11/$M11</f>
        <v/>
      </c>
      <c r="O11" s="12">
        <f>100*(E11/M11)</f>
        <v/>
      </c>
      <c r="P11" s="12">
        <f>N11-O11</f>
        <v/>
      </c>
      <c r="Q11" s="12" t="n"/>
      <c r="R11" s="12" t="n"/>
      <c r="S11" s="12" t="n"/>
      <c r="T11" s="12" t="n"/>
    </row>
    <row r="12">
      <c r="A12" s="16">
        <f>DATE(YEAR(A13),MONTH(A13)-1,1)</f>
        <v/>
      </c>
      <c r="B12" s="12" t="n">
        <v>34166</v>
      </c>
      <c r="C12" s="12">
        <f>'Completion Factors'!J26</f>
        <v/>
      </c>
      <c r="D12" s="12">
        <f>MAX((1/C12-1)*B12,0)</f>
        <v/>
      </c>
      <c r="E12" s="12" t="n">
        <v>3794.570000000001</v>
      </c>
      <c r="F12" s="12">
        <f>'Completion Factors'!U26</f>
        <v/>
      </c>
      <c r="G12" s="12">
        <f>MAX((1/F12-1)*E12,0)</f>
        <v/>
      </c>
      <c r="H12" s="12">
        <f>G12+D12</f>
        <v/>
      </c>
      <c r="I12" s="12">
        <f>H12</f>
        <v/>
      </c>
      <c r="J12" s="12" t="n"/>
      <c r="K12" s="12">
        <f>B12+E12+H12+J12</f>
        <v/>
      </c>
      <c r="L12" s="17">
        <f>K12-E12-B12</f>
        <v/>
      </c>
      <c r="M12" s="12" t="n">
        <v>29592.0675</v>
      </c>
      <c r="N12" s="12">
        <f>100*$K12/$M12</f>
        <v/>
      </c>
      <c r="O12" s="12">
        <f>100*(E12/M12)</f>
        <v/>
      </c>
      <c r="P12" s="12">
        <f>N12-O12</f>
        <v/>
      </c>
      <c r="Q12" s="12" t="n"/>
      <c r="R12" s="12" t="n"/>
      <c r="S12" s="12" t="n"/>
      <c r="T12" s="12" t="n"/>
    </row>
    <row r="13">
      <c r="A13" s="16">
        <f>DATE(YEAR(A14),MONTH(A14)-1,1)</f>
        <v/>
      </c>
      <c r="B13" s="12" t="n">
        <v>1684.33</v>
      </c>
      <c r="C13" s="12">
        <f>'Completion Factors'!J25</f>
        <v/>
      </c>
      <c r="D13" s="12">
        <f>MAX((1/C13-1)*B13,0)</f>
        <v/>
      </c>
      <c r="E13" s="12" t="n">
        <v>2913.67</v>
      </c>
      <c r="F13" s="12">
        <f>'Completion Factors'!U25</f>
        <v/>
      </c>
      <c r="G13" s="12">
        <f>MAX((1/F13-1)*E13,0)</f>
        <v/>
      </c>
      <c r="H13" s="12">
        <f>G13+D13</f>
        <v/>
      </c>
      <c r="I13" s="12">
        <f>H13</f>
        <v/>
      </c>
      <c r="J13" s="12" t="n"/>
      <c r="K13" s="12">
        <f>B13+E13+H13+J13</f>
        <v/>
      </c>
      <c r="L13" s="17">
        <f>K13-E13-B13</f>
        <v/>
      </c>
      <c r="M13" s="12" t="n">
        <v>29363.4575</v>
      </c>
      <c r="N13" s="12">
        <f>100*$K13/$M13</f>
        <v/>
      </c>
      <c r="O13" s="12">
        <f>100*(E13/M13)</f>
        <v/>
      </c>
      <c r="P13" s="12">
        <f>N13-O13</f>
        <v/>
      </c>
      <c r="Q13" s="12" t="n"/>
      <c r="R13" s="12" t="n"/>
      <c r="S13" s="12" t="n"/>
      <c r="T13" s="12" t="n"/>
    </row>
    <row r="14">
      <c r="A14" s="16">
        <f>DATE(YEAR(A15),MONTH(A15)-1,1)</f>
        <v/>
      </c>
      <c r="B14" s="12" t="n">
        <v>879.29</v>
      </c>
      <c r="C14" s="12">
        <f>'Completion Factors'!J24</f>
        <v/>
      </c>
      <c r="D14" s="12">
        <f>MAX((1/C14-1)*B14,0)</f>
        <v/>
      </c>
      <c r="E14" s="12" t="n">
        <v>4932.18</v>
      </c>
      <c r="F14" s="12">
        <f>'Completion Factors'!U24</f>
        <v/>
      </c>
      <c r="G14" s="12">
        <f>MAX((1/F14-1)*E14,0)</f>
        <v/>
      </c>
      <c r="H14" s="12">
        <f>G14+D14</f>
        <v/>
      </c>
      <c r="I14" s="12">
        <f>H14</f>
        <v/>
      </c>
      <c r="J14" s="12" t="n"/>
      <c r="K14" s="12">
        <f>B14+E14+H14+J14</f>
        <v/>
      </c>
      <c r="L14" s="17">
        <f>K14-E14-B14</f>
        <v/>
      </c>
      <c r="M14" s="12" t="n">
        <v>29103.355</v>
      </c>
      <c r="N14" s="12">
        <f>100*$K14/$M14</f>
        <v/>
      </c>
      <c r="O14" s="12">
        <f>100*(E14/M14)</f>
        <v/>
      </c>
      <c r="P14" s="12">
        <f>N14-O14</f>
        <v/>
      </c>
      <c r="Q14" s="12" t="n"/>
      <c r="R14" s="12" t="n"/>
      <c r="S14" s="12" t="n"/>
      <c r="T14" s="12" t="n"/>
    </row>
    <row r="15">
      <c r="A15" s="16">
        <f>DATE(YEAR(A16),MONTH(A16)-1,1)</f>
        <v/>
      </c>
      <c r="B15" s="12" t="n">
        <v>575.1300000000001</v>
      </c>
      <c r="C15" s="12">
        <f>'Completion Factors'!J23</f>
        <v/>
      </c>
      <c r="D15" s="12">
        <f>MAX((1/C15-1)*B15,0)</f>
        <v/>
      </c>
      <c r="E15" s="12" t="n">
        <v>4581.56</v>
      </c>
      <c r="F15" s="12">
        <f>'Completion Factors'!U23</f>
        <v/>
      </c>
      <c r="G15" s="12">
        <f>MAX((1/F15-1)*E15,0)</f>
        <v/>
      </c>
      <c r="H15" s="12">
        <f>G15+D15</f>
        <v/>
      </c>
      <c r="I15" s="12">
        <f>H15</f>
        <v/>
      </c>
      <c r="J15" s="12" t="n"/>
      <c r="K15" s="12">
        <f>B15+E15+H15+J15</f>
        <v/>
      </c>
      <c r="L15" s="17">
        <f>K15-E15-B15</f>
        <v/>
      </c>
      <c r="M15" s="12" t="n">
        <v>28675.235</v>
      </c>
      <c r="N15" s="12">
        <f>100*$K15/$M15</f>
        <v/>
      </c>
      <c r="O15" s="12">
        <f>100*(E15/M15)</f>
        <v/>
      </c>
      <c r="P15" s="12">
        <f>N15-O15</f>
        <v/>
      </c>
      <c r="Q15" s="12" t="n"/>
      <c r="R15" s="12" t="n"/>
      <c r="S15" s="12" t="n"/>
      <c r="T15" s="12" t="n"/>
    </row>
    <row r="16">
      <c r="A16" s="16">
        <f>DATE(YEAR(A17),MONTH(A17)-1,1)</f>
        <v/>
      </c>
      <c r="B16" s="12" t="n">
        <v>18003</v>
      </c>
      <c r="C16" s="12">
        <f>'Completion Factors'!J22</f>
        <v/>
      </c>
      <c r="D16" s="12">
        <f>MAX((1/C16-1)*B16,0)</f>
        <v/>
      </c>
      <c r="E16" s="12" t="n">
        <v>5205.88</v>
      </c>
      <c r="F16" s="12">
        <f>'Completion Factors'!U22</f>
        <v/>
      </c>
      <c r="G16" s="12">
        <f>MAX((1/F16-1)*E16,0)</f>
        <v/>
      </c>
      <c r="H16" s="12">
        <f>G16+D16</f>
        <v/>
      </c>
      <c r="I16" s="12">
        <f>H16</f>
        <v/>
      </c>
      <c r="J16" s="12" t="n"/>
      <c r="K16" s="12">
        <f>B16+E16+H16+J16</f>
        <v/>
      </c>
      <c r="L16" s="17">
        <f>K16-E16-B16</f>
        <v/>
      </c>
      <c r="M16" s="12" t="n">
        <v>28527.5225</v>
      </c>
      <c r="N16" s="12">
        <f>100*$K16/$M16</f>
        <v/>
      </c>
      <c r="O16" s="12">
        <f>100*(E16/M16)</f>
        <v/>
      </c>
      <c r="P16" s="12">
        <f>N16-O16</f>
        <v/>
      </c>
      <c r="Q16" s="12" t="n"/>
      <c r="R16" s="12" t="n"/>
      <c r="S16" s="12" t="n"/>
      <c r="T16" s="12" t="n"/>
    </row>
    <row r="17">
      <c r="A17" s="16">
        <f>DATE(YEAR(A18),MONTH(A18)-1,1)</f>
        <v/>
      </c>
      <c r="B17" s="12" t="n">
        <v>17574.8</v>
      </c>
      <c r="C17" s="12">
        <f>'Completion Factors'!J21</f>
        <v/>
      </c>
      <c r="D17" s="12">
        <f>MAX((1/C17-1)*B17,0)</f>
        <v/>
      </c>
      <c r="E17" s="12" t="n">
        <v>5321.289999999999</v>
      </c>
      <c r="F17" s="12">
        <f>'Completion Factors'!U21</f>
        <v/>
      </c>
      <c r="G17" s="12">
        <f>MAX((1/F17-1)*E17,0)</f>
        <v/>
      </c>
      <c r="H17" s="12">
        <f>G17+D17</f>
        <v/>
      </c>
      <c r="I17" s="12">
        <f>H17</f>
        <v/>
      </c>
      <c r="J17" s="12" t="n"/>
      <c r="K17" s="12">
        <f>B17+E17+H17+J17</f>
        <v/>
      </c>
      <c r="L17" s="17">
        <f>K17-E17-B17</f>
        <v/>
      </c>
      <c r="M17" s="12" t="n">
        <v>27969.94583333333</v>
      </c>
      <c r="N17" s="12">
        <f>100*$K17/$M17</f>
        <v/>
      </c>
      <c r="O17" s="12">
        <f>100*(E17/M17)</f>
        <v/>
      </c>
      <c r="P17" s="12">
        <f>N17-O17</f>
        <v/>
      </c>
      <c r="Q17" s="12" t="n"/>
      <c r="R17" s="12" t="n"/>
      <c r="S17" s="12" t="n"/>
      <c r="T17" s="12" t="n"/>
    </row>
    <row r="18">
      <c r="A18" s="16">
        <f>DATE(YEAR(A19),MONTH(A19)-1,1)</f>
        <v/>
      </c>
      <c r="B18" s="12" t="n">
        <v>4736.000000000001</v>
      </c>
      <c r="C18" s="12">
        <f>'Completion Factors'!J20</f>
        <v/>
      </c>
      <c r="D18" s="12">
        <f>MAX((1/C18-1)*B18,0)</f>
        <v/>
      </c>
      <c r="E18" s="12" t="n">
        <v>7490.63</v>
      </c>
      <c r="F18" s="12">
        <f>'Completion Factors'!U20</f>
        <v/>
      </c>
      <c r="G18" s="12">
        <f>MAX((1/F18-1)*E18,0)</f>
        <v/>
      </c>
      <c r="H18" s="12">
        <f>G18+D18</f>
        <v/>
      </c>
      <c r="I18" s="12">
        <f>H18</f>
        <v/>
      </c>
      <c r="J18" s="12" t="n"/>
      <c r="K18" s="12">
        <f>B18+E18+H18+J18</f>
        <v/>
      </c>
      <c r="L18" s="17">
        <f>K18-E18-B18</f>
        <v/>
      </c>
      <c r="M18" s="12" t="n">
        <v>27441.04</v>
      </c>
      <c r="N18" s="12">
        <f>100*$K18/$M18</f>
        <v/>
      </c>
      <c r="O18" s="12">
        <f>100*(E18/M18)</f>
        <v/>
      </c>
      <c r="P18" s="12">
        <f>N18-O18</f>
        <v/>
      </c>
      <c r="Q18" s="12" t="n"/>
      <c r="R18" s="12" t="n"/>
      <c r="S18" s="12" t="n"/>
      <c r="T18" s="12" t="n"/>
    </row>
    <row r="19">
      <c r="A19" s="16">
        <f>DATE(YEAR(A20),MONTH(A20)-1,1)</f>
        <v/>
      </c>
      <c r="B19" s="12" t="n">
        <v>14765.31</v>
      </c>
      <c r="C19" s="12">
        <f>'Completion Factors'!J19</f>
        <v/>
      </c>
      <c r="D19" s="12">
        <f>MAX((1/C19-1)*B19,0)</f>
        <v/>
      </c>
      <c r="E19" s="12" t="n">
        <v>14570.01</v>
      </c>
      <c r="F19" s="12">
        <f>'Completion Factors'!U19</f>
        <v/>
      </c>
      <c r="G19" s="12">
        <f>MAX((1/F19-1)*E19,0)</f>
        <v/>
      </c>
      <c r="H19" s="12">
        <f>G19+D19</f>
        <v/>
      </c>
      <c r="I19" s="12">
        <f>H19</f>
        <v/>
      </c>
      <c r="J19" s="12" t="n"/>
      <c r="K19" s="12">
        <f>B19+E19+H19+J19</f>
        <v/>
      </c>
      <c r="L19" s="17">
        <f>K19-E19-B19</f>
        <v/>
      </c>
      <c r="M19" s="12" t="n">
        <v>27160.43333333333</v>
      </c>
      <c r="N19" s="12">
        <f>100*$K19/$M19</f>
        <v/>
      </c>
      <c r="O19" s="12">
        <f>100*(E19/M19)</f>
        <v/>
      </c>
      <c r="P19" s="12">
        <f>N19-O19</f>
        <v/>
      </c>
      <c r="Q19" s="12">
        <f>SUM(K8:K19)/SUM(M8:M19)*100</f>
        <v/>
      </c>
      <c r="R19" s="12" t="n"/>
      <c r="S19" s="12" t="n"/>
      <c r="T19" s="12" t="n"/>
    </row>
    <row r="20">
      <c r="A20" s="16">
        <f>DATE(YEAR(A21),MONTH(A21)-1,1)</f>
        <v/>
      </c>
      <c r="B20" s="12" t="n">
        <v>1214.809999999999</v>
      </c>
      <c r="C20" s="12">
        <f>'Completion Factors'!J18</f>
        <v/>
      </c>
      <c r="D20" s="12">
        <f>MAX((1/C20-1)*B20,0)</f>
        <v/>
      </c>
      <c r="E20" s="12" t="n">
        <v>3233.75</v>
      </c>
      <c r="F20" s="12">
        <f>'Completion Factors'!U18</f>
        <v/>
      </c>
      <c r="G20" s="12">
        <f>MAX((1/F20-1)*E20,0)</f>
        <v/>
      </c>
      <c r="H20" s="12">
        <f>G20+D20</f>
        <v/>
      </c>
      <c r="I20" s="12">
        <f>H20</f>
        <v/>
      </c>
      <c r="J20" s="12" t="n"/>
      <c r="K20" s="12">
        <f>B20+E20+H20+J20</f>
        <v/>
      </c>
      <c r="L20" s="17">
        <f>K20-E20-B20</f>
        <v/>
      </c>
      <c r="M20" s="12" t="n">
        <v>26614.09</v>
      </c>
      <c r="N20" s="12">
        <f>100*$K20/$M20</f>
        <v/>
      </c>
      <c r="O20" s="12">
        <f>100*(E20/M20)</f>
        <v/>
      </c>
      <c r="P20" s="12">
        <f>N20-O20</f>
        <v/>
      </c>
      <c r="Q20" s="12">
        <f>SUM(K9:K20)/SUM(M9:M20)*100</f>
        <v/>
      </c>
      <c r="R20" s="12" t="n"/>
      <c r="S20" s="12" t="n"/>
      <c r="T20" s="12" t="n"/>
    </row>
    <row r="21">
      <c r="A21" s="16">
        <f>DATE(YEAR(A22),MONTH(A22)-1,1)</f>
        <v/>
      </c>
      <c r="B21" s="12" t="n">
        <v>2945.829999999998</v>
      </c>
      <c r="C21" s="12">
        <f>'Completion Factors'!J17</f>
        <v/>
      </c>
      <c r="D21" s="12">
        <f>MAX((1/C21-1)*B21,0)</f>
        <v/>
      </c>
      <c r="E21" s="12" t="n">
        <v>17306.21</v>
      </c>
      <c r="F21" s="12">
        <f>'Completion Factors'!U17</f>
        <v/>
      </c>
      <c r="G21" s="12">
        <f>MAX((1/F21-1)*E21,0)</f>
        <v/>
      </c>
      <c r="H21" s="12">
        <f>G21+D21</f>
        <v/>
      </c>
      <c r="I21" s="12">
        <f>H21</f>
        <v/>
      </c>
      <c r="J21" s="12" t="n"/>
      <c r="K21" s="12">
        <f>B21+E21+H21+J21</f>
        <v/>
      </c>
      <c r="L21" s="17">
        <f>K21-E21-B21</f>
        <v/>
      </c>
      <c r="M21" s="12" t="n">
        <v>25974.00583333333</v>
      </c>
      <c r="N21" s="12">
        <f>100*$K21/$M21</f>
        <v/>
      </c>
      <c r="O21" s="12">
        <f>100*(E21/M21)</f>
        <v/>
      </c>
      <c r="P21" s="12">
        <f>N21-O21</f>
        <v/>
      </c>
      <c r="Q21" s="12">
        <f>SUM(K10:K21)/SUM(M10:M21)*100</f>
        <v/>
      </c>
      <c r="R21" s="12" t="n"/>
      <c r="S21" s="12" t="n"/>
      <c r="T21" s="12" t="n"/>
    </row>
    <row r="22">
      <c r="A22" s="16">
        <f>DATE(YEAR(A23),MONTH(A23)-1,1)</f>
        <v/>
      </c>
      <c r="B22" s="12" t="n">
        <v>38189.8</v>
      </c>
      <c r="C22" s="12">
        <f>'Completion Factors'!J16</f>
        <v/>
      </c>
      <c r="D22" s="12">
        <f>MAX((1/C22-1)*B22,0)</f>
        <v/>
      </c>
      <c r="E22" s="12" t="n">
        <v>4464.620000000001</v>
      </c>
      <c r="F22" s="12">
        <f>'Completion Factors'!U16</f>
        <v/>
      </c>
      <c r="G22" s="12">
        <f>MAX((1/F22-1)*E22,0)</f>
        <v/>
      </c>
      <c r="H22" s="12">
        <f>G22+D22</f>
        <v/>
      </c>
      <c r="I22" s="12">
        <f>H22</f>
        <v/>
      </c>
      <c r="J22" s="12" t="n"/>
      <c r="K22" s="12">
        <f>B22+E22+H22+J22</f>
        <v/>
      </c>
      <c r="L22" s="17">
        <f>K22-E22-B22</f>
        <v/>
      </c>
      <c r="M22" s="12" t="n">
        <v>25374.62833333334</v>
      </c>
      <c r="N22" s="12">
        <f>100*$K22/$M22</f>
        <v/>
      </c>
      <c r="O22" s="12">
        <f>100*(E22/M22)</f>
        <v/>
      </c>
      <c r="P22" s="12">
        <f>N22-O22</f>
        <v/>
      </c>
      <c r="Q22" s="12">
        <f>SUM(K11:K22)/SUM(M11:M22)*100</f>
        <v/>
      </c>
      <c r="R22" s="12" t="n"/>
      <c r="S22" s="12" t="n"/>
      <c r="T22" s="12" t="n"/>
    </row>
    <row r="23">
      <c r="A23" s="16">
        <f>DATE(YEAR(A24),MONTH(A24)-1,1)</f>
        <v/>
      </c>
      <c r="B23" s="12" t="n">
        <v>203</v>
      </c>
      <c r="C23" s="12">
        <f>'Completion Factors'!J15</f>
        <v/>
      </c>
      <c r="D23" s="12">
        <f>MAX((1/C23-1)*B23,0)</f>
        <v/>
      </c>
      <c r="E23" s="12" t="n">
        <v>7041.98</v>
      </c>
      <c r="F23" s="12">
        <f>'Completion Factors'!U15</f>
        <v/>
      </c>
      <c r="G23" s="12">
        <f>MAX((1/F23-1)*E23,0)</f>
        <v/>
      </c>
      <c r="H23" s="12">
        <f>G23+D23</f>
        <v/>
      </c>
      <c r="I23" s="12">
        <f>H23</f>
        <v/>
      </c>
      <c r="J23" s="12" t="n"/>
      <c r="K23" s="12">
        <f>B23+E23+H23+J23</f>
        <v/>
      </c>
      <c r="L23" s="17">
        <f>K23-E23-B23</f>
        <v/>
      </c>
      <c r="M23" s="12" t="n">
        <v>24674.52916666666</v>
      </c>
      <c r="N23" s="12">
        <f>100*$K23/$M23</f>
        <v/>
      </c>
      <c r="O23" s="12">
        <f>100*(E23/M23)</f>
        <v/>
      </c>
      <c r="P23" s="12">
        <f>N23-O23</f>
        <v/>
      </c>
      <c r="Q23" s="12">
        <f>SUM(K12:K23)/SUM(M12:M23)*100</f>
        <v/>
      </c>
      <c r="R23" s="12" t="n"/>
      <c r="S23" s="12" t="n"/>
      <c r="T23" s="12" t="n"/>
    </row>
    <row r="24">
      <c r="A24" s="16">
        <f>DATE(YEAR(A25),MONTH(A25)-1,1)</f>
        <v/>
      </c>
      <c r="B24" s="12" t="n">
        <v>967</v>
      </c>
      <c r="C24" s="12">
        <f>'Completion Factors'!J14</f>
        <v/>
      </c>
      <c r="D24" s="12">
        <f>MAX((1/C24-1)*B24,0)</f>
        <v/>
      </c>
      <c r="E24" s="12" t="n">
        <v>2535.11</v>
      </c>
      <c r="F24" s="12">
        <f>'Completion Factors'!U14</f>
        <v/>
      </c>
      <c r="G24" s="12">
        <f>MAX((1/F24-1)*E24,0)</f>
        <v/>
      </c>
      <c r="H24" s="12">
        <f>G24+D24</f>
        <v/>
      </c>
      <c r="I24" s="12">
        <f>H24</f>
        <v/>
      </c>
      <c r="J24" s="49" t="n"/>
      <c r="K24" s="12">
        <f>B24+E24+H24+J24</f>
        <v/>
      </c>
      <c r="L24" s="17">
        <f>K24-E24-B24</f>
        <v/>
      </c>
      <c r="M24" s="12" t="n">
        <v>24313.24166666667</v>
      </c>
      <c r="N24" s="12">
        <f>100*$K24/$M24</f>
        <v/>
      </c>
      <c r="O24" s="12">
        <f>100*(E24/M24)</f>
        <v/>
      </c>
      <c r="P24" s="12">
        <f>N24-O24</f>
        <v/>
      </c>
      <c r="Q24" s="12">
        <f>SUM(K13:K24)/SUM(M13:M24)*100</f>
        <v/>
      </c>
      <c r="R24" s="12" t="n"/>
      <c r="S24" s="12" t="n"/>
      <c r="T24" s="12" t="n"/>
    </row>
    <row r="25">
      <c r="A25" s="16">
        <f>DATE(YEAR(A26),MONTH(A26)-1,1)</f>
        <v/>
      </c>
      <c r="B25" s="12" t="n">
        <v>1794</v>
      </c>
      <c r="C25" s="12">
        <f>'Completion Factors'!J13</f>
        <v/>
      </c>
      <c r="D25" s="12">
        <f>MAX((1/C25-1)*B25,0)</f>
        <v/>
      </c>
      <c r="E25" s="12" t="n">
        <v>493.4300000000001</v>
      </c>
      <c r="F25" s="12">
        <f>'Completion Factors'!U13</f>
        <v/>
      </c>
      <c r="G25" s="12">
        <f>MAX((1/F25-1)*E25,0)</f>
        <v/>
      </c>
      <c r="H25" s="12">
        <f>G25+D25</f>
        <v/>
      </c>
      <c r="I25" s="12">
        <f>H25</f>
        <v/>
      </c>
      <c r="J25" s="49" t="n"/>
      <c r="K25" s="12">
        <f>B25+E25+H25+J25</f>
        <v/>
      </c>
      <c r="L25" s="17">
        <f>K25-E25-B25</f>
        <v/>
      </c>
      <c r="M25" s="12" t="n">
        <v>24142.31666666667</v>
      </c>
      <c r="N25" s="12">
        <f>100*$K25/$M25</f>
        <v/>
      </c>
      <c r="O25" s="12">
        <f>100*(E25/M25)</f>
        <v/>
      </c>
      <c r="P25" s="12">
        <f>N25-O25</f>
        <v/>
      </c>
      <c r="Q25" s="12">
        <f>SUM(K14:K25)/SUM(M14:M25)*100</f>
        <v/>
      </c>
      <c r="R25" s="12" t="n"/>
      <c r="S25" s="12" t="n"/>
      <c r="T25" s="12" t="n"/>
    </row>
    <row r="26">
      <c r="A26" s="16">
        <f>DATE(YEAR(A27),MONTH(A27)-1,1)</f>
        <v/>
      </c>
      <c r="B26" s="12" t="n">
        <v>970</v>
      </c>
      <c r="C26" s="12">
        <f>'Completion Factors'!J12</f>
        <v/>
      </c>
      <c r="D26" s="12">
        <f>MAX((1/C26-1)*B26,0)</f>
        <v/>
      </c>
      <c r="E26" s="12" t="n">
        <v>1122.84</v>
      </c>
      <c r="F26" s="12">
        <f>'Completion Factors'!U12</f>
        <v/>
      </c>
      <c r="G26" s="12">
        <f>MAX((1/F26-1)*E26,0)</f>
        <v/>
      </c>
      <c r="H26" s="12">
        <f>G26+D26</f>
        <v/>
      </c>
      <c r="I26" s="12">
        <f>H26</f>
        <v/>
      </c>
      <c r="J26" s="49" t="n"/>
      <c r="K26" s="12">
        <f>B26+E26+H26+J26</f>
        <v/>
      </c>
      <c r="L26" s="17">
        <f>K26-E26-B26</f>
        <v/>
      </c>
      <c r="M26" s="12" t="n">
        <v>23964.32166666667</v>
      </c>
      <c r="N26" s="12">
        <f>100*$K26/$M26</f>
        <v/>
      </c>
      <c r="O26" s="12">
        <f>100*(E26/M26)</f>
        <v/>
      </c>
      <c r="P26" s="12">
        <f>N26-O26</f>
        <v/>
      </c>
      <c r="Q26" s="12">
        <f>SUM(K15:K26)/SUM(M15:M26)*100</f>
        <v/>
      </c>
      <c r="R26" s="12" t="n"/>
      <c r="S26" s="12" t="n"/>
      <c r="T26" s="12" t="n"/>
    </row>
    <row r="27">
      <c r="A27" s="16">
        <f>DATE(YEAR(A28),MONTH(A28)-1,1)</f>
        <v/>
      </c>
      <c r="B27" s="12" t="n">
        <v/>
      </c>
      <c r="C27" s="12">
        <f>'Completion Factors'!J11</f>
        <v/>
      </c>
      <c r="D27" s="12">
        <f>MAX((1/C27-1)*B27,0)</f>
        <v/>
      </c>
      <c r="E27" s="12" t="n">
        <v>1194.57</v>
      </c>
      <c r="F27" s="12">
        <f>'Completion Factors'!U11</f>
        <v/>
      </c>
      <c r="G27" s="12">
        <f>MAX((1/F27-1)*E27,0)</f>
        <v/>
      </c>
      <c r="H27" s="12">
        <f>G27+D27</f>
        <v/>
      </c>
      <c r="I27" s="12">
        <f>H27</f>
        <v/>
      </c>
      <c r="J27" s="49" t="n"/>
      <c r="K27" s="12">
        <f>B27+E27+H27+J27</f>
        <v/>
      </c>
      <c r="L27" s="17">
        <f>K27-E27-B27</f>
        <v/>
      </c>
      <c r="M27" s="12" t="n">
        <v>23798.84</v>
      </c>
      <c r="N27" s="12">
        <f>100*$K27/$M27</f>
        <v/>
      </c>
      <c r="O27" s="12">
        <f>100*(E27/M27)</f>
        <v/>
      </c>
      <c r="P27" s="12">
        <f>N27-O27</f>
        <v/>
      </c>
      <c r="Q27" s="12">
        <f>SUM(K16:K27)/SUM(M16:M27)*100</f>
        <v/>
      </c>
      <c r="R27" s="12" t="n"/>
      <c r="S27" s="12" t="n"/>
      <c r="T27" s="12" t="n"/>
    </row>
    <row r="28">
      <c r="A28" s="16">
        <f>DATE(YEAR(A29),MONTH(A29)-1,1)</f>
        <v/>
      </c>
      <c r="B28" s="12" t="n">
        <v>66</v>
      </c>
      <c r="C28" s="12">
        <f>'Completion Factors'!J10</f>
        <v/>
      </c>
      <c r="D28" s="12">
        <f>MAX((1/C28-1)*B28,0)</f>
        <v/>
      </c>
      <c r="E28" s="12" t="n">
        <v>446.88</v>
      </c>
      <c r="F28" s="12">
        <f>'Completion Factors'!U10</f>
        <v/>
      </c>
      <c r="G28" s="12">
        <f>MAX((1/F28-1)*E28,0)</f>
        <v/>
      </c>
      <c r="H28" s="12">
        <f>G28+D28</f>
        <v/>
      </c>
      <c r="I28" s="12">
        <f>H28</f>
        <v/>
      </c>
      <c r="J28" s="49" t="n"/>
      <c r="K28" s="12">
        <f>B28+E28+H28+J28</f>
        <v/>
      </c>
      <c r="L28" s="17">
        <f>K28-E28-B28</f>
        <v/>
      </c>
      <c r="M28" s="12" t="n">
        <v>23172.67083333333</v>
      </c>
      <c r="N28" s="12">
        <f>100*$K28/$M28</f>
        <v/>
      </c>
      <c r="O28" s="12">
        <f>100*(E28/M28)</f>
        <v/>
      </c>
      <c r="P28" s="12">
        <f>N28-O28</f>
        <v/>
      </c>
      <c r="Q28" s="12">
        <f>SUM(K17:K28)/SUM(M17:M28)*100</f>
        <v/>
      </c>
      <c r="R28" s="12" t="n"/>
      <c r="S28" s="12" t="n"/>
      <c r="T28" s="12" t="n"/>
    </row>
    <row r="29">
      <c r="A29" s="16">
        <f>DATE(YEAR(A30),MONTH(A30)-1,1)</f>
        <v/>
      </c>
      <c r="B29" s="12" t="n">
        <v>1655</v>
      </c>
      <c r="C29" s="12">
        <f>'Completion Factors'!J9</f>
        <v/>
      </c>
      <c r="D29" s="12">
        <f>MAX((1/C29-1)*B29,0)</f>
        <v/>
      </c>
      <c r="E29" s="12" t="n">
        <v>268.78</v>
      </c>
      <c r="F29" s="12">
        <f>'Completion Factors'!U9</f>
        <v/>
      </c>
      <c r="G29" s="12">
        <f>MAX((1/F29-1)*E29,0)</f>
        <v/>
      </c>
      <c r="H29" s="12">
        <f>G29+D29</f>
        <v/>
      </c>
      <c r="I29" s="12">
        <f>H29</f>
        <v/>
      </c>
      <c r="J29" s="12">
        <f>ROUND(+M29*N29/100,0)-H29-E29-B29</f>
        <v/>
      </c>
      <c r="K29" s="12">
        <f>B29+E29+H29+J29</f>
        <v/>
      </c>
      <c r="L29" s="17">
        <f>K29-E29-B29</f>
        <v/>
      </c>
      <c r="M29" s="12" t="n">
        <v>22582.26416666666</v>
      </c>
      <c r="N29" s="18" t="n">
        <v>80</v>
      </c>
      <c r="O29" s="12">
        <f>100*(E29/M29)</f>
        <v/>
      </c>
      <c r="P29" s="12">
        <f>N29-O29</f>
        <v/>
      </c>
      <c r="Q29" s="12">
        <f>SUM(K18:K29)/SUM(M18:M29)*100</f>
        <v/>
      </c>
      <c r="R29" s="12" t="n"/>
      <c r="S29" s="12" t="n"/>
      <c r="T29" s="12" t="n"/>
    </row>
    <row r="30">
      <c r="A30" s="16">
        <f>DATE(YEAR(A31),MONTH(A31)-1,1)</f>
        <v/>
      </c>
      <c r="B30" s="12" t="n">
        <v>55</v>
      </c>
      <c r="C30" s="12">
        <f>'Completion Factors'!J8</f>
        <v/>
      </c>
      <c r="D30" s="12">
        <f>MAX((1/C30-1)*B30,0)</f>
        <v/>
      </c>
      <c r="E30" s="12" t="n">
        <v>344.96</v>
      </c>
      <c r="F30" s="12">
        <f>'Completion Factors'!U8</f>
        <v/>
      </c>
      <c r="G30" s="12">
        <f>MAX((1/F30-1)*E30,0)</f>
        <v/>
      </c>
      <c r="H30" s="12">
        <f>G30+D30</f>
        <v/>
      </c>
      <c r="I30" s="12">
        <f>H30</f>
        <v/>
      </c>
      <c r="J30" s="12">
        <f>ROUND(+M30*N30/100,0)-H30-E30-B30</f>
        <v/>
      </c>
      <c r="K30" s="12">
        <f>B30+E30+H30+J30</f>
        <v/>
      </c>
      <c r="L30" s="17">
        <f>K30-E30-B30</f>
        <v/>
      </c>
      <c r="M30" s="12" t="n">
        <v>22313.55583333333</v>
      </c>
      <c r="N30" s="18" t="n">
        <v>60</v>
      </c>
      <c r="O30" s="12">
        <f>100*(E30/M30)</f>
        <v/>
      </c>
      <c r="P30" s="12">
        <f>N30-O30</f>
        <v/>
      </c>
      <c r="Q30" s="12">
        <f>SUM(K19:K30)/SUM(M19:M30)*100</f>
        <v/>
      </c>
      <c r="R30" s="12" t="n"/>
      <c r="S30" s="12" t="n"/>
      <c r="T30" s="12" t="n"/>
    </row>
    <row r="31">
      <c r="A31" s="16">
        <f>DATE(YEAR(L4),MONTH(L4),1)</f>
        <v/>
      </c>
      <c r="B31" s="12" t="n">
        <v/>
      </c>
      <c r="C31" s="12">
        <f>'Completion Factors'!J7</f>
        <v/>
      </c>
      <c r="D31" s="12">
        <f>MAX((1/C31-1)*B31,0)</f>
        <v/>
      </c>
      <c r="E31" s="12" t="n">
        <v>100.33</v>
      </c>
      <c r="F31" s="12">
        <f>'Completion Factors'!U7</f>
        <v/>
      </c>
      <c r="G31" s="12">
        <f>MAX((1/F31-1)*E31,0)</f>
        <v/>
      </c>
      <c r="H31" s="12">
        <f>G31+D31</f>
        <v/>
      </c>
      <c r="I31" s="12">
        <f>H31</f>
        <v/>
      </c>
      <c r="J31" s="12">
        <f>ROUND(+M31*N31/100,0)-H31-E31</f>
        <v/>
      </c>
      <c r="K31" s="12">
        <f>B31+E31+H31+J31</f>
        <v/>
      </c>
      <c r="L31" s="17">
        <f>K31-E31-B31</f>
        <v/>
      </c>
      <c r="M31" s="12" t="n">
        <v>21819.67916666666</v>
      </c>
      <c r="N31" s="18" t="n">
        <v>60</v>
      </c>
      <c r="O31" s="12">
        <f>100*(E31/M31)</f>
        <v/>
      </c>
      <c r="P31" s="12">
        <f>N31-O31</f>
        <v/>
      </c>
      <c r="Q31" s="12">
        <f>SUM(K20:K31)/SUM(M20:M31)*100</f>
        <v/>
      </c>
      <c r="R31" s="12" t="n"/>
      <c r="S31" s="12" t="n"/>
      <c r="T31" s="12" t="n"/>
    </row>
    <row r="32">
      <c r="L32" s="19" t="inlineStr">
        <is>
          <t xml:space="preserve">   --------------</t>
        </is>
      </c>
    </row>
    <row r="33">
      <c r="B33" s="48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12" t="n"/>
      <c r="L33" s="17">
        <f>SUM(L8:L31)</f>
        <v/>
      </c>
      <c r="M33" s="12" t="n"/>
      <c r="N33" s="12" t="n"/>
      <c r="O33" s="12" t="n"/>
      <c r="P33" s="12" t="n"/>
      <c r="Q33" s="10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</row>
    <row r="34">
      <c r="B34" s="48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>
        <f>IF(ABS(+E33+I33+J33-K33)&gt;0.005,E33+I33+J33,"  ")</f>
        <v/>
      </c>
      <c r="L34" s="19" t="n"/>
      <c r="Q34" s="10" t="n"/>
      <c r="X34" s="47" t="n"/>
      <c r="Y34" s="47" t="n"/>
      <c r="Z34" s="47" t="n"/>
      <c r="AA34" s="47" t="n"/>
      <c r="AB34" s="47" t="n"/>
      <c r="AC34" s="47" t="n"/>
      <c r="AD34" s="47" t="n"/>
      <c r="AE34" s="47" t="n"/>
      <c r="AF34" s="47" t="n"/>
      <c r="AG34" s="47" t="n"/>
      <c r="AH34" s="47" t="n"/>
      <c r="AI34" s="47" t="n"/>
      <c r="AJ34" s="47" t="n"/>
      <c r="AK34" s="47" t="n"/>
      <c r="AL34" s="47" t="n"/>
      <c r="AM34" s="47" t="n"/>
      <c r="AN34" s="47" t="n"/>
      <c r="AO34" s="47" t="n"/>
      <c r="AP34" s="47" t="n"/>
      <c r="AQ34" s="47" t="n"/>
      <c r="AR34" s="47" t="n"/>
      <c r="AS34" s="47" t="n"/>
      <c r="AT34" s="47" t="n"/>
      <c r="AU34" s="47" t="n"/>
    </row>
    <row r="35">
      <c r="B35" s="48" t="n"/>
      <c r="C35" s="48" t="n"/>
      <c r="D35" s="48" t="n"/>
      <c r="E35" s="48" t="n"/>
      <c r="F35" s="48" t="n"/>
      <c r="G35" s="48" t="n"/>
      <c r="H35" s="48" t="n"/>
      <c r="I35" s="48" t="n"/>
      <c r="J35" s="48" t="n"/>
      <c r="L35" s="20" t="n">
        <v>0.075</v>
      </c>
      <c r="N35" s="21" t="n"/>
    </row>
    <row r="36">
      <c r="C36" s="47" t="n"/>
      <c r="D36" s="47" t="n"/>
      <c r="F36" s="47" t="n"/>
      <c r="G36" s="47" t="n"/>
      <c r="H36" s="12" t="n"/>
      <c r="L36" s="22">
        <f>L33*(1+L35)</f>
        <v/>
      </c>
      <c r="M36" s="47" t="n"/>
      <c r="N36" s="21" t="n"/>
      <c r="O36" s="21" t="n"/>
      <c r="V36" s="34" t="n"/>
    </row>
    <row r="37">
      <c r="C37" s="47" t="n"/>
      <c r="D37" s="47" t="n"/>
      <c r="F37" s="47" t="n"/>
      <c r="G37" s="47" t="n"/>
      <c r="H37" s="12" t="n"/>
      <c r="Q37" s="10" t="n"/>
      <c r="V37" s="34" t="n"/>
    </row>
    <row r="38">
      <c r="C38" s="47" t="n"/>
      <c r="D38" s="47" t="n"/>
      <c r="F38" s="47" t="n"/>
      <c r="G38" s="47" t="n"/>
      <c r="H38" s="12" t="n"/>
    </row>
    <row r="39">
      <c r="C39" s="47" t="n"/>
      <c r="D39" s="47" t="n"/>
      <c r="F39" s="47" t="n"/>
      <c r="G39" s="47" t="n"/>
      <c r="H39" s="12" t="n"/>
      <c r="K39" s="24" t="n"/>
      <c r="L39" s="25" t="n"/>
      <c r="M39" s="25" t="n"/>
      <c r="N39" s="25" t="n"/>
      <c r="O39" s="25" t="n"/>
      <c r="P39" s="25" t="n"/>
      <c r="Q39" s="25" t="n"/>
      <c r="R39" s="34" t="n"/>
      <c r="V39" s="21" t="n"/>
    </row>
    <row r="40">
      <c r="C40" s="47" t="n"/>
      <c r="D40" s="47" t="n"/>
      <c r="F40" s="47" t="n"/>
      <c r="G40" s="47" t="n"/>
      <c r="H40" s="12" t="n"/>
      <c r="L40" s="47" t="n"/>
      <c r="M40" s="47" t="n"/>
      <c r="N40" s="47" t="n"/>
      <c r="O40" s="34" t="n"/>
      <c r="P40" s="34" t="n"/>
      <c r="Q40" s="47" t="n"/>
      <c r="R40" s="34" t="n"/>
      <c r="T40" s="35" t="n"/>
      <c r="U40" s="35" t="n"/>
      <c r="V40" s="35" t="n"/>
      <c r="Y40" s="34" t="n"/>
    </row>
    <row r="41">
      <c r="C41" s="47" t="n"/>
      <c r="D41" s="47" t="n"/>
      <c r="F41" s="47" t="n"/>
      <c r="G41" s="47" t="n"/>
      <c r="H41" s="12" t="n"/>
      <c r="K41" s="24" t="n"/>
      <c r="L41" s="25" t="n"/>
      <c r="M41" s="25" t="n"/>
      <c r="N41" s="25" t="n"/>
      <c r="O41" s="25" t="n"/>
      <c r="P41" s="25" t="n"/>
      <c r="Q41" s="25" t="n"/>
      <c r="R41" s="34" t="n"/>
      <c r="T41" s="8" t="n"/>
      <c r="U41" s="51" t="n"/>
      <c r="V41" s="27" t="n"/>
      <c r="Y41" s="34" t="n"/>
    </row>
    <row r="42">
      <c r="C42" s="47" t="n"/>
      <c r="D42" s="47" t="n"/>
      <c r="F42" s="47" t="n"/>
      <c r="G42" s="47" t="n"/>
      <c r="H42" s="12" t="n"/>
      <c r="J42" s="51" t="n"/>
      <c r="L42" s="47" t="n"/>
      <c r="M42" s="34" t="n"/>
      <c r="N42" s="34" t="n"/>
      <c r="O42" s="34" t="n"/>
      <c r="P42" s="47" t="n"/>
      <c r="Q42" s="47" t="n"/>
      <c r="R42" s="34" t="n"/>
      <c r="T42" s="8" t="n"/>
      <c r="U42" s="51" t="n"/>
      <c r="V42" s="27" t="n"/>
      <c r="Y42" s="34" t="n"/>
    </row>
    <row r="43">
      <c r="C43" s="47" t="n"/>
      <c r="D43" s="47" t="n"/>
      <c r="F43" s="47" t="n"/>
      <c r="G43" s="47" t="n"/>
      <c r="H43" s="12" t="n"/>
      <c r="T43" s="8" t="n"/>
      <c r="U43" s="51" t="n"/>
      <c r="V43" s="27" t="n"/>
      <c r="Y43" s="34" t="n"/>
    </row>
    <row r="44">
      <c r="C44" s="47" t="n"/>
      <c r="D44" s="47" t="n"/>
      <c r="F44" s="47" t="n"/>
      <c r="G44" s="47" t="n"/>
      <c r="H44" s="12" t="n"/>
      <c r="T44" s="8" t="n"/>
      <c r="U44" s="51" t="n"/>
      <c r="V44" s="27" t="n"/>
      <c r="Y44" s="34" t="n"/>
    </row>
    <row r="45">
      <c r="C45" s="47" t="n"/>
      <c r="D45" s="47" t="n"/>
      <c r="F45" s="47" t="n"/>
      <c r="G45" s="47" t="n"/>
      <c r="H45" s="28" t="n"/>
      <c r="I45" s="28" t="n"/>
      <c r="L45" s="28" t="n"/>
      <c r="M45" s="28" t="n"/>
      <c r="N45" s="28" t="n"/>
      <c r="T45" s="33" t="n"/>
      <c r="U45" s="52" t="n"/>
      <c r="V45" s="36" t="n"/>
      <c r="Y45" s="34" t="n"/>
    </row>
    <row r="46">
      <c r="H46" s="12" t="n"/>
      <c r="I46" s="28" t="n"/>
      <c r="L46" s="28" t="n"/>
      <c r="M46" s="28" t="n"/>
      <c r="N46" s="28" t="n"/>
      <c r="Y46" s="34" t="n"/>
    </row>
    <row r="47">
      <c r="H47" s="12" t="n"/>
      <c r="L47" s="28" t="n"/>
      <c r="M47" s="28" t="n"/>
      <c r="N47" s="28" t="n"/>
      <c r="T47" s="8" t="n"/>
      <c r="Y47" s="34" t="n"/>
    </row>
    <row r="48">
      <c r="H48" s="12" t="n"/>
      <c r="T48" s="35" t="n"/>
      <c r="U48" s="35" t="n"/>
      <c r="V48" s="35" t="n"/>
      <c r="Y48" s="34" t="n"/>
    </row>
    <row r="49">
      <c r="H49" s="12" t="n"/>
      <c r="T49" s="8" t="n"/>
      <c r="U49" s="51" t="n"/>
      <c r="V49" s="51" t="n"/>
      <c r="Y49" s="34" t="n"/>
    </row>
    <row r="50">
      <c r="H50" s="12" t="n"/>
      <c r="J50" s="50" t="n"/>
      <c r="K50" s="50" t="n"/>
      <c r="L50" s="50" t="n"/>
      <c r="T50" s="8" t="n"/>
      <c r="U50" s="51" t="n"/>
      <c r="V50" s="51" t="n"/>
      <c r="Y50" s="34" t="n"/>
    </row>
    <row r="51">
      <c r="H51" s="12" t="n"/>
      <c r="T51" s="8" t="n"/>
      <c r="U51" s="51" t="n"/>
      <c r="V51" s="51" t="n"/>
      <c r="Y51" s="34" t="n"/>
    </row>
    <row r="52">
      <c r="T52" s="8" t="n"/>
      <c r="U52" s="51" t="n"/>
      <c r="V52" s="51" t="n"/>
      <c r="Y52" s="34" t="n"/>
    </row>
    <row r="53">
      <c r="L53" s="34" t="n"/>
      <c r="M53" s="34" t="n"/>
      <c r="N53" s="34" t="n"/>
      <c r="O53" s="34" t="n"/>
      <c r="P53" s="34" t="n"/>
      <c r="Q53" s="34" t="n"/>
      <c r="R53" s="34" t="n"/>
      <c r="T53" s="8" t="n"/>
      <c r="U53" s="51" t="n"/>
      <c r="V53" s="51" t="n"/>
      <c r="Y53" s="34" t="n"/>
    </row>
    <row r="54">
      <c r="L54" s="34" t="n"/>
      <c r="M54" s="34" t="n"/>
      <c r="N54" s="34" t="n"/>
      <c r="O54" s="34" t="n"/>
      <c r="P54" s="34" t="n"/>
      <c r="Q54" s="34" t="n"/>
      <c r="R54" s="34" t="n"/>
      <c r="T54" s="31" t="n"/>
      <c r="U54" s="32" t="n"/>
      <c r="V54" s="32" t="n"/>
      <c r="Y54" s="34" t="n"/>
    </row>
    <row r="55">
      <c r="L55" s="34" t="n"/>
      <c r="M55" s="34" t="n"/>
      <c r="N55" s="34" t="n"/>
      <c r="O55" s="34" t="n"/>
      <c r="P55" s="34" t="n"/>
      <c r="Q55" s="34" t="n"/>
      <c r="R55" s="34" t="n"/>
      <c r="T55" s="33" t="n"/>
      <c r="U55" s="29" t="n"/>
      <c r="V55" s="30" t="n"/>
      <c r="Y55" s="34" t="n"/>
    </row>
    <row r="56">
      <c r="L56" s="34" t="n"/>
      <c r="M56" s="34" t="n"/>
      <c r="N56" s="34" t="n"/>
      <c r="O56" s="34" t="n"/>
      <c r="P56" s="34" t="n"/>
      <c r="Q56" s="34" t="n"/>
      <c r="R56" s="34" t="n"/>
      <c r="T56" s="33" t="n"/>
      <c r="U56" s="35" t="n"/>
      <c r="V56" s="36" t="n"/>
      <c r="Y56" s="34" t="n"/>
    </row>
    <row r="57">
      <c r="L57" s="34" t="n"/>
      <c r="M57" s="34" t="n"/>
      <c r="N57" s="34" t="n"/>
      <c r="O57" s="34" t="n"/>
      <c r="P57" s="34" t="n"/>
      <c r="Q57" s="34" t="n"/>
      <c r="R57" s="34" t="n"/>
      <c r="Y57" s="34" t="n"/>
    </row>
    <row r="58">
      <c r="L58" s="34" t="n"/>
      <c r="M58" s="34" t="n"/>
      <c r="N58" s="34" t="n"/>
      <c r="O58" s="34" t="n"/>
      <c r="P58" s="34" t="n"/>
      <c r="Q58" s="34" t="n"/>
      <c r="R58" s="34" t="n"/>
      <c r="Y58" s="34" t="n"/>
    </row>
    <row r="59">
      <c r="L59" s="34" t="n"/>
      <c r="M59" s="34" t="n"/>
      <c r="N59" s="34" t="n"/>
      <c r="O59" s="34" t="n"/>
      <c r="P59" s="34" t="n"/>
      <c r="Q59" s="34" t="n"/>
      <c r="R59" s="34" t="n"/>
      <c r="S59" s="28" t="n"/>
      <c r="Y59" s="34" t="n"/>
    </row>
    <row r="60">
      <c r="L60" s="37" t="n"/>
      <c r="M60" s="28" t="n"/>
      <c r="N60" s="28" t="n"/>
      <c r="O60" s="28" t="n"/>
      <c r="P60" s="28" t="n"/>
      <c r="Q60" s="28" t="n"/>
      <c r="Y60" s="34" t="n"/>
    </row>
    <row r="61">
      <c r="Y61" s="34" t="n"/>
    </row>
    <row r="62">
      <c r="Y62" s="47" t="n"/>
    </row>
    <row r="63">
      <c r="Y63" s="47" t="n"/>
    </row>
    <row r="64">
      <c r="C64" s="34" t="n"/>
      <c r="D64" s="34" t="n"/>
      <c r="E64" s="34" t="n"/>
      <c r="F64" s="34" t="n"/>
      <c r="G64" s="34" t="n"/>
      <c r="H64" s="34" t="n"/>
      <c r="I64" s="34" t="n"/>
      <c r="L64" s="34" t="n"/>
      <c r="M64" s="34" t="n"/>
      <c r="N64" s="34" t="n"/>
      <c r="O64" s="34" t="n"/>
      <c r="P64" s="34" t="n"/>
      <c r="Q64" s="34" t="n"/>
      <c r="R64" s="34" t="n"/>
      <c r="Y64" s="47" t="n"/>
    </row>
    <row r="65">
      <c r="C65" s="34" t="n"/>
      <c r="D65" s="34" t="n"/>
      <c r="E65" s="34" t="n"/>
      <c r="F65" s="34" t="n"/>
      <c r="G65" s="34" t="n"/>
      <c r="H65" s="34" t="n"/>
      <c r="I65" s="34" t="n"/>
      <c r="L65" s="34" t="n"/>
      <c r="M65" s="34" t="n"/>
      <c r="N65" s="34" t="n"/>
      <c r="O65" s="34" t="n"/>
      <c r="P65" s="34" t="n"/>
      <c r="Q65" s="34" t="n"/>
      <c r="R65" s="34" t="n"/>
    </row>
    <row r="66">
      <c r="C66" s="34" t="n"/>
      <c r="D66" s="34" t="n"/>
      <c r="E66" s="34" t="n"/>
      <c r="F66" s="34" t="n"/>
      <c r="G66" s="34" t="n"/>
      <c r="H66" s="34" t="n"/>
      <c r="I66" s="34" t="n"/>
      <c r="L66" s="34" t="n"/>
      <c r="M66" s="34" t="n"/>
      <c r="N66" s="34" t="n"/>
      <c r="O66" s="34" t="n"/>
      <c r="P66" s="34" t="n"/>
      <c r="Q66" s="34" t="n"/>
      <c r="R66" s="34" t="n"/>
    </row>
    <row r="67">
      <c r="C67" s="34" t="n"/>
      <c r="D67" s="34" t="n"/>
      <c r="E67" s="34" t="n"/>
      <c r="F67" s="34" t="n"/>
      <c r="G67" s="34" t="n"/>
      <c r="H67" s="34" t="n"/>
      <c r="I67" s="34" t="n"/>
      <c r="L67" s="34" t="n"/>
      <c r="M67" s="34" t="n"/>
      <c r="N67" s="34" t="n"/>
      <c r="O67" s="34" t="n"/>
      <c r="P67" s="34" t="n"/>
      <c r="Q67" s="34" t="n"/>
      <c r="R67" s="34" t="n"/>
    </row>
    <row r="68">
      <c r="C68" s="34" t="n"/>
      <c r="D68" s="34" t="n"/>
      <c r="E68" s="34" t="n"/>
      <c r="F68" s="34" t="n"/>
      <c r="G68" s="34" t="n"/>
      <c r="H68" s="34" t="n"/>
      <c r="I68" s="34" t="n"/>
      <c r="L68" s="34" t="n"/>
      <c r="M68" s="34" t="n"/>
      <c r="N68" s="34" t="n"/>
      <c r="O68" s="34" t="n"/>
      <c r="P68" s="34" t="n"/>
      <c r="Q68" s="34" t="n"/>
      <c r="R68" s="34" t="n"/>
    </row>
    <row r="69">
      <c r="C69" s="34" t="n"/>
      <c r="D69" s="34" t="n"/>
      <c r="E69" s="34" t="n"/>
      <c r="F69" s="34" t="n"/>
      <c r="G69" s="34" t="n"/>
      <c r="H69" s="34" t="n"/>
      <c r="I69" s="34" t="n"/>
      <c r="L69" s="34" t="n"/>
      <c r="M69" s="34" t="n"/>
      <c r="N69" s="34" t="n"/>
      <c r="O69" s="34" t="n"/>
      <c r="P69" s="34" t="n"/>
      <c r="Q69" s="34" t="n"/>
      <c r="R69" s="34" t="n"/>
    </row>
    <row r="70">
      <c r="C70" s="34" t="n"/>
      <c r="D70" s="34" t="n"/>
      <c r="E70" s="34" t="n"/>
      <c r="F70" s="34" t="n"/>
      <c r="G70" s="34" t="n"/>
      <c r="H70" s="34" t="n"/>
      <c r="I70" s="34" t="n"/>
      <c r="L70" s="34" t="n"/>
      <c r="M70" s="34" t="n"/>
      <c r="N70" s="34" t="n"/>
      <c r="O70" s="34" t="n"/>
      <c r="P70" s="34" t="n"/>
      <c r="Q70" s="34" t="n"/>
      <c r="R70" s="34" t="n"/>
      <c r="S70" s="28" t="n"/>
    </row>
    <row r="72">
      <c r="U72" s="10" t="n"/>
    </row>
    <row r="73">
      <c r="T73" s="38" t="n"/>
      <c r="U73" s="38" t="n"/>
      <c r="V73" s="38" t="n"/>
      <c r="W73" s="38" t="n"/>
      <c r="X73" s="38" t="n"/>
    </row>
    <row r="74">
      <c r="L74" s="34" t="n"/>
      <c r="M74" s="34" t="n"/>
      <c r="N74" s="34" t="n"/>
      <c r="O74" s="34" t="n"/>
      <c r="P74" s="34" t="n"/>
      <c r="Q74" s="34" t="n"/>
      <c r="R74" s="34" t="n"/>
      <c r="T74" s="38" t="n"/>
      <c r="U74" s="38" t="n"/>
      <c r="V74" s="38" t="n"/>
      <c r="W74" s="38" t="n"/>
      <c r="X74" s="38" t="n"/>
    </row>
    <row r="75">
      <c r="L75" s="34" t="n"/>
      <c r="M75" s="34" t="n"/>
      <c r="N75" s="34" t="n"/>
      <c r="O75" s="34" t="n"/>
      <c r="P75" s="34" t="n"/>
      <c r="Q75" s="34" t="n"/>
      <c r="R75" s="34" t="n"/>
      <c r="T75" s="39" t="n"/>
      <c r="U75" s="27" t="n"/>
      <c r="V75" s="27" t="n"/>
      <c r="W75" s="27" t="n"/>
      <c r="X75" s="27" t="n"/>
    </row>
    <row r="76">
      <c r="L76" s="34" t="n"/>
      <c r="M76" s="34" t="n"/>
      <c r="N76" s="34" t="n"/>
      <c r="O76" s="34" t="n"/>
      <c r="P76" s="34" t="n"/>
      <c r="Q76" s="34" t="n"/>
      <c r="R76" s="34" t="n"/>
      <c r="T76" s="40" t="n"/>
      <c r="U76" s="27" t="n"/>
      <c r="V76" s="27" t="n"/>
      <c r="W76" s="27" t="n"/>
      <c r="X76" s="27" t="n"/>
    </row>
    <row r="77">
      <c r="L77" s="34" t="n"/>
      <c r="M77" s="34" t="n"/>
      <c r="N77" s="34" t="n"/>
      <c r="O77" s="34" t="n"/>
      <c r="P77" s="34" t="n"/>
      <c r="Q77" s="34" t="n"/>
      <c r="R77" s="34" t="n"/>
      <c r="T77" s="40" t="n"/>
      <c r="U77" s="27" t="n"/>
      <c r="V77" s="27" t="n"/>
      <c r="W77" s="27" t="n"/>
      <c r="X77" s="27" t="n"/>
    </row>
    <row r="78">
      <c r="L78" s="34" t="n"/>
      <c r="M78" s="34" t="n"/>
      <c r="N78" s="34" t="n"/>
      <c r="O78" s="34" t="n"/>
      <c r="P78" s="34" t="n"/>
      <c r="Q78" s="34" t="n"/>
      <c r="R78" s="34" t="n"/>
      <c r="T78" s="39" t="n"/>
      <c r="U78" s="27" t="n"/>
      <c r="V78" s="27" t="n"/>
      <c r="W78" s="27" t="n"/>
      <c r="X78" s="27" t="n"/>
    </row>
    <row r="79">
      <c r="L79" s="34" t="n"/>
      <c r="M79" s="34" t="n"/>
      <c r="N79" s="34" t="n"/>
      <c r="O79" s="34" t="n"/>
      <c r="P79" s="34" t="n"/>
      <c r="Q79" s="34" t="n"/>
      <c r="R79" s="34" t="n"/>
      <c r="T79" s="40" t="n"/>
      <c r="U79" s="27" t="n"/>
      <c r="V79" s="27" t="n"/>
      <c r="W79" s="27" t="n"/>
      <c r="X79" s="27" t="n"/>
    </row>
    <row r="80">
      <c r="L80" s="34" t="n"/>
      <c r="M80" s="34" t="n"/>
      <c r="N80" s="34" t="n"/>
      <c r="O80" s="34" t="n"/>
      <c r="P80" s="34" t="n"/>
      <c r="Q80" s="34" t="n"/>
      <c r="R80" s="34" t="n"/>
      <c r="T80" s="40" t="n"/>
      <c r="U80" s="27" t="n"/>
      <c r="V80" s="27" t="n"/>
      <c r="W80" s="27" t="n"/>
      <c r="X80" s="27" t="n"/>
    </row>
    <row r="81">
      <c r="R81" s="28" t="n"/>
      <c r="T81" s="39" t="n"/>
      <c r="U81" s="27" t="n"/>
      <c r="V81" s="27" t="n"/>
      <c r="W81" s="27" t="n"/>
      <c r="X81" s="27" t="n"/>
    </row>
    <row r="84">
      <c r="K84" s="28" t="n"/>
      <c r="L84" s="28" t="n"/>
      <c r="M84" s="28" t="n"/>
      <c r="N84" s="28" t="n"/>
      <c r="O84" s="28" t="n"/>
      <c r="T84" s="41" t="n"/>
      <c r="U84" s="42" t="n"/>
      <c r="V84" s="42" t="n"/>
      <c r="W84" s="42" t="n"/>
      <c r="X84" s="42" t="n"/>
      <c r="Y84" s="42" t="n"/>
    </row>
    <row r="85">
      <c r="K85" s="28" t="n"/>
      <c r="L85" s="28" t="n"/>
      <c r="M85" s="28" t="n"/>
      <c r="N85" s="28" t="n"/>
      <c r="O85" s="28" t="n"/>
      <c r="T85" s="41" t="n"/>
      <c r="U85" s="43" t="n"/>
      <c r="V85" s="42" t="n"/>
      <c r="W85" s="42" t="n"/>
      <c r="X85" s="42" t="n"/>
      <c r="Y85" s="42" t="n"/>
    </row>
    <row r="86">
      <c r="K86" s="28" t="n"/>
      <c r="L86" s="28" t="n"/>
      <c r="M86" s="28" t="n"/>
      <c r="N86" s="28" t="n"/>
      <c r="O86" s="28" t="n"/>
      <c r="T86" s="41" t="n"/>
      <c r="U86" s="43" t="n"/>
      <c r="V86" s="43" t="n"/>
      <c r="W86" s="43" t="n"/>
      <c r="X86" s="43" t="n"/>
      <c r="Y86" s="42" t="n"/>
    </row>
    <row r="87">
      <c r="K87" s="28" t="n"/>
      <c r="L87" s="28" t="n"/>
      <c r="M87" s="28" t="n"/>
      <c r="N87" s="28" t="n"/>
      <c r="O87" s="28" t="n"/>
      <c r="T87" s="41" t="n"/>
      <c r="U87" s="42" t="n"/>
      <c r="V87" s="42" t="n"/>
      <c r="W87" s="42" t="n"/>
      <c r="X87" s="42" t="n"/>
      <c r="Y87" s="42" t="n"/>
    </row>
    <row r="88">
      <c r="K88" s="28" t="n"/>
      <c r="L88" s="28" t="n"/>
      <c r="M88" s="28" t="n"/>
      <c r="N88" s="28" t="n"/>
      <c r="O88" s="28" t="n"/>
      <c r="T88" s="41" t="n"/>
      <c r="U88" s="42" t="n"/>
      <c r="V88" s="42" t="n"/>
      <c r="W88" s="42" t="n"/>
      <c r="X88" s="42" t="n"/>
      <c r="Y88" s="42" t="n"/>
    </row>
    <row r="89">
      <c r="K89" s="28" t="n"/>
      <c r="L89" s="28" t="n"/>
      <c r="M89" s="28" t="n"/>
      <c r="N89" s="28" t="n"/>
      <c r="O89" s="28" t="n"/>
      <c r="T89" s="41" t="n"/>
      <c r="U89" s="42" t="n"/>
      <c r="V89" s="43" t="n"/>
      <c r="W89" s="42" t="n"/>
      <c r="X89" s="42" t="n"/>
      <c r="Y89" s="42" t="n"/>
    </row>
    <row r="90">
      <c r="K90" s="28" t="n"/>
      <c r="L90" s="28" t="n"/>
      <c r="M90" s="28" t="n"/>
      <c r="N90" s="28" t="n"/>
      <c r="O90" s="28" t="n"/>
      <c r="P90" s="28" t="n"/>
      <c r="Q90" s="21" t="n"/>
      <c r="T90" s="41" t="n"/>
      <c r="U90" s="42" t="n"/>
      <c r="V90" s="42" t="n"/>
      <c r="W90" s="42" t="n"/>
      <c r="X90" s="42" t="n"/>
      <c r="Y90" s="42" t="n"/>
    </row>
    <row r="91">
      <c r="J91" s="24" t="n"/>
      <c r="K91" s="44" t="n"/>
      <c r="L91" s="44" t="n"/>
      <c r="M91" s="44" t="n"/>
      <c r="N91" s="44" t="n"/>
    </row>
    <row r="92">
      <c r="J92" s="24" t="n"/>
      <c r="K92" s="28" t="n"/>
      <c r="L92" s="28" t="n"/>
      <c r="M92" s="28" t="n"/>
      <c r="N92" s="28" t="n"/>
    </row>
    <row r="94">
      <c r="K94" s="21" t="n"/>
      <c r="L94" s="21" t="n"/>
      <c r="M94" s="21" t="n"/>
      <c r="N94" s="21" t="n"/>
      <c r="O94" s="21" t="n"/>
      <c r="P94" s="21" t="n"/>
      <c r="Q94" s="21" t="n"/>
    </row>
    <row r="95">
      <c r="K95" s="21" t="n"/>
      <c r="L95" s="21" t="n"/>
      <c r="M95" s="21" t="n"/>
      <c r="N95" s="21" t="n"/>
      <c r="O95" s="21" t="n"/>
      <c r="P95" s="21" t="n"/>
      <c r="Q95" s="21" t="n"/>
    </row>
    <row r="96">
      <c r="E96" s="45" t="n"/>
      <c r="K96" s="21" t="n"/>
      <c r="L96" s="21" t="n"/>
      <c r="M96" s="21" t="n"/>
      <c r="N96" s="21" t="n"/>
      <c r="O96" s="21" t="n"/>
      <c r="P96" s="21" t="n"/>
      <c r="Q96" s="21" t="n"/>
    </row>
    <row r="97">
      <c r="E97" s="45" t="n"/>
      <c r="F97" s="54" t="n"/>
      <c r="H97" s="54" t="n"/>
      <c r="K97" s="21" t="n"/>
      <c r="L97" s="21" t="n"/>
      <c r="M97" s="21" t="n"/>
      <c r="N97" s="21" t="n"/>
      <c r="O97" s="21" t="n"/>
      <c r="P97" s="21" t="n"/>
      <c r="Q97" s="21" t="n"/>
    </row>
    <row r="98">
      <c r="F98" s="45" t="n"/>
      <c r="G98" s="45" t="n"/>
      <c r="H98" s="45" t="n"/>
      <c r="I98" s="45" t="n"/>
      <c r="K98" s="21" t="n"/>
      <c r="L98" s="21" t="n"/>
      <c r="M98" s="21" t="n"/>
      <c r="N98" s="21" t="n"/>
      <c r="O98" s="21" t="n"/>
      <c r="P98" s="21" t="n"/>
      <c r="Q98" s="21" t="n"/>
    </row>
    <row r="99">
      <c r="E99" s="45" t="n"/>
      <c r="F99" s="47" t="n"/>
      <c r="G99" s="47" t="n"/>
      <c r="H99" s="47" t="n"/>
      <c r="I99" s="47" t="n"/>
      <c r="K99" s="21" t="n"/>
      <c r="L99" s="21" t="n"/>
      <c r="M99" s="21" t="n"/>
      <c r="N99" s="21" t="n"/>
      <c r="O99" s="21" t="n"/>
      <c r="P99" s="21" t="n"/>
      <c r="Q99" s="21" t="n"/>
    </row>
    <row r="100">
      <c r="E100" s="45" t="n"/>
      <c r="F100" s="47" t="n"/>
      <c r="G100" s="47" t="n"/>
      <c r="H100" s="47" t="n"/>
      <c r="I100" s="47" t="n"/>
      <c r="K100" s="28" t="n"/>
      <c r="L100" s="28" t="n"/>
      <c r="M100" s="28" t="n"/>
      <c r="N100" s="28" t="n"/>
      <c r="O100" s="21" t="n"/>
    </row>
    <row r="101">
      <c r="E101" s="45" t="n"/>
    </row>
    <row r="102">
      <c r="E102" s="45" t="n"/>
      <c r="F102" s="54" t="n"/>
      <c r="H102" s="54" t="n"/>
      <c r="K102" s="28" t="n"/>
      <c r="L102" s="28" t="n"/>
      <c r="M102" s="28" t="n"/>
      <c r="N102" s="28" t="n"/>
      <c r="O102" s="28" t="n"/>
      <c r="P102" s="21" t="n"/>
      <c r="Q102" s="21" t="n"/>
    </row>
    <row r="103">
      <c r="F103" s="45" t="n"/>
      <c r="G103" s="45" t="n"/>
      <c r="H103" s="45" t="n"/>
      <c r="I103" s="45" t="n"/>
      <c r="K103" s="28" t="n"/>
      <c r="L103" s="28" t="n"/>
      <c r="M103" s="28" t="n"/>
      <c r="N103" s="28" t="n"/>
      <c r="O103" s="28" t="n"/>
      <c r="P103" s="21" t="n"/>
      <c r="Q103" s="21" t="n"/>
    </row>
    <row r="104">
      <c r="E104" s="45" t="n"/>
      <c r="F104" s="47" t="n"/>
      <c r="G104" s="47" t="n"/>
      <c r="H104" s="47" t="n"/>
      <c r="I104" s="47" t="n"/>
      <c r="K104" s="28" t="n"/>
      <c r="L104" s="28" t="n"/>
      <c r="M104" s="28" t="n"/>
      <c r="N104" s="28" t="n"/>
      <c r="O104" s="28" t="n"/>
      <c r="P104" s="21" t="n"/>
      <c r="Q104" s="21" t="n"/>
    </row>
    <row r="105">
      <c r="E105" s="45" t="n"/>
      <c r="F105" s="47" t="n"/>
      <c r="G105" s="47" t="n"/>
      <c r="H105" s="47" t="n"/>
      <c r="I105" s="47" t="n"/>
      <c r="K105" s="28" t="n"/>
      <c r="L105" s="28" t="n"/>
      <c r="M105" s="28" t="n"/>
      <c r="N105" s="28" t="n"/>
      <c r="O105" s="28" t="n"/>
      <c r="P105" s="21" t="n"/>
      <c r="Q105" s="21" t="n"/>
    </row>
    <row r="106">
      <c r="K106" s="28" t="n"/>
      <c r="L106" s="28" t="n"/>
      <c r="M106" s="28" t="n"/>
      <c r="N106" s="28" t="n"/>
      <c r="O106" s="28" t="n"/>
      <c r="P106" s="21" t="n"/>
      <c r="Q106" s="21" t="n"/>
    </row>
    <row r="107">
      <c r="K107" s="28" t="n"/>
      <c r="L107" s="28" t="n"/>
      <c r="M107" s="28" t="n"/>
      <c r="N107" s="28" t="n"/>
      <c r="O107" s="28" t="n"/>
      <c r="P107" s="21" t="n"/>
      <c r="Q107" s="21" t="n"/>
    </row>
    <row r="108">
      <c r="K108" s="28" t="n"/>
      <c r="L108" s="28" t="n"/>
      <c r="M108" s="28" t="n"/>
      <c r="N108" s="28" t="n"/>
      <c r="O108" s="28" t="n"/>
    </row>
  </sheetData>
  <mergeCells count="7">
    <mergeCell ref="B4:D4"/>
    <mergeCell ref="N4:Q4"/>
    <mergeCell ref="E4:G4"/>
    <mergeCell ref="H102:I102"/>
    <mergeCell ref="H97:I97"/>
    <mergeCell ref="F97:G97"/>
    <mergeCell ref="F102:G10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2024-09-05T11:23:30Z</dcterms:created>
  <dcterms:modified xmlns:dcterms="http://purl.org/dc/terms/" xmlns:xsi="http://www.w3.org/2001/XMLSchema-instance" xsi:type="dcterms:W3CDTF">2025-01-02T18:41:31Z</dcterms:modified>
  <cp:lastModifiedBy>Julia Oranias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{EF7D0AF8-3987-4572-8DD7-D19DFCB9B87C}</vt:lpwstr>
  </property>
</Properties>
</file>