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dres\Dropbox\UTN\Material\1.Simplex\"/>
    </mc:Choice>
  </mc:AlternateContent>
  <xr:revisionPtr revIDLastSave="0" documentId="13_ncr:1_{BFBC2EE5-B86F-4A08-8D5C-C4F14C63E6F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olució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5" i="2" l="1"/>
  <c r="R135" i="2"/>
  <c r="S135" i="2"/>
  <c r="S136" i="2" s="1"/>
  <c r="T135" i="2"/>
  <c r="T136" i="2" s="1"/>
  <c r="U135" i="2"/>
  <c r="V135" i="2"/>
  <c r="W135" i="2"/>
  <c r="W136" i="2" s="1"/>
  <c r="Q136" i="2"/>
  <c r="R136" i="2"/>
  <c r="U136" i="2"/>
  <c r="V136" i="2"/>
  <c r="P136" i="2"/>
  <c r="P135" i="2"/>
  <c r="Q131" i="2"/>
  <c r="R131" i="2"/>
  <c r="S131" i="2"/>
  <c r="T131" i="2"/>
  <c r="T132" i="2" s="1"/>
  <c r="U131" i="2"/>
  <c r="V131" i="2"/>
  <c r="W131" i="2"/>
  <c r="Q132" i="2"/>
  <c r="R132" i="2"/>
  <c r="S132" i="2"/>
  <c r="U132" i="2"/>
  <c r="V132" i="2"/>
  <c r="W132" i="2"/>
  <c r="P132" i="2"/>
  <c r="P131" i="2"/>
  <c r="Q97" i="2"/>
  <c r="R97" i="2"/>
  <c r="S97" i="2"/>
  <c r="T97" i="2"/>
  <c r="U97" i="2"/>
  <c r="V97" i="2"/>
  <c r="W97" i="2"/>
  <c r="P97" i="2"/>
  <c r="W96" i="2"/>
  <c r="V96" i="2"/>
  <c r="U96" i="2"/>
  <c r="T96" i="2"/>
  <c r="S96" i="2"/>
  <c r="R96" i="2"/>
  <c r="Q96" i="2"/>
  <c r="P96" i="2"/>
  <c r="Q92" i="2"/>
  <c r="R92" i="2"/>
  <c r="S92" i="2"/>
  <c r="T92" i="2"/>
  <c r="U92" i="2"/>
  <c r="V92" i="2"/>
  <c r="W92" i="2"/>
  <c r="P92" i="2"/>
  <c r="U91" i="2"/>
  <c r="V91" i="2"/>
  <c r="W91" i="2"/>
  <c r="Q91" i="2"/>
  <c r="R91" i="2"/>
  <c r="S91" i="2"/>
  <c r="T91" i="2"/>
  <c r="P91" i="2"/>
  <c r="E40" i="2"/>
  <c r="D40" i="2"/>
  <c r="F146" i="2" l="1"/>
  <c r="E146" i="2"/>
  <c r="D14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83" i="2"/>
  <c r="K93" i="2" s="1"/>
  <c r="K103" i="2" s="1"/>
  <c r="J83" i="2"/>
  <c r="J93" i="2" s="1"/>
  <c r="J103" i="2" s="1"/>
  <c r="I83" i="2"/>
  <c r="I93" i="2" s="1"/>
  <c r="I103" i="2" s="1"/>
  <c r="H83" i="2"/>
  <c r="H93" i="2" s="1"/>
  <c r="H103" i="2" s="1"/>
  <c r="G83" i="2"/>
  <c r="G93" i="2" s="1"/>
  <c r="G103" i="2" s="1"/>
  <c r="F83" i="2"/>
  <c r="F93" i="2" s="1"/>
  <c r="F103" i="2" s="1"/>
  <c r="E83" i="2"/>
  <c r="E93" i="2" s="1"/>
  <c r="E103" i="2" s="1"/>
  <c r="D83" i="2"/>
  <c r="D93" i="2" s="1"/>
  <c r="D103" i="2" s="1"/>
  <c r="N74" i="2"/>
  <c r="N73" i="2"/>
  <c r="N72" i="2"/>
  <c r="G113" i="2" l="1"/>
  <c r="G123" i="2" s="1"/>
  <c r="G104" i="2"/>
  <c r="G114" i="2" s="1"/>
  <c r="G124" i="2" s="1"/>
  <c r="G102" i="2"/>
  <c r="G112" i="2" s="1"/>
  <c r="G122" i="2" s="1"/>
  <c r="F113" i="2"/>
  <c r="F123" i="2" s="1"/>
  <c r="F104" i="2"/>
  <c r="F114" i="2" s="1"/>
  <c r="F124" i="2" s="1"/>
  <c r="F102" i="2"/>
  <c r="F112" i="2" s="1"/>
  <c r="F122" i="2" s="1"/>
  <c r="J113" i="2"/>
  <c r="J123" i="2" s="1"/>
  <c r="J104" i="2"/>
  <c r="J114" i="2" s="1"/>
  <c r="J124" i="2" s="1"/>
  <c r="J102" i="2"/>
  <c r="J112" i="2" s="1"/>
  <c r="J122" i="2" s="1"/>
  <c r="K113" i="2"/>
  <c r="K123" i="2" s="1"/>
  <c r="K104" i="2"/>
  <c r="K114" i="2" s="1"/>
  <c r="K124" i="2" s="1"/>
  <c r="K102" i="2"/>
  <c r="K112" i="2" s="1"/>
  <c r="K122" i="2" s="1"/>
  <c r="E113" i="2"/>
  <c r="E123" i="2" s="1"/>
  <c r="E104" i="2"/>
  <c r="E114" i="2" s="1"/>
  <c r="E124" i="2" s="1"/>
  <c r="E102" i="2"/>
  <c r="E112" i="2" s="1"/>
  <c r="E122" i="2" s="1"/>
  <c r="I113" i="2"/>
  <c r="I123" i="2" s="1"/>
  <c r="I104" i="2"/>
  <c r="I114" i="2" s="1"/>
  <c r="I124" i="2" s="1"/>
  <c r="I102" i="2"/>
  <c r="I112" i="2" s="1"/>
  <c r="I122" i="2" s="1"/>
  <c r="D113" i="2"/>
  <c r="D123" i="2" s="1"/>
  <c r="D104" i="2"/>
  <c r="D114" i="2" s="1"/>
  <c r="D124" i="2" s="1"/>
  <c r="D102" i="2"/>
  <c r="D112" i="2" s="1"/>
  <c r="D122" i="2" s="1"/>
  <c r="H113" i="2"/>
  <c r="H123" i="2" s="1"/>
  <c r="H104" i="2"/>
  <c r="H114" i="2" s="1"/>
  <c r="H124" i="2" s="1"/>
  <c r="H102" i="2"/>
  <c r="H112" i="2" s="1"/>
  <c r="H122" i="2" s="1"/>
  <c r="D134" i="2" l="1"/>
  <c r="D144" i="2" s="1"/>
  <c r="H134" i="2"/>
  <c r="H144" i="2" s="1"/>
  <c r="K134" i="2"/>
  <c r="K144" i="2" s="1"/>
  <c r="E134" i="2"/>
  <c r="E144" i="2" s="1"/>
  <c r="G134" i="2"/>
  <c r="G144" i="2" s="1"/>
  <c r="J134" i="2"/>
  <c r="J144" i="2" s="1"/>
  <c r="I134" i="2"/>
  <c r="I144" i="2" s="1"/>
  <c r="F134" i="2"/>
  <c r="F144" i="2" s="1"/>
  <c r="N124" i="2"/>
  <c r="N123" i="2"/>
  <c r="N122" i="2"/>
  <c r="F142" i="2" l="1"/>
  <c r="F143" i="2"/>
  <c r="E142" i="2"/>
  <c r="E143" i="2"/>
  <c r="I142" i="2"/>
  <c r="I143" i="2"/>
  <c r="I145" i="2" s="1"/>
  <c r="I146" i="2" s="1"/>
  <c r="K142" i="2"/>
  <c r="K143" i="2"/>
  <c r="K145" i="2" s="1"/>
  <c r="J143" i="2"/>
  <c r="J142" i="2"/>
  <c r="H143" i="2"/>
  <c r="H145" i="2" s="1"/>
  <c r="H142" i="2"/>
  <c r="G142" i="2"/>
  <c r="G143" i="2"/>
  <c r="G145" i="2" s="1"/>
  <c r="G146" i="2" s="1"/>
  <c r="D142" i="2"/>
  <c r="D143" i="2"/>
  <c r="J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53" authorId="0" shapeId="0" xr:uid="{47BF9A32-F977-476A-B3F3-1E06721F54C2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54" authorId="0" shapeId="0" xr:uid="{FF4D4BF7-9F4D-48FD-89B5-C8AC00186FFD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6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6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N7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Elijo el menor, Positivo distinto de 0.
</t>
        </r>
      </text>
    </comment>
    <comment ref="C7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7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8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8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9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9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10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10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1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1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12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12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13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13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14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14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</commentList>
</comments>
</file>

<file path=xl/sharedStrings.xml><?xml version="1.0" encoding="utf-8"?>
<sst xmlns="http://schemas.openxmlformats.org/spreadsheetml/2006/main" count="348" uniqueCount="97">
  <si>
    <t>http://www.phpsimplex.com/simplex/grafico2.php?o=min&amp;x1=3&amp;x2=2&amp;rt=3&amp;v=2&amp;l=es&amp;r1_1=1&amp;r1_2=2&amp;d1=-1&amp;y1=12&amp;r2_1=2&amp;r2_2=3&amp;d2=1&amp;y2=12&amp;r3_1=2&amp;r3_2=1&amp;d3=1&amp;y3=8&amp;Submit=Continuar</t>
  </si>
  <si>
    <t>Problema Simplex Nro. 8</t>
  </si>
  <si>
    <t>Para producir el producto A consume 3 KW y para el producto B, 2 KW.</t>
  </si>
  <si>
    <t>Se cuenta con una total de 12 operarios, y se sabe que se necesita un operario para producir un producto A y dos para producir un B.</t>
  </si>
  <si>
    <t>Desde finanzas nos indican que, para mantener la operación, necesitamos facturar más de 12 $ por día, siendo los precios de venta de A y B, 2 y 3 pesos respectivamente.</t>
  </si>
  <si>
    <t>Estos productos requieren un insumo que resulta antieconómico consumirlo en cantidades menores a 8 unidades diarias, el producto A requiere 2 unidades y el producto B requiere una.</t>
  </si>
  <si>
    <t>Indique a cuanto asciende el consumo diario y cuantas unidades de cada producto saldrán diariamente.</t>
  </si>
  <si>
    <t>Minimizar: Z = 3X1 + 2X2</t>
  </si>
  <si>
    <t>Restricciones</t>
  </si>
  <si>
    <t>Operarios:  X1 + 2X2 ≤ 12</t>
  </si>
  <si>
    <t>Facturación: 2X1 + 3X2 ≥ 12</t>
  </si>
  <si>
    <t>Insumo: 2X1 + X2 ≥ 8</t>
  </si>
  <si>
    <t>X1≥0; X2≥0</t>
  </si>
  <si>
    <t>Estandarización</t>
  </si>
  <si>
    <t>Cj</t>
  </si>
  <si>
    <t>V.básicas</t>
  </si>
  <si>
    <t>M</t>
  </si>
  <si>
    <t>X1</t>
  </si>
  <si>
    <t>X2</t>
  </si>
  <si>
    <t>R</t>
  </si>
  <si>
    <t>X1 + 2X2 + H3                           = 12</t>
  </si>
  <si>
    <t>H3</t>
  </si>
  <si>
    <t>S4</t>
  </si>
  <si>
    <t>A5</t>
  </si>
  <si>
    <t>S6</t>
  </si>
  <si>
    <t>A7</t>
  </si>
  <si>
    <t>Zj</t>
  </si>
  <si>
    <t xml:space="preserve"> -M</t>
  </si>
  <si>
    <t>Cj - Zj</t>
  </si>
  <si>
    <t>4M</t>
  </si>
  <si>
    <t>20M</t>
  </si>
  <si>
    <t xml:space="preserve"> 3-4M</t>
  </si>
  <si>
    <t xml:space="preserve"> 2-4M</t>
  </si>
  <si>
    <t xml:space="preserve"> 12/2 =</t>
  </si>
  <si>
    <t xml:space="preserve"> 12/3 =</t>
  </si>
  <si>
    <t xml:space="preserve"> 8/1 =</t>
  </si>
  <si>
    <t xml:space="preserve"> -2 FP + Ec0</t>
  </si>
  <si>
    <t xml:space="preserve"> - FP + Ec3</t>
  </si>
  <si>
    <t xml:space="preserve"> -2/3 + 1/3M</t>
  </si>
  <si>
    <t xml:space="preserve"> 2/3 - 1/3M</t>
  </si>
  <si>
    <t xml:space="preserve"> 4/3 + 4/3 M</t>
  </si>
  <si>
    <t xml:space="preserve"> 8 + 4M</t>
  </si>
  <si>
    <t xml:space="preserve"> 5/3 - 4/3 M</t>
  </si>
  <si>
    <t xml:space="preserve"> +2/3 - 1/3M</t>
  </si>
  <si>
    <t xml:space="preserve"> -2/3 + 2/3M</t>
  </si>
  <si>
    <t xml:space="preserve"> 4/(-1/3) =</t>
  </si>
  <si>
    <t xml:space="preserve"> 4/(2/3) =</t>
  </si>
  <si>
    <t xml:space="preserve"> 4/(4/3) =</t>
  </si>
  <si>
    <t xml:space="preserve"> (1/3) FP + Ec0</t>
  </si>
  <si>
    <t xml:space="preserve"> (-2/3) FP + Ec1</t>
  </si>
  <si>
    <t xml:space="preserve"> M - 1/4</t>
  </si>
  <si>
    <t>M - 4/3</t>
  </si>
  <si>
    <t>&lt;&lt;&lt; Todos positivos, se termina la resolución.</t>
  </si>
  <si>
    <t>Z =</t>
  </si>
  <si>
    <t>X1 =</t>
  </si>
  <si>
    <t>X2 =</t>
  </si>
  <si>
    <t xml:space="preserve">H3 = </t>
  </si>
  <si>
    <t>Verificación</t>
  </si>
  <si>
    <t>Minimizar: Z = 3X1 + 2X2 = 3x3 + 2x2 = 13</t>
  </si>
  <si>
    <t>Verifica</t>
  </si>
  <si>
    <t>X1 + 2X2 + H3 = 3 + 2x2 + 5 = 12</t>
  </si>
  <si>
    <t>2X1 + 3X2 - S4 + A5 = 2x3 + 3x2 - 0 + 0 = 12</t>
  </si>
  <si>
    <t>2X1 + X2 - S6 + A7 = 2x3 + 2 - 0 + 0 = 8</t>
  </si>
  <si>
    <t>S4 = A5 = S6 = A7 = 0</t>
  </si>
  <si>
    <t>Tabla de puntos</t>
  </si>
  <si>
    <t>Tabla Simplex inicial</t>
  </si>
  <si>
    <t>Ec</t>
  </si>
  <si>
    <t>FP = Ec1/3</t>
  </si>
  <si>
    <t>Valor más negativo</t>
  </si>
  <si>
    <t>Columna Pivote</t>
  </si>
  <si>
    <t>Forzar "0" mediante combinaciones lineales.</t>
  </si>
  <si>
    <t>FP / (4/3)</t>
  </si>
  <si>
    <t>Entra X2</t>
  </si>
  <si>
    <t>Elijo el menor, Positivo distinto de 0.</t>
  </si>
  <si>
    <t>Si falló algun cálculo intermedio, reemplazar los valores de X1 y X2 pueden no dar el resultado de Z</t>
  </si>
  <si>
    <t>Grafica</t>
  </si>
  <si>
    <t>Link a Gráfico PHPSIMPLEX</t>
  </si>
  <si>
    <r>
      <t xml:space="preserve">Una fábrica que produce dos tipos de productos busca cumplir los objetivos de ventas con el </t>
    </r>
    <r>
      <rPr>
        <b/>
        <sz val="11"/>
        <color rgb="FFFF0000"/>
        <rFont val="Calibri"/>
        <family val="2"/>
        <scheme val="minor"/>
      </rPr>
      <t>consumo más bajo posible.</t>
    </r>
  </si>
  <si>
    <t>2X1 + 3X2                 - H4 +A5 = 12</t>
  </si>
  <si>
    <t>2X1 + X2                    - H6 +A7 = 8</t>
  </si>
  <si>
    <t>Z = 3X1 + 2X2 + 0H3 + 0H4 + MA5 + 0H6 + MA7</t>
  </si>
  <si>
    <t>H3, H4, A5, H6, A7 ≥0</t>
  </si>
  <si>
    <t>H4</t>
  </si>
  <si>
    <t>H6</t>
  </si>
  <si>
    <t xml:space="preserve"> 3 - 4M</t>
  </si>
  <si>
    <t xml:space="preserve"> 2 - 4M</t>
  </si>
  <si>
    <t>Ec0</t>
  </si>
  <si>
    <t>2 FP</t>
  </si>
  <si>
    <t>Ec0 - 2FP</t>
  </si>
  <si>
    <t>Ec2</t>
  </si>
  <si>
    <t>FP</t>
  </si>
  <si>
    <t>Ec2 - FP</t>
  </si>
  <si>
    <t xml:space="preserve"> 5/3 - 4/3M</t>
  </si>
  <si>
    <t xml:space="preserve"> -2/3 +4/3M</t>
  </si>
  <si>
    <t>Ec1</t>
  </si>
  <si>
    <t>FP  (-1/3)</t>
  </si>
  <si>
    <t>FP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</si>
</sst>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2" fontId="0" fillId="0" borderId="9" xfId="0" applyNumberFormat="1" applyFill="1" applyBorder="1" applyAlignment="1">
      <alignment horizontal="center"/>
    </xf>
    <xf numFmtId="12" fontId="0" fillId="0" borderId="0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2" fontId="0" fillId="2" borderId="1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12" fontId="0" fillId="0" borderId="0" xfId="0" applyNumberFormat="1"/>
    <xf numFmtId="0" fontId="0" fillId="2" borderId="6" xfId="0" applyFont="1" applyFill="1" applyBorder="1" applyAlignment="1">
      <alignment horizontal="center"/>
    </xf>
    <xf numFmtId="12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2" fontId="3" fillId="2" borderId="5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2" fontId="0" fillId="0" borderId="1" xfId="0" applyNumberFormat="1" applyFill="1" applyBorder="1" applyAlignment="1">
      <alignment horizontal="center"/>
    </xf>
    <xf numFmtId="12" fontId="0" fillId="0" borderId="5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12" fontId="0" fillId="0" borderId="10" xfId="0" applyNumberFormat="1" applyFill="1" applyBorder="1" applyAlignment="1">
      <alignment horizontal="center"/>
    </xf>
    <xf numFmtId="12" fontId="0" fillId="0" borderId="7" xfId="0" applyNumberFormat="1" applyFill="1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2" fontId="7" fillId="0" borderId="12" xfId="0" applyNumberFormat="1" applyFont="1" applyBorder="1" applyAlignment="1">
      <alignment horizontal="center"/>
    </xf>
    <xf numFmtId="12" fontId="0" fillId="2" borderId="0" xfId="0" applyNumberFormat="1" applyFill="1"/>
    <xf numFmtId="0" fontId="9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12" fontId="0" fillId="0" borderId="2" xfId="0" applyNumberFormat="1" applyFont="1" applyBorder="1" applyAlignment="1">
      <alignment horizontal="center"/>
    </xf>
    <xf numFmtId="12" fontId="0" fillId="0" borderId="6" xfId="0" applyNumberFormat="1" applyFon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12" fontId="0" fillId="0" borderId="0" xfId="0" applyNumberFormat="1" applyAlignment="1"/>
    <xf numFmtId="12" fontId="0" fillId="2" borderId="9" xfId="0" applyNumberFormat="1" applyFill="1" applyBorder="1" applyAlignment="1"/>
    <xf numFmtId="0" fontId="0" fillId="0" borderId="0" xfId="0" applyFill="1" applyBorder="1" applyAlignment="1"/>
    <xf numFmtId="12" fontId="0" fillId="0" borderId="0" xfId="0" applyNumberFormat="1" applyFill="1" applyBorder="1" applyAlignment="1"/>
    <xf numFmtId="0" fontId="0" fillId="0" borderId="10" xfId="0" applyFill="1" applyBorder="1" applyAlignment="1"/>
    <xf numFmtId="0" fontId="0" fillId="3" borderId="10" xfId="0" applyFill="1" applyBorder="1" applyAlignment="1"/>
    <xf numFmtId="12" fontId="4" fillId="0" borderId="0" xfId="0" applyNumberFormat="1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50801</xdr:colOff>
      <xdr:row>19</xdr:row>
      <xdr:rowOff>38101</xdr:rowOff>
    </xdr:from>
    <xdr:to>
      <xdr:col>10</xdr:col>
      <xdr:colOff>165101</xdr:colOff>
      <xdr:row>26</xdr:row>
      <xdr:rowOff>149605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E8C3F1-63FE-4040-A8ED-08C9CEC9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1" y="3536951"/>
          <a:ext cx="4381500" cy="1400554"/>
        </a:xfrm>
        <a:prstGeom prst="rect">
          <a:avLst/>
        </a:prstGeom>
      </xdr:spPr>
    </xdr:pic>
    <xdr:clientData/>
  </xdr:twoCellAnchor>
  <xdr:twoCellAnchor>
    <xdr:from>
      <xdr:col>11</xdr:col>
      <xdr:colOff>12700</xdr:colOff>
      <xdr:row>25</xdr:row>
      <xdr:rowOff>19050</xdr:rowOff>
    </xdr:from>
    <xdr:to>
      <xdr:col>12</xdr:col>
      <xdr:colOff>76200</xdr:colOff>
      <xdr:row>26</xdr:row>
      <xdr:rowOff>127000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048DAD3-D68A-42AA-9C72-3E43D1C0A64A}"/>
            </a:ext>
          </a:extLst>
        </xdr:cNvPr>
        <xdr:cNvSpPr txBox="1"/>
      </xdr:nvSpPr>
      <xdr:spPr>
        <a:xfrm>
          <a:off x="7931150" y="4622800"/>
          <a:ext cx="3238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+</a:t>
          </a:r>
        </a:p>
      </xdr:txBody>
    </xdr:sp>
    <xdr:clientData/>
  </xdr:twoCellAnchor>
  <xdr:twoCellAnchor editAs="oneCell">
    <xdr:from>
      <xdr:col>1</xdr:col>
      <xdr:colOff>19051</xdr:colOff>
      <xdr:row>163</xdr:row>
      <xdr:rowOff>19050</xdr:rowOff>
    </xdr:from>
    <xdr:to>
      <xdr:col>9</xdr:col>
      <xdr:colOff>316325</xdr:colOff>
      <xdr:row>188</xdr:row>
      <xdr:rowOff>180922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0AEC62-75E8-4685-9D86-FA253C86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1" y="30384750"/>
          <a:ext cx="6082124" cy="476562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12701</xdr:colOff>
      <xdr:row>192</xdr:row>
      <xdr:rowOff>84494</xdr:rowOff>
    </xdr:from>
    <xdr:to>
      <xdr:col>6</xdr:col>
      <xdr:colOff>533401</xdr:colOff>
      <xdr:row>204</xdr:row>
      <xdr:rowOff>34511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6A768C-62A0-4129-B554-1674C848E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1" y="35790544"/>
          <a:ext cx="4400550" cy="2159817"/>
        </a:xfrm>
        <a:prstGeom prst="rect">
          <a:avLst/>
        </a:prstGeom>
      </xdr:spPr>
    </xdr:pic>
    <xdr:clientData/>
  </xdr:twoCellAnchor>
  <xdr:twoCellAnchor>
    <xdr:from>
      <xdr:col>0</xdr:col>
      <xdr:colOff>311150</xdr:colOff>
      <xdr:row>25</xdr:row>
      <xdr:rowOff>3174</xdr:rowOff>
    </xdr:from>
    <xdr:to>
      <xdr:col>3</xdr:col>
      <xdr:colOff>387350</xdr:colOff>
      <xdr:row>31</xdr:row>
      <xdr:rowOff>65087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28FF735-0C44-4F6F-9F6E-57CFDB2BDCC3}"/>
            </a:ext>
          </a:extLst>
        </xdr:cNvPr>
        <xdr:cNvCxnSpPr/>
      </xdr:nvCxnSpPr>
      <xdr:spPr>
        <a:xfrm flipH="1" flipV="1">
          <a:off x="311150" y="4567237"/>
          <a:ext cx="2235200" cy="1165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622300</xdr:colOff>
      <xdr:row>24</xdr:row>
      <xdr:rowOff>165100</xdr:rowOff>
    </xdr:from>
    <xdr:to>
      <xdr:col>4</xdr:col>
      <xdr:colOff>323850</xdr:colOff>
      <xdr:row>31</xdr:row>
      <xdr:rowOff>38100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0DCE0D5-CC9A-42F9-87BF-BF5FD5BFDAD8}"/>
            </a:ext>
          </a:extLst>
        </xdr:cNvPr>
        <xdr:cNvCxnSpPr/>
      </xdr:nvCxnSpPr>
      <xdr:spPr>
        <a:xfrm flipH="1" flipV="1">
          <a:off x="622300" y="4584700"/>
          <a:ext cx="2717800" cy="1168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82550</xdr:colOff>
      <xdr:row>24</xdr:row>
      <xdr:rowOff>165100</xdr:rowOff>
    </xdr:from>
    <xdr:to>
      <xdr:col>5</xdr:col>
      <xdr:colOff>292100</xdr:colOff>
      <xdr:row>31</xdr:row>
      <xdr:rowOff>50800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64DCCAD-D253-44D5-993E-4BDC1725346F}"/>
            </a:ext>
          </a:extLst>
        </xdr:cNvPr>
        <xdr:cNvCxnSpPr/>
      </xdr:nvCxnSpPr>
      <xdr:spPr>
        <a:xfrm flipH="1" flipV="1">
          <a:off x="946150" y="4584700"/>
          <a:ext cx="322580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69850</xdr:colOff>
      <xdr:row>20</xdr:row>
      <xdr:rowOff>152400</xdr:rowOff>
    </xdr:from>
    <xdr:to>
      <xdr:col>3</xdr:col>
      <xdr:colOff>419100</xdr:colOff>
      <xdr:row>33</xdr:row>
      <xdr:rowOff>76200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15F9812-531A-4225-BB09-E87DADEC32A7}"/>
            </a:ext>
          </a:extLst>
        </xdr:cNvPr>
        <xdr:cNvCxnSpPr/>
      </xdr:nvCxnSpPr>
      <xdr:spPr>
        <a:xfrm flipH="1" flipV="1">
          <a:off x="69850" y="3835400"/>
          <a:ext cx="2501900" cy="2330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20</xdr:row>
      <xdr:rowOff>114300</xdr:rowOff>
    </xdr:from>
    <xdr:to>
      <xdr:col>10</xdr:col>
      <xdr:colOff>266700</xdr:colOff>
      <xdr:row>33</xdr:row>
      <xdr:rowOff>69850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B8CB5209-2B55-4C4E-B0F5-26E6FF18D5D8}"/>
            </a:ext>
          </a:extLst>
        </xdr:cNvPr>
        <xdr:cNvCxnSpPr/>
      </xdr:nvCxnSpPr>
      <xdr:spPr>
        <a:xfrm flipH="1" flipV="1">
          <a:off x="1898650" y="3797300"/>
          <a:ext cx="5651500" cy="2362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615950</xdr:colOff>
      <xdr:row>37</xdr:row>
      <xdr:rowOff>88900</xdr:rowOff>
    </xdr:from>
    <xdr:to>
      <xdr:col>11</xdr:col>
      <xdr:colOff>234950</xdr:colOff>
      <xdr:row>37</xdr:row>
      <xdr:rowOff>101600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A6A182FD-98B2-4F8B-BAEC-22BE30986796}"/>
            </a:ext>
          </a:extLst>
        </xdr:cNvPr>
        <xdr:cNvCxnSpPr/>
      </xdr:nvCxnSpPr>
      <xdr:spPr>
        <a:xfrm>
          <a:off x="3632200" y="6927850"/>
          <a:ext cx="4521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584200</xdr:colOff>
      <xdr:row>58</xdr:row>
      <xdr:rowOff>114300</xdr:rowOff>
    </xdr:from>
    <xdr:to>
      <xdr:col>12</xdr:col>
      <xdr:colOff>0</xdr:colOff>
      <xdr:row>59</xdr:row>
      <xdr:rowOff>133350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686DB89A-D913-4CF0-81CF-C7F4159776CD}"/>
            </a:ext>
          </a:extLst>
        </xdr:cNvPr>
        <xdr:cNvCxnSpPr/>
      </xdr:nvCxnSpPr>
      <xdr:spPr>
        <a:xfrm flipV="1">
          <a:off x="3600450" y="10858500"/>
          <a:ext cx="45847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91</xdr:row>
      <xdr:rowOff>95250</xdr:rowOff>
    </xdr:from>
    <xdr:to>
      <xdr:col>11</xdr:col>
      <xdr:colOff>215900</xdr:colOff>
      <xdr:row>92</xdr:row>
      <xdr:rowOff>107950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C9A0B20-C3E1-4084-90E8-7BB1BB1DBBDC}"/>
            </a:ext>
          </a:extLst>
        </xdr:cNvPr>
        <xdr:cNvCxnSpPr/>
      </xdr:nvCxnSpPr>
      <xdr:spPr>
        <a:xfrm flipH="1" flipV="1">
          <a:off x="3536950" y="17024350"/>
          <a:ext cx="459740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508000</xdr:colOff>
      <xdr:row>92</xdr:row>
      <xdr:rowOff>120650</xdr:rowOff>
    </xdr:from>
    <xdr:to>
      <xdr:col>11</xdr:col>
      <xdr:colOff>215900</xdr:colOff>
      <xdr:row>93</xdr:row>
      <xdr:rowOff>120650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2D6DB6C-3925-46D4-8AC4-C911D1DFFD9A}"/>
            </a:ext>
          </a:extLst>
        </xdr:cNvPr>
        <xdr:cNvCxnSpPr/>
      </xdr:nvCxnSpPr>
      <xdr:spPr>
        <a:xfrm flipH="1">
          <a:off x="3524250" y="17233900"/>
          <a:ext cx="461010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81</xdr:row>
      <xdr:rowOff>95250</xdr:rowOff>
    </xdr:from>
    <xdr:to>
      <xdr:col>11</xdr:col>
      <xdr:colOff>228600</xdr:colOff>
      <xdr:row>82</xdr:row>
      <xdr:rowOff>101600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6E14E59F-ECBF-4428-BFE6-B81C0580E8E9}"/>
            </a:ext>
          </a:extLst>
        </xdr:cNvPr>
        <xdr:cNvCxnSpPr/>
      </xdr:nvCxnSpPr>
      <xdr:spPr>
        <a:xfrm flipH="1">
          <a:off x="1917700" y="15151100"/>
          <a:ext cx="62293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501650</xdr:colOff>
      <xdr:row>79</xdr:row>
      <xdr:rowOff>114300</xdr:rowOff>
    </xdr:from>
    <xdr:to>
      <xdr:col>4</xdr:col>
      <xdr:colOff>355600</xdr:colOff>
      <xdr:row>82</xdr:row>
      <xdr:rowOff>88900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CE8022AF-806C-4803-8FEA-0F74434889DF}"/>
            </a:ext>
          </a:extLst>
        </xdr:cNvPr>
        <xdr:cNvCxnSpPr/>
      </xdr:nvCxnSpPr>
      <xdr:spPr>
        <a:xfrm flipH="1">
          <a:off x="501650" y="14795500"/>
          <a:ext cx="2870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113</xdr:row>
      <xdr:rowOff>88900</xdr:rowOff>
    </xdr:from>
    <xdr:to>
      <xdr:col>11</xdr:col>
      <xdr:colOff>254000</xdr:colOff>
      <xdr:row>115</xdr:row>
      <xdr:rowOff>95250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C9643199-74FF-43AD-9E68-2E04C4040955}"/>
            </a:ext>
          </a:extLst>
        </xdr:cNvPr>
        <xdr:cNvCxnSpPr/>
      </xdr:nvCxnSpPr>
      <xdr:spPr>
        <a:xfrm flipH="1">
          <a:off x="2895600" y="21132800"/>
          <a:ext cx="52768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69</xdr:row>
      <xdr:rowOff>127000</xdr:rowOff>
    </xdr:from>
    <xdr:to>
      <xdr:col>13</xdr:col>
      <xdr:colOff>723900</xdr:colOff>
      <xdr:row>72</xdr:row>
      <xdr:rowOff>44450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4517825-F94C-4E93-9B6D-E7E6DB6C598D}"/>
            </a:ext>
          </a:extLst>
        </xdr:cNvPr>
        <xdr:cNvCxnSpPr/>
      </xdr:nvCxnSpPr>
      <xdr:spPr>
        <a:xfrm flipH="1">
          <a:off x="9442450" y="12934950"/>
          <a:ext cx="2286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119</xdr:row>
      <xdr:rowOff>165100</xdr:rowOff>
    </xdr:from>
    <xdr:to>
      <xdr:col>14</xdr:col>
      <xdr:colOff>12700</xdr:colOff>
      <xdr:row>123</xdr:row>
      <xdr:rowOff>57150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B9DE60D5-DF1E-407A-803A-CC3972309D8B}"/>
            </a:ext>
          </a:extLst>
        </xdr:cNvPr>
        <xdr:cNvCxnSpPr/>
      </xdr:nvCxnSpPr>
      <xdr:spPr>
        <a:xfrm flipH="1">
          <a:off x="9480550" y="22339300"/>
          <a:ext cx="24130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26</xdr:row>
      <xdr:rowOff>95250</xdr:rowOff>
    </xdr:from>
    <xdr:to>
      <xdr:col>10</xdr:col>
      <xdr:colOff>539750</xdr:colOff>
      <xdr:row>36</xdr:row>
      <xdr:rowOff>12700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B66B5E72-D901-49F4-87E0-37592A39241E}"/>
            </a:ext>
          </a:extLst>
        </xdr:cNvPr>
        <xdr:cNvCxnSpPr/>
      </xdr:nvCxnSpPr>
      <xdr:spPr>
        <a:xfrm flipV="1">
          <a:off x="3568700" y="4883150"/>
          <a:ext cx="4254500" cy="177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195404</xdr:colOff>
      <xdr:row>21</xdr:row>
      <xdr:rowOff>5614</xdr:rowOff>
    </xdr:from>
    <xdr:to>
      <xdr:col>17</xdr:col>
      <xdr:colOff>8805</xdr:colOff>
      <xdr:row>30</xdr:row>
      <xdr:rowOff>177800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1834BD0-6598-41CF-98FE-B217A8C2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3854" y="3872764"/>
          <a:ext cx="3883751" cy="1829536"/>
        </a:xfrm>
        <a:prstGeom prst="rect">
          <a:avLst/>
        </a:prstGeom>
      </xdr:spPr>
    </xdr:pic>
    <xdr:clientData/>
  </xdr:twoCellAnchor>
  <xdr:twoCellAnchor>
    <xdr:from>
      <xdr:col>11</xdr:col>
      <xdr:colOff>254000</xdr:colOff>
      <xdr:row>24</xdr:row>
      <xdr:rowOff>127000</xdr:rowOff>
    </xdr:from>
    <xdr:to>
      <xdr:col>12</xdr:col>
      <xdr:colOff>152400</xdr:colOff>
      <xdr:row>27</xdr:row>
      <xdr:rowOff>76200</xdr:rowOff>
    </xdr:to>
    <xdr:sp macro="" textlink="">
      <xdr:nvSpPr>
        <xdr:cNvPr id="15" name="Abrir llave 14">
          <a:extLst>
            <a:ext uri="{FF2B5EF4-FFF2-40B4-BE49-F238E27FC236}">
              <a16:creationId xmlns:a16="http://schemas.microsoft.com/office/drawing/2014/main" id="{BAF3E071-2743-4362-89E8-A49FF26ED7A0}"/>
            </a:ext>
          </a:extLst>
        </xdr:cNvPr>
        <xdr:cNvSpPr/>
      </xdr:nvSpPr>
      <xdr:spPr>
        <a:xfrm>
          <a:off x="8172450" y="4546600"/>
          <a:ext cx="158750" cy="5016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704850</xdr:colOff>
      <xdr:row>23</xdr:row>
      <xdr:rowOff>177800</xdr:rowOff>
    </xdr:from>
    <xdr:to>
      <xdr:col>14</xdr:col>
      <xdr:colOff>304800</xdr:colOff>
      <xdr:row>28</xdr:row>
      <xdr:rowOff>19050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26CCA052-D3BD-4DD1-961F-40E70352C8EC}"/>
            </a:ext>
          </a:extLst>
        </xdr:cNvPr>
        <xdr:cNvSpPr txBox="1"/>
      </xdr:nvSpPr>
      <xdr:spPr>
        <a:xfrm>
          <a:off x="9645650" y="4413250"/>
          <a:ext cx="3619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x</a:t>
          </a:r>
        </a:p>
        <a:p>
          <a:r>
            <a:rPr lang="es-ES" sz="1400" b="1"/>
            <a:t>x</a:t>
          </a:r>
        </a:p>
        <a:p>
          <a:r>
            <a:rPr lang="es-ES" sz="1400" b="1"/>
            <a:t>x</a:t>
          </a:r>
        </a:p>
      </xdr:txBody>
    </xdr:sp>
    <xdr:clientData/>
  </xdr:twoCellAnchor>
  <xdr:twoCellAnchor>
    <xdr:from>
      <xdr:col>12</xdr:col>
      <xdr:colOff>406400</xdr:colOff>
      <xdr:row>25</xdr:row>
      <xdr:rowOff>12700</xdr:rowOff>
    </xdr:from>
    <xdr:to>
      <xdr:col>13</xdr:col>
      <xdr:colOff>742950</xdr:colOff>
      <xdr:row>25</xdr:row>
      <xdr:rowOff>12700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41A489FD-7CE9-419C-9161-C9A835E6ADF5}"/>
            </a:ext>
          </a:extLst>
        </xdr:cNvPr>
        <xdr:cNvCxnSpPr/>
      </xdr:nvCxnSpPr>
      <xdr:spPr>
        <a:xfrm flipH="1">
          <a:off x="8585200" y="4616450"/>
          <a:ext cx="1098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412750</xdr:colOff>
      <xdr:row>26</xdr:row>
      <xdr:rowOff>19050</xdr:rowOff>
    </xdr:from>
    <xdr:to>
      <xdr:col>13</xdr:col>
      <xdr:colOff>749300</xdr:colOff>
      <xdr:row>26</xdr:row>
      <xdr:rowOff>19050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BEE22E25-BE49-4DA3-8BC4-AE8A46AA09A8}"/>
            </a:ext>
          </a:extLst>
        </xdr:cNvPr>
        <xdr:cNvCxnSpPr/>
      </xdr:nvCxnSpPr>
      <xdr:spPr>
        <a:xfrm flipH="1">
          <a:off x="8591550" y="4806950"/>
          <a:ext cx="1098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27</xdr:row>
      <xdr:rowOff>25400</xdr:rowOff>
    </xdr:from>
    <xdr:to>
      <xdr:col>13</xdr:col>
      <xdr:colOff>736600</xdr:colOff>
      <xdr:row>27</xdr:row>
      <xdr:rowOff>25400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EC41F8E-D274-41F0-9E3C-25851942FD81}"/>
            </a:ext>
          </a:extLst>
        </xdr:cNvPr>
        <xdr:cNvCxnSpPr/>
      </xdr:nvCxnSpPr>
      <xdr:spPr>
        <a:xfrm flipH="1">
          <a:off x="8578850" y="4997450"/>
          <a:ext cx="1098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196850</xdr:colOff>
      <xdr:row>24</xdr:row>
      <xdr:rowOff>177800</xdr:rowOff>
    </xdr:from>
    <xdr:to>
      <xdr:col>16</xdr:col>
      <xdr:colOff>215900</xdr:colOff>
      <xdr:row>24</xdr:row>
      <xdr:rowOff>177800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3BCEC9B-7C2D-4477-B916-D7582A32C18B}"/>
            </a:ext>
          </a:extLst>
        </xdr:cNvPr>
        <xdr:cNvCxnSpPr/>
      </xdr:nvCxnSpPr>
      <xdr:spPr>
        <a:xfrm>
          <a:off x="9899650" y="4597400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215900</xdr:colOff>
      <xdr:row>26</xdr:row>
      <xdr:rowOff>12700</xdr:rowOff>
    </xdr:from>
    <xdr:to>
      <xdr:col>16</xdr:col>
      <xdr:colOff>234950</xdr:colOff>
      <xdr:row>26</xdr:row>
      <xdr:rowOff>12700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49454281-5E79-41AE-B04C-798093597A45}"/>
            </a:ext>
          </a:extLst>
        </xdr:cNvPr>
        <xdr:cNvCxnSpPr/>
      </xdr:nvCxnSpPr>
      <xdr:spPr>
        <a:xfrm>
          <a:off x="9918700" y="4800600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234950</xdr:colOff>
      <xdr:row>27</xdr:row>
      <xdr:rowOff>38100</xdr:rowOff>
    </xdr:from>
    <xdr:to>
      <xdr:col>16</xdr:col>
      <xdr:colOff>254000</xdr:colOff>
      <xdr:row>27</xdr:row>
      <xdr:rowOff>38100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396D1CB-81C0-4520-8213-14AD36AD8CDD}"/>
            </a:ext>
          </a:extLst>
        </xdr:cNvPr>
        <xdr:cNvCxnSpPr/>
      </xdr:nvCxnSpPr>
      <xdr:spPr>
        <a:xfrm>
          <a:off x="9937750" y="5010150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615950</xdr:colOff>
      <xdr:row>53</xdr:row>
      <xdr:rowOff>88900</xdr:rowOff>
    </xdr:from>
    <xdr:to>
      <xdr:col>11</xdr:col>
      <xdr:colOff>234950</xdr:colOff>
      <xdr:row>53</xdr:row>
      <xdr:rowOff>101600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CCDFEC46-8492-4387-A15A-486FC971D4F9}"/>
            </a:ext>
          </a:extLst>
        </xdr:cNvPr>
        <xdr:cNvCxnSpPr/>
      </xdr:nvCxnSpPr>
      <xdr:spPr>
        <a:xfrm>
          <a:off x="3632200" y="9906000"/>
          <a:ext cx="4521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psimplex.com/simplex/grafico2.php?o=min&amp;x1=3&amp;x2=2&amp;rt=3&amp;v=2&amp;l=es&amp;r1_1=1&amp;r1_2=2&amp;d1=-1&amp;y1=12&amp;r2_1=2&amp;r2_2=3&amp;d2=1&amp;y2=12&amp;r3_1=2&amp;r3_2=1&amp;d3=1&amp;y3=8&amp;Submit=Continua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showGridLines="0" tabSelected="1" topLeftCell="A122" zoomScale="80" zoomScaleNormal="80" workbookViewId="0">
      <selection activeCell="M149" sqref="M149"/>
    </sheetView>
  </sheetViews>
  <sheetFormatPr baseColWidth="10" defaultRowHeight="14.5" x14ac:dyDescent="0.35"/>
  <cols>
    <col min="1" max="1" width="12.36328125" customWidth="1"/>
    <col min="2" max="2" width="6.08984375" customWidth="1"/>
    <col min="3" max="6" width="12.36328125" customWidth="1"/>
    <col min="7" max="11" width="9.08984375" customWidth="1"/>
    <col min="12" max="12" width="3.81640625" customWidth="1"/>
  </cols>
  <sheetData>
    <row r="1" spans="1:1" x14ac:dyDescent="0.35">
      <c r="A1" t="s">
        <v>1</v>
      </c>
    </row>
    <row r="3" spans="1:1" x14ac:dyDescent="0.35">
      <c r="A3" s="3" t="s">
        <v>77</v>
      </c>
    </row>
    <row r="4" spans="1:1" x14ac:dyDescent="0.35">
      <c r="A4" s="3" t="s">
        <v>2</v>
      </c>
    </row>
    <row r="5" spans="1:1" x14ac:dyDescent="0.35">
      <c r="A5" s="2" t="s">
        <v>3</v>
      </c>
    </row>
    <row r="6" spans="1:1" x14ac:dyDescent="0.35">
      <c r="A6" s="2" t="s">
        <v>4</v>
      </c>
    </row>
    <row r="7" spans="1:1" x14ac:dyDescent="0.35">
      <c r="A7" s="2" t="s">
        <v>5</v>
      </c>
    </row>
    <row r="8" spans="1:1" x14ac:dyDescent="0.35">
      <c r="A8" s="2"/>
    </row>
    <row r="9" spans="1:1" x14ac:dyDescent="0.35">
      <c r="A9" t="s">
        <v>6</v>
      </c>
    </row>
    <row r="11" spans="1:1" x14ac:dyDescent="0.35">
      <c r="A11" s="2" t="s">
        <v>7</v>
      </c>
    </row>
    <row r="13" spans="1:1" x14ac:dyDescent="0.35">
      <c r="A13" t="s">
        <v>8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11</v>
      </c>
    </row>
    <row r="18" spans="1:11" x14ac:dyDescent="0.35">
      <c r="A18" t="s">
        <v>12</v>
      </c>
    </row>
    <row r="20" spans="1:11" x14ac:dyDescent="0.35">
      <c r="A20" t="s">
        <v>13</v>
      </c>
    </row>
    <row r="21" spans="1:11" x14ac:dyDescent="0.35">
      <c r="A21" t="s">
        <v>20</v>
      </c>
    </row>
    <row r="22" spans="1:11" x14ac:dyDescent="0.35">
      <c r="A22" t="s">
        <v>78</v>
      </c>
    </row>
    <row r="23" spans="1:11" x14ac:dyDescent="0.35">
      <c r="A23" t="s">
        <v>79</v>
      </c>
    </row>
    <row r="25" spans="1:11" x14ac:dyDescent="0.35">
      <c r="A25" t="s">
        <v>80</v>
      </c>
    </row>
    <row r="26" spans="1:11" x14ac:dyDescent="0.35">
      <c r="A26" t="s">
        <v>81</v>
      </c>
    </row>
    <row r="28" spans="1:11" x14ac:dyDescent="0.35">
      <c r="A28" t="s">
        <v>65</v>
      </c>
    </row>
    <row r="30" spans="1:11" x14ac:dyDescent="0.35">
      <c r="C30" s="4"/>
      <c r="D30" s="14"/>
      <c r="E30" s="14"/>
      <c r="F30" s="14"/>
      <c r="G30" s="14"/>
      <c r="H30" s="14"/>
      <c r="I30" s="14"/>
      <c r="J30" s="14"/>
      <c r="K30" s="14"/>
    </row>
    <row r="31" spans="1:11" ht="15" thickBot="1" x14ac:dyDescent="0.4"/>
    <row r="32" spans="1:11" ht="14.5" customHeight="1" x14ac:dyDescent="0.35">
      <c r="A32" s="4" t="s">
        <v>14</v>
      </c>
      <c r="B32" s="71"/>
      <c r="C32" s="71"/>
      <c r="D32" s="5">
        <v>3</v>
      </c>
      <c r="E32" s="20">
        <v>2</v>
      </c>
      <c r="F32" s="6">
        <v>0</v>
      </c>
      <c r="G32" s="6">
        <v>0</v>
      </c>
      <c r="H32" s="6" t="s">
        <v>16</v>
      </c>
      <c r="I32" s="6">
        <v>0</v>
      </c>
      <c r="J32" s="7" t="s">
        <v>16</v>
      </c>
      <c r="K32" s="8"/>
    </row>
    <row r="33" spans="1:13" ht="15" thickBot="1" x14ac:dyDescent="0.4">
      <c r="A33" s="4"/>
      <c r="B33" s="72" t="s">
        <v>66</v>
      </c>
      <c r="C33" s="71" t="s">
        <v>15</v>
      </c>
      <c r="D33" s="13" t="s">
        <v>17</v>
      </c>
      <c r="E33" s="21" t="s">
        <v>18</v>
      </c>
      <c r="F33" s="14" t="s">
        <v>21</v>
      </c>
      <c r="G33" s="14" t="s">
        <v>82</v>
      </c>
      <c r="H33" s="14" t="s">
        <v>23</v>
      </c>
      <c r="I33" s="14" t="s">
        <v>83</v>
      </c>
      <c r="J33" s="15" t="s">
        <v>25</v>
      </c>
      <c r="K33" s="12" t="s">
        <v>19</v>
      </c>
    </row>
    <row r="34" spans="1:13" x14ac:dyDescent="0.35">
      <c r="A34" s="5">
        <v>0</v>
      </c>
      <c r="B34" s="16">
        <v>0</v>
      </c>
      <c r="C34" s="16" t="s">
        <v>21</v>
      </c>
      <c r="D34" s="5">
        <v>1</v>
      </c>
      <c r="E34" s="20">
        <v>2</v>
      </c>
      <c r="F34" s="6">
        <v>1</v>
      </c>
      <c r="G34" s="6">
        <v>0</v>
      </c>
      <c r="H34" s="6">
        <v>0</v>
      </c>
      <c r="I34" s="6">
        <v>0</v>
      </c>
      <c r="J34" s="7">
        <v>0</v>
      </c>
      <c r="K34" s="7">
        <v>12</v>
      </c>
    </row>
    <row r="35" spans="1:13" x14ac:dyDescent="0.35">
      <c r="A35" s="13" t="s">
        <v>16</v>
      </c>
      <c r="B35" s="14">
        <v>1</v>
      </c>
      <c r="C35" s="14" t="s">
        <v>23</v>
      </c>
      <c r="D35" s="13">
        <v>2</v>
      </c>
      <c r="E35" s="21">
        <v>3</v>
      </c>
      <c r="F35" s="14">
        <v>0</v>
      </c>
      <c r="G35" s="14">
        <v>-1</v>
      </c>
      <c r="H35" s="14">
        <v>1</v>
      </c>
      <c r="I35" s="14">
        <v>0</v>
      </c>
      <c r="J35" s="15">
        <v>0</v>
      </c>
      <c r="K35" s="15">
        <v>12</v>
      </c>
    </row>
    <row r="36" spans="1:13" ht="15" thickBot="1" x14ac:dyDescent="0.4">
      <c r="A36" s="9" t="s">
        <v>16</v>
      </c>
      <c r="B36" s="10">
        <v>2</v>
      </c>
      <c r="C36" s="10" t="s">
        <v>25</v>
      </c>
      <c r="D36" s="9">
        <v>2</v>
      </c>
      <c r="E36" s="22">
        <v>1</v>
      </c>
      <c r="F36" s="10">
        <v>0</v>
      </c>
      <c r="G36" s="10">
        <v>0</v>
      </c>
      <c r="H36" s="10">
        <v>0</v>
      </c>
      <c r="I36" s="10">
        <v>-1</v>
      </c>
      <c r="J36" s="11">
        <v>1</v>
      </c>
      <c r="K36" s="11">
        <v>8</v>
      </c>
    </row>
    <row r="37" spans="1:13" ht="15" thickBot="1" x14ac:dyDescent="0.4">
      <c r="C37" s="4" t="s">
        <v>26</v>
      </c>
      <c r="D37" s="17" t="s">
        <v>29</v>
      </c>
      <c r="E37" s="23" t="s">
        <v>29</v>
      </c>
      <c r="F37" s="18">
        <v>0</v>
      </c>
      <c r="G37" s="18" t="s">
        <v>27</v>
      </c>
      <c r="H37" s="18" t="s">
        <v>16</v>
      </c>
      <c r="I37" s="18" t="s">
        <v>27</v>
      </c>
      <c r="J37" s="18" t="s">
        <v>16</v>
      </c>
      <c r="K37" s="19" t="s">
        <v>30</v>
      </c>
    </row>
    <row r="38" spans="1:13" ht="15" thickBot="1" x14ac:dyDescent="0.4">
      <c r="C38" s="4" t="s">
        <v>28</v>
      </c>
      <c r="D38" s="17" t="s">
        <v>84</v>
      </c>
      <c r="E38" s="23" t="s">
        <v>85</v>
      </c>
      <c r="F38" s="18">
        <v>0</v>
      </c>
      <c r="G38" s="18" t="s">
        <v>16</v>
      </c>
      <c r="H38" s="18">
        <v>0</v>
      </c>
      <c r="I38" s="18" t="s">
        <v>16</v>
      </c>
      <c r="J38" s="18">
        <v>0</v>
      </c>
      <c r="K38" s="19"/>
      <c r="M38" t="s">
        <v>68</v>
      </c>
    </row>
    <row r="39" spans="1:13" x14ac:dyDescent="0.35">
      <c r="C39" s="4"/>
      <c r="D39" s="14"/>
      <c r="E39" s="14"/>
      <c r="F39" s="14"/>
      <c r="G39" s="14"/>
      <c r="H39" s="14"/>
      <c r="I39" s="14"/>
      <c r="J39" s="14"/>
      <c r="K39" s="14"/>
    </row>
    <row r="40" spans="1:13" x14ac:dyDescent="0.35">
      <c r="B40" s="4" t="s">
        <v>16</v>
      </c>
      <c r="C40" s="14">
        <v>1000</v>
      </c>
      <c r="D40" s="14">
        <f>3-4*C40</f>
        <v>-3997</v>
      </c>
      <c r="E40" s="14">
        <f>2-4*C40</f>
        <v>-3998</v>
      </c>
      <c r="G40" s="14"/>
      <c r="H40" s="14"/>
      <c r="I40" s="14"/>
      <c r="J40" s="14"/>
      <c r="K40" s="14"/>
    </row>
    <row r="41" spans="1:13" x14ac:dyDescent="0.35">
      <c r="C41" s="4"/>
      <c r="D41" s="14"/>
      <c r="E41" s="14"/>
      <c r="F41" s="14"/>
      <c r="G41" s="14"/>
      <c r="H41" s="14"/>
      <c r="I41" s="14"/>
      <c r="J41" s="14"/>
      <c r="K41" s="14"/>
    </row>
    <row r="42" spans="1:13" x14ac:dyDescent="0.35">
      <c r="C42" s="4"/>
      <c r="D42" s="14"/>
      <c r="E42" s="14"/>
      <c r="F42" s="14"/>
      <c r="G42" s="14"/>
      <c r="H42" s="14"/>
      <c r="I42" s="14"/>
      <c r="J42" s="14"/>
      <c r="K42" s="14"/>
    </row>
    <row r="47" spans="1:13" ht="15" thickBot="1" x14ac:dyDescent="0.4"/>
    <row r="48" spans="1:13" x14ac:dyDescent="0.35">
      <c r="A48" s="4" t="s">
        <v>14</v>
      </c>
      <c r="B48" s="71"/>
      <c r="C48" s="71"/>
      <c r="D48" s="5">
        <v>3</v>
      </c>
      <c r="E48" s="6">
        <v>2</v>
      </c>
      <c r="F48" s="6">
        <v>0</v>
      </c>
      <c r="G48" s="6">
        <v>0</v>
      </c>
      <c r="H48" s="6" t="s">
        <v>16</v>
      </c>
      <c r="I48" s="6">
        <v>0</v>
      </c>
      <c r="J48" s="7" t="s">
        <v>16</v>
      </c>
      <c r="K48" s="8"/>
    </row>
    <row r="49" spans="1:13" ht="15" thickBot="1" x14ac:dyDescent="0.4">
      <c r="A49" s="4"/>
      <c r="B49" s="72" t="s">
        <v>66</v>
      </c>
      <c r="C49" s="71" t="s">
        <v>15</v>
      </c>
      <c r="D49" s="13" t="s">
        <v>17</v>
      </c>
      <c r="E49" s="14" t="s">
        <v>18</v>
      </c>
      <c r="F49" s="14" t="s">
        <v>21</v>
      </c>
      <c r="G49" s="14" t="s">
        <v>22</v>
      </c>
      <c r="H49" s="14" t="s">
        <v>23</v>
      </c>
      <c r="I49" s="14" t="s">
        <v>24</v>
      </c>
      <c r="J49" s="15" t="s">
        <v>25</v>
      </c>
      <c r="K49" s="12" t="s">
        <v>19</v>
      </c>
    </row>
    <row r="50" spans="1:13" x14ac:dyDescent="0.35">
      <c r="A50" s="5">
        <v>0</v>
      </c>
      <c r="B50" s="16">
        <v>0</v>
      </c>
      <c r="C50" s="16" t="s">
        <v>21</v>
      </c>
      <c r="D50" s="5">
        <v>1</v>
      </c>
      <c r="E50" s="6">
        <v>2</v>
      </c>
      <c r="F50" s="6">
        <v>1</v>
      </c>
      <c r="G50" s="6">
        <v>0</v>
      </c>
      <c r="H50" s="6">
        <v>0</v>
      </c>
      <c r="I50" s="6">
        <v>0</v>
      </c>
      <c r="J50" s="7">
        <v>0</v>
      </c>
      <c r="K50" s="7">
        <v>12</v>
      </c>
    </row>
    <row r="51" spans="1:13" x14ac:dyDescent="0.35">
      <c r="A51" s="13" t="s">
        <v>16</v>
      </c>
      <c r="B51" s="14">
        <v>1</v>
      </c>
      <c r="C51" s="14" t="s">
        <v>23</v>
      </c>
      <c r="D51" s="13">
        <v>2</v>
      </c>
      <c r="E51" s="14">
        <v>3</v>
      </c>
      <c r="F51" s="14">
        <v>0</v>
      </c>
      <c r="G51" s="14">
        <v>-1</v>
      </c>
      <c r="H51" s="14">
        <v>1</v>
      </c>
      <c r="I51" s="14">
        <v>0</v>
      </c>
      <c r="J51" s="15">
        <v>0</v>
      </c>
      <c r="K51" s="15">
        <v>12</v>
      </c>
    </row>
    <row r="52" spans="1:13" ht="15" thickBot="1" x14ac:dyDescent="0.4">
      <c r="A52" s="9" t="s">
        <v>16</v>
      </c>
      <c r="B52" s="10">
        <v>2</v>
      </c>
      <c r="C52" s="10" t="s">
        <v>25</v>
      </c>
      <c r="D52" s="9">
        <v>2</v>
      </c>
      <c r="E52" s="10">
        <v>1</v>
      </c>
      <c r="F52" s="10">
        <v>0</v>
      </c>
      <c r="G52" s="10">
        <v>0</v>
      </c>
      <c r="H52" s="10">
        <v>0</v>
      </c>
      <c r="I52" s="10">
        <v>-1</v>
      </c>
      <c r="J52" s="11">
        <v>1</v>
      </c>
      <c r="K52" s="11">
        <v>8</v>
      </c>
    </row>
    <row r="53" spans="1:13" ht="15" thickBot="1" x14ac:dyDescent="0.4">
      <c r="C53" s="4" t="s">
        <v>26</v>
      </c>
      <c r="D53" s="17" t="s">
        <v>29</v>
      </c>
      <c r="E53" s="18" t="s">
        <v>29</v>
      </c>
      <c r="F53" s="18">
        <v>0</v>
      </c>
      <c r="G53" s="18" t="s">
        <v>27</v>
      </c>
      <c r="H53" s="18" t="s">
        <v>16</v>
      </c>
      <c r="I53" s="18" t="s">
        <v>27</v>
      </c>
      <c r="J53" s="18" t="s">
        <v>16</v>
      </c>
      <c r="K53" s="19" t="s">
        <v>30</v>
      </c>
    </row>
    <row r="54" spans="1:13" ht="15" thickBot="1" x14ac:dyDescent="0.4">
      <c r="C54" s="4" t="s">
        <v>28</v>
      </c>
      <c r="D54" s="17" t="s">
        <v>31</v>
      </c>
      <c r="E54" s="18" t="s">
        <v>32</v>
      </c>
      <c r="F54" s="18">
        <v>0</v>
      </c>
      <c r="G54" s="18" t="s">
        <v>16</v>
      </c>
      <c r="H54" s="18">
        <v>0</v>
      </c>
      <c r="I54" s="18" t="s">
        <v>16</v>
      </c>
      <c r="J54" s="18">
        <v>0</v>
      </c>
      <c r="K54" s="19"/>
      <c r="M54" t="s">
        <v>68</v>
      </c>
    </row>
    <row r="59" spans="1:13" ht="15" thickBot="1" x14ac:dyDescent="0.4">
      <c r="M59" t="s">
        <v>69</v>
      </c>
    </row>
    <row r="60" spans="1:13" ht="14.5" customHeight="1" x14ac:dyDescent="0.35">
      <c r="A60" s="4" t="s">
        <v>14</v>
      </c>
      <c r="B60" s="71"/>
      <c r="C60" s="71"/>
      <c r="D60" s="5">
        <v>3</v>
      </c>
      <c r="E60" s="20">
        <v>2</v>
      </c>
      <c r="F60" s="6">
        <v>0</v>
      </c>
      <c r="G60" s="6">
        <v>0</v>
      </c>
      <c r="H60" s="6" t="s">
        <v>16</v>
      </c>
      <c r="I60" s="6">
        <v>0</v>
      </c>
      <c r="J60" s="7" t="s">
        <v>16</v>
      </c>
      <c r="K60" s="8"/>
    </row>
    <row r="61" spans="1:13" ht="15" thickBot="1" x14ac:dyDescent="0.4">
      <c r="A61" s="4"/>
      <c r="B61" s="72" t="s">
        <v>66</v>
      </c>
      <c r="C61" s="71" t="s">
        <v>15</v>
      </c>
      <c r="D61" s="13" t="s">
        <v>17</v>
      </c>
      <c r="E61" s="21" t="s">
        <v>18</v>
      </c>
      <c r="F61" s="14" t="s">
        <v>21</v>
      </c>
      <c r="G61" s="14" t="s">
        <v>22</v>
      </c>
      <c r="H61" s="14" t="s">
        <v>23</v>
      </c>
      <c r="I61" s="14" t="s">
        <v>24</v>
      </c>
      <c r="J61" s="15" t="s">
        <v>25</v>
      </c>
      <c r="K61" s="12" t="s">
        <v>19</v>
      </c>
    </row>
    <row r="62" spans="1:13" x14ac:dyDescent="0.35">
      <c r="A62" s="5">
        <v>0</v>
      </c>
      <c r="B62" s="16">
        <v>0</v>
      </c>
      <c r="C62" s="16" t="s">
        <v>21</v>
      </c>
      <c r="D62" s="5">
        <v>1</v>
      </c>
      <c r="E62" s="20">
        <v>2</v>
      </c>
      <c r="F62" s="6">
        <v>1</v>
      </c>
      <c r="G62" s="6">
        <v>0</v>
      </c>
      <c r="H62" s="6">
        <v>0</v>
      </c>
      <c r="I62" s="6">
        <v>0</v>
      </c>
      <c r="J62" s="7">
        <v>0</v>
      </c>
      <c r="K62" s="7">
        <v>12</v>
      </c>
    </row>
    <row r="63" spans="1:13" x14ac:dyDescent="0.35">
      <c r="A63" s="13" t="s">
        <v>16</v>
      </c>
      <c r="B63" s="14">
        <v>1</v>
      </c>
      <c r="C63" s="14" t="s">
        <v>23</v>
      </c>
      <c r="D63" s="13">
        <v>2</v>
      </c>
      <c r="E63" s="21">
        <v>3</v>
      </c>
      <c r="F63" s="14">
        <v>0</v>
      </c>
      <c r="G63" s="14">
        <v>-1</v>
      </c>
      <c r="H63" s="14">
        <v>1</v>
      </c>
      <c r="I63" s="14">
        <v>0</v>
      </c>
      <c r="J63" s="15">
        <v>0</v>
      </c>
      <c r="K63" s="15">
        <v>12</v>
      </c>
    </row>
    <row r="64" spans="1:13" ht="15" thickBot="1" x14ac:dyDescent="0.4">
      <c r="A64" s="9" t="s">
        <v>16</v>
      </c>
      <c r="B64" s="10">
        <v>2</v>
      </c>
      <c r="C64" s="10" t="s">
        <v>25</v>
      </c>
      <c r="D64" s="9">
        <v>2</v>
      </c>
      <c r="E64" s="22">
        <v>1</v>
      </c>
      <c r="F64" s="10">
        <v>0</v>
      </c>
      <c r="G64" s="10">
        <v>0</v>
      </c>
      <c r="H64" s="10">
        <v>0</v>
      </c>
      <c r="I64" s="10">
        <v>-1</v>
      </c>
      <c r="J64" s="11">
        <v>1</v>
      </c>
      <c r="K64" s="11">
        <v>8</v>
      </c>
    </row>
    <row r="65" spans="1:15" ht="15" thickBot="1" x14ac:dyDescent="0.4">
      <c r="C65" s="4" t="s">
        <v>26</v>
      </c>
      <c r="D65" s="17" t="s">
        <v>29</v>
      </c>
      <c r="E65" s="23" t="s">
        <v>29</v>
      </c>
      <c r="F65" s="18">
        <v>0</v>
      </c>
      <c r="G65" s="18" t="s">
        <v>27</v>
      </c>
      <c r="H65" s="18" t="s">
        <v>16</v>
      </c>
      <c r="I65" s="18" t="s">
        <v>27</v>
      </c>
      <c r="J65" s="18" t="s">
        <v>16</v>
      </c>
      <c r="K65" s="19" t="s">
        <v>30</v>
      </c>
    </row>
    <row r="66" spans="1:15" ht="15" thickBot="1" x14ac:dyDescent="0.4">
      <c r="C66" s="4" t="s">
        <v>28</v>
      </c>
      <c r="D66" s="17" t="s">
        <v>31</v>
      </c>
      <c r="E66" s="24" t="s">
        <v>32</v>
      </c>
      <c r="F66" s="18">
        <v>0</v>
      </c>
      <c r="G66" s="18" t="s">
        <v>16</v>
      </c>
      <c r="H66" s="18">
        <v>0</v>
      </c>
      <c r="I66" s="18" t="s">
        <v>16</v>
      </c>
      <c r="J66" s="18">
        <v>0</v>
      </c>
      <c r="K66" s="19"/>
    </row>
    <row r="69" spans="1:15" ht="15" thickBot="1" x14ac:dyDescent="0.4"/>
    <row r="70" spans="1:15" x14ac:dyDescent="0.35">
      <c r="A70" s="4" t="s">
        <v>14</v>
      </c>
      <c r="B70" s="71"/>
      <c r="C70" s="71"/>
      <c r="D70" s="5">
        <v>3</v>
      </c>
      <c r="E70" s="20">
        <v>2</v>
      </c>
      <c r="F70" s="6">
        <v>0</v>
      </c>
      <c r="G70" s="6">
        <v>0</v>
      </c>
      <c r="H70" s="6" t="s">
        <v>16</v>
      </c>
      <c r="I70" s="6">
        <v>0</v>
      </c>
      <c r="J70" s="7" t="s">
        <v>16</v>
      </c>
      <c r="K70" s="8"/>
      <c r="O70" t="s">
        <v>73</v>
      </c>
    </row>
    <row r="71" spans="1:15" ht="15" thickBot="1" x14ac:dyDescent="0.4">
      <c r="A71" s="4"/>
      <c r="B71" s="72" t="s">
        <v>66</v>
      </c>
      <c r="C71" s="71" t="s">
        <v>15</v>
      </c>
      <c r="D71" s="13" t="s">
        <v>17</v>
      </c>
      <c r="E71" s="21" t="s">
        <v>18</v>
      </c>
      <c r="F71" s="14" t="s">
        <v>21</v>
      </c>
      <c r="G71" s="14" t="s">
        <v>22</v>
      </c>
      <c r="H71" s="14" t="s">
        <v>23</v>
      </c>
      <c r="I71" s="14" t="s">
        <v>24</v>
      </c>
      <c r="J71" s="15" t="s">
        <v>25</v>
      </c>
      <c r="K71" s="12" t="s">
        <v>19</v>
      </c>
    </row>
    <row r="72" spans="1:15" x14ac:dyDescent="0.35">
      <c r="A72" s="5">
        <v>0</v>
      </c>
      <c r="B72" s="16">
        <v>0</v>
      </c>
      <c r="C72" s="16" t="s">
        <v>21</v>
      </c>
      <c r="D72" s="5">
        <v>1</v>
      </c>
      <c r="E72" s="20">
        <v>2</v>
      </c>
      <c r="F72" s="6">
        <v>1</v>
      </c>
      <c r="G72" s="6">
        <v>0</v>
      </c>
      <c r="H72" s="6">
        <v>0</v>
      </c>
      <c r="I72" s="6">
        <v>0</v>
      </c>
      <c r="J72" s="7">
        <v>0</v>
      </c>
      <c r="K72" s="7">
        <v>12</v>
      </c>
      <c r="M72" s="25" t="s">
        <v>33</v>
      </c>
      <c r="N72" s="4">
        <f>+K72/E72</f>
        <v>6</v>
      </c>
    </row>
    <row r="73" spans="1:15" x14ac:dyDescent="0.35">
      <c r="A73" s="13" t="s">
        <v>16</v>
      </c>
      <c r="B73" s="14">
        <v>1</v>
      </c>
      <c r="C73" s="14" t="s">
        <v>23</v>
      </c>
      <c r="D73" s="26">
        <v>2</v>
      </c>
      <c r="E73" s="21">
        <v>3</v>
      </c>
      <c r="F73" s="21">
        <v>0</v>
      </c>
      <c r="G73" s="21">
        <v>-1</v>
      </c>
      <c r="H73" s="21">
        <v>1</v>
      </c>
      <c r="I73" s="21">
        <v>0</v>
      </c>
      <c r="J73" s="27">
        <v>0</v>
      </c>
      <c r="K73" s="27">
        <v>12</v>
      </c>
      <c r="M73" s="25" t="s">
        <v>34</v>
      </c>
      <c r="N73" s="61">
        <f>+K73/E73</f>
        <v>4</v>
      </c>
    </row>
    <row r="74" spans="1:15" ht="15" thickBot="1" x14ac:dyDescent="0.4">
      <c r="A74" s="9" t="s">
        <v>16</v>
      </c>
      <c r="B74" s="10">
        <v>2</v>
      </c>
      <c r="C74" s="10" t="s">
        <v>25</v>
      </c>
      <c r="D74" s="9">
        <v>2</v>
      </c>
      <c r="E74" s="22">
        <v>1</v>
      </c>
      <c r="F74" s="10">
        <v>0</v>
      </c>
      <c r="G74" s="10">
        <v>0</v>
      </c>
      <c r="H74" s="10">
        <v>0</v>
      </c>
      <c r="I74" s="10">
        <v>-1</v>
      </c>
      <c r="J74" s="11">
        <v>1</v>
      </c>
      <c r="K74" s="11">
        <v>8</v>
      </c>
      <c r="M74" s="25" t="s">
        <v>35</v>
      </c>
      <c r="N74" s="4">
        <f>+K74/E74</f>
        <v>8</v>
      </c>
    </row>
    <row r="75" spans="1:15" ht="15" thickBot="1" x14ac:dyDescent="0.4">
      <c r="C75" s="4" t="s">
        <v>26</v>
      </c>
      <c r="D75" s="17" t="s">
        <v>29</v>
      </c>
      <c r="E75" s="23" t="s">
        <v>29</v>
      </c>
      <c r="F75" s="18">
        <v>0</v>
      </c>
      <c r="G75" s="18" t="s">
        <v>27</v>
      </c>
      <c r="H75" s="18" t="s">
        <v>16</v>
      </c>
      <c r="I75" s="18" t="s">
        <v>27</v>
      </c>
      <c r="J75" s="18" t="s">
        <v>16</v>
      </c>
      <c r="K75" s="19" t="s">
        <v>30</v>
      </c>
    </row>
    <row r="76" spans="1:15" ht="15" thickBot="1" x14ac:dyDescent="0.4">
      <c r="C76" s="4" t="s">
        <v>28</v>
      </c>
      <c r="D76" s="17" t="s">
        <v>31</v>
      </c>
      <c r="E76" s="24" t="s">
        <v>32</v>
      </c>
      <c r="F76" s="18">
        <v>0</v>
      </c>
      <c r="G76" s="18" t="s">
        <v>16</v>
      </c>
      <c r="H76" s="18">
        <v>0</v>
      </c>
      <c r="I76" s="18" t="s">
        <v>16</v>
      </c>
      <c r="J76" s="18">
        <v>0</v>
      </c>
      <c r="K76" s="19"/>
    </row>
    <row r="79" spans="1:15" ht="15" thickBot="1" x14ac:dyDescent="0.4"/>
    <row r="80" spans="1:15" ht="14.5" customHeight="1" x14ac:dyDescent="0.35">
      <c r="A80" s="4" t="s">
        <v>14</v>
      </c>
      <c r="B80" s="71"/>
      <c r="C80" s="71"/>
      <c r="D80" s="5">
        <v>3</v>
      </c>
      <c r="E80" s="6">
        <v>2</v>
      </c>
      <c r="F80" s="6">
        <v>0</v>
      </c>
      <c r="G80" s="6">
        <v>0</v>
      </c>
      <c r="H80" s="6" t="s">
        <v>16</v>
      </c>
      <c r="I80" s="6">
        <v>0</v>
      </c>
      <c r="J80" s="7" t="s">
        <v>16</v>
      </c>
      <c r="K80" s="8"/>
    </row>
    <row r="81" spans="1:23" ht="15" thickBot="1" x14ac:dyDescent="0.4">
      <c r="A81" s="4"/>
      <c r="B81" s="72" t="s">
        <v>66</v>
      </c>
      <c r="C81" s="71" t="s">
        <v>15</v>
      </c>
      <c r="D81" s="13" t="s">
        <v>17</v>
      </c>
      <c r="E81" s="14" t="s">
        <v>18</v>
      </c>
      <c r="F81" s="14" t="s">
        <v>21</v>
      </c>
      <c r="G81" s="14" t="s">
        <v>22</v>
      </c>
      <c r="H81" s="14" t="s">
        <v>23</v>
      </c>
      <c r="I81" s="14" t="s">
        <v>24</v>
      </c>
      <c r="J81" s="15" t="s">
        <v>25</v>
      </c>
      <c r="K81" s="12" t="s">
        <v>19</v>
      </c>
    </row>
    <row r="82" spans="1:23" x14ac:dyDescent="0.35">
      <c r="A82" s="5">
        <v>0</v>
      </c>
      <c r="B82" s="16">
        <v>0</v>
      </c>
      <c r="C82" s="16" t="s">
        <v>21</v>
      </c>
      <c r="D82" s="5"/>
      <c r="E82" s="6"/>
      <c r="F82" s="6"/>
      <c r="G82" s="6"/>
      <c r="H82" s="6"/>
      <c r="I82" s="6"/>
      <c r="J82" s="7"/>
      <c r="K82" s="7"/>
      <c r="M82" t="s">
        <v>72</v>
      </c>
    </row>
    <row r="83" spans="1:23" x14ac:dyDescent="0.35">
      <c r="A83" s="13">
        <v>2</v>
      </c>
      <c r="B83" s="14">
        <v>1</v>
      </c>
      <c r="C83" s="14" t="s">
        <v>18</v>
      </c>
      <c r="D83" s="32">
        <f>+D73/$E73</f>
        <v>0.66666666666666663</v>
      </c>
      <c r="E83" s="30">
        <f t="shared" ref="E83:K83" si="0">+E73/$E73</f>
        <v>1</v>
      </c>
      <c r="F83" s="30">
        <f t="shared" si="0"/>
        <v>0</v>
      </c>
      <c r="G83" s="33">
        <f t="shared" si="0"/>
        <v>-0.33333333333333331</v>
      </c>
      <c r="H83" s="33">
        <f t="shared" si="0"/>
        <v>0.33333333333333331</v>
      </c>
      <c r="I83" s="30">
        <f t="shared" si="0"/>
        <v>0</v>
      </c>
      <c r="J83" s="31">
        <f t="shared" si="0"/>
        <v>0</v>
      </c>
      <c r="K83" s="28">
        <f t="shared" si="0"/>
        <v>4</v>
      </c>
      <c r="M83" t="s">
        <v>67</v>
      </c>
    </row>
    <row r="84" spans="1:23" ht="15" thickBot="1" x14ac:dyDescent="0.4">
      <c r="A84" s="9" t="s">
        <v>16</v>
      </c>
      <c r="B84" s="10">
        <v>2</v>
      </c>
      <c r="C84" s="10" t="s">
        <v>25</v>
      </c>
      <c r="D84" s="9"/>
      <c r="E84" s="10"/>
      <c r="F84" s="10"/>
      <c r="G84" s="10"/>
      <c r="H84" s="10"/>
      <c r="I84" s="10"/>
      <c r="J84" s="11"/>
      <c r="K84" s="11"/>
    </row>
    <row r="85" spans="1:23" ht="15" thickBot="1" x14ac:dyDescent="0.4">
      <c r="C85" s="4" t="s">
        <v>26</v>
      </c>
      <c r="D85" s="17"/>
      <c r="E85" s="18"/>
      <c r="F85" s="18"/>
      <c r="G85" s="18"/>
      <c r="H85" s="18"/>
      <c r="I85" s="18"/>
      <c r="J85" s="18"/>
      <c r="K85" s="19"/>
    </row>
    <row r="86" spans="1:23" ht="15" thickBot="1" x14ac:dyDescent="0.4">
      <c r="C86" s="4" t="s">
        <v>28</v>
      </c>
      <c r="D86" s="17"/>
      <c r="E86" s="18"/>
      <c r="F86" s="18"/>
      <c r="G86" s="18"/>
      <c r="H86" s="18"/>
      <c r="I86" s="18"/>
      <c r="J86" s="18"/>
      <c r="K86" s="19"/>
    </row>
    <row r="89" spans="1:23" ht="15" thickBot="1" x14ac:dyDescent="0.4"/>
    <row r="90" spans="1:23" ht="14.5" customHeight="1" x14ac:dyDescent="0.35">
      <c r="A90" s="4" t="s">
        <v>14</v>
      </c>
      <c r="B90" s="71"/>
      <c r="C90" s="71"/>
      <c r="D90" s="5">
        <v>3</v>
      </c>
      <c r="E90" s="6">
        <v>2</v>
      </c>
      <c r="F90" s="6">
        <v>0</v>
      </c>
      <c r="G90" s="6">
        <v>0</v>
      </c>
      <c r="H90" s="6" t="s">
        <v>16</v>
      </c>
      <c r="I90" s="6">
        <v>0</v>
      </c>
      <c r="J90" s="7" t="s">
        <v>16</v>
      </c>
      <c r="K90" s="8"/>
      <c r="O90" t="s">
        <v>86</v>
      </c>
      <c r="P90" s="5">
        <v>1</v>
      </c>
      <c r="Q90" s="20">
        <v>2</v>
      </c>
      <c r="R90" s="6">
        <v>1</v>
      </c>
      <c r="S90" s="6">
        <v>0</v>
      </c>
      <c r="T90" s="6">
        <v>0</v>
      </c>
      <c r="U90" s="6">
        <v>0</v>
      </c>
      <c r="V90" s="7">
        <v>0</v>
      </c>
      <c r="W90" s="7">
        <v>12</v>
      </c>
    </row>
    <row r="91" spans="1:23" ht="15" thickBot="1" x14ac:dyDescent="0.4">
      <c r="A91" s="4"/>
      <c r="B91" s="72" t="s">
        <v>66</v>
      </c>
      <c r="C91" s="71" t="s">
        <v>15</v>
      </c>
      <c r="D91" s="13" t="s">
        <v>17</v>
      </c>
      <c r="E91" s="14" t="s">
        <v>18</v>
      </c>
      <c r="F91" s="14" t="s">
        <v>21</v>
      </c>
      <c r="G91" s="14" t="s">
        <v>22</v>
      </c>
      <c r="H91" s="14" t="s">
        <v>23</v>
      </c>
      <c r="I91" s="14" t="s">
        <v>24</v>
      </c>
      <c r="J91" s="15" t="s">
        <v>25</v>
      </c>
      <c r="K91" s="12" t="s">
        <v>19</v>
      </c>
      <c r="O91" t="s">
        <v>87</v>
      </c>
      <c r="P91">
        <f>+D83*2</f>
        <v>1.3333333333333333</v>
      </c>
      <c r="Q91">
        <f t="shared" ref="Q91:T91" si="1">+E83*2</f>
        <v>2</v>
      </c>
      <c r="R91">
        <f t="shared" si="1"/>
        <v>0</v>
      </c>
      <c r="S91">
        <f t="shared" si="1"/>
        <v>-0.66666666666666663</v>
      </c>
      <c r="T91">
        <f t="shared" si="1"/>
        <v>0.66666666666666663</v>
      </c>
      <c r="U91">
        <f>+I83*2</f>
        <v>0</v>
      </c>
      <c r="V91">
        <f t="shared" ref="V91" si="2">+J83*2</f>
        <v>0</v>
      </c>
      <c r="W91">
        <f t="shared" ref="W91" si="3">+K83*2</f>
        <v>8</v>
      </c>
    </row>
    <row r="92" spans="1:23" x14ac:dyDescent="0.35">
      <c r="A92" s="5">
        <v>0</v>
      </c>
      <c r="B92" s="16">
        <v>0</v>
      </c>
      <c r="C92" s="16" t="s">
        <v>21</v>
      </c>
      <c r="D92" s="5"/>
      <c r="E92" s="34">
        <v>0</v>
      </c>
      <c r="F92" s="6"/>
      <c r="G92" s="6"/>
      <c r="H92" s="6"/>
      <c r="I92" s="6"/>
      <c r="J92" s="7"/>
      <c r="K92" s="7"/>
      <c r="O92" t="s">
        <v>88</v>
      </c>
      <c r="P92">
        <f>+P90-P91</f>
        <v>-0.33333333333333326</v>
      </c>
      <c r="Q92">
        <f t="shared" ref="Q92:W92" si="4">+Q90-Q91</f>
        <v>0</v>
      </c>
      <c r="R92">
        <f t="shared" si="4"/>
        <v>1</v>
      </c>
      <c r="S92">
        <f t="shared" si="4"/>
        <v>0.66666666666666663</v>
      </c>
      <c r="T92">
        <f t="shared" si="4"/>
        <v>-0.66666666666666663</v>
      </c>
      <c r="U92">
        <f t="shared" si="4"/>
        <v>0</v>
      </c>
      <c r="V92">
        <f t="shared" si="4"/>
        <v>0</v>
      </c>
      <c r="W92">
        <f t="shared" si="4"/>
        <v>4</v>
      </c>
    </row>
    <row r="93" spans="1:23" x14ac:dyDescent="0.35">
      <c r="A93" s="13">
        <v>2</v>
      </c>
      <c r="B93" s="14">
        <v>1</v>
      </c>
      <c r="C93" s="14" t="s">
        <v>18</v>
      </c>
      <c r="D93" s="32">
        <f>+D83</f>
        <v>0.66666666666666663</v>
      </c>
      <c r="E93" s="30">
        <f t="shared" ref="E93:K93" si="5">+E83</f>
        <v>1</v>
      </c>
      <c r="F93" s="30">
        <f t="shared" si="5"/>
        <v>0</v>
      </c>
      <c r="G93" s="33">
        <f t="shared" si="5"/>
        <v>-0.33333333333333331</v>
      </c>
      <c r="H93" s="33">
        <f t="shared" si="5"/>
        <v>0.33333333333333331</v>
      </c>
      <c r="I93" s="30">
        <f t="shared" si="5"/>
        <v>0</v>
      </c>
      <c r="J93" s="31">
        <f t="shared" si="5"/>
        <v>0</v>
      </c>
      <c r="K93" s="28">
        <f t="shared" si="5"/>
        <v>4</v>
      </c>
      <c r="M93" t="s">
        <v>70</v>
      </c>
    </row>
    <row r="94" spans="1:23" ht="15" thickBot="1" x14ac:dyDescent="0.4">
      <c r="A94" s="9" t="s">
        <v>16</v>
      </c>
      <c r="B94" s="10">
        <v>2</v>
      </c>
      <c r="C94" s="10" t="s">
        <v>25</v>
      </c>
      <c r="D94" s="9"/>
      <c r="E94" s="35">
        <v>0</v>
      </c>
      <c r="F94" s="10"/>
      <c r="G94" s="10"/>
      <c r="H94" s="10"/>
      <c r="I94" s="10"/>
      <c r="J94" s="11"/>
      <c r="K94" s="11"/>
    </row>
    <row r="95" spans="1:23" ht="15" thickBot="1" x14ac:dyDescent="0.4">
      <c r="C95" s="4" t="s">
        <v>26</v>
      </c>
      <c r="D95" s="17"/>
      <c r="E95" s="18"/>
      <c r="F95" s="18"/>
      <c r="G95" s="18"/>
      <c r="H95" s="18"/>
      <c r="I95" s="18"/>
      <c r="J95" s="18"/>
      <c r="K95" s="19"/>
      <c r="O95" t="s">
        <v>89</v>
      </c>
      <c r="P95" s="9">
        <v>2</v>
      </c>
      <c r="Q95" s="22">
        <v>1</v>
      </c>
      <c r="R95" s="10">
        <v>0</v>
      </c>
      <c r="S95" s="10">
        <v>0</v>
      </c>
      <c r="T95" s="10">
        <v>0</v>
      </c>
      <c r="U95" s="10">
        <v>-1</v>
      </c>
      <c r="V95" s="11">
        <v>1</v>
      </c>
      <c r="W95" s="11">
        <v>8</v>
      </c>
    </row>
    <row r="96" spans="1:23" ht="15" thickBot="1" x14ac:dyDescent="0.4">
      <c r="C96" s="4" t="s">
        <v>28</v>
      </c>
      <c r="D96" s="17"/>
      <c r="E96" s="18"/>
      <c r="F96" s="18"/>
      <c r="G96" s="18"/>
      <c r="H96" s="18"/>
      <c r="I96" s="18"/>
      <c r="J96" s="18"/>
      <c r="K96" s="19"/>
      <c r="O96" t="s">
        <v>90</v>
      </c>
      <c r="P96" s="73">
        <f>+D83</f>
        <v>0.66666666666666663</v>
      </c>
      <c r="Q96" s="73">
        <f t="shared" ref="Q96:W96" si="6">+E83</f>
        <v>1</v>
      </c>
      <c r="R96" s="73">
        <f t="shared" si="6"/>
        <v>0</v>
      </c>
      <c r="S96" s="73">
        <f t="shared" si="6"/>
        <v>-0.33333333333333331</v>
      </c>
      <c r="T96" s="73">
        <f t="shared" si="6"/>
        <v>0.33333333333333331</v>
      </c>
      <c r="U96" s="73">
        <f t="shared" si="6"/>
        <v>0</v>
      </c>
      <c r="V96" s="73">
        <f t="shared" si="6"/>
        <v>0</v>
      </c>
      <c r="W96" s="73">
        <f t="shared" si="6"/>
        <v>4</v>
      </c>
    </row>
    <row r="97" spans="1:23" x14ac:dyDescent="0.35">
      <c r="O97" t="s">
        <v>91</v>
      </c>
      <c r="P97">
        <f>+P95-P96</f>
        <v>1.3333333333333335</v>
      </c>
      <c r="Q97">
        <f t="shared" ref="Q97:W97" si="7">+Q95-Q96</f>
        <v>0</v>
      </c>
      <c r="R97">
        <f t="shared" si="7"/>
        <v>0</v>
      </c>
      <c r="S97">
        <f t="shared" si="7"/>
        <v>0.33333333333333331</v>
      </c>
      <c r="T97">
        <f t="shared" si="7"/>
        <v>-0.33333333333333331</v>
      </c>
      <c r="U97">
        <f t="shared" si="7"/>
        <v>-1</v>
      </c>
      <c r="V97">
        <f t="shared" si="7"/>
        <v>1</v>
      </c>
      <c r="W97">
        <f t="shared" si="7"/>
        <v>4</v>
      </c>
    </row>
    <row r="99" spans="1:23" ht="15" thickBot="1" x14ac:dyDescent="0.4"/>
    <row r="100" spans="1:23" ht="14.5" customHeight="1" x14ac:dyDescent="0.35">
      <c r="A100" s="4" t="s">
        <v>14</v>
      </c>
      <c r="B100" s="71"/>
      <c r="C100" s="71"/>
      <c r="D100" s="40">
        <v>3</v>
      </c>
      <c r="E100" s="6">
        <v>2</v>
      </c>
      <c r="F100" s="6">
        <v>0</v>
      </c>
      <c r="G100" s="6">
        <v>0</v>
      </c>
      <c r="H100" s="6" t="s">
        <v>16</v>
      </c>
      <c r="I100" s="6">
        <v>0</v>
      </c>
      <c r="J100" s="7" t="s">
        <v>16</v>
      </c>
      <c r="K100" s="8"/>
    </row>
    <row r="101" spans="1:23" ht="15" thickBot="1" x14ac:dyDescent="0.4">
      <c r="A101" s="4"/>
      <c r="B101" s="72" t="s">
        <v>66</v>
      </c>
      <c r="C101" s="71" t="s">
        <v>15</v>
      </c>
      <c r="D101" s="26" t="s">
        <v>17</v>
      </c>
      <c r="E101" s="14" t="s">
        <v>18</v>
      </c>
      <c r="F101" s="14" t="s">
        <v>21</v>
      </c>
      <c r="G101" s="14" t="s">
        <v>22</v>
      </c>
      <c r="H101" s="14" t="s">
        <v>23</v>
      </c>
      <c r="I101" s="14" t="s">
        <v>24</v>
      </c>
      <c r="J101" s="15" t="s">
        <v>25</v>
      </c>
      <c r="K101" s="12" t="s">
        <v>19</v>
      </c>
    </row>
    <row r="102" spans="1:23" x14ac:dyDescent="0.35">
      <c r="A102" s="5">
        <v>0</v>
      </c>
      <c r="B102" s="16">
        <v>0</v>
      </c>
      <c r="C102" s="16" t="s">
        <v>21</v>
      </c>
      <c r="D102" s="41">
        <f>-2*D103+D72</f>
        <v>-0.33333333333333326</v>
      </c>
      <c r="E102" s="74">
        <f t="shared" ref="E102:K102" si="8">-2*E103+E72</f>
        <v>0</v>
      </c>
      <c r="F102" s="36">
        <f t="shared" si="8"/>
        <v>1</v>
      </c>
      <c r="G102" s="36">
        <f t="shared" si="8"/>
        <v>0.66666666666666663</v>
      </c>
      <c r="H102" s="36">
        <f t="shared" si="8"/>
        <v>-0.66666666666666663</v>
      </c>
      <c r="I102" s="36">
        <f t="shared" si="8"/>
        <v>0</v>
      </c>
      <c r="J102" s="57">
        <f t="shared" si="8"/>
        <v>0</v>
      </c>
      <c r="K102" s="7">
        <f t="shared" si="8"/>
        <v>4</v>
      </c>
      <c r="M102" t="s">
        <v>36</v>
      </c>
    </row>
    <row r="103" spans="1:23" x14ac:dyDescent="0.35">
      <c r="A103" s="13">
        <v>2</v>
      </c>
      <c r="B103" s="14">
        <v>1</v>
      </c>
      <c r="C103" s="14" t="s">
        <v>18</v>
      </c>
      <c r="D103" s="42">
        <f>+D93</f>
        <v>0.66666666666666663</v>
      </c>
      <c r="E103" s="33">
        <f t="shared" ref="E103:K103" si="9">+E93</f>
        <v>1</v>
      </c>
      <c r="F103" s="33">
        <f t="shared" si="9"/>
        <v>0</v>
      </c>
      <c r="G103" s="33">
        <f t="shared" si="9"/>
        <v>-0.33333333333333331</v>
      </c>
      <c r="H103" s="33">
        <f t="shared" si="9"/>
        <v>0.33333333333333331</v>
      </c>
      <c r="I103" s="33">
        <f t="shared" si="9"/>
        <v>0</v>
      </c>
      <c r="J103" s="58">
        <f t="shared" si="9"/>
        <v>0</v>
      </c>
      <c r="K103" s="28">
        <f t="shared" si="9"/>
        <v>4</v>
      </c>
    </row>
    <row r="104" spans="1:23" ht="15" thickBot="1" x14ac:dyDescent="0.4">
      <c r="A104" s="9" t="s">
        <v>16</v>
      </c>
      <c r="B104" s="10">
        <v>2</v>
      </c>
      <c r="C104" s="10" t="s">
        <v>25</v>
      </c>
      <c r="D104" s="43">
        <f>-D103+D74</f>
        <v>1.3333333333333335</v>
      </c>
      <c r="E104" s="75">
        <f t="shared" ref="E104:K104" si="10">-E103+E74</f>
        <v>0</v>
      </c>
      <c r="F104" s="37">
        <f t="shared" si="10"/>
        <v>0</v>
      </c>
      <c r="G104" s="37">
        <f t="shared" si="10"/>
        <v>0.33333333333333331</v>
      </c>
      <c r="H104" s="37">
        <f t="shared" si="10"/>
        <v>-0.33333333333333331</v>
      </c>
      <c r="I104" s="37">
        <f t="shared" si="10"/>
        <v>-1</v>
      </c>
      <c r="J104" s="76">
        <f t="shared" si="10"/>
        <v>1</v>
      </c>
      <c r="K104" s="11">
        <f t="shared" si="10"/>
        <v>4</v>
      </c>
      <c r="M104" t="s">
        <v>37</v>
      </c>
    </row>
    <row r="105" spans="1:23" ht="15" thickBot="1" x14ac:dyDescent="0.4">
      <c r="C105" s="4" t="s">
        <v>26</v>
      </c>
      <c r="D105" s="77" t="s">
        <v>40</v>
      </c>
      <c r="E105" s="18">
        <v>2</v>
      </c>
      <c r="F105" s="18">
        <v>0</v>
      </c>
      <c r="G105" s="63" t="s">
        <v>38</v>
      </c>
      <c r="H105" s="63" t="s">
        <v>43</v>
      </c>
      <c r="I105" s="18" t="s">
        <v>27</v>
      </c>
      <c r="J105" s="18" t="s">
        <v>16</v>
      </c>
      <c r="K105" s="19" t="s">
        <v>41</v>
      </c>
    </row>
    <row r="106" spans="1:23" ht="15" thickBot="1" x14ac:dyDescent="0.4">
      <c r="C106" s="4" t="s">
        <v>28</v>
      </c>
      <c r="D106" s="77" t="s">
        <v>92</v>
      </c>
      <c r="E106" s="18">
        <v>0</v>
      </c>
      <c r="F106" s="18">
        <v>0</v>
      </c>
      <c r="G106" s="63" t="s">
        <v>43</v>
      </c>
      <c r="H106" s="65" t="s">
        <v>93</v>
      </c>
      <c r="I106" s="18" t="s">
        <v>16</v>
      </c>
      <c r="J106" s="18">
        <v>0</v>
      </c>
      <c r="K106" s="19"/>
    </row>
    <row r="109" spans="1:23" ht="15" thickBot="1" x14ac:dyDescent="0.4"/>
    <row r="110" spans="1:23" ht="14.5" customHeight="1" x14ac:dyDescent="0.35">
      <c r="A110" s="4" t="s">
        <v>14</v>
      </c>
      <c r="B110" s="71"/>
      <c r="C110" s="71"/>
      <c r="D110" s="40">
        <v>3</v>
      </c>
      <c r="E110" s="6">
        <v>2</v>
      </c>
      <c r="F110" s="6">
        <v>0</v>
      </c>
      <c r="G110" s="6">
        <v>0</v>
      </c>
      <c r="H110" s="6" t="s">
        <v>16</v>
      </c>
      <c r="I110" s="6">
        <v>0</v>
      </c>
      <c r="J110" s="7" t="s">
        <v>16</v>
      </c>
      <c r="K110" s="8"/>
    </row>
    <row r="111" spans="1:23" ht="15" thickBot="1" x14ac:dyDescent="0.4">
      <c r="A111" s="4"/>
      <c r="B111" s="72" t="s">
        <v>66</v>
      </c>
      <c r="C111" s="71" t="s">
        <v>15</v>
      </c>
      <c r="D111" s="26" t="s">
        <v>17</v>
      </c>
      <c r="E111" s="14" t="s">
        <v>18</v>
      </c>
      <c r="F111" s="14" t="s">
        <v>21</v>
      </c>
      <c r="G111" s="14" t="s">
        <v>22</v>
      </c>
      <c r="H111" s="14" t="s">
        <v>23</v>
      </c>
      <c r="I111" s="14" t="s">
        <v>24</v>
      </c>
      <c r="J111" s="15" t="s">
        <v>25</v>
      </c>
      <c r="K111" s="12" t="s">
        <v>19</v>
      </c>
    </row>
    <row r="112" spans="1:23" x14ac:dyDescent="0.35">
      <c r="A112" s="5">
        <v>0</v>
      </c>
      <c r="B112" s="16">
        <v>0</v>
      </c>
      <c r="C112" s="16" t="s">
        <v>21</v>
      </c>
      <c r="D112" s="41">
        <f>+D102</f>
        <v>-0.33333333333333326</v>
      </c>
      <c r="E112" s="38">
        <f t="shared" ref="E112:K112" si="11">+E102</f>
        <v>0</v>
      </c>
      <c r="F112" s="6">
        <f t="shared" si="11"/>
        <v>1</v>
      </c>
      <c r="G112" s="36">
        <f t="shared" si="11"/>
        <v>0.66666666666666663</v>
      </c>
      <c r="H112" s="36">
        <f t="shared" si="11"/>
        <v>-0.66666666666666663</v>
      </c>
      <c r="I112" s="6">
        <f t="shared" si="11"/>
        <v>0</v>
      </c>
      <c r="J112" s="7">
        <f t="shared" si="11"/>
        <v>0</v>
      </c>
      <c r="K112" s="7">
        <f t="shared" si="11"/>
        <v>4</v>
      </c>
    </row>
    <row r="113" spans="1:15" x14ac:dyDescent="0.35">
      <c r="A113" s="13">
        <v>2</v>
      </c>
      <c r="B113" s="14">
        <v>1</v>
      </c>
      <c r="C113" s="14" t="s">
        <v>18</v>
      </c>
      <c r="D113" s="42">
        <f t="shared" ref="D113:K113" si="12">+D103</f>
        <v>0.66666666666666663</v>
      </c>
      <c r="E113" s="30">
        <f t="shared" si="12"/>
        <v>1</v>
      </c>
      <c r="F113" s="30">
        <f t="shared" si="12"/>
        <v>0</v>
      </c>
      <c r="G113" s="33">
        <f t="shared" si="12"/>
        <v>-0.33333333333333331</v>
      </c>
      <c r="H113" s="33">
        <f t="shared" si="12"/>
        <v>0.33333333333333331</v>
      </c>
      <c r="I113" s="30">
        <f t="shared" si="12"/>
        <v>0</v>
      </c>
      <c r="J113" s="31">
        <f t="shared" si="12"/>
        <v>0</v>
      </c>
      <c r="K113" s="28">
        <f t="shared" si="12"/>
        <v>4</v>
      </c>
    </row>
    <row r="114" spans="1:15" ht="15" thickBot="1" x14ac:dyDescent="0.4">
      <c r="A114" s="9" t="s">
        <v>16</v>
      </c>
      <c r="B114" s="10">
        <v>2</v>
      </c>
      <c r="C114" s="10" t="s">
        <v>25</v>
      </c>
      <c r="D114" s="43">
        <f t="shared" ref="D114:K114" si="13">+D104</f>
        <v>1.3333333333333335</v>
      </c>
      <c r="E114" s="39">
        <f t="shared" si="13"/>
        <v>0</v>
      </c>
      <c r="F114" s="10">
        <f t="shared" si="13"/>
        <v>0</v>
      </c>
      <c r="G114" s="37">
        <f t="shared" si="13"/>
        <v>0.33333333333333331</v>
      </c>
      <c r="H114" s="37">
        <f t="shared" si="13"/>
        <v>-0.33333333333333331</v>
      </c>
      <c r="I114" s="10">
        <f t="shared" si="13"/>
        <v>-1</v>
      </c>
      <c r="J114" s="11">
        <f t="shared" si="13"/>
        <v>1</v>
      </c>
      <c r="K114" s="11">
        <f t="shared" si="13"/>
        <v>4</v>
      </c>
      <c r="M114" t="s">
        <v>68</v>
      </c>
    </row>
    <row r="115" spans="1:15" ht="15" thickBot="1" x14ac:dyDescent="0.4">
      <c r="C115" s="4" t="s">
        <v>26</v>
      </c>
      <c r="D115" s="62" t="s">
        <v>40</v>
      </c>
      <c r="E115" s="63">
        <v>2</v>
      </c>
      <c r="F115" s="63">
        <v>0</v>
      </c>
      <c r="G115" s="63" t="s">
        <v>38</v>
      </c>
      <c r="H115" s="63" t="s">
        <v>39</v>
      </c>
      <c r="I115" s="63" t="s">
        <v>27</v>
      </c>
      <c r="J115" s="63" t="s">
        <v>16</v>
      </c>
      <c r="K115" s="64" t="s">
        <v>41</v>
      </c>
    </row>
    <row r="116" spans="1:15" ht="15" thickBot="1" x14ac:dyDescent="0.4">
      <c r="C116" s="4" t="s">
        <v>28</v>
      </c>
      <c r="D116" s="62" t="s">
        <v>42</v>
      </c>
      <c r="E116" s="63">
        <v>0</v>
      </c>
      <c r="F116" s="63">
        <v>0</v>
      </c>
      <c r="G116" s="63" t="s">
        <v>43</v>
      </c>
      <c r="H116" s="63" t="s">
        <v>44</v>
      </c>
      <c r="I116" s="63" t="s">
        <v>16</v>
      </c>
      <c r="J116" s="63">
        <v>0</v>
      </c>
      <c r="K116" s="64"/>
    </row>
    <row r="119" spans="1:15" ht="15" thickBot="1" x14ac:dyDescent="0.4"/>
    <row r="120" spans="1:15" ht="14.5" customHeight="1" x14ac:dyDescent="0.35">
      <c r="A120" s="4" t="s">
        <v>14</v>
      </c>
      <c r="B120" s="71"/>
      <c r="C120" s="71"/>
      <c r="D120" s="40">
        <v>3</v>
      </c>
      <c r="E120" s="6">
        <v>2</v>
      </c>
      <c r="F120" s="6">
        <v>0</v>
      </c>
      <c r="G120" s="6">
        <v>0</v>
      </c>
      <c r="H120" s="6" t="s">
        <v>16</v>
      </c>
      <c r="I120" s="6">
        <v>0</v>
      </c>
      <c r="J120" s="7" t="s">
        <v>16</v>
      </c>
      <c r="K120" s="8"/>
      <c r="O120" t="s">
        <v>73</v>
      </c>
    </row>
    <row r="121" spans="1:15" ht="15" thickBot="1" x14ac:dyDescent="0.4">
      <c r="A121" s="4"/>
      <c r="B121" s="72" t="s">
        <v>66</v>
      </c>
      <c r="C121" s="71" t="s">
        <v>15</v>
      </c>
      <c r="D121" s="26" t="s">
        <v>17</v>
      </c>
      <c r="E121" s="14" t="s">
        <v>18</v>
      </c>
      <c r="F121" s="14" t="s">
        <v>21</v>
      </c>
      <c r="G121" s="14" t="s">
        <v>22</v>
      </c>
      <c r="H121" s="14" t="s">
        <v>23</v>
      </c>
      <c r="I121" s="14" t="s">
        <v>24</v>
      </c>
      <c r="J121" s="15" t="s">
        <v>25</v>
      </c>
      <c r="K121" s="12" t="s">
        <v>19</v>
      </c>
    </row>
    <row r="122" spans="1:15" x14ac:dyDescent="0.35">
      <c r="A122" s="5">
        <v>0</v>
      </c>
      <c r="B122" s="16">
        <v>0</v>
      </c>
      <c r="C122" s="16" t="s">
        <v>21</v>
      </c>
      <c r="D122" s="41">
        <f>+D112</f>
        <v>-0.33333333333333326</v>
      </c>
      <c r="E122" s="38">
        <f t="shared" ref="E122:K122" si="14">+E112</f>
        <v>0</v>
      </c>
      <c r="F122" s="6">
        <f t="shared" si="14"/>
        <v>1</v>
      </c>
      <c r="G122" s="36">
        <f t="shared" si="14"/>
        <v>0.66666666666666663</v>
      </c>
      <c r="H122" s="36">
        <f t="shared" si="14"/>
        <v>-0.66666666666666663</v>
      </c>
      <c r="I122" s="6">
        <f t="shared" si="14"/>
        <v>0</v>
      </c>
      <c r="J122" s="7">
        <f t="shared" si="14"/>
        <v>0</v>
      </c>
      <c r="K122" s="7">
        <f t="shared" si="14"/>
        <v>4</v>
      </c>
      <c r="M122" t="s">
        <v>45</v>
      </c>
      <c r="N122" s="44">
        <f>+K122/D122</f>
        <v>-12.000000000000004</v>
      </c>
    </row>
    <row r="123" spans="1:15" x14ac:dyDescent="0.35">
      <c r="A123" s="13">
        <v>2</v>
      </c>
      <c r="B123" s="14">
        <v>1</v>
      </c>
      <c r="C123" s="14" t="s">
        <v>18</v>
      </c>
      <c r="D123" s="42">
        <f t="shared" ref="D123:K123" si="15">+D113</f>
        <v>0.66666666666666663</v>
      </c>
      <c r="E123" s="30">
        <f t="shared" si="15"/>
        <v>1</v>
      </c>
      <c r="F123" s="30">
        <f t="shared" si="15"/>
        <v>0</v>
      </c>
      <c r="G123" s="33">
        <f t="shared" si="15"/>
        <v>-0.33333333333333331</v>
      </c>
      <c r="H123" s="33">
        <f t="shared" si="15"/>
        <v>0.33333333333333331</v>
      </c>
      <c r="I123" s="30">
        <f t="shared" si="15"/>
        <v>0</v>
      </c>
      <c r="J123" s="31">
        <f t="shared" si="15"/>
        <v>0</v>
      </c>
      <c r="K123" s="28">
        <f t="shared" si="15"/>
        <v>4</v>
      </c>
      <c r="M123" t="s">
        <v>46</v>
      </c>
      <c r="N123" s="44">
        <f t="shared" ref="N123:N124" si="16">+K123/D123</f>
        <v>6</v>
      </c>
    </row>
    <row r="124" spans="1:15" ht="15" thickBot="1" x14ac:dyDescent="0.4">
      <c r="A124" s="9" t="s">
        <v>16</v>
      </c>
      <c r="B124" s="10">
        <v>2</v>
      </c>
      <c r="C124" s="10" t="s">
        <v>25</v>
      </c>
      <c r="D124" s="48">
        <f t="shared" ref="D124:K124" si="17">+D114</f>
        <v>1.3333333333333335</v>
      </c>
      <c r="E124" s="45">
        <f t="shared" si="17"/>
        <v>0</v>
      </c>
      <c r="F124" s="22">
        <f t="shared" si="17"/>
        <v>0</v>
      </c>
      <c r="G124" s="46">
        <f t="shared" si="17"/>
        <v>0.33333333333333331</v>
      </c>
      <c r="H124" s="46">
        <f t="shared" si="17"/>
        <v>-0.33333333333333331</v>
      </c>
      <c r="I124" s="22">
        <f t="shared" si="17"/>
        <v>-1</v>
      </c>
      <c r="J124" s="47">
        <f t="shared" si="17"/>
        <v>1</v>
      </c>
      <c r="K124" s="47">
        <f t="shared" si="17"/>
        <v>4</v>
      </c>
      <c r="M124" t="s">
        <v>47</v>
      </c>
      <c r="N124" s="69">
        <f t="shared" si="16"/>
        <v>2.9999999999999996</v>
      </c>
    </row>
    <row r="125" spans="1:15" ht="15" thickBot="1" x14ac:dyDescent="0.4">
      <c r="C125" s="4" t="s">
        <v>26</v>
      </c>
      <c r="D125" s="62" t="str">
        <f t="shared" ref="D125:K125" si="18">+D115</f>
        <v xml:space="preserve"> 4/3 + 4/3 M</v>
      </c>
      <c r="E125" s="63">
        <f t="shared" si="18"/>
        <v>2</v>
      </c>
      <c r="F125" s="63">
        <f t="shared" si="18"/>
        <v>0</v>
      </c>
      <c r="G125" s="63" t="str">
        <f t="shared" si="18"/>
        <v xml:space="preserve"> -2/3 + 1/3M</v>
      </c>
      <c r="H125" s="63" t="str">
        <f t="shared" si="18"/>
        <v xml:space="preserve"> 2/3 - 1/3M</v>
      </c>
      <c r="I125" s="63" t="str">
        <f t="shared" si="18"/>
        <v xml:space="preserve"> -M</v>
      </c>
      <c r="J125" s="63" t="str">
        <f t="shared" si="18"/>
        <v>M</v>
      </c>
      <c r="K125" s="64" t="str">
        <f t="shared" si="18"/>
        <v xml:space="preserve"> 8 + 4M</v>
      </c>
    </row>
    <row r="126" spans="1:15" ht="15" thickBot="1" x14ac:dyDescent="0.4">
      <c r="C126" s="4" t="s">
        <v>28</v>
      </c>
      <c r="D126" s="62" t="str">
        <f t="shared" ref="D126:J126" si="19">+D116</f>
        <v xml:space="preserve"> 5/3 - 4/3 M</v>
      </c>
      <c r="E126" s="63">
        <f t="shared" si="19"/>
        <v>0</v>
      </c>
      <c r="F126" s="63">
        <f t="shared" si="19"/>
        <v>0</v>
      </c>
      <c r="G126" s="63" t="str">
        <f t="shared" si="19"/>
        <v xml:space="preserve"> +2/3 - 1/3M</v>
      </c>
      <c r="H126" s="63" t="str">
        <f t="shared" si="19"/>
        <v xml:space="preserve"> -2/3 + 2/3M</v>
      </c>
      <c r="I126" s="63" t="str">
        <f t="shared" si="19"/>
        <v>M</v>
      </c>
      <c r="J126" s="63">
        <f t="shared" si="19"/>
        <v>0</v>
      </c>
      <c r="K126" s="64"/>
    </row>
    <row r="129" spans="1:23" ht="15" thickBot="1" x14ac:dyDescent="0.4"/>
    <row r="130" spans="1:23" ht="14.5" customHeight="1" x14ac:dyDescent="0.35">
      <c r="A130" s="4" t="s">
        <v>14</v>
      </c>
      <c r="B130" s="71"/>
      <c r="C130" s="71"/>
      <c r="D130" s="49">
        <v>3</v>
      </c>
      <c r="E130" s="6">
        <v>2</v>
      </c>
      <c r="F130" s="6">
        <v>0</v>
      </c>
      <c r="G130" s="6">
        <v>0</v>
      </c>
      <c r="H130" s="6" t="s">
        <v>16</v>
      </c>
      <c r="I130" s="6">
        <v>0</v>
      </c>
      <c r="J130" s="7" t="s">
        <v>16</v>
      </c>
      <c r="K130" s="8"/>
      <c r="O130" t="s">
        <v>86</v>
      </c>
      <c r="P130" s="41">
        <v>-0.33333333333333326</v>
      </c>
      <c r="Q130" s="38">
        <v>0</v>
      </c>
      <c r="R130" s="6">
        <v>1</v>
      </c>
      <c r="S130" s="36">
        <v>0.66666666666666663</v>
      </c>
      <c r="T130" s="36">
        <v>-0.66666666666666663</v>
      </c>
      <c r="U130" s="6">
        <v>0</v>
      </c>
      <c r="V130" s="7">
        <v>0</v>
      </c>
      <c r="W130" s="7">
        <v>4</v>
      </c>
    </row>
    <row r="131" spans="1:23" ht="15" thickBot="1" x14ac:dyDescent="0.4">
      <c r="A131" s="4"/>
      <c r="B131" s="72" t="s">
        <v>66</v>
      </c>
      <c r="C131" s="71" t="s">
        <v>15</v>
      </c>
      <c r="D131" s="29" t="s">
        <v>17</v>
      </c>
      <c r="E131" s="14" t="s">
        <v>18</v>
      </c>
      <c r="F131" s="14" t="s">
        <v>21</v>
      </c>
      <c r="G131" s="14" t="s">
        <v>22</v>
      </c>
      <c r="H131" s="14" t="s">
        <v>23</v>
      </c>
      <c r="I131" s="14" t="s">
        <v>24</v>
      </c>
      <c r="J131" s="15" t="s">
        <v>25</v>
      </c>
      <c r="K131" s="12" t="s">
        <v>19</v>
      </c>
      <c r="O131" t="s">
        <v>95</v>
      </c>
      <c r="P131" s="78">
        <f>+D134*(-1/3)</f>
        <v>-0.33333333333333331</v>
      </c>
      <c r="Q131" s="78">
        <f t="shared" ref="Q131:W131" si="20">+E134*(-1/3)</f>
        <v>0</v>
      </c>
      <c r="R131" s="78">
        <f t="shared" si="20"/>
        <v>0</v>
      </c>
      <c r="S131" s="78">
        <f t="shared" si="20"/>
        <v>-8.3333333333333315E-2</v>
      </c>
      <c r="T131" s="78">
        <f t="shared" si="20"/>
        <v>8.3333333333333315E-2</v>
      </c>
      <c r="U131" s="78">
        <f t="shared" si="20"/>
        <v>0.24999999999999994</v>
      </c>
      <c r="V131" s="78">
        <f t="shared" si="20"/>
        <v>-0.24999999999999994</v>
      </c>
      <c r="W131" s="78">
        <f t="shared" si="20"/>
        <v>-0.99999999999999978</v>
      </c>
    </row>
    <row r="132" spans="1:23" x14ac:dyDescent="0.35">
      <c r="A132" s="5">
        <v>0</v>
      </c>
      <c r="B132" s="16">
        <v>0</v>
      </c>
      <c r="C132" s="16" t="s">
        <v>21</v>
      </c>
      <c r="D132" s="50">
        <v>0</v>
      </c>
      <c r="E132" s="38"/>
      <c r="F132" s="6"/>
      <c r="G132" s="36"/>
      <c r="H132" s="36"/>
      <c r="I132" s="6"/>
      <c r="J132" s="7"/>
      <c r="K132" s="7"/>
      <c r="P132" s="84">
        <f>+P130-P131</f>
        <v>0</v>
      </c>
      <c r="Q132" s="84">
        <f t="shared" ref="Q132:W132" si="21">+Q130-Q131</f>
        <v>0</v>
      </c>
      <c r="R132" s="84">
        <f t="shared" si="21"/>
        <v>1</v>
      </c>
      <c r="S132" s="84">
        <f t="shared" si="21"/>
        <v>0.75</v>
      </c>
      <c r="T132" s="84">
        <f t="shared" si="21"/>
        <v>-0.75</v>
      </c>
      <c r="U132" s="84">
        <f t="shared" si="21"/>
        <v>-0.24999999999999994</v>
      </c>
      <c r="V132" s="84">
        <f t="shared" si="21"/>
        <v>0.24999999999999994</v>
      </c>
      <c r="W132" s="78">
        <f t="shared" si="21"/>
        <v>5</v>
      </c>
    </row>
    <row r="133" spans="1:23" x14ac:dyDescent="0.35">
      <c r="A133" s="13">
        <v>2</v>
      </c>
      <c r="B133" s="14">
        <v>1</v>
      </c>
      <c r="C133" s="14" t="s">
        <v>18</v>
      </c>
      <c r="D133" s="32">
        <v>0</v>
      </c>
      <c r="E133" s="30"/>
      <c r="F133" s="30"/>
      <c r="G133" s="33"/>
      <c r="H133" s="33"/>
      <c r="I133" s="30"/>
      <c r="J133" s="31"/>
      <c r="K133" s="28"/>
    </row>
    <row r="134" spans="1:23" ht="15" thickBot="1" x14ac:dyDescent="0.4">
      <c r="A134" s="9">
        <v>3</v>
      </c>
      <c r="B134" s="10">
        <v>2</v>
      </c>
      <c r="C134" s="10" t="s">
        <v>17</v>
      </c>
      <c r="D134" s="51">
        <f>+D124/$D124</f>
        <v>1</v>
      </c>
      <c r="E134" s="53">
        <f t="shared" ref="E134:K134" si="22">+E124/$D124</f>
        <v>0</v>
      </c>
      <c r="F134" s="54">
        <f t="shared" si="22"/>
        <v>0</v>
      </c>
      <c r="G134" s="55">
        <f t="shared" si="22"/>
        <v>0.24999999999999994</v>
      </c>
      <c r="H134" s="55">
        <f t="shared" si="22"/>
        <v>-0.24999999999999994</v>
      </c>
      <c r="I134" s="54">
        <f t="shared" si="22"/>
        <v>-0.74999999999999989</v>
      </c>
      <c r="J134" s="56">
        <f t="shared" si="22"/>
        <v>0.74999999999999989</v>
      </c>
      <c r="K134" s="56">
        <f t="shared" si="22"/>
        <v>2.9999999999999996</v>
      </c>
      <c r="M134" t="s">
        <v>71</v>
      </c>
      <c r="O134" t="s">
        <v>94</v>
      </c>
      <c r="P134" s="79">
        <v>0.66666666666666663</v>
      </c>
      <c r="Q134" s="80">
        <v>1</v>
      </c>
      <c r="R134" s="80">
        <v>0</v>
      </c>
      <c r="S134" s="81">
        <v>-0.33333333333333331</v>
      </c>
      <c r="T134" s="81">
        <v>0.33333333333333331</v>
      </c>
      <c r="U134" s="80">
        <v>0</v>
      </c>
      <c r="V134" s="82">
        <v>0</v>
      </c>
      <c r="W134" s="83">
        <v>4</v>
      </c>
    </row>
    <row r="135" spans="1:23" ht="15" thickBot="1" x14ac:dyDescent="0.4">
      <c r="C135" s="4" t="s">
        <v>26</v>
      </c>
      <c r="D135" s="52"/>
      <c r="E135" s="18"/>
      <c r="F135" s="18"/>
      <c r="G135" s="18"/>
      <c r="H135" s="18"/>
      <c r="I135" s="18"/>
      <c r="J135" s="18"/>
      <c r="K135" s="19"/>
      <c r="O135" t="s">
        <v>96</v>
      </c>
      <c r="P135" s="78">
        <f>+D134*(2/3)</f>
        <v>0.66666666666666663</v>
      </c>
      <c r="Q135" s="78">
        <f t="shared" ref="Q135:W135" si="23">+E134*(2/3)</f>
        <v>0</v>
      </c>
      <c r="R135" s="78">
        <f t="shared" si="23"/>
        <v>0</v>
      </c>
      <c r="S135" s="78">
        <f t="shared" si="23"/>
        <v>0.16666666666666663</v>
      </c>
      <c r="T135" s="78">
        <f t="shared" si="23"/>
        <v>-0.16666666666666663</v>
      </c>
      <c r="U135" s="78">
        <f t="shared" si="23"/>
        <v>-0.49999999999999989</v>
      </c>
      <c r="V135" s="78">
        <f t="shared" si="23"/>
        <v>0.49999999999999989</v>
      </c>
      <c r="W135" s="78">
        <f t="shared" si="23"/>
        <v>1.9999999999999996</v>
      </c>
    </row>
    <row r="136" spans="1:23" ht="15" thickBot="1" x14ac:dyDescent="0.4">
      <c r="C136" s="4" t="s">
        <v>28</v>
      </c>
      <c r="D136" s="52"/>
      <c r="E136" s="18"/>
      <c r="F136" s="18"/>
      <c r="G136" s="18"/>
      <c r="H136" s="18"/>
      <c r="I136" s="18"/>
      <c r="J136" s="18"/>
      <c r="K136" s="19"/>
      <c r="P136" s="78">
        <f>+P134-P135</f>
        <v>0</v>
      </c>
      <c r="Q136" s="78">
        <f t="shared" ref="Q136:W136" si="24">+Q134-Q135</f>
        <v>1</v>
      </c>
      <c r="R136" s="78">
        <f t="shared" si="24"/>
        <v>0</v>
      </c>
      <c r="S136" s="78">
        <f t="shared" si="24"/>
        <v>-0.49999999999999994</v>
      </c>
      <c r="T136" s="78">
        <f t="shared" si="24"/>
        <v>0.49999999999999994</v>
      </c>
      <c r="U136" s="78">
        <f t="shared" si="24"/>
        <v>0.49999999999999989</v>
      </c>
      <c r="V136" s="78">
        <f t="shared" si="24"/>
        <v>-0.49999999999999989</v>
      </c>
      <c r="W136" s="78">
        <f t="shared" si="24"/>
        <v>2.0000000000000004</v>
      </c>
    </row>
    <row r="139" spans="1:23" ht="15" thickBot="1" x14ac:dyDescent="0.4"/>
    <row r="140" spans="1:23" ht="14.5" customHeight="1" x14ac:dyDescent="0.35">
      <c r="A140" s="4" t="s">
        <v>14</v>
      </c>
      <c r="B140" s="71"/>
      <c r="C140" s="71"/>
      <c r="D140" s="49">
        <v>3</v>
      </c>
      <c r="E140" s="6">
        <v>2</v>
      </c>
      <c r="F140" s="6">
        <v>0</v>
      </c>
      <c r="G140" s="6">
        <v>0</v>
      </c>
      <c r="H140" s="6" t="s">
        <v>16</v>
      </c>
      <c r="I140" s="6">
        <v>0</v>
      </c>
      <c r="J140" s="7" t="s">
        <v>16</v>
      </c>
      <c r="K140" s="8"/>
    </row>
    <row r="141" spans="1:23" ht="15" thickBot="1" x14ac:dyDescent="0.4">
      <c r="A141" s="4"/>
      <c r="B141" s="72" t="s">
        <v>66</v>
      </c>
      <c r="C141" s="71" t="s">
        <v>15</v>
      </c>
      <c r="D141" s="29" t="s">
        <v>17</v>
      </c>
      <c r="E141" s="14" t="s">
        <v>18</v>
      </c>
      <c r="F141" s="14" t="s">
        <v>21</v>
      </c>
      <c r="G141" s="14" t="s">
        <v>22</v>
      </c>
      <c r="H141" s="14" t="s">
        <v>23</v>
      </c>
      <c r="I141" s="14" t="s">
        <v>24</v>
      </c>
      <c r="J141" s="15" t="s">
        <v>25</v>
      </c>
      <c r="K141" s="12" t="s">
        <v>19</v>
      </c>
    </row>
    <row r="142" spans="1:23" x14ac:dyDescent="0.35">
      <c r="A142" s="5">
        <v>0</v>
      </c>
      <c r="B142" s="16">
        <v>0</v>
      </c>
      <c r="C142" s="16" t="s">
        <v>21</v>
      </c>
      <c r="D142" s="50">
        <f>+(0.333333333333333)*D144+D122</f>
        <v>0</v>
      </c>
      <c r="E142" s="38">
        <f t="shared" ref="E142:K142" si="25">+(0.333333333333333)*E144+E122</f>
        <v>0</v>
      </c>
      <c r="F142" s="6">
        <f t="shared" si="25"/>
        <v>1</v>
      </c>
      <c r="G142" s="36">
        <f t="shared" si="25"/>
        <v>0.74999999999999989</v>
      </c>
      <c r="H142" s="36">
        <f t="shared" si="25"/>
        <v>-0.74999999999999989</v>
      </c>
      <c r="I142" s="36">
        <f t="shared" si="25"/>
        <v>-0.24999999999999969</v>
      </c>
      <c r="J142" s="57">
        <f t="shared" si="25"/>
        <v>0.24999999999999969</v>
      </c>
      <c r="K142" s="7">
        <f t="shared" si="25"/>
        <v>4.9999999999999991</v>
      </c>
      <c r="M142" t="s">
        <v>48</v>
      </c>
    </row>
    <row r="143" spans="1:23" x14ac:dyDescent="0.35">
      <c r="A143" s="13">
        <v>2</v>
      </c>
      <c r="B143" s="14">
        <v>1</v>
      </c>
      <c r="C143" s="14" t="s">
        <v>18</v>
      </c>
      <c r="D143" s="32">
        <f>+(-0.666666666666667)*D144+D123</f>
        <v>0</v>
      </c>
      <c r="E143" s="30">
        <f t="shared" ref="E143:K143" si="26">+(-0.666666666666667)*E144+E123</f>
        <v>1</v>
      </c>
      <c r="F143" s="30">
        <f t="shared" si="26"/>
        <v>0</v>
      </c>
      <c r="G143" s="33">
        <f t="shared" si="26"/>
        <v>-0.5</v>
      </c>
      <c r="H143" s="33">
        <f t="shared" si="26"/>
        <v>0.5</v>
      </c>
      <c r="I143" s="33">
        <f t="shared" si="26"/>
        <v>0.50000000000000011</v>
      </c>
      <c r="J143" s="58">
        <f t="shared" si="26"/>
        <v>-0.50000000000000011</v>
      </c>
      <c r="K143" s="28">
        <f t="shared" si="26"/>
        <v>1.9999999999999996</v>
      </c>
      <c r="M143" t="s">
        <v>49</v>
      </c>
    </row>
    <row r="144" spans="1:23" ht="15" thickBot="1" x14ac:dyDescent="0.4">
      <c r="A144" s="9">
        <v>3</v>
      </c>
      <c r="B144" s="10">
        <v>2</v>
      </c>
      <c r="C144" s="10" t="s">
        <v>17</v>
      </c>
      <c r="D144" s="51">
        <f>+D134</f>
        <v>1</v>
      </c>
      <c r="E144" s="53">
        <f t="shared" ref="E144:K144" si="27">+E134</f>
        <v>0</v>
      </c>
      <c r="F144" s="54">
        <f t="shared" si="27"/>
        <v>0</v>
      </c>
      <c r="G144" s="55">
        <f t="shared" si="27"/>
        <v>0.24999999999999994</v>
      </c>
      <c r="H144" s="55">
        <f t="shared" si="27"/>
        <v>-0.24999999999999994</v>
      </c>
      <c r="I144" s="55">
        <f t="shared" si="27"/>
        <v>-0.74999999999999989</v>
      </c>
      <c r="J144" s="59">
        <f t="shared" si="27"/>
        <v>0.74999999999999989</v>
      </c>
      <c r="K144" s="56">
        <f t="shared" si="27"/>
        <v>2.9999999999999996</v>
      </c>
    </row>
    <row r="145" spans="1:12" ht="15" thickBot="1" x14ac:dyDescent="0.4">
      <c r="C145" s="4" t="s">
        <v>26</v>
      </c>
      <c r="D145" s="67">
        <v>3</v>
      </c>
      <c r="E145" s="65">
        <v>2</v>
      </c>
      <c r="F145" s="65">
        <v>0</v>
      </c>
      <c r="G145" s="68">
        <f>+G143*A143+G144*A144</f>
        <v>-0.25000000000000022</v>
      </c>
      <c r="H145" s="68">
        <f>+H143*A143+H144*A144</f>
        <v>0.25000000000000022</v>
      </c>
      <c r="I145" s="68">
        <f>+I143*A143+I144*A144</f>
        <v>-1.2499999999999993</v>
      </c>
      <c r="J145" s="68">
        <f>+J143*A143+J144*A144</f>
        <v>1.2499999999999993</v>
      </c>
      <c r="K145" s="70">
        <f>+K143*A143+K144*A144</f>
        <v>12.999999999999996</v>
      </c>
    </row>
    <row r="146" spans="1:12" ht="15" thickBot="1" x14ac:dyDescent="0.4">
      <c r="C146" s="4" t="s">
        <v>28</v>
      </c>
      <c r="D146" s="67">
        <f>+D140-D145</f>
        <v>0</v>
      </c>
      <c r="E146" s="65">
        <f t="shared" ref="E146:G146" si="28">+E140-E145</f>
        <v>0</v>
      </c>
      <c r="F146" s="65">
        <f t="shared" si="28"/>
        <v>0</v>
      </c>
      <c r="G146" s="65">
        <f t="shared" si="28"/>
        <v>0.25000000000000022</v>
      </c>
      <c r="H146" s="65" t="s">
        <v>50</v>
      </c>
      <c r="I146" s="68">
        <f>-I145</f>
        <v>1.2499999999999993</v>
      </c>
      <c r="J146" s="68" t="s">
        <v>51</v>
      </c>
      <c r="K146" s="66"/>
      <c r="L146" t="s">
        <v>52</v>
      </c>
    </row>
    <row r="150" spans="1:12" x14ac:dyDescent="0.35">
      <c r="A150" t="s">
        <v>53</v>
      </c>
      <c r="B150">
        <v>13</v>
      </c>
    </row>
    <row r="151" spans="1:12" x14ac:dyDescent="0.35">
      <c r="A151" t="s">
        <v>54</v>
      </c>
      <c r="B151">
        <v>3</v>
      </c>
    </row>
    <row r="152" spans="1:12" x14ac:dyDescent="0.35">
      <c r="A152" t="s">
        <v>55</v>
      </c>
      <c r="B152">
        <v>2</v>
      </c>
    </row>
    <row r="153" spans="1:12" x14ac:dyDescent="0.35">
      <c r="A153" t="s">
        <v>56</v>
      </c>
      <c r="B153">
        <v>5</v>
      </c>
    </row>
    <row r="154" spans="1:12" x14ac:dyDescent="0.35">
      <c r="A154" t="s">
        <v>63</v>
      </c>
    </row>
    <row r="156" spans="1:12" x14ac:dyDescent="0.35">
      <c r="A156" t="s">
        <v>57</v>
      </c>
    </row>
    <row r="158" spans="1:12" x14ac:dyDescent="0.35">
      <c r="A158" s="2" t="s">
        <v>58</v>
      </c>
      <c r="E158" s="60" t="s">
        <v>59</v>
      </c>
      <c r="F158" t="s">
        <v>74</v>
      </c>
    </row>
    <row r="159" spans="1:12" x14ac:dyDescent="0.35">
      <c r="E159" s="60"/>
    </row>
    <row r="160" spans="1:12" x14ac:dyDescent="0.35">
      <c r="A160" t="s">
        <v>60</v>
      </c>
      <c r="E160" s="60" t="s">
        <v>59</v>
      </c>
    </row>
    <row r="161" spans="1:5" x14ac:dyDescent="0.35">
      <c r="A161" t="s">
        <v>61</v>
      </c>
      <c r="E161" s="60" t="s">
        <v>59</v>
      </c>
    </row>
    <row r="162" spans="1:5" x14ac:dyDescent="0.35">
      <c r="A162" t="s">
        <v>62</v>
      </c>
      <c r="E162" s="60" t="s">
        <v>59</v>
      </c>
    </row>
    <row r="164" spans="1:5" x14ac:dyDescent="0.35">
      <c r="A164" t="s">
        <v>75</v>
      </c>
    </row>
    <row r="191" spans="1:1" x14ac:dyDescent="0.35">
      <c r="A191" t="s">
        <v>64</v>
      </c>
    </row>
    <row r="206" spans="1:1" x14ac:dyDescent="0.35">
      <c r="A206" t="s">
        <v>76</v>
      </c>
    </row>
    <row r="207" spans="1:1" x14ac:dyDescent="0.35">
      <c r="A207" s="1" t="s">
        <v>0</v>
      </c>
    </row>
  </sheetData>
  <hyperlinks>
    <hyperlink ref="A207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2015-06-05T18:19:34Z</dcterms:created>
  <dcterms:modified xsi:type="dcterms:W3CDTF">2022-04-28T23:22:59Z</dcterms:modified>
</cp:coreProperties>
</file>