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8_{91DE312E-2E76-4107-BC07-ABDC8E9BD17D}" xr6:coauthVersionLast="47" xr6:coauthVersionMax="47" xr10:uidLastSave="{00000000-0000-0000-0000-000000000000}"/>
  <bookViews>
    <workbookView xWindow="-120" yWindow="-120" windowWidth="29040" windowHeight="15840" xr2:uid="{84CA1D4D-D59E-44D9-AAFA-9FE6A8B2F08F}"/>
  </bookViews>
  <sheets>
    <sheet name="salinitydata2023" sheetId="1" r:id="rId1"/>
    <sheet name="means for ratios" sheetId="3" r:id="rId2"/>
    <sheet name="list coding" sheetId="2" r:id="rId3"/>
  </sheets>
  <definedNames>
    <definedName name="_xlnm._FilterDatabase" localSheetId="0" hidden="1">salinitydata2023!$A$1:$T$135</definedName>
    <definedName name="group_name">'list coding'!$B$2:$B$10</definedName>
    <definedName name="group_names">'list coding'!$B$2:$B$7</definedName>
    <definedName name="salt_conc">'list coding'!$C$2:$C$7</definedName>
    <definedName name="species">'list coding'!$A$2:$A$3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4" i="1" l="1"/>
  <c r="I95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56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56" i="1"/>
  <c r="N33" i="1"/>
  <c r="N34" i="1"/>
  <c r="N35" i="1"/>
  <c r="N36" i="1"/>
  <c r="N37" i="1"/>
  <c r="N2" i="1"/>
  <c r="N3" i="1"/>
  <c r="N4" i="1"/>
  <c r="N5" i="1"/>
  <c r="N6" i="1"/>
  <c r="N7" i="1"/>
  <c r="N26" i="1"/>
  <c r="N27" i="1"/>
  <c r="N28" i="1"/>
  <c r="N29" i="1"/>
  <c r="N30" i="1"/>
  <c r="N31" i="1"/>
  <c r="N50" i="1"/>
  <c r="N51" i="1"/>
  <c r="N52" i="1"/>
  <c r="N53" i="1"/>
  <c r="N54" i="1"/>
  <c r="N55" i="1"/>
  <c r="N20" i="1"/>
  <c r="N21" i="1"/>
  <c r="N22" i="1"/>
  <c r="N23" i="1"/>
  <c r="N24" i="1"/>
  <c r="N25" i="1"/>
  <c r="N38" i="1"/>
  <c r="N39" i="1"/>
  <c r="N40" i="1"/>
  <c r="N41" i="1"/>
  <c r="N42" i="1"/>
  <c r="N43" i="1"/>
  <c r="N44" i="1"/>
  <c r="N45" i="1"/>
  <c r="N46" i="1"/>
  <c r="N47" i="1"/>
  <c r="N48" i="1"/>
  <c r="N49" i="1"/>
  <c r="N14" i="1"/>
  <c r="N15" i="1"/>
  <c r="N16" i="1"/>
  <c r="N17" i="1"/>
  <c r="N18" i="1"/>
  <c r="N19" i="1"/>
  <c r="N8" i="1"/>
  <c r="N9" i="1"/>
  <c r="N10" i="1"/>
  <c r="N11" i="1"/>
  <c r="N12" i="1"/>
  <c r="N13" i="1"/>
  <c r="N32" i="1"/>
  <c r="M32" i="1"/>
  <c r="M33" i="1"/>
  <c r="M34" i="1"/>
  <c r="M35" i="1"/>
  <c r="M36" i="1"/>
  <c r="M37" i="1"/>
  <c r="M2" i="1"/>
  <c r="M3" i="1"/>
  <c r="M4" i="1"/>
  <c r="M5" i="1"/>
  <c r="M6" i="1"/>
  <c r="M7" i="1"/>
  <c r="M26" i="1"/>
  <c r="M27" i="1"/>
  <c r="M28" i="1"/>
  <c r="M29" i="1"/>
  <c r="M30" i="1"/>
  <c r="M31" i="1"/>
  <c r="M50" i="1"/>
  <c r="M51" i="1"/>
  <c r="M52" i="1"/>
  <c r="M53" i="1"/>
  <c r="M54" i="1"/>
  <c r="M55" i="1"/>
  <c r="M20" i="1"/>
  <c r="M21" i="1"/>
  <c r="M22" i="1"/>
  <c r="M23" i="1"/>
  <c r="M24" i="1"/>
  <c r="M25" i="1"/>
  <c r="M38" i="1"/>
  <c r="M39" i="1"/>
  <c r="M40" i="1"/>
  <c r="M41" i="1"/>
  <c r="M42" i="1"/>
  <c r="M43" i="1"/>
  <c r="M44" i="1"/>
  <c r="M45" i="1"/>
  <c r="M46" i="1"/>
  <c r="M47" i="1"/>
  <c r="M48" i="1"/>
  <c r="M49" i="1"/>
  <c r="M14" i="1"/>
  <c r="M15" i="1"/>
  <c r="M16" i="1"/>
  <c r="M17" i="1"/>
  <c r="M18" i="1"/>
  <c r="M19" i="1"/>
  <c r="M8" i="1"/>
  <c r="M9" i="1"/>
  <c r="M10" i="1"/>
  <c r="M11" i="1"/>
  <c r="M12" i="1"/>
  <c r="M13" i="1"/>
  <c r="O33" i="1"/>
  <c r="O34" i="1"/>
  <c r="O35" i="1"/>
  <c r="O36" i="1"/>
  <c r="O37" i="1"/>
  <c r="O2" i="1"/>
  <c r="O3" i="1"/>
  <c r="O4" i="1"/>
  <c r="O5" i="1"/>
  <c r="O6" i="1"/>
  <c r="O7" i="1"/>
  <c r="O26" i="1"/>
  <c r="O27" i="1"/>
  <c r="O28" i="1"/>
  <c r="O29" i="1"/>
  <c r="O30" i="1"/>
  <c r="O31" i="1"/>
  <c r="O50" i="1"/>
  <c r="O51" i="1"/>
  <c r="O52" i="1"/>
  <c r="O53" i="1"/>
  <c r="O54" i="1"/>
  <c r="O55" i="1"/>
  <c r="O20" i="1"/>
  <c r="O21" i="1"/>
  <c r="O22" i="1"/>
  <c r="O23" i="1"/>
  <c r="O24" i="1"/>
  <c r="O25" i="1"/>
  <c r="O38" i="1"/>
  <c r="O39" i="1"/>
  <c r="O40" i="1"/>
  <c r="O41" i="1"/>
  <c r="O42" i="1"/>
  <c r="O43" i="1"/>
  <c r="O44" i="1"/>
  <c r="O45" i="1"/>
  <c r="O46" i="1"/>
  <c r="O47" i="1"/>
  <c r="O48" i="1"/>
  <c r="O49" i="1"/>
  <c r="O14" i="1"/>
  <c r="O15" i="1"/>
  <c r="O16" i="1"/>
  <c r="O17" i="1"/>
  <c r="O18" i="1"/>
  <c r="O19" i="1"/>
  <c r="O8" i="1"/>
  <c r="O9" i="1"/>
  <c r="O10" i="1"/>
  <c r="O11" i="1"/>
  <c r="O12" i="1"/>
  <c r="O13" i="1"/>
  <c r="O32" i="1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D21" i="3"/>
  <c r="E11" i="3"/>
  <c r="G11" i="3"/>
  <c r="H11" i="3"/>
  <c r="J11" i="3"/>
  <c r="K11" i="3"/>
  <c r="L11" i="3"/>
  <c r="D11" i="3"/>
  <c r="I136" i="3"/>
  <c r="F136" i="3"/>
  <c r="I135" i="3"/>
  <c r="F135" i="3"/>
  <c r="I134" i="3"/>
  <c r="F134" i="3"/>
  <c r="I133" i="3"/>
  <c r="F133" i="3"/>
  <c r="I132" i="3"/>
  <c r="F132" i="3"/>
  <c r="I131" i="3"/>
  <c r="F131" i="3"/>
  <c r="I130" i="3"/>
  <c r="F130" i="3"/>
  <c r="I129" i="3"/>
  <c r="F129" i="3"/>
  <c r="I128" i="3"/>
  <c r="F128" i="3"/>
  <c r="I127" i="3"/>
  <c r="F127" i="3"/>
  <c r="I126" i="3"/>
  <c r="F126" i="3"/>
  <c r="I125" i="3"/>
  <c r="F125" i="3"/>
  <c r="I124" i="3"/>
  <c r="F124" i="3"/>
  <c r="I123" i="3"/>
  <c r="F123" i="3"/>
  <c r="I122" i="3"/>
  <c r="F122" i="3"/>
  <c r="P10" i="3"/>
  <c r="O10" i="3"/>
  <c r="Q10" i="3" s="1"/>
  <c r="N10" i="3"/>
  <c r="M10" i="3"/>
  <c r="I10" i="3"/>
  <c r="F10" i="3"/>
  <c r="P20" i="3"/>
  <c r="O20" i="3"/>
  <c r="N20" i="3"/>
  <c r="M20" i="3"/>
  <c r="I20" i="3"/>
  <c r="F20" i="3"/>
  <c r="P9" i="3"/>
  <c r="O9" i="3"/>
  <c r="Q9" i="3" s="1"/>
  <c r="N9" i="3"/>
  <c r="M9" i="3"/>
  <c r="I9" i="3"/>
  <c r="F9" i="3"/>
  <c r="P19" i="3"/>
  <c r="O19" i="3"/>
  <c r="Q19" i="3" s="1"/>
  <c r="N19" i="3"/>
  <c r="M19" i="3"/>
  <c r="I19" i="3"/>
  <c r="F19" i="3"/>
  <c r="P8" i="3"/>
  <c r="O8" i="3"/>
  <c r="Q8" i="3" s="1"/>
  <c r="N8" i="3"/>
  <c r="M8" i="3"/>
  <c r="I8" i="3"/>
  <c r="F8" i="3"/>
  <c r="P18" i="3"/>
  <c r="O18" i="3"/>
  <c r="N18" i="3"/>
  <c r="M18" i="3"/>
  <c r="I18" i="3"/>
  <c r="F18" i="3"/>
  <c r="P7" i="3"/>
  <c r="O7" i="3"/>
  <c r="N7" i="3"/>
  <c r="M7" i="3"/>
  <c r="I7" i="3"/>
  <c r="F7" i="3"/>
  <c r="P17" i="3"/>
  <c r="O17" i="3"/>
  <c r="Q17" i="3" s="1"/>
  <c r="N17" i="3"/>
  <c r="M17" i="3"/>
  <c r="I17" i="3"/>
  <c r="F17" i="3"/>
  <c r="P6" i="3"/>
  <c r="O6" i="3"/>
  <c r="N6" i="3"/>
  <c r="M6" i="3"/>
  <c r="I6" i="3"/>
  <c r="F6" i="3"/>
  <c r="P5" i="3"/>
  <c r="O5" i="3"/>
  <c r="N5" i="3"/>
  <c r="M5" i="3"/>
  <c r="I5" i="3"/>
  <c r="F5" i="3"/>
  <c r="P16" i="3"/>
  <c r="O16" i="3"/>
  <c r="N16" i="3"/>
  <c r="M16" i="3"/>
  <c r="I16" i="3"/>
  <c r="F16" i="3"/>
  <c r="P15" i="3"/>
  <c r="O15" i="3"/>
  <c r="Q15" i="3" s="1"/>
  <c r="N15" i="3"/>
  <c r="M15" i="3"/>
  <c r="I15" i="3"/>
  <c r="F15" i="3"/>
  <c r="P14" i="3"/>
  <c r="O14" i="3"/>
  <c r="N14" i="3"/>
  <c r="M14" i="3"/>
  <c r="I14" i="3"/>
  <c r="F14" i="3"/>
  <c r="P4" i="3"/>
  <c r="O4" i="3"/>
  <c r="N4" i="3"/>
  <c r="M4" i="3"/>
  <c r="I4" i="3"/>
  <c r="F4" i="3"/>
  <c r="P13" i="3"/>
  <c r="O13" i="3"/>
  <c r="Q13" i="3" s="1"/>
  <c r="N13" i="3"/>
  <c r="M13" i="3"/>
  <c r="I13" i="3"/>
  <c r="F13" i="3"/>
  <c r="P3" i="3"/>
  <c r="O3" i="3"/>
  <c r="Q3" i="3" s="1"/>
  <c r="N3" i="3"/>
  <c r="M3" i="3"/>
  <c r="I3" i="3"/>
  <c r="F3" i="3"/>
  <c r="P12" i="3"/>
  <c r="O12" i="3"/>
  <c r="N12" i="3"/>
  <c r="M12" i="3"/>
  <c r="I12" i="3"/>
  <c r="F12" i="3"/>
  <c r="P2" i="3"/>
  <c r="P11" i="3" s="1"/>
  <c r="O2" i="3"/>
  <c r="N2" i="3"/>
  <c r="N11" i="3" s="1"/>
  <c r="M2" i="3"/>
  <c r="M11" i="3" s="1"/>
  <c r="I2" i="3"/>
  <c r="I11" i="3" s="1"/>
  <c r="F2" i="3"/>
  <c r="F11" i="3" s="1"/>
  <c r="P33" i="1"/>
  <c r="P34" i="1"/>
  <c r="P35" i="1"/>
  <c r="P36" i="1"/>
  <c r="P37" i="1"/>
  <c r="P86" i="1"/>
  <c r="P87" i="1"/>
  <c r="P88" i="1"/>
  <c r="P89" i="1"/>
  <c r="P91" i="1"/>
  <c r="P2" i="1"/>
  <c r="P3" i="1"/>
  <c r="P4" i="1"/>
  <c r="P5" i="1"/>
  <c r="P6" i="1"/>
  <c r="P7" i="1"/>
  <c r="P56" i="1"/>
  <c r="P57" i="1"/>
  <c r="P58" i="1"/>
  <c r="P59" i="1"/>
  <c r="P60" i="1"/>
  <c r="P61" i="1"/>
  <c r="P26" i="1"/>
  <c r="P27" i="1"/>
  <c r="P28" i="1"/>
  <c r="P29" i="1"/>
  <c r="P30" i="1"/>
  <c r="P31" i="1"/>
  <c r="P80" i="1"/>
  <c r="P81" i="1"/>
  <c r="P82" i="1"/>
  <c r="P83" i="1"/>
  <c r="P84" i="1"/>
  <c r="P85" i="1"/>
  <c r="P74" i="1"/>
  <c r="P75" i="1"/>
  <c r="P76" i="1"/>
  <c r="P77" i="1"/>
  <c r="P78" i="1"/>
  <c r="P79" i="1"/>
  <c r="P104" i="1"/>
  <c r="P105" i="1"/>
  <c r="P106" i="1"/>
  <c r="P107" i="1"/>
  <c r="P108" i="1"/>
  <c r="P109" i="1"/>
  <c r="P50" i="1"/>
  <c r="P51" i="1"/>
  <c r="P52" i="1"/>
  <c r="P53" i="1"/>
  <c r="P54" i="1"/>
  <c r="P55" i="1"/>
  <c r="P20" i="1"/>
  <c r="P21" i="1"/>
  <c r="P22" i="1"/>
  <c r="P23" i="1"/>
  <c r="P24" i="1"/>
  <c r="P25" i="1"/>
  <c r="P92" i="1"/>
  <c r="P93" i="1"/>
  <c r="P94" i="1"/>
  <c r="P95" i="1"/>
  <c r="P96" i="1"/>
  <c r="P97" i="1"/>
  <c r="P38" i="1"/>
  <c r="P39" i="1"/>
  <c r="P40" i="1"/>
  <c r="P41" i="1"/>
  <c r="P42" i="1"/>
  <c r="P43" i="1"/>
  <c r="P98" i="1"/>
  <c r="P99" i="1"/>
  <c r="P100" i="1"/>
  <c r="P101" i="1"/>
  <c r="P102" i="1"/>
  <c r="P103" i="1"/>
  <c r="P44" i="1"/>
  <c r="P45" i="1"/>
  <c r="P46" i="1"/>
  <c r="P47" i="1"/>
  <c r="P48" i="1"/>
  <c r="P49" i="1"/>
  <c r="P68" i="1"/>
  <c r="P69" i="1"/>
  <c r="P70" i="1"/>
  <c r="P71" i="1"/>
  <c r="P72" i="1"/>
  <c r="P73" i="1"/>
  <c r="P14" i="1"/>
  <c r="P15" i="1"/>
  <c r="P16" i="1"/>
  <c r="P17" i="1"/>
  <c r="P18" i="1"/>
  <c r="P19" i="1"/>
  <c r="P62" i="1"/>
  <c r="P63" i="1"/>
  <c r="P64" i="1"/>
  <c r="P65" i="1"/>
  <c r="P66" i="1"/>
  <c r="P67" i="1"/>
  <c r="P8" i="1"/>
  <c r="P9" i="1"/>
  <c r="P10" i="1"/>
  <c r="P11" i="1"/>
  <c r="P12" i="1"/>
  <c r="P13" i="1"/>
  <c r="P32" i="1"/>
  <c r="Q32" i="1"/>
  <c r="S33" i="1"/>
  <c r="T33" i="1" s="1"/>
  <c r="S34" i="1"/>
  <c r="S35" i="1"/>
  <c r="S36" i="1"/>
  <c r="S37" i="1"/>
  <c r="S86" i="1"/>
  <c r="S87" i="1"/>
  <c r="S88" i="1"/>
  <c r="S89" i="1"/>
  <c r="S90" i="1"/>
  <c r="S91" i="1"/>
  <c r="S2" i="1"/>
  <c r="S3" i="1"/>
  <c r="S4" i="1"/>
  <c r="S5" i="1"/>
  <c r="S6" i="1"/>
  <c r="S7" i="1"/>
  <c r="S56" i="1"/>
  <c r="S57" i="1"/>
  <c r="S58" i="1"/>
  <c r="S59" i="1"/>
  <c r="S60" i="1"/>
  <c r="S61" i="1"/>
  <c r="S26" i="1"/>
  <c r="S27" i="1"/>
  <c r="S28" i="1"/>
  <c r="S29" i="1"/>
  <c r="S30" i="1"/>
  <c r="S31" i="1"/>
  <c r="S80" i="1"/>
  <c r="S81" i="1"/>
  <c r="S82" i="1"/>
  <c r="S83" i="1"/>
  <c r="S84" i="1"/>
  <c r="S85" i="1"/>
  <c r="S74" i="1"/>
  <c r="S75" i="1"/>
  <c r="S76" i="1"/>
  <c r="S77" i="1"/>
  <c r="S78" i="1"/>
  <c r="S79" i="1"/>
  <c r="S104" i="1"/>
  <c r="S105" i="1"/>
  <c r="S106" i="1"/>
  <c r="S107" i="1"/>
  <c r="S108" i="1"/>
  <c r="S109" i="1"/>
  <c r="T109" i="1" s="1"/>
  <c r="S50" i="1"/>
  <c r="S51" i="1"/>
  <c r="S52" i="1"/>
  <c r="S53" i="1"/>
  <c r="S54" i="1"/>
  <c r="S55" i="1"/>
  <c r="S20" i="1"/>
  <c r="S21" i="1"/>
  <c r="T21" i="1" s="1"/>
  <c r="S22" i="1"/>
  <c r="S23" i="1"/>
  <c r="S24" i="1"/>
  <c r="S25" i="1"/>
  <c r="S92" i="1"/>
  <c r="S93" i="1"/>
  <c r="S94" i="1"/>
  <c r="S95" i="1"/>
  <c r="S96" i="1"/>
  <c r="S97" i="1"/>
  <c r="S38" i="1"/>
  <c r="S39" i="1"/>
  <c r="S40" i="1"/>
  <c r="S41" i="1"/>
  <c r="S42" i="1"/>
  <c r="S43" i="1"/>
  <c r="S98" i="1"/>
  <c r="S99" i="1"/>
  <c r="S100" i="1"/>
  <c r="S101" i="1"/>
  <c r="S102" i="1"/>
  <c r="S103" i="1"/>
  <c r="S44" i="1"/>
  <c r="S45" i="1"/>
  <c r="S46" i="1"/>
  <c r="S47" i="1"/>
  <c r="S48" i="1"/>
  <c r="S49" i="1"/>
  <c r="S68" i="1"/>
  <c r="S69" i="1"/>
  <c r="S70" i="1"/>
  <c r="S71" i="1"/>
  <c r="S72" i="1"/>
  <c r="S73" i="1"/>
  <c r="S14" i="1"/>
  <c r="S15" i="1"/>
  <c r="S16" i="1"/>
  <c r="S17" i="1"/>
  <c r="S18" i="1"/>
  <c r="S19" i="1"/>
  <c r="S62" i="1"/>
  <c r="S63" i="1"/>
  <c r="S64" i="1"/>
  <c r="S65" i="1"/>
  <c r="S66" i="1"/>
  <c r="S67" i="1"/>
  <c r="S8" i="1"/>
  <c r="S9" i="1"/>
  <c r="S10" i="1"/>
  <c r="S11" i="1"/>
  <c r="S12" i="1"/>
  <c r="S13" i="1"/>
  <c r="S32" i="1"/>
  <c r="R33" i="1"/>
  <c r="R34" i="1"/>
  <c r="R35" i="1"/>
  <c r="R36" i="1"/>
  <c r="R37" i="1"/>
  <c r="R86" i="1"/>
  <c r="R87" i="1"/>
  <c r="R88" i="1"/>
  <c r="R89" i="1"/>
  <c r="R90" i="1"/>
  <c r="R91" i="1"/>
  <c r="R2" i="1"/>
  <c r="R3" i="1"/>
  <c r="R4" i="1"/>
  <c r="R5" i="1"/>
  <c r="R6" i="1"/>
  <c r="R7" i="1"/>
  <c r="R56" i="1"/>
  <c r="R57" i="1"/>
  <c r="R58" i="1"/>
  <c r="R59" i="1"/>
  <c r="R60" i="1"/>
  <c r="R61" i="1"/>
  <c r="R26" i="1"/>
  <c r="R27" i="1"/>
  <c r="R28" i="1"/>
  <c r="R29" i="1"/>
  <c r="T29" i="1" s="1"/>
  <c r="R30" i="1"/>
  <c r="R31" i="1"/>
  <c r="R80" i="1"/>
  <c r="R81" i="1"/>
  <c r="R82" i="1"/>
  <c r="R83" i="1"/>
  <c r="R84" i="1"/>
  <c r="R85" i="1"/>
  <c r="R74" i="1"/>
  <c r="R75" i="1"/>
  <c r="R76" i="1"/>
  <c r="R77" i="1"/>
  <c r="R78" i="1"/>
  <c r="R79" i="1"/>
  <c r="R104" i="1"/>
  <c r="R105" i="1"/>
  <c r="R106" i="1"/>
  <c r="T106" i="1" s="1"/>
  <c r="R107" i="1"/>
  <c r="R108" i="1"/>
  <c r="R109" i="1"/>
  <c r="R50" i="1"/>
  <c r="R51" i="1"/>
  <c r="T51" i="1" s="1"/>
  <c r="R52" i="1"/>
  <c r="T52" i="1" s="1"/>
  <c r="R53" i="1"/>
  <c r="T53" i="1" s="1"/>
  <c r="R54" i="1"/>
  <c r="R55" i="1"/>
  <c r="R20" i="1"/>
  <c r="R21" i="1"/>
  <c r="R22" i="1"/>
  <c r="R23" i="1"/>
  <c r="R24" i="1"/>
  <c r="R25" i="1"/>
  <c r="T25" i="1" s="1"/>
  <c r="R92" i="1"/>
  <c r="T92" i="1" s="1"/>
  <c r="R93" i="1"/>
  <c r="T93" i="1" s="1"/>
  <c r="R94" i="1"/>
  <c r="R95" i="1"/>
  <c r="R96" i="1"/>
  <c r="R97" i="1"/>
  <c r="R38" i="1"/>
  <c r="R39" i="1"/>
  <c r="T39" i="1" s="1"/>
  <c r="R40" i="1"/>
  <c r="T40" i="1" s="1"/>
  <c r="R41" i="1"/>
  <c r="R42" i="1"/>
  <c r="R43" i="1"/>
  <c r="R98" i="1"/>
  <c r="R99" i="1"/>
  <c r="R100" i="1"/>
  <c r="R101" i="1"/>
  <c r="T101" i="1" s="1"/>
  <c r="R102" i="1"/>
  <c r="T102" i="1" s="1"/>
  <c r="R103" i="1"/>
  <c r="R44" i="1"/>
  <c r="R45" i="1"/>
  <c r="R46" i="1"/>
  <c r="R47" i="1"/>
  <c r="R48" i="1"/>
  <c r="R49" i="1"/>
  <c r="T49" i="1" s="1"/>
  <c r="R68" i="1"/>
  <c r="R69" i="1"/>
  <c r="R70" i="1"/>
  <c r="R71" i="1"/>
  <c r="R72" i="1"/>
  <c r="R73" i="1"/>
  <c r="R14" i="1"/>
  <c r="R15" i="1"/>
  <c r="T15" i="1" s="1"/>
  <c r="R16" i="1"/>
  <c r="T16" i="1" s="1"/>
  <c r="R17" i="1"/>
  <c r="R18" i="1"/>
  <c r="R19" i="1"/>
  <c r="R62" i="1"/>
  <c r="R63" i="1"/>
  <c r="R64" i="1"/>
  <c r="R65" i="1"/>
  <c r="R66" i="1"/>
  <c r="R67" i="1"/>
  <c r="R8" i="1"/>
  <c r="R9" i="1"/>
  <c r="R10" i="1"/>
  <c r="R11" i="1"/>
  <c r="R12" i="1"/>
  <c r="R13" i="1"/>
  <c r="T13" i="1" s="1"/>
  <c r="R32" i="1"/>
  <c r="T32" i="1" s="1"/>
  <c r="Q33" i="1"/>
  <c r="Q34" i="1"/>
  <c r="Q35" i="1"/>
  <c r="Q36" i="1"/>
  <c r="Q37" i="1"/>
  <c r="Q86" i="1"/>
  <c r="Q87" i="1"/>
  <c r="Q88" i="1"/>
  <c r="Q89" i="1"/>
  <c r="Q91" i="1"/>
  <c r="Q2" i="1"/>
  <c r="Q3" i="1"/>
  <c r="Q4" i="1"/>
  <c r="Q5" i="1"/>
  <c r="Q6" i="1"/>
  <c r="Q7" i="1"/>
  <c r="Q56" i="1"/>
  <c r="Q57" i="1"/>
  <c r="Q58" i="1"/>
  <c r="Q59" i="1"/>
  <c r="Q60" i="1"/>
  <c r="Q61" i="1"/>
  <c r="Q26" i="1"/>
  <c r="Q27" i="1"/>
  <c r="Q28" i="1"/>
  <c r="Q29" i="1"/>
  <c r="Q30" i="1"/>
  <c r="Q31" i="1"/>
  <c r="Q80" i="1"/>
  <c r="Q81" i="1"/>
  <c r="Q82" i="1"/>
  <c r="Q83" i="1"/>
  <c r="Q84" i="1"/>
  <c r="Q85" i="1"/>
  <c r="Q74" i="1"/>
  <c r="Q75" i="1"/>
  <c r="Q76" i="1"/>
  <c r="Q77" i="1"/>
  <c r="Q78" i="1"/>
  <c r="Q79" i="1"/>
  <c r="Q104" i="1"/>
  <c r="Q105" i="1"/>
  <c r="Q106" i="1"/>
  <c r="Q107" i="1"/>
  <c r="Q108" i="1"/>
  <c r="Q109" i="1"/>
  <c r="Q50" i="1"/>
  <c r="Q51" i="1"/>
  <c r="Q52" i="1"/>
  <c r="Q53" i="1"/>
  <c r="Q54" i="1"/>
  <c r="Q55" i="1"/>
  <c r="Q20" i="1"/>
  <c r="Q21" i="1"/>
  <c r="Q22" i="1"/>
  <c r="Q23" i="1"/>
  <c r="Q24" i="1"/>
  <c r="Q25" i="1"/>
  <c r="Q92" i="1"/>
  <c r="Q93" i="1"/>
  <c r="Q94" i="1"/>
  <c r="Q95" i="1"/>
  <c r="Q96" i="1"/>
  <c r="Q97" i="1"/>
  <c r="Q38" i="1"/>
  <c r="Q39" i="1"/>
  <c r="Q40" i="1"/>
  <c r="Q41" i="1"/>
  <c r="Q42" i="1"/>
  <c r="Q43" i="1"/>
  <c r="Q98" i="1"/>
  <c r="Q99" i="1"/>
  <c r="Q100" i="1"/>
  <c r="Q101" i="1"/>
  <c r="Q102" i="1"/>
  <c r="Q103" i="1"/>
  <c r="Q44" i="1"/>
  <c r="Q45" i="1"/>
  <c r="Q46" i="1"/>
  <c r="Q47" i="1"/>
  <c r="Q48" i="1"/>
  <c r="Q49" i="1"/>
  <c r="Q68" i="1"/>
  <c r="Q69" i="1"/>
  <c r="Q70" i="1"/>
  <c r="Q71" i="1"/>
  <c r="Q72" i="1"/>
  <c r="Q73" i="1"/>
  <c r="Q14" i="1"/>
  <c r="Q15" i="1"/>
  <c r="Q16" i="1"/>
  <c r="Q17" i="1"/>
  <c r="Q18" i="1"/>
  <c r="Q19" i="1"/>
  <c r="Q62" i="1"/>
  <c r="Q63" i="1"/>
  <c r="Q64" i="1"/>
  <c r="Q65" i="1"/>
  <c r="Q66" i="1"/>
  <c r="Q67" i="1"/>
  <c r="Q8" i="1"/>
  <c r="Q9" i="1"/>
  <c r="Q10" i="1"/>
  <c r="Q11" i="1"/>
  <c r="Q12" i="1"/>
  <c r="Q13" i="1"/>
  <c r="T65" i="1"/>
  <c r="I33" i="1"/>
  <c r="I34" i="1"/>
  <c r="I35" i="1"/>
  <c r="I36" i="1"/>
  <c r="I37" i="1"/>
  <c r="I86" i="1"/>
  <c r="I87" i="1"/>
  <c r="I88" i="1"/>
  <c r="I89" i="1"/>
  <c r="I90" i="1"/>
  <c r="I91" i="1"/>
  <c r="I2" i="1"/>
  <c r="I3" i="1"/>
  <c r="I4" i="1"/>
  <c r="I5" i="1"/>
  <c r="I6" i="1"/>
  <c r="I7" i="1"/>
  <c r="I56" i="1"/>
  <c r="I57" i="1"/>
  <c r="I58" i="1"/>
  <c r="I59" i="1"/>
  <c r="I60" i="1"/>
  <c r="I61" i="1"/>
  <c r="I26" i="1"/>
  <c r="I27" i="1"/>
  <c r="I28" i="1"/>
  <c r="I29" i="1"/>
  <c r="I30" i="1"/>
  <c r="I31" i="1"/>
  <c r="I80" i="1"/>
  <c r="I81" i="1"/>
  <c r="I82" i="1"/>
  <c r="I83" i="1"/>
  <c r="I84" i="1"/>
  <c r="I85" i="1"/>
  <c r="I74" i="1"/>
  <c r="I75" i="1"/>
  <c r="I76" i="1"/>
  <c r="I77" i="1"/>
  <c r="I78" i="1"/>
  <c r="I79" i="1"/>
  <c r="I104" i="1"/>
  <c r="I105" i="1"/>
  <c r="I106" i="1"/>
  <c r="I107" i="1"/>
  <c r="I108" i="1"/>
  <c r="I109" i="1"/>
  <c r="I50" i="1"/>
  <c r="I51" i="1"/>
  <c r="I52" i="1"/>
  <c r="I53" i="1"/>
  <c r="I54" i="1"/>
  <c r="I55" i="1"/>
  <c r="I20" i="1"/>
  <c r="I21" i="1"/>
  <c r="I22" i="1"/>
  <c r="I23" i="1"/>
  <c r="I24" i="1"/>
  <c r="I25" i="1"/>
  <c r="I92" i="1"/>
  <c r="I93" i="1"/>
  <c r="I96" i="1"/>
  <c r="I97" i="1"/>
  <c r="I38" i="1"/>
  <c r="I39" i="1"/>
  <c r="I40" i="1"/>
  <c r="I41" i="1"/>
  <c r="I42" i="1"/>
  <c r="I43" i="1"/>
  <c r="I98" i="1"/>
  <c r="I99" i="1"/>
  <c r="I100" i="1"/>
  <c r="I101" i="1"/>
  <c r="I102" i="1"/>
  <c r="I103" i="1"/>
  <c r="I44" i="1"/>
  <c r="I45" i="1"/>
  <c r="I46" i="1"/>
  <c r="I47" i="1"/>
  <c r="I48" i="1"/>
  <c r="I49" i="1"/>
  <c r="I68" i="1"/>
  <c r="I69" i="1"/>
  <c r="I70" i="1"/>
  <c r="I71" i="1"/>
  <c r="I72" i="1"/>
  <c r="I73" i="1"/>
  <c r="I14" i="1"/>
  <c r="I15" i="1"/>
  <c r="I16" i="1"/>
  <c r="I17" i="1"/>
  <c r="I18" i="1"/>
  <c r="I19" i="1"/>
  <c r="I62" i="1"/>
  <c r="I63" i="1"/>
  <c r="I64" i="1"/>
  <c r="I65" i="1"/>
  <c r="I66" i="1"/>
  <c r="I67" i="1"/>
  <c r="I8" i="1"/>
  <c r="I9" i="1"/>
  <c r="I10" i="1"/>
  <c r="I11" i="1"/>
  <c r="I12" i="1"/>
  <c r="I13" i="1"/>
  <c r="F92" i="1"/>
  <c r="F93" i="1"/>
  <c r="F94" i="1"/>
  <c r="F96" i="1"/>
  <c r="F97" i="1"/>
  <c r="F38" i="1"/>
  <c r="F39" i="1"/>
  <c r="F40" i="1"/>
  <c r="F41" i="1"/>
  <c r="F42" i="1"/>
  <c r="F43" i="1"/>
  <c r="F98" i="1"/>
  <c r="F99" i="1"/>
  <c r="F100" i="1"/>
  <c r="F101" i="1"/>
  <c r="F102" i="1"/>
  <c r="F103" i="1"/>
  <c r="F44" i="1"/>
  <c r="F45" i="1"/>
  <c r="F46" i="1"/>
  <c r="F47" i="1"/>
  <c r="F48" i="1"/>
  <c r="F49" i="1"/>
  <c r="F68" i="1"/>
  <c r="F69" i="1"/>
  <c r="F70" i="1"/>
  <c r="F71" i="1"/>
  <c r="F72" i="1"/>
  <c r="F73" i="1"/>
  <c r="F14" i="1"/>
  <c r="F15" i="1"/>
  <c r="F16" i="1"/>
  <c r="F17" i="1"/>
  <c r="F18" i="1"/>
  <c r="F19" i="1"/>
  <c r="F62" i="1"/>
  <c r="F63" i="1"/>
  <c r="F64" i="1"/>
  <c r="F65" i="1"/>
  <c r="F66" i="1"/>
  <c r="F67" i="1"/>
  <c r="F8" i="1"/>
  <c r="F9" i="1"/>
  <c r="F10" i="1"/>
  <c r="F11" i="1"/>
  <c r="F12" i="1"/>
  <c r="F13" i="1"/>
  <c r="F33" i="1"/>
  <c r="F34" i="1"/>
  <c r="F35" i="1"/>
  <c r="F36" i="1"/>
  <c r="F37" i="1"/>
  <c r="F86" i="1"/>
  <c r="F87" i="1"/>
  <c r="F88" i="1"/>
  <c r="F89" i="1"/>
  <c r="F90" i="1"/>
  <c r="F91" i="1"/>
  <c r="F2" i="1"/>
  <c r="F3" i="1"/>
  <c r="F4" i="1"/>
  <c r="F5" i="1"/>
  <c r="F6" i="1"/>
  <c r="F7" i="1"/>
  <c r="F56" i="1"/>
  <c r="F57" i="1"/>
  <c r="F58" i="1"/>
  <c r="F59" i="1"/>
  <c r="F60" i="1"/>
  <c r="F61" i="1"/>
  <c r="F26" i="1"/>
  <c r="F27" i="1"/>
  <c r="F28" i="1"/>
  <c r="F29" i="1"/>
  <c r="F30" i="1"/>
  <c r="F31" i="1"/>
  <c r="F80" i="1"/>
  <c r="F81" i="1"/>
  <c r="F82" i="1"/>
  <c r="F83" i="1"/>
  <c r="F84" i="1"/>
  <c r="F85" i="1"/>
  <c r="F74" i="1"/>
  <c r="F75" i="1"/>
  <c r="F76" i="1"/>
  <c r="F77" i="1"/>
  <c r="F78" i="1"/>
  <c r="F79" i="1"/>
  <c r="F104" i="1"/>
  <c r="F105" i="1"/>
  <c r="F106" i="1"/>
  <c r="F107" i="1"/>
  <c r="F108" i="1"/>
  <c r="F109" i="1"/>
  <c r="F50" i="1"/>
  <c r="F51" i="1"/>
  <c r="F52" i="1"/>
  <c r="F53" i="1"/>
  <c r="F54" i="1"/>
  <c r="F55" i="1"/>
  <c r="F20" i="1"/>
  <c r="F21" i="1"/>
  <c r="F22" i="1"/>
  <c r="F23" i="1"/>
  <c r="F24" i="1"/>
  <c r="F25" i="1"/>
  <c r="I32" i="1"/>
  <c r="F32" i="1"/>
  <c r="T35" i="1"/>
  <c r="T14" i="1" l="1"/>
  <c r="T100" i="1"/>
  <c r="T24" i="1"/>
  <c r="T34" i="1"/>
  <c r="T20" i="1"/>
  <c r="T11" i="1"/>
  <c r="T99" i="1"/>
  <c r="T23" i="1"/>
  <c r="T67" i="1"/>
  <c r="T69" i="1"/>
  <c r="T3" i="1"/>
  <c r="T66" i="1"/>
  <c r="T68" i="1"/>
  <c r="T54" i="1"/>
  <c r="T30" i="1"/>
  <c r="T2" i="1"/>
  <c r="T36" i="1"/>
  <c r="T12" i="1"/>
  <c r="T64" i="1"/>
  <c r="T48" i="1"/>
  <c r="T38" i="1"/>
  <c r="T90" i="1"/>
  <c r="T108" i="1"/>
  <c r="T63" i="1"/>
  <c r="T73" i="1"/>
  <c r="T47" i="1"/>
  <c r="T97" i="1"/>
  <c r="T27" i="1"/>
  <c r="T89" i="1"/>
  <c r="T17" i="1"/>
  <c r="T103" i="1"/>
  <c r="T41" i="1"/>
  <c r="T55" i="1"/>
  <c r="T107" i="1"/>
  <c r="T22" i="1"/>
  <c r="T50" i="1"/>
  <c r="Q2" i="3"/>
  <c r="Q4" i="3"/>
  <c r="Q5" i="3"/>
  <c r="Q18" i="3"/>
  <c r="O11" i="3"/>
  <c r="Q6" i="3"/>
  <c r="Q12" i="3"/>
  <c r="Q14" i="3"/>
  <c r="Q16" i="3"/>
  <c r="Q7" i="3"/>
  <c r="Q20" i="3"/>
  <c r="T10" i="1"/>
  <c r="T62" i="1"/>
  <c r="T72" i="1"/>
  <c r="T46" i="1"/>
  <c r="T98" i="1"/>
  <c r="T96" i="1"/>
  <c r="T26" i="1"/>
  <c r="T88" i="1"/>
  <c r="T9" i="1"/>
  <c r="T19" i="1"/>
  <c r="T71" i="1"/>
  <c r="T45" i="1"/>
  <c r="T43" i="1"/>
  <c r="T95" i="1"/>
  <c r="T61" i="1"/>
  <c r="T8" i="1"/>
  <c r="T18" i="1"/>
  <c r="T70" i="1"/>
  <c r="T44" i="1"/>
  <c r="T42" i="1"/>
  <c r="T94" i="1"/>
  <c r="T60" i="1"/>
  <c r="T4" i="1"/>
  <c r="T59" i="1"/>
  <c r="T58" i="1"/>
  <c r="T31" i="1"/>
  <c r="T104" i="1"/>
  <c r="T75" i="1"/>
  <c r="T74" i="1"/>
  <c r="T83" i="1"/>
  <c r="T82" i="1"/>
  <c r="T81" i="1"/>
  <c r="T80" i="1"/>
  <c r="T105" i="1"/>
  <c r="T79" i="1"/>
  <c r="T78" i="1"/>
  <c r="T77" i="1"/>
  <c r="T76" i="1"/>
  <c r="T28" i="1"/>
  <c r="T85" i="1"/>
  <c r="T84" i="1"/>
  <c r="T57" i="1"/>
  <c r="T56" i="1"/>
  <c r="T7" i="1"/>
  <c r="T6" i="1"/>
  <c r="T5" i="1"/>
  <c r="T91" i="1"/>
  <c r="T87" i="1"/>
  <c r="T86" i="1"/>
  <c r="T37" i="1"/>
  <c r="Q11" i="3" l="1"/>
</calcChain>
</file>

<file path=xl/sharedStrings.xml><?xml version="1.0" encoding="utf-8"?>
<sst xmlns="http://schemas.openxmlformats.org/spreadsheetml/2006/main" count="304" uniqueCount="55">
  <si>
    <t>species</t>
  </si>
  <si>
    <t>group name</t>
  </si>
  <si>
    <t>salt conc</t>
  </si>
  <si>
    <t>shoot fw</t>
  </si>
  <si>
    <t>root fw</t>
  </si>
  <si>
    <t>total fw</t>
  </si>
  <si>
    <t>shoot dw</t>
  </si>
  <si>
    <t>root dw</t>
  </si>
  <si>
    <t>total dw</t>
  </si>
  <si>
    <t>shoot height</t>
  </si>
  <si>
    <t>root length</t>
  </si>
  <si>
    <t>leaf no</t>
  </si>
  <si>
    <t>fw shoot root ratio</t>
  </si>
  <si>
    <t>dw shoot root ratio</t>
  </si>
  <si>
    <t>shoot moisture</t>
  </si>
  <si>
    <t>root moisture</t>
  </si>
  <si>
    <t>total moisture</t>
  </si>
  <si>
    <t>barley</t>
  </si>
  <si>
    <t>animal people</t>
  </si>
  <si>
    <t>ASIPE</t>
  </si>
  <si>
    <t>Farmville</t>
  </si>
  <si>
    <t>good chives only</t>
  </si>
  <si>
    <t>potties</t>
  </si>
  <si>
    <t>salty sharks</t>
  </si>
  <si>
    <t>Salty Sisters</t>
  </si>
  <si>
    <t>team half hats</t>
  </si>
  <si>
    <t>weetbix kids</t>
  </si>
  <si>
    <t>wheat</t>
  </si>
  <si>
    <t>group_names</t>
  </si>
  <si>
    <t>salt_conc</t>
  </si>
  <si>
    <t>vitabrix kids</t>
  </si>
  <si>
    <t>group_name</t>
  </si>
  <si>
    <t>shoot_fw</t>
  </si>
  <si>
    <t>root_fw</t>
  </si>
  <si>
    <t>total_fw</t>
  </si>
  <si>
    <t>shoot_dw</t>
  </si>
  <si>
    <t>root_dw</t>
  </si>
  <si>
    <t>total_dw</t>
  </si>
  <si>
    <t>shoot_height</t>
  </si>
  <si>
    <t>root_length</t>
  </si>
  <si>
    <t>leaf_no</t>
  </si>
  <si>
    <t>shoot_height_ratio_to_control_mean</t>
  </si>
  <si>
    <t>root_length_ratio_to_control_mean</t>
  </si>
  <si>
    <t>leaf_no_ratio_to_control_mean</t>
  </si>
  <si>
    <t>fw_shoot_root_ratio</t>
  </si>
  <si>
    <t>dw_shoot_root_ratio</t>
  </si>
  <si>
    <t>shoot_moisture</t>
  </si>
  <si>
    <t>root_moisture</t>
  </si>
  <si>
    <t>total_moisture</t>
  </si>
  <si>
    <t>animal_people</t>
  </si>
  <si>
    <t>good_chives_only</t>
  </si>
  <si>
    <t>salty_sharks</t>
  </si>
  <si>
    <t>Salty_Sisters</t>
  </si>
  <si>
    <t>team_half_hats</t>
  </si>
  <si>
    <t>weetbix_kids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</si>
</sst>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5D7FB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3" borderId="6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0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5" borderId="11" xfId="0" applyFill="1" applyBorder="1"/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164" fontId="0" fillId="0" borderId="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3" borderId="6" xfId="0" applyFont="1" applyFill="1" applyBorder="1"/>
    <xf numFmtId="0" fontId="1" fillId="0" borderId="0" xfId="0" applyFont="1"/>
    <xf numFmtId="164" fontId="1" fillId="2" borderId="14" xfId="0" applyNumberFormat="1" applyFont="1" applyFill="1" applyBorder="1" applyAlignment="1">
      <alignment horizontal="center" vertical="center" wrapText="1"/>
    </xf>
    <xf numFmtId="164" fontId="1" fillId="3" borderId="16" xfId="0" applyNumberFormat="1" applyFont="1" applyFill="1" applyBorder="1" applyAlignment="1">
      <alignment horizontal="center" vertical="center" wrapText="1"/>
    </xf>
    <xf numFmtId="164" fontId="1" fillId="3" borderId="14" xfId="0" applyNumberFormat="1" applyFont="1" applyFill="1" applyBorder="1" applyAlignment="1">
      <alignment horizontal="center" vertical="center" wrapText="1"/>
    </xf>
    <xf numFmtId="164" fontId="1" fillId="4" borderId="14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/>
    <xf numFmtId="164" fontId="0" fillId="3" borderId="10" xfId="0" applyNumberFormat="1" applyFill="1" applyBorder="1"/>
    <xf numFmtId="164" fontId="0" fillId="3" borderId="8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4" borderId="8" xfId="0" applyNumberFormat="1" applyFill="1" applyBorder="1"/>
    <xf numFmtId="164" fontId="0" fillId="2" borderId="1" xfId="0" applyNumberFormat="1" applyFill="1" applyBorder="1"/>
    <xf numFmtId="164" fontId="0" fillId="3" borderId="6" xfId="0" applyNumberFormat="1" applyFill="1" applyBorder="1"/>
    <xf numFmtId="165" fontId="0" fillId="5" borderId="1" xfId="0" applyNumberFormat="1" applyFill="1" applyBorder="1"/>
    <xf numFmtId="1" fontId="1" fillId="5" borderId="17" xfId="0" applyNumberFormat="1" applyFont="1" applyFill="1" applyBorder="1" applyAlignment="1">
      <alignment horizontal="center" vertical="center" wrapText="1"/>
    </xf>
    <xf numFmtId="1" fontId="0" fillId="5" borderId="11" xfId="0" applyNumberFormat="1" applyFill="1" applyBorder="1"/>
    <xf numFmtId="1" fontId="0" fillId="5" borderId="2" xfId="0" applyNumberFormat="1" applyFill="1" applyBorder="1"/>
    <xf numFmtId="1" fontId="0" fillId="5" borderId="1" xfId="0" applyNumberFormat="1" applyFill="1" applyBorder="1"/>
    <xf numFmtId="165" fontId="1" fillId="5" borderId="14" xfId="0" applyNumberFormat="1" applyFont="1" applyFill="1" applyBorder="1" applyAlignment="1">
      <alignment horizontal="center" vertical="center" wrapText="1"/>
    </xf>
    <xf numFmtId="165" fontId="0" fillId="5" borderId="8" xfId="0" applyNumberFormat="1" applyFill="1" applyBorder="1"/>
    <xf numFmtId="165" fontId="1" fillId="6" borderId="18" xfId="0" applyNumberFormat="1" applyFont="1" applyFill="1" applyBorder="1" applyAlignment="1">
      <alignment horizontal="center" vertical="center" wrapText="1"/>
    </xf>
    <xf numFmtId="164" fontId="1" fillId="6" borderId="15" xfId="0" applyNumberFormat="1" applyFont="1" applyFill="1" applyBorder="1" applyAlignment="1">
      <alignment horizontal="center" vertical="center" wrapText="1"/>
    </xf>
    <xf numFmtId="165" fontId="0" fillId="6" borderId="12" xfId="0" applyNumberFormat="1" applyFill="1" applyBorder="1"/>
    <xf numFmtId="164" fontId="0" fillId="6" borderId="9" xfId="0" applyNumberFormat="1" applyFill="1" applyBorder="1"/>
    <xf numFmtId="164" fontId="0" fillId="6" borderId="4" xfId="0" applyNumberFormat="1" applyFill="1" applyBorder="1"/>
    <xf numFmtId="165" fontId="0" fillId="6" borderId="5" xfId="0" applyNumberFormat="1" applyFill="1" applyBorder="1"/>
    <xf numFmtId="165" fontId="1" fillId="6" borderId="15" xfId="0" applyNumberFormat="1" applyFont="1" applyFill="1" applyBorder="1" applyAlignment="1">
      <alignment horizontal="center" vertical="center" wrapText="1"/>
    </xf>
    <xf numFmtId="165" fontId="0" fillId="6" borderId="9" xfId="0" applyNumberFormat="1" applyFill="1" applyBorder="1"/>
    <xf numFmtId="165" fontId="0" fillId="6" borderId="4" xfId="0" applyNumberFormat="1" applyFill="1" applyBorder="1"/>
    <xf numFmtId="165" fontId="1" fillId="6" borderId="13" xfId="0" applyNumberFormat="1" applyFont="1" applyFill="1" applyBorder="1" applyAlignment="1">
      <alignment horizontal="center" vertical="center" wrapText="1"/>
    </xf>
    <xf numFmtId="165" fontId="0" fillId="6" borderId="7" xfId="0" applyNumberFormat="1" applyFill="1" applyBorder="1"/>
    <xf numFmtId="165" fontId="0" fillId="6" borderId="3" xfId="0" applyNumberFormat="1" applyFill="1" applyBorder="1"/>
    <xf numFmtId="164" fontId="1" fillId="4" borderId="16" xfId="0" applyNumberFormat="1" applyFont="1" applyFill="1" applyBorder="1" applyAlignment="1">
      <alignment horizontal="center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164" fontId="0" fillId="4" borderId="10" xfId="0" applyNumberFormat="1" applyFill="1" applyBorder="1"/>
    <xf numFmtId="164" fontId="0" fillId="4" borderId="9" xfId="0" applyNumberFormat="1" applyFill="1" applyBorder="1"/>
    <xf numFmtId="164" fontId="0" fillId="4" borderId="4" xfId="0" applyNumberFormat="1" applyFill="1" applyBorder="1"/>
    <xf numFmtId="164" fontId="0" fillId="4" borderId="6" xfId="0" applyNumberFormat="1" applyFill="1" applyBorder="1"/>
    <xf numFmtId="164" fontId="1" fillId="6" borderId="13" xfId="0" applyNumberFormat="1" applyFont="1" applyFill="1" applyBorder="1" applyAlignment="1">
      <alignment horizontal="center" vertical="center" wrapText="1"/>
    </xf>
    <xf numFmtId="164" fontId="0" fillId="6" borderId="7" xfId="0" applyNumberFormat="1" applyFill="1" applyBorder="1"/>
    <xf numFmtId="164" fontId="0" fillId="6" borderId="3" xfId="0" applyNumberFormat="1" applyFill="1" applyBorder="1"/>
    <xf numFmtId="164" fontId="1" fillId="7" borderId="13" xfId="0" applyNumberFormat="1" applyFont="1" applyFill="1" applyBorder="1" applyAlignment="1">
      <alignment horizontal="center" vertical="center" wrapText="1"/>
    </xf>
    <xf numFmtId="164" fontId="1" fillId="7" borderId="14" xfId="0" applyNumberFormat="1" applyFont="1" applyFill="1" applyBorder="1" applyAlignment="1">
      <alignment horizontal="center" vertical="center" wrapText="1"/>
    </xf>
    <xf numFmtId="165" fontId="1" fillId="7" borderId="15" xfId="0" applyNumberFormat="1" applyFont="1" applyFill="1" applyBorder="1" applyAlignment="1">
      <alignment horizontal="center" vertical="center" wrapText="1"/>
    </xf>
    <xf numFmtId="164" fontId="0" fillId="7" borderId="7" xfId="0" applyNumberFormat="1" applyFill="1" applyBorder="1"/>
    <xf numFmtId="164" fontId="0" fillId="7" borderId="8" xfId="0" applyNumberFormat="1" applyFill="1" applyBorder="1"/>
    <xf numFmtId="165" fontId="0" fillId="7" borderId="9" xfId="0" applyNumberFormat="1" applyFill="1" applyBorder="1"/>
    <xf numFmtId="164" fontId="0" fillId="7" borderId="3" xfId="0" applyNumberFormat="1" applyFill="1" applyBorder="1"/>
    <xf numFmtId="164" fontId="0" fillId="7" borderId="1" xfId="0" applyNumberFormat="1" applyFill="1" applyBorder="1"/>
    <xf numFmtId="165" fontId="0" fillId="7" borderId="4" xfId="0" applyNumberFormat="1" applyFill="1" applyBorder="1"/>
    <xf numFmtId="0" fontId="0" fillId="7" borderId="3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D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6765-0D1B-49EB-A8EB-B45CBAFD5924}">
  <dimension ref="A1:T135"/>
  <sheetViews>
    <sheetView tabSelected="1" workbookViewId="0">
      <pane ySplit="1" topLeftCell="A2" activePane="bottomLeft" state="frozen"/>
      <selection pane="bottomLeft" activeCell="T109" sqref="T109"/>
    </sheetView>
  </sheetViews>
  <sheetFormatPr defaultRowHeight="15" x14ac:dyDescent="0.25"/>
  <cols>
    <col min="1" max="1" width="11" style="92" bestFit="1" customWidth="1"/>
    <col min="2" max="2" width="15" style="93" bestFit="1" customWidth="1"/>
    <col min="3" max="3" width="10.28515625" style="91" customWidth="1"/>
    <col min="4" max="4" width="9.85546875" style="5" customWidth="1"/>
    <col min="5" max="5" width="8.85546875" style="6" customWidth="1"/>
    <col min="6" max="6" width="9.28515625" style="6" customWidth="1"/>
    <col min="7" max="7" width="9.5703125" style="3" customWidth="1"/>
    <col min="8" max="8" width="8.5703125" style="3" customWidth="1"/>
    <col min="9" max="9" width="8.85546875" style="3" customWidth="1"/>
    <col min="10" max="10" width="9.85546875" style="55" bestFit="1" customWidth="1"/>
    <col min="11" max="11" width="9.5703125" style="55" customWidth="1"/>
    <col min="12" max="12" width="7.42578125" style="58" customWidth="1"/>
    <col min="13" max="13" width="12.5703125" style="73" customWidth="1"/>
    <col min="14" max="14" width="11.5703125" style="70" customWidth="1"/>
    <col min="15" max="15" width="13" style="67" customWidth="1"/>
    <col min="16" max="16" width="8.5703125" style="82" customWidth="1"/>
    <col min="17" max="17" width="9.140625" style="66" customWidth="1"/>
    <col min="18" max="18" width="8.42578125" style="79" customWidth="1"/>
    <col min="19" max="19" width="8" style="51" customWidth="1"/>
    <col min="20" max="20" width="8.42578125" style="78" customWidth="1"/>
  </cols>
  <sheetData>
    <row r="1" spans="1:20" s="1" customFormat="1" ht="60.75" thickBot="1" x14ac:dyDescent="0.3">
      <c r="A1" s="83" t="s">
        <v>0</v>
      </c>
      <c r="B1" s="84" t="s">
        <v>31</v>
      </c>
      <c r="C1" s="85" t="s">
        <v>29</v>
      </c>
      <c r="D1" s="44" t="s">
        <v>32</v>
      </c>
      <c r="E1" s="45" t="s">
        <v>33</v>
      </c>
      <c r="F1" s="45" t="s">
        <v>34</v>
      </c>
      <c r="G1" s="43" t="s">
        <v>35</v>
      </c>
      <c r="H1" s="43" t="s">
        <v>36</v>
      </c>
      <c r="I1" s="43" t="s">
        <v>37</v>
      </c>
      <c r="J1" s="60" t="s">
        <v>38</v>
      </c>
      <c r="K1" s="60" t="s">
        <v>39</v>
      </c>
      <c r="L1" s="56" t="s">
        <v>40</v>
      </c>
      <c r="M1" s="71" t="s">
        <v>41</v>
      </c>
      <c r="N1" s="68" t="s">
        <v>42</v>
      </c>
      <c r="O1" s="62" t="s">
        <v>43</v>
      </c>
      <c r="P1" s="80" t="s">
        <v>44</v>
      </c>
      <c r="Q1" s="63" t="s">
        <v>45</v>
      </c>
      <c r="R1" s="74" t="s">
        <v>46</v>
      </c>
      <c r="S1" s="46" t="s">
        <v>47</v>
      </c>
      <c r="T1" s="75" t="s">
        <v>48</v>
      </c>
    </row>
    <row r="2" spans="1:20" x14ac:dyDescent="0.25">
      <c r="A2" s="86" t="s">
        <v>17</v>
      </c>
      <c r="B2" s="87" t="s">
        <v>49</v>
      </c>
      <c r="C2" s="88">
        <v>0</v>
      </c>
      <c r="D2" s="48">
        <v>0.16259999999999999</v>
      </c>
      <c r="E2" s="49">
        <v>0.1583</v>
      </c>
      <c r="F2" s="50">
        <f t="shared" ref="F2:F33" si="0">D2+E2</f>
        <v>0.32089999999999996</v>
      </c>
      <c r="G2" s="53">
        <v>2.7E-2</v>
      </c>
      <c r="H2" s="47">
        <v>2.4E-2</v>
      </c>
      <c r="I2" s="47">
        <f t="shared" ref="I2:I33" si="1">SUM(G2:H2)</f>
        <v>5.1000000000000004E-2</v>
      </c>
      <c r="J2" s="61">
        <v>13.2</v>
      </c>
      <c r="K2" s="61">
        <v>10</v>
      </c>
      <c r="L2" s="57">
        <v>3</v>
      </c>
      <c r="M2" s="72">
        <f>J2/'means for ratios'!$J$11</f>
        <v>0.52036793692509864</v>
      </c>
      <c r="N2" s="69">
        <f>K2/salinitydata2023!$K$11</f>
        <v>0.7142857142857143</v>
      </c>
      <c r="O2" s="64">
        <f>L2/'means for ratios'!$L$11</f>
        <v>0.89999999999999991</v>
      </c>
      <c r="P2" s="81">
        <f t="shared" ref="P2:P33" si="2">D2/E2</f>
        <v>1.027163613392293</v>
      </c>
      <c r="Q2" s="65">
        <f t="shared" ref="Q2:Q33" si="3">G2/H2</f>
        <v>1.125</v>
      </c>
      <c r="R2" s="76">
        <f t="shared" ref="R2:R33" si="4">D2-G2</f>
        <v>0.1356</v>
      </c>
      <c r="S2" s="52">
        <f t="shared" ref="S2:S33" si="5">E2-H2</f>
        <v>0.1343</v>
      </c>
      <c r="T2" s="77">
        <f t="shared" ref="T2:T33" si="6">SUM(R2:S2)</f>
        <v>0.26990000000000003</v>
      </c>
    </row>
    <row r="3" spans="1:20" x14ac:dyDescent="0.25">
      <c r="A3" s="89" t="s">
        <v>17</v>
      </c>
      <c r="B3" s="90" t="s">
        <v>49</v>
      </c>
      <c r="C3" s="91">
        <v>1.5</v>
      </c>
      <c r="D3" s="54">
        <v>0.22520000000000001</v>
      </c>
      <c r="E3" s="50">
        <v>0.10249999999999999</v>
      </c>
      <c r="F3" s="50">
        <f t="shared" si="0"/>
        <v>0.32769999999999999</v>
      </c>
      <c r="G3" s="53">
        <v>3.3000000000000002E-2</v>
      </c>
      <c r="H3" s="53">
        <v>1.4E-2</v>
      </c>
      <c r="I3" s="47">
        <f t="shared" si="1"/>
        <v>4.7E-2</v>
      </c>
      <c r="J3" s="55">
        <v>25.8</v>
      </c>
      <c r="K3" s="55">
        <v>10.5</v>
      </c>
      <c r="L3" s="58">
        <v>3</v>
      </c>
      <c r="M3" s="72">
        <f>J3/'means for ratios'!$J$11</f>
        <v>1.0170827858081473</v>
      </c>
      <c r="N3" s="69">
        <f>K3/salinitydata2023!$K$11</f>
        <v>0.75</v>
      </c>
      <c r="O3" s="64">
        <f>L3/'means for ratios'!$L$11</f>
        <v>0.89999999999999991</v>
      </c>
      <c r="P3" s="81">
        <f t="shared" si="2"/>
        <v>2.1970731707317075</v>
      </c>
      <c r="Q3" s="65">
        <f t="shared" si="3"/>
        <v>2.3571428571428572</v>
      </c>
      <c r="R3" s="76">
        <f t="shared" si="4"/>
        <v>0.19220000000000001</v>
      </c>
      <c r="S3" s="52">
        <f t="shared" si="5"/>
        <v>8.8499999999999995E-2</v>
      </c>
      <c r="T3" s="78">
        <f t="shared" si="6"/>
        <v>0.28070000000000001</v>
      </c>
    </row>
    <row r="4" spans="1:20" x14ac:dyDescent="0.25">
      <c r="A4" s="89" t="s">
        <v>17</v>
      </c>
      <c r="B4" s="90" t="s">
        <v>49</v>
      </c>
      <c r="C4" s="91">
        <v>2.5</v>
      </c>
      <c r="D4" s="54">
        <v>0.52780000000000005</v>
      </c>
      <c r="E4" s="50">
        <v>0.46239999999999998</v>
      </c>
      <c r="F4" s="50">
        <f t="shared" si="0"/>
        <v>0.99019999999999997</v>
      </c>
      <c r="G4" s="53">
        <v>7.6999999999999999E-2</v>
      </c>
      <c r="H4" s="53">
        <v>5.7000000000000002E-2</v>
      </c>
      <c r="I4" s="47">
        <f t="shared" si="1"/>
        <v>0.13400000000000001</v>
      </c>
      <c r="J4" s="55">
        <v>28</v>
      </c>
      <c r="K4" s="55">
        <v>22</v>
      </c>
      <c r="L4" s="58">
        <v>3</v>
      </c>
      <c r="M4" s="72">
        <f>J4/'means for ratios'!$J$11</f>
        <v>1.1038107752956636</v>
      </c>
      <c r="N4" s="69">
        <f>K4/salinitydata2023!$K$11</f>
        <v>1.5714285714285714</v>
      </c>
      <c r="O4" s="64">
        <f>L4/'means for ratios'!$L$11</f>
        <v>0.89999999999999991</v>
      </c>
      <c r="P4" s="81">
        <f t="shared" si="2"/>
        <v>1.1414359861591696</v>
      </c>
      <c r="Q4" s="65">
        <f t="shared" si="3"/>
        <v>1.3508771929824561</v>
      </c>
      <c r="R4" s="76">
        <f t="shared" si="4"/>
        <v>0.45080000000000003</v>
      </c>
      <c r="S4" s="52">
        <f t="shared" si="5"/>
        <v>0.40539999999999998</v>
      </c>
      <c r="T4" s="78">
        <f t="shared" si="6"/>
        <v>0.85620000000000007</v>
      </c>
    </row>
    <row r="5" spans="1:20" x14ac:dyDescent="0.25">
      <c r="A5" s="89" t="s">
        <v>17</v>
      </c>
      <c r="B5" s="90" t="s">
        <v>49</v>
      </c>
      <c r="C5" s="91">
        <v>5</v>
      </c>
      <c r="D5" s="54">
        <v>0.32900000000000001</v>
      </c>
      <c r="E5" s="50">
        <v>8.6599999999999996E-2</v>
      </c>
      <c r="F5" s="50">
        <f t="shared" si="0"/>
        <v>0.41560000000000002</v>
      </c>
      <c r="G5" s="53">
        <v>4.5999999999999999E-2</v>
      </c>
      <c r="H5" s="53">
        <v>0.02</v>
      </c>
      <c r="I5" s="47">
        <f t="shared" si="1"/>
        <v>6.6000000000000003E-2</v>
      </c>
      <c r="J5" s="55">
        <v>20</v>
      </c>
      <c r="K5" s="55">
        <v>14</v>
      </c>
      <c r="L5" s="58">
        <v>3</v>
      </c>
      <c r="M5" s="72">
        <f>J5/'means for ratios'!$J$11</f>
        <v>0.78843626806833123</v>
      </c>
      <c r="N5" s="69">
        <f>K5/salinitydata2023!$K$11</f>
        <v>1</v>
      </c>
      <c r="O5" s="64">
        <f>L5/'means for ratios'!$L$11</f>
        <v>0.89999999999999991</v>
      </c>
      <c r="P5" s="81">
        <f t="shared" si="2"/>
        <v>3.7990762124711321</v>
      </c>
      <c r="Q5" s="65">
        <f t="shared" si="3"/>
        <v>2.2999999999999998</v>
      </c>
      <c r="R5" s="76">
        <f t="shared" si="4"/>
        <v>0.28300000000000003</v>
      </c>
      <c r="S5" s="52">
        <f t="shared" si="5"/>
        <v>6.6599999999999993E-2</v>
      </c>
      <c r="T5" s="78">
        <f t="shared" si="6"/>
        <v>0.34960000000000002</v>
      </c>
    </row>
    <row r="6" spans="1:20" x14ac:dyDescent="0.25">
      <c r="A6" s="89" t="s">
        <v>17</v>
      </c>
      <c r="B6" s="90" t="s">
        <v>49</v>
      </c>
      <c r="C6" s="91">
        <v>10</v>
      </c>
      <c r="D6" s="54">
        <v>0.2495</v>
      </c>
      <c r="E6" s="50">
        <v>7.4700000000000003E-2</v>
      </c>
      <c r="F6" s="50">
        <f t="shared" si="0"/>
        <v>0.32419999999999999</v>
      </c>
      <c r="G6" s="53">
        <v>5.6000000000000001E-2</v>
      </c>
      <c r="H6" s="53">
        <v>2.3E-2</v>
      </c>
      <c r="I6" s="47">
        <f t="shared" si="1"/>
        <v>7.9000000000000001E-2</v>
      </c>
      <c r="J6" s="55">
        <v>17.3</v>
      </c>
      <c r="K6" s="55">
        <v>10.1</v>
      </c>
      <c r="L6" s="58">
        <v>2</v>
      </c>
      <c r="M6" s="72">
        <f>J6/'means for ratios'!$J$11</f>
        <v>0.68199737187910658</v>
      </c>
      <c r="N6" s="69">
        <f>K6/salinitydata2023!$K$11</f>
        <v>0.72142857142857142</v>
      </c>
      <c r="O6" s="64">
        <f>L6/'means for ratios'!$L$11</f>
        <v>0.6</v>
      </c>
      <c r="P6" s="81">
        <f t="shared" si="2"/>
        <v>3.3400267737617133</v>
      </c>
      <c r="Q6" s="65">
        <f t="shared" si="3"/>
        <v>2.4347826086956523</v>
      </c>
      <c r="R6" s="76">
        <f t="shared" si="4"/>
        <v>0.19350000000000001</v>
      </c>
      <c r="S6" s="52">
        <f t="shared" si="5"/>
        <v>5.1700000000000003E-2</v>
      </c>
      <c r="T6" s="78">
        <f t="shared" si="6"/>
        <v>0.2452</v>
      </c>
    </row>
    <row r="7" spans="1:20" x14ac:dyDescent="0.25">
      <c r="A7" s="89" t="s">
        <v>17</v>
      </c>
      <c r="B7" s="90" t="s">
        <v>49</v>
      </c>
      <c r="C7" s="91">
        <v>15</v>
      </c>
      <c r="D7" s="54">
        <v>0.18340000000000001</v>
      </c>
      <c r="E7" s="50">
        <v>5.1299999999999998E-2</v>
      </c>
      <c r="F7" s="50">
        <f t="shared" si="0"/>
        <v>0.23470000000000002</v>
      </c>
      <c r="G7" s="53">
        <v>3.5999999999999997E-2</v>
      </c>
      <c r="H7" s="53">
        <v>1.2E-2</v>
      </c>
      <c r="I7" s="47">
        <f t="shared" si="1"/>
        <v>4.8000000000000001E-2</v>
      </c>
      <c r="J7" s="55">
        <v>11</v>
      </c>
      <c r="K7" s="55">
        <v>9.1999999999999993</v>
      </c>
      <c r="L7" s="58">
        <v>1</v>
      </c>
      <c r="M7" s="72">
        <f>J7/'means for ratios'!$J$11</f>
        <v>0.43363994743758216</v>
      </c>
      <c r="N7" s="69">
        <f>K7/salinitydata2023!$K$11</f>
        <v>0.65714285714285714</v>
      </c>
      <c r="O7" s="64">
        <f>L7/'means for ratios'!$L$11</f>
        <v>0.3</v>
      </c>
      <c r="P7" s="81">
        <f t="shared" si="2"/>
        <v>3.5750487329434701</v>
      </c>
      <c r="Q7" s="65">
        <f t="shared" si="3"/>
        <v>2.9999999999999996</v>
      </c>
      <c r="R7" s="76">
        <f t="shared" si="4"/>
        <v>0.1474</v>
      </c>
      <c r="S7" s="52">
        <f t="shared" si="5"/>
        <v>3.9300000000000002E-2</v>
      </c>
      <c r="T7" s="78">
        <f t="shared" si="6"/>
        <v>0.1867</v>
      </c>
    </row>
    <row r="8" spans="1:20" x14ac:dyDescent="0.25">
      <c r="A8" s="89" t="s">
        <v>17</v>
      </c>
      <c r="B8" s="90" t="s">
        <v>19</v>
      </c>
      <c r="C8" s="91">
        <v>0</v>
      </c>
      <c r="D8" s="54">
        <v>0.69269999999999998</v>
      </c>
      <c r="E8" s="50">
        <v>0.53739999999999999</v>
      </c>
      <c r="F8" s="50">
        <f t="shared" si="0"/>
        <v>1.2301</v>
      </c>
      <c r="G8" s="47">
        <v>0.107</v>
      </c>
      <c r="H8" s="53">
        <v>8.7999999999999995E-2</v>
      </c>
      <c r="I8" s="47">
        <f t="shared" si="1"/>
        <v>0.19500000000000001</v>
      </c>
      <c r="J8" s="55">
        <v>32</v>
      </c>
      <c r="K8" s="55">
        <v>16.5</v>
      </c>
      <c r="L8" s="58">
        <v>4</v>
      </c>
      <c r="M8" s="72">
        <f>J8/'means for ratios'!$J$11</f>
        <v>1.26149802890933</v>
      </c>
      <c r="N8" s="69">
        <f>K8/salinitydata2023!$K$11</f>
        <v>1.1785714285714286</v>
      </c>
      <c r="O8" s="64">
        <f>L8/'means for ratios'!$L$11</f>
        <v>1.2</v>
      </c>
      <c r="P8" s="81">
        <f t="shared" si="2"/>
        <v>1.2889839970227019</v>
      </c>
      <c r="Q8" s="65">
        <f t="shared" si="3"/>
        <v>1.2159090909090911</v>
      </c>
      <c r="R8" s="76">
        <f t="shared" si="4"/>
        <v>0.5857</v>
      </c>
      <c r="S8" s="52">
        <f t="shared" si="5"/>
        <v>0.44940000000000002</v>
      </c>
      <c r="T8" s="78">
        <f t="shared" si="6"/>
        <v>1.0350999999999999</v>
      </c>
    </row>
    <row r="9" spans="1:20" x14ac:dyDescent="0.25">
      <c r="A9" s="89" t="s">
        <v>17</v>
      </c>
      <c r="B9" s="90" t="s">
        <v>19</v>
      </c>
      <c r="C9" s="91">
        <v>1.5</v>
      </c>
      <c r="D9" s="54">
        <v>0.1193</v>
      </c>
      <c r="E9" s="50">
        <v>2.2700000000000001E-2</v>
      </c>
      <c r="F9" s="50">
        <f t="shared" si="0"/>
        <v>0.14200000000000002</v>
      </c>
      <c r="G9" s="53">
        <v>1.7999999999999999E-2</v>
      </c>
      <c r="H9" s="53">
        <v>1.4E-2</v>
      </c>
      <c r="I9" s="47">
        <f t="shared" si="1"/>
        <v>3.2000000000000001E-2</v>
      </c>
      <c r="J9" s="55">
        <v>15</v>
      </c>
      <c r="K9" s="55">
        <v>20</v>
      </c>
      <c r="L9" s="58">
        <v>3</v>
      </c>
      <c r="M9" s="72">
        <f>J9/'means for ratios'!$J$11</f>
        <v>0.59132720105124847</v>
      </c>
      <c r="N9" s="69">
        <f>K9/salinitydata2023!$K$11</f>
        <v>1.4285714285714286</v>
      </c>
      <c r="O9" s="64">
        <f>L9/'means for ratios'!$L$11</f>
        <v>0.89999999999999991</v>
      </c>
      <c r="P9" s="81">
        <f t="shared" si="2"/>
        <v>5.2555066079295152</v>
      </c>
      <c r="Q9" s="65">
        <f t="shared" si="3"/>
        <v>1.2857142857142856</v>
      </c>
      <c r="R9" s="76">
        <f t="shared" si="4"/>
        <v>0.1013</v>
      </c>
      <c r="S9" s="52">
        <f t="shared" si="5"/>
        <v>8.7000000000000011E-3</v>
      </c>
      <c r="T9" s="78">
        <f t="shared" si="6"/>
        <v>0.11</v>
      </c>
    </row>
    <row r="10" spans="1:20" x14ac:dyDescent="0.25">
      <c r="A10" s="89" t="s">
        <v>17</v>
      </c>
      <c r="B10" s="90" t="s">
        <v>19</v>
      </c>
      <c r="C10" s="91">
        <v>2.5</v>
      </c>
      <c r="D10" s="54">
        <v>0.33050000000000002</v>
      </c>
      <c r="E10" s="50">
        <v>9.9099999999999994E-2</v>
      </c>
      <c r="F10" s="50">
        <f t="shared" si="0"/>
        <v>0.42959999999999998</v>
      </c>
      <c r="G10" s="53">
        <v>5.0999999999999997E-2</v>
      </c>
      <c r="H10" s="53">
        <v>2.9000000000000001E-2</v>
      </c>
      <c r="I10" s="47">
        <f t="shared" si="1"/>
        <v>0.08</v>
      </c>
      <c r="J10" s="55">
        <v>24.9</v>
      </c>
      <c r="K10" s="55">
        <v>13.3</v>
      </c>
      <c r="L10" s="58">
        <v>4</v>
      </c>
      <c r="M10" s="72">
        <f>J10/'means for ratios'!$J$11</f>
        <v>0.98160315374507234</v>
      </c>
      <c r="N10" s="69">
        <f>K10/salinitydata2023!$K$11</f>
        <v>0.95000000000000007</v>
      </c>
      <c r="O10" s="64">
        <f>L10/'means for ratios'!$L$11</f>
        <v>1.2</v>
      </c>
      <c r="P10" s="81">
        <f t="shared" si="2"/>
        <v>3.3350151362260347</v>
      </c>
      <c r="Q10" s="65">
        <f t="shared" si="3"/>
        <v>1.7586206896551722</v>
      </c>
      <c r="R10" s="76">
        <f t="shared" si="4"/>
        <v>0.27950000000000003</v>
      </c>
      <c r="S10" s="52">
        <f t="shared" si="5"/>
        <v>7.0099999999999996E-2</v>
      </c>
      <c r="T10" s="78">
        <f t="shared" si="6"/>
        <v>0.34960000000000002</v>
      </c>
    </row>
    <row r="11" spans="1:20" x14ac:dyDescent="0.25">
      <c r="A11" s="89" t="s">
        <v>17</v>
      </c>
      <c r="B11" s="90" t="s">
        <v>19</v>
      </c>
      <c r="C11" s="91">
        <v>5</v>
      </c>
      <c r="D11" s="54">
        <v>0.42030000000000001</v>
      </c>
      <c r="E11" s="50">
        <v>7.1900000000000006E-2</v>
      </c>
      <c r="F11" s="50">
        <f t="shared" si="0"/>
        <v>0.49220000000000003</v>
      </c>
      <c r="G11" s="53">
        <v>7.0999999999999994E-2</v>
      </c>
      <c r="H11" s="53">
        <v>3.1E-2</v>
      </c>
      <c r="I11" s="47">
        <f t="shared" si="1"/>
        <v>0.10199999999999999</v>
      </c>
      <c r="J11" s="55">
        <v>25.2</v>
      </c>
      <c r="K11" s="55">
        <v>14</v>
      </c>
      <c r="L11" s="58">
        <v>4</v>
      </c>
      <c r="M11" s="72">
        <f>J11/'means for ratios'!$J$11</f>
        <v>0.99342969776609735</v>
      </c>
      <c r="N11" s="69">
        <f>K11/salinitydata2023!$K$11</f>
        <v>1</v>
      </c>
      <c r="O11" s="64">
        <f>L11/'means for ratios'!$L$11</f>
        <v>1.2</v>
      </c>
      <c r="P11" s="81">
        <f t="shared" si="2"/>
        <v>5.8456189151599443</v>
      </c>
      <c r="Q11" s="65">
        <f t="shared" si="3"/>
        <v>2.290322580645161</v>
      </c>
      <c r="R11" s="76">
        <f t="shared" si="4"/>
        <v>0.3493</v>
      </c>
      <c r="S11" s="52">
        <f t="shared" si="5"/>
        <v>4.0900000000000006E-2</v>
      </c>
      <c r="T11" s="78">
        <f t="shared" si="6"/>
        <v>0.39019999999999999</v>
      </c>
    </row>
    <row r="12" spans="1:20" x14ac:dyDescent="0.25">
      <c r="A12" s="89" t="s">
        <v>17</v>
      </c>
      <c r="B12" s="90" t="s">
        <v>19</v>
      </c>
      <c r="C12" s="91">
        <v>10</v>
      </c>
      <c r="D12" s="54">
        <v>0.37680000000000002</v>
      </c>
      <c r="E12" s="50">
        <v>9.8400000000000001E-2</v>
      </c>
      <c r="F12" s="50">
        <f t="shared" si="0"/>
        <v>0.47520000000000001</v>
      </c>
      <c r="G12" s="53">
        <v>6.3E-2</v>
      </c>
      <c r="H12" s="53">
        <v>2.7E-2</v>
      </c>
      <c r="I12" s="47">
        <f t="shared" si="1"/>
        <v>0.09</v>
      </c>
      <c r="J12" s="55">
        <v>23.5</v>
      </c>
      <c r="K12" s="55">
        <v>13</v>
      </c>
      <c r="L12" s="58">
        <v>3</v>
      </c>
      <c r="M12" s="72">
        <f>J12/'means for ratios'!$J$11</f>
        <v>0.92641261498028915</v>
      </c>
      <c r="N12" s="69">
        <f>K12/salinitydata2023!$K$11</f>
        <v>0.9285714285714286</v>
      </c>
      <c r="O12" s="64">
        <f>L12/'means for ratios'!$L$11</f>
        <v>0.89999999999999991</v>
      </c>
      <c r="P12" s="81">
        <f t="shared" si="2"/>
        <v>3.8292682926829271</v>
      </c>
      <c r="Q12" s="65">
        <f t="shared" si="3"/>
        <v>2.3333333333333335</v>
      </c>
      <c r="R12" s="76">
        <f t="shared" si="4"/>
        <v>0.31380000000000002</v>
      </c>
      <c r="S12" s="52">
        <f t="shared" si="5"/>
        <v>7.1400000000000005E-2</v>
      </c>
      <c r="T12" s="78">
        <f t="shared" si="6"/>
        <v>0.38520000000000004</v>
      </c>
    </row>
    <row r="13" spans="1:20" x14ac:dyDescent="0.25">
      <c r="A13" s="89" t="s">
        <v>17</v>
      </c>
      <c r="B13" s="90" t="s">
        <v>19</v>
      </c>
      <c r="C13" s="91">
        <v>15</v>
      </c>
      <c r="D13" s="54">
        <v>0.1993</v>
      </c>
      <c r="E13" s="50">
        <v>2.1299999999999999E-2</v>
      </c>
      <c r="F13" s="50">
        <f t="shared" si="0"/>
        <v>0.22060000000000002</v>
      </c>
      <c r="G13" s="53">
        <v>3.5999999999999997E-2</v>
      </c>
      <c r="H13" s="53">
        <v>7.0000000000000001E-3</v>
      </c>
      <c r="I13" s="47">
        <f t="shared" si="1"/>
        <v>4.2999999999999997E-2</v>
      </c>
      <c r="J13" s="55">
        <v>16.8</v>
      </c>
      <c r="K13" s="55">
        <v>9.3000000000000007</v>
      </c>
      <c r="L13" s="58">
        <v>3</v>
      </c>
      <c r="M13" s="72">
        <f>J13/'means for ratios'!$J$11</f>
        <v>0.66228646517739831</v>
      </c>
      <c r="N13" s="69">
        <f>K13/salinitydata2023!$K$11</f>
        <v>0.66428571428571437</v>
      </c>
      <c r="O13" s="64">
        <f>L13/'means for ratios'!$L$11</f>
        <v>0.89999999999999991</v>
      </c>
      <c r="P13" s="81">
        <f t="shared" si="2"/>
        <v>9.3568075117370899</v>
      </c>
      <c r="Q13" s="65">
        <f t="shared" si="3"/>
        <v>5.1428571428571423</v>
      </c>
      <c r="R13" s="76">
        <f t="shared" si="4"/>
        <v>0.1633</v>
      </c>
      <c r="S13" s="52">
        <f t="shared" si="5"/>
        <v>1.43E-2</v>
      </c>
      <c r="T13" s="78">
        <f t="shared" si="6"/>
        <v>0.17760000000000001</v>
      </c>
    </row>
    <row r="14" spans="1:20" x14ac:dyDescent="0.25">
      <c r="A14" s="89" t="s">
        <v>17</v>
      </c>
      <c r="B14" s="90" t="s">
        <v>20</v>
      </c>
      <c r="C14" s="91">
        <v>0</v>
      </c>
      <c r="D14" s="54">
        <v>0.625</v>
      </c>
      <c r="E14" s="50">
        <v>0.18</v>
      </c>
      <c r="F14" s="50">
        <f t="shared" si="0"/>
        <v>0.80499999999999994</v>
      </c>
      <c r="G14" s="53">
        <v>8.1000000000000003E-2</v>
      </c>
      <c r="H14" s="53">
        <v>4.3999999999999997E-2</v>
      </c>
      <c r="I14" s="47">
        <f t="shared" si="1"/>
        <v>0.125</v>
      </c>
      <c r="J14" s="55">
        <v>36</v>
      </c>
      <c r="K14" s="55">
        <v>14</v>
      </c>
      <c r="L14" s="58">
        <v>4</v>
      </c>
      <c r="M14" s="72">
        <f>J14/'means for ratios'!$J$11</f>
        <v>1.4191852825229962</v>
      </c>
      <c r="N14" s="69">
        <f>K14/salinitydata2023!$K$11</f>
        <v>1</v>
      </c>
      <c r="O14" s="64">
        <f>L14/'means for ratios'!$L$11</f>
        <v>1.2</v>
      </c>
      <c r="P14" s="81">
        <f t="shared" si="2"/>
        <v>3.4722222222222223</v>
      </c>
      <c r="Q14" s="65">
        <f t="shared" si="3"/>
        <v>1.8409090909090911</v>
      </c>
      <c r="R14" s="76">
        <f t="shared" si="4"/>
        <v>0.54400000000000004</v>
      </c>
      <c r="S14" s="52">
        <f t="shared" si="5"/>
        <v>0.13600000000000001</v>
      </c>
      <c r="T14" s="78">
        <f t="shared" si="6"/>
        <v>0.68</v>
      </c>
    </row>
    <row r="15" spans="1:20" x14ac:dyDescent="0.25">
      <c r="A15" s="89" t="s">
        <v>17</v>
      </c>
      <c r="B15" s="90" t="s">
        <v>20</v>
      </c>
      <c r="C15" s="91">
        <v>1.5</v>
      </c>
      <c r="D15" s="54">
        <v>0.438</v>
      </c>
      <c r="E15" s="50">
        <v>0.152</v>
      </c>
      <c r="F15" s="50">
        <f t="shared" si="0"/>
        <v>0.59</v>
      </c>
      <c r="G15" s="53">
        <v>0.06</v>
      </c>
      <c r="H15" s="53">
        <v>4.1000000000000002E-2</v>
      </c>
      <c r="I15" s="47">
        <f t="shared" si="1"/>
        <v>0.10100000000000001</v>
      </c>
      <c r="J15" s="55">
        <v>29.6</v>
      </c>
      <c r="K15" s="55">
        <v>13.2</v>
      </c>
      <c r="L15" s="58">
        <v>4</v>
      </c>
      <c r="M15" s="72">
        <f>J15/'means for ratios'!$J$11</f>
        <v>1.1668856767411302</v>
      </c>
      <c r="N15" s="69">
        <f>K15/salinitydata2023!$K$11</f>
        <v>0.94285714285714284</v>
      </c>
      <c r="O15" s="64">
        <f>L15/'means for ratios'!$L$11</f>
        <v>1.2</v>
      </c>
      <c r="P15" s="81">
        <f t="shared" si="2"/>
        <v>2.8815789473684212</v>
      </c>
      <c r="Q15" s="65">
        <f t="shared" si="3"/>
        <v>1.4634146341463414</v>
      </c>
      <c r="R15" s="76">
        <f t="shared" si="4"/>
        <v>0.378</v>
      </c>
      <c r="S15" s="52">
        <f t="shared" si="5"/>
        <v>0.11099999999999999</v>
      </c>
      <c r="T15" s="78">
        <f t="shared" si="6"/>
        <v>0.48899999999999999</v>
      </c>
    </row>
    <row r="16" spans="1:20" x14ac:dyDescent="0.25">
      <c r="A16" s="89" t="s">
        <v>17</v>
      </c>
      <c r="B16" s="90" t="s">
        <v>20</v>
      </c>
      <c r="C16" s="91">
        <v>2.5</v>
      </c>
      <c r="D16" s="54">
        <v>0.375</v>
      </c>
      <c r="E16" s="54">
        <v>0.16800000000000001</v>
      </c>
      <c r="F16" s="50">
        <f t="shared" si="0"/>
        <v>0.54300000000000004</v>
      </c>
      <c r="G16" s="53">
        <v>5.0999999999999997E-2</v>
      </c>
      <c r="H16" s="53">
        <v>3.1E-2</v>
      </c>
      <c r="I16" s="47">
        <f t="shared" si="1"/>
        <v>8.199999999999999E-2</v>
      </c>
      <c r="J16" s="55">
        <v>31</v>
      </c>
      <c r="K16" s="55">
        <v>15</v>
      </c>
      <c r="L16" s="58">
        <v>3</v>
      </c>
      <c r="M16" s="72">
        <f>J16/'means for ratios'!$J$11</f>
        <v>1.2220762155059135</v>
      </c>
      <c r="N16" s="69">
        <f>K16/salinitydata2023!$K$11</f>
        <v>1.0714285714285714</v>
      </c>
      <c r="O16" s="64">
        <f>L16/'means for ratios'!$L$11</f>
        <v>0.89999999999999991</v>
      </c>
      <c r="P16" s="81">
        <f t="shared" si="2"/>
        <v>2.2321428571428572</v>
      </c>
      <c r="Q16" s="65">
        <f t="shared" si="3"/>
        <v>1.6451612903225805</v>
      </c>
      <c r="R16" s="76">
        <f t="shared" si="4"/>
        <v>0.32400000000000001</v>
      </c>
      <c r="S16" s="52">
        <f t="shared" si="5"/>
        <v>0.13700000000000001</v>
      </c>
      <c r="T16" s="78">
        <f t="shared" si="6"/>
        <v>0.46100000000000002</v>
      </c>
    </row>
    <row r="17" spans="1:20" x14ac:dyDescent="0.25">
      <c r="A17" s="89" t="s">
        <v>17</v>
      </c>
      <c r="B17" s="90" t="s">
        <v>20</v>
      </c>
      <c r="C17" s="91">
        <v>5</v>
      </c>
      <c r="D17" s="54">
        <v>0.54200000000000004</v>
      </c>
      <c r="E17" s="50">
        <v>0.27100000000000002</v>
      </c>
      <c r="F17" s="50">
        <f t="shared" si="0"/>
        <v>0.81300000000000006</v>
      </c>
      <c r="G17" s="53">
        <v>7.9000000000000001E-2</v>
      </c>
      <c r="H17" s="53">
        <v>3.9E-2</v>
      </c>
      <c r="I17" s="47">
        <f t="shared" si="1"/>
        <v>0.11799999999999999</v>
      </c>
      <c r="J17" s="55">
        <v>27.4</v>
      </c>
      <c r="K17" s="55">
        <v>23.6</v>
      </c>
      <c r="L17" s="58">
        <v>3</v>
      </c>
      <c r="M17" s="72">
        <f>J17/'means for ratios'!$J$11</f>
        <v>1.0801576872536138</v>
      </c>
      <c r="N17" s="69">
        <f>K17/salinitydata2023!$K$11</f>
        <v>1.6857142857142857</v>
      </c>
      <c r="O17" s="64">
        <f>L17/'means for ratios'!$L$11</f>
        <v>0.89999999999999991</v>
      </c>
      <c r="P17" s="81">
        <f t="shared" si="2"/>
        <v>2</v>
      </c>
      <c r="Q17" s="65">
        <f t="shared" si="3"/>
        <v>2.0256410256410255</v>
      </c>
      <c r="R17" s="76">
        <f t="shared" si="4"/>
        <v>0.46300000000000002</v>
      </c>
      <c r="S17" s="52">
        <f t="shared" si="5"/>
        <v>0.23200000000000001</v>
      </c>
      <c r="T17" s="78">
        <f t="shared" si="6"/>
        <v>0.69500000000000006</v>
      </c>
    </row>
    <row r="18" spans="1:20" x14ac:dyDescent="0.25">
      <c r="A18" s="89" t="s">
        <v>17</v>
      </c>
      <c r="B18" s="90" t="s">
        <v>20</v>
      </c>
      <c r="C18" s="91">
        <v>10</v>
      </c>
      <c r="D18" s="54">
        <v>0.33300000000000002</v>
      </c>
      <c r="E18" s="50">
        <v>0.13200000000000001</v>
      </c>
      <c r="F18" s="50">
        <f t="shared" si="0"/>
        <v>0.46500000000000002</v>
      </c>
      <c r="G18" s="53">
        <v>5.2999999999999999E-2</v>
      </c>
      <c r="H18" s="53">
        <v>2.5000000000000001E-2</v>
      </c>
      <c r="I18" s="47">
        <f t="shared" si="1"/>
        <v>7.8E-2</v>
      </c>
      <c r="J18" s="55">
        <v>24.3</v>
      </c>
      <c r="K18" s="55">
        <v>11.6</v>
      </c>
      <c r="L18" s="58">
        <v>3</v>
      </c>
      <c r="M18" s="72">
        <f>J18/'means for ratios'!$J$11</f>
        <v>0.95795006570302244</v>
      </c>
      <c r="N18" s="69">
        <f>K18/salinitydata2023!$K$11</f>
        <v>0.82857142857142851</v>
      </c>
      <c r="O18" s="64">
        <f>L18/'means for ratios'!$L$11</f>
        <v>0.89999999999999991</v>
      </c>
      <c r="P18" s="81">
        <f t="shared" si="2"/>
        <v>2.5227272727272729</v>
      </c>
      <c r="Q18" s="65">
        <f t="shared" si="3"/>
        <v>2.1199999999999997</v>
      </c>
      <c r="R18" s="76">
        <f t="shared" si="4"/>
        <v>0.28000000000000003</v>
      </c>
      <c r="S18" s="52">
        <f t="shared" si="5"/>
        <v>0.10700000000000001</v>
      </c>
      <c r="T18" s="78">
        <f t="shared" si="6"/>
        <v>0.38700000000000001</v>
      </c>
    </row>
    <row r="19" spans="1:20" x14ac:dyDescent="0.25">
      <c r="A19" s="89" t="s">
        <v>17</v>
      </c>
      <c r="B19" s="90" t="s">
        <v>20</v>
      </c>
      <c r="C19" s="91">
        <v>15</v>
      </c>
      <c r="D19" s="54">
        <v>0.13400000000000001</v>
      </c>
      <c r="E19" s="50">
        <v>3.9E-2</v>
      </c>
      <c r="F19" s="50">
        <f t="shared" si="0"/>
        <v>0.17300000000000001</v>
      </c>
      <c r="G19" s="53">
        <v>2.5999999999999999E-2</v>
      </c>
      <c r="H19" s="53">
        <v>1.4999999999999999E-2</v>
      </c>
      <c r="I19" s="47">
        <f t="shared" si="1"/>
        <v>4.0999999999999995E-2</v>
      </c>
      <c r="J19" s="55">
        <v>13.5</v>
      </c>
      <c r="K19" s="55">
        <v>7.9</v>
      </c>
      <c r="L19" s="58">
        <v>2</v>
      </c>
      <c r="M19" s="72">
        <f>J19/'means for ratios'!$J$11</f>
        <v>0.53219448094612354</v>
      </c>
      <c r="N19" s="69">
        <f>K19/salinitydata2023!$K$11</f>
        <v>0.56428571428571428</v>
      </c>
      <c r="O19" s="64">
        <f>L19/'means for ratios'!$L$11</f>
        <v>0.6</v>
      </c>
      <c r="P19" s="81">
        <f t="shared" si="2"/>
        <v>3.4358974358974361</v>
      </c>
      <c r="Q19" s="65">
        <f t="shared" si="3"/>
        <v>1.7333333333333334</v>
      </c>
      <c r="R19" s="76">
        <f t="shared" si="4"/>
        <v>0.10800000000000001</v>
      </c>
      <c r="S19" s="52">
        <f t="shared" si="5"/>
        <v>2.4E-2</v>
      </c>
      <c r="T19" s="78">
        <f t="shared" si="6"/>
        <v>0.13200000000000001</v>
      </c>
    </row>
    <row r="20" spans="1:20" x14ac:dyDescent="0.25">
      <c r="A20" s="89" t="s">
        <v>17</v>
      </c>
      <c r="B20" s="90" t="s">
        <v>50</v>
      </c>
      <c r="C20" s="91">
        <v>0</v>
      </c>
      <c r="D20" s="54">
        <v>0.41620000000000001</v>
      </c>
      <c r="E20" s="50">
        <v>0.39269999999999999</v>
      </c>
      <c r="F20" s="50">
        <f t="shared" si="0"/>
        <v>0.80889999999999995</v>
      </c>
      <c r="G20" s="53">
        <v>5.8000000000000003E-2</v>
      </c>
      <c r="H20" s="53">
        <v>0.06</v>
      </c>
      <c r="I20" s="47">
        <f t="shared" si="1"/>
        <v>0.11799999999999999</v>
      </c>
      <c r="J20" s="55">
        <v>30</v>
      </c>
      <c r="K20" s="55">
        <v>21.5</v>
      </c>
      <c r="L20" s="58">
        <v>3</v>
      </c>
      <c r="M20" s="72">
        <f>J20/'means for ratios'!$J$11</f>
        <v>1.1826544021024969</v>
      </c>
      <c r="N20" s="69">
        <f>K20/salinitydata2023!$K$11</f>
        <v>1.5357142857142858</v>
      </c>
      <c r="O20" s="64">
        <f>L20/'means for ratios'!$L$11</f>
        <v>0.89999999999999991</v>
      </c>
      <c r="P20" s="81">
        <f t="shared" si="2"/>
        <v>1.0598421186656481</v>
      </c>
      <c r="Q20" s="65">
        <f t="shared" si="3"/>
        <v>0.96666666666666679</v>
      </c>
      <c r="R20" s="76">
        <f t="shared" si="4"/>
        <v>0.35820000000000002</v>
      </c>
      <c r="S20" s="52">
        <f t="shared" si="5"/>
        <v>0.3327</v>
      </c>
      <c r="T20" s="78">
        <f t="shared" si="6"/>
        <v>0.69090000000000007</v>
      </c>
    </row>
    <row r="21" spans="1:20" x14ac:dyDescent="0.25">
      <c r="A21" s="89" t="s">
        <v>17</v>
      </c>
      <c r="B21" s="90" t="s">
        <v>50</v>
      </c>
      <c r="C21" s="91">
        <v>1.5</v>
      </c>
      <c r="D21" s="54">
        <v>0.38290000000000002</v>
      </c>
      <c r="E21" s="50">
        <v>0.22159999999999999</v>
      </c>
      <c r="F21" s="50">
        <f t="shared" si="0"/>
        <v>0.60450000000000004</v>
      </c>
      <c r="G21" s="53">
        <v>4.7E-2</v>
      </c>
      <c r="H21" s="53">
        <v>3.4000000000000002E-2</v>
      </c>
      <c r="I21" s="47">
        <f t="shared" si="1"/>
        <v>8.1000000000000003E-2</v>
      </c>
      <c r="J21" s="55">
        <v>24</v>
      </c>
      <c r="K21" s="55">
        <v>11.7</v>
      </c>
      <c r="L21" s="58">
        <v>3</v>
      </c>
      <c r="M21" s="72">
        <f>J21/'means for ratios'!$J$11</f>
        <v>0.94612352168199754</v>
      </c>
      <c r="N21" s="69">
        <f>K21/salinitydata2023!$K$11</f>
        <v>0.83571428571428563</v>
      </c>
      <c r="O21" s="64">
        <f>L21/'means for ratios'!$L$11</f>
        <v>0.89999999999999991</v>
      </c>
      <c r="P21" s="81">
        <f t="shared" si="2"/>
        <v>1.7278880866425994</v>
      </c>
      <c r="Q21" s="65">
        <f t="shared" si="3"/>
        <v>1.3823529411764706</v>
      </c>
      <c r="R21" s="76">
        <f t="shared" si="4"/>
        <v>0.33590000000000003</v>
      </c>
      <c r="S21" s="52">
        <f t="shared" si="5"/>
        <v>0.18759999999999999</v>
      </c>
      <c r="T21" s="78">
        <f t="shared" si="6"/>
        <v>0.52350000000000008</v>
      </c>
    </row>
    <row r="22" spans="1:20" x14ac:dyDescent="0.25">
      <c r="A22" s="89" t="s">
        <v>17</v>
      </c>
      <c r="B22" s="90" t="s">
        <v>50</v>
      </c>
      <c r="C22" s="91">
        <v>2.5</v>
      </c>
      <c r="D22" s="54">
        <v>0.56740000000000002</v>
      </c>
      <c r="E22" s="50">
        <v>0.27110000000000001</v>
      </c>
      <c r="F22" s="50">
        <f t="shared" si="0"/>
        <v>0.83850000000000002</v>
      </c>
      <c r="G22" s="53">
        <v>0.10199999999999999</v>
      </c>
      <c r="H22" s="53">
        <v>6.6000000000000003E-2</v>
      </c>
      <c r="I22" s="47">
        <f t="shared" si="1"/>
        <v>0.16799999999999998</v>
      </c>
      <c r="J22" s="55">
        <v>30.5</v>
      </c>
      <c r="K22" s="55">
        <v>28</v>
      </c>
      <c r="L22" s="58">
        <v>5</v>
      </c>
      <c r="M22" s="72">
        <f>J22/'means for ratios'!$J$11</f>
        <v>1.2023653088042052</v>
      </c>
      <c r="N22" s="69">
        <f>K22/salinitydata2023!$K$11</f>
        <v>2</v>
      </c>
      <c r="O22" s="64">
        <f>L22/'means for ratios'!$L$11</f>
        <v>1.5</v>
      </c>
      <c r="P22" s="81">
        <f t="shared" si="2"/>
        <v>2.0929546292880854</v>
      </c>
      <c r="Q22" s="65">
        <f t="shared" si="3"/>
        <v>1.5454545454545452</v>
      </c>
      <c r="R22" s="76">
        <f t="shared" si="4"/>
        <v>0.46540000000000004</v>
      </c>
      <c r="S22" s="52">
        <f t="shared" si="5"/>
        <v>0.2051</v>
      </c>
      <c r="T22" s="78">
        <f t="shared" si="6"/>
        <v>0.6705000000000001</v>
      </c>
    </row>
    <row r="23" spans="1:20" x14ac:dyDescent="0.25">
      <c r="A23" s="89" t="s">
        <v>17</v>
      </c>
      <c r="B23" s="90" t="s">
        <v>50</v>
      </c>
      <c r="C23" s="91">
        <v>5</v>
      </c>
      <c r="D23" s="54">
        <v>0.25869999999999999</v>
      </c>
      <c r="E23" s="50">
        <v>0.1177</v>
      </c>
      <c r="F23" s="50">
        <f t="shared" si="0"/>
        <v>0.37639999999999996</v>
      </c>
      <c r="G23" s="53">
        <v>4.1000000000000002E-2</v>
      </c>
      <c r="H23" s="53">
        <v>2.4E-2</v>
      </c>
      <c r="I23" s="47">
        <f t="shared" si="1"/>
        <v>6.5000000000000002E-2</v>
      </c>
      <c r="J23" s="55">
        <v>21</v>
      </c>
      <c r="K23" s="55">
        <v>13.5</v>
      </c>
      <c r="L23" s="58">
        <v>3</v>
      </c>
      <c r="M23" s="72">
        <f>J23/'means for ratios'!$J$11</f>
        <v>0.82785808147174778</v>
      </c>
      <c r="N23" s="69">
        <f>K23/salinitydata2023!$K$11</f>
        <v>0.9642857142857143</v>
      </c>
      <c r="O23" s="64">
        <f>L23/'means for ratios'!$L$11</f>
        <v>0.89999999999999991</v>
      </c>
      <c r="P23" s="81">
        <f t="shared" si="2"/>
        <v>2.1979609175870856</v>
      </c>
      <c r="Q23" s="65">
        <f t="shared" si="3"/>
        <v>1.7083333333333333</v>
      </c>
      <c r="R23" s="76">
        <f t="shared" si="4"/>
        <v>0.21769999999999998</v>
      </c>
      <c r="S23" s="52">
        <f t="shared" si="5"/>
        <v>9.3700000000000006E-2</v>
      </c>
      <c r="T23" s="78">
        <f t="shared" si="6"/>
        <v>0.31140000000000001</v>
      </c>
    </row>
    <row r="24" spans="1:20" x14ac:dyDescent="0.25">
      <c r="A24" s="89" t="s">
        <v>17</v>
      </c>
      <c r="B24" s="90" t="s">
        <v>50</v>
      </c>
      <c r="C24" s="91">
        <v>10</v>
      </c>
      <c r="D24" s="54">
        <v>0.51239999999999997</v>
      </c>
      <c r="E24" s="50">
        <v>0.21560000000000001</v>
      </c>
      <c r="F24" s="50">
        <f t="shared" si="0"/>
        <v>0.72799999999999998</v>
      </c>
      <c r="G24" s="53">
        <v>9.8000000000000004E-2</v>
      </c>
      <c r="H24" s="53">
        <v>3.2000000000000001E-2</v>
      </c>
      <c r="I24" s="47">
        <f t="shared" si="1"/>
        <v>0.13</v>
      </c>
      <c r="J24" s="55">
        <v>26.6</v>
      </c>
      <c r="K24" s="55">
        <v>18</v>
      </c>
      <c r="L24" s="58">
        <v>3</v>
      </c>
      <c r="M24" s="72">
        <f>J24/'means for ratios'!$J$11</f>
        <v>1.0486202365308805</v>
      </c>
      <c r="N24" s="69">
        <f>K24/salinitydata2023!$K$11</f>
        <v>1.2857142857142858</v>
      </c>
      <c r="O24" s="64">
        <f>L24/'means for ratios'!$L$11</f>
        <v>0.89999999999999991</v>
      </c>
      <c r="P24" s="81">
        <f t="shared" si="2"/>
        <v>2.3766233766233764</v>
      </c>
      <c r="Q24" s="65">
        <f t="shared" si="3"/>
        <v>3.0625</v>
      </c>
      <c r="R24" s="76">
        <f t="shared" si="4"/>
        <v>0.41439999999999999</v>
      </c>
      <c r="S24" s="52">
        <f t="shared" si="5"/>
        <v>0.18360000000000001</v>
      </c>
      <c r="T24" s="78">
        <f t="shared" si="6"/>
        <v>0.59799999999999998</v>
      </c>
    </row>
    <row r="25" spans="1:20" x14ac:dyDescent="0.25">
      <c r="A25" s="89" t="s">
        <v>17</v>
      </c>
      <c r="B25" s="90" t="s">
        <v>50</v>
      </c>
      <c r="C25" s="91">
        <v>15</v>
      </c>
      <c r="D25" s="54">
        <v>0.13300000000000001</v>
      </c>
      <c r="E25" s="50">
        <v>4.7699999999999999E-2</v>
      </c>
      <c r="F25" s="50">
        <f t="shared" si="0"/>
        <v>0.1807</v>
      </c>
      <c r="G25" s="53">
        <v>6.0999999999999999E-2</v>
      </c>
      <c r="H25" s="53">
        <v>6.0000000000000001E-3</v>
      </c>
      <c r="I25" s="47">
        <f t="shared" si="1"/>
        <v>6.7000000000000004E-2</v>
      </c>
      <c r="J25" s="55">
        <v>12.5</v>
      </c>
      <c r="K25" s="55">
        <v>6</v>
      </c>
      <c r="L25" s="58">
        <v>2</v>
      </c>
      <c r="M25" s="72">
        <f>J25/'means for ratios'!$J$11</f>
        <v>0.49277266754270704</v>
      </c>
      <c r="N25" s="69">
        <f>K25/salinitydata2023!$K$11</f>
        <v>0.42857142857142855</v>
      </c>
      <c r="O25" s="64">
        <f>L25/'means for ratios'!$L$11</f>
        <v>0.6</v>
      </c>
      <c r="P25" s="81">
        <f t="shared" si="2"/>
        <v>2.7882599580712788</v>
      </c>
      <c r="Q25" s="65">
        <f t="shared" si="3"/>
        <v>10.166666666666666</v>
      </c>
      <c r="R25" s="76">
        <f t="shared" si="4"/>
        <v>7.2000000000000008E-2</v>
      </c>
      <c r="S25" s="52">
        <f t="shared" si="5"/>
        <v>4.1700000000000001E-2</v>
      </c>
      <c r="T25" s="78">
        <f t="shared" si="6"/>
        <v>0.11370000000000001</v>
      </c>
    </row>
    <row r="26" spans="1:20" x14ac:dyDescent="0.25">
      <c r="A26" s="89" t="s">
        <v>17</v>
      </c>
      <c r="B26" s="90" t="s">
        <v>22</v>
      </c>
      <c r="C26" s="91">
        <v>0</v>
      </c>
      <c r="D26" s="54">
        <v>0.36499999999999999</v>
      </c>
      <c r="E26" s="54">
        <v>0.218</v>
      </c>
      <c r="F26" s="50">
        <f t="shared" si="0"/>
        <v>0.58299999999999996</v>
      </c>
      <c r="G26" s="53">
        <v>4.9000000000000002E-2</v>
      </c>
      <c r="H26" s="53">
        <v>4.2999999999999997E-2</v>
      </c>
      <c r="I26" s="47">
        <f t="shared" si="1"/>
        <v>9.1999999999999998E-2</v>
      </c>
      <c r="J26" s="55">
        <v>27.8</v>
      </c>
      <c r="K26" s="55">
        <v>16.8</v>
      </c>
      <c r="L26" s="58">
        <v>3</v>
      </c>
      <c r="M26" s="72">
        <f>J26/'means for ratios'!$J$11</f>
        <v>1.0959264126149804</v>
      </c>
      <c r="N26" s="69">
        <f>K26/salinitydata2023!$K$11</f>
        <v>1.2</v>
      </c>
      <c r="O26" s="64">
        <f>L26/'means for ratios'!$L$11</f>
        <v>0.89999999999999991</v>
      </c>
      <c r="P26" s="81">
        <f t="shared" si="2"/>
        <v>1.6743119266055047</v>
      </c>
      <c r="Q26" s="65">
        <f t="shared" si="3"/>
        <v>1.1395348837209303</v>
      </c>
      <c r="R26" s="76">
        <f t="shared" si="4"/>
        <v>0.316</v>
      </c>
      <c r="S26" s="52">
        <f t="shared" si="5"/>
        <v>0.17499999999999999</v>
      </c>
      <c r="T26" s="78">
        <f t="shared" si="6"/>
        <v>0.49099999999999999</v>
      </c>
    </row>
    <row r="27" spans="1:20" x14ac:dyDescent="0.25">
      <c r="A27" s="89" t="s">
        <v>17</v>
      </c>
      <c r="B27" s="90" t="s">
        <v>22</v>
      </c>
      <c r="C27" s="91">
        <v>1.5</v>
      </c>
      <c r="D27" s="54">
        <v>0.38100000000000001</v>
      </c>
      <c r="E27" s="50">
        <v>0.39800000000000002</v>
      </c>
      <c r="F27" s="50">
        <f t="shared" si="0"/>
        <v>0.77900000000000003</v>
      </c>
      <c r="G27" s="53">
        <v>5.1999999999999998E-2</v>
      </c>
      <c r="H27" s="53">
        <v>4.2000000000000003E-2</v>
      </c>
      <c r="I27" s="47">
        <f t="shared" si="1"/>
        <v>9.4E-2</v>
      </c>
      <c r="J27" s="55">
        <v>27.4</v>
      </c>
      <c r="K27" s="55">
        <v>22.8</v>
      </c>
      <c r="L27" s="58">
        <v>4</v>
      </c>
      <c r="M27" s="72">
        <f>J27/'means for ratios'!$J$11</f>
        <v>1.0801576872536138</v>
      </c>
      <c r="N27" s="69">
        <f>K27/salinitydata2023!$K$11</f>
        <v>1.6285714285714286</v>
      </c>
      <c r="O27" s="64">
        <f>L27/'means for ratios'!$L$11</f>
        <v>1.2</v>
      </c>
      <c r="P27" s="81">
        <f t="shared" si="2"/>
        <v>0.957286432160804</v>
      </c>
      <c r="Q27" s="65">
        <f t="shared" si="3"/>
        <v>1.2380952380952379</v>
      </c>
      <c r="R27" s="76">
        <f t="shared" si="4"/>
        <v>0.32900000000000001</v>
      </c>
      <c r="S27" s="52">
        <f t="shared" si="5"/>
        <v>0.35600000000000004</v>
      </c>
      <c r="T27" s="78">
        <f t="shared" si="6"/>
        <v>0.68500000000000005</v>
      </c>
    </row>
    <row r="28" spans="1:20" x14ac:dyDescent="0.25">
      <c r="A28" s="89" t="s">
        <v>17</v>
      </c>
      <c r="B28" s="90" t="s">
        <v>22</v>
      </c>
      <c r="C28" s="91">
        <v>2.5</v>
      </c>
      <c r="D28" s="54">
        <v>0.52600000000000002</v>
      </c>
      <c r="E28" s="50">
        <v>0.47499999999999998</v>
      </c>
      <c r="F28" s="50">
        <f t="shared" si="0"/>
        <v>1.0009999999999999</v>
      </c>
      <c r="G28" s="53">
        <v>0.08</v>
      </c>
      <c r="H28" s="53">
        <v>6.2E-2</v>
      </c>
      <c r="I28" s="47">
        <f t="shared" si="1"/>
        <v>0.14200000000000002</v>
      </c>
      <c r="J28" s="55">
        <v>31.1</v>
      </c>
      <c r="K28" s="55">
        <v>21</v>
      </c>
      <c r="L28" s="58">
        <v>4</v>
      </c>
      <c r="M28" s="72">
        <f>J28/'means for ratios'!$J$11</f>
        <v>1.2260183968462552</v>
      </c>
      <c r="N28" s="69">
        <f>K28/salinitydata2023!$K$11</f>
        <v>1.5</v>
      </c>
      <c r="O28" s="64">
        <f>L28/'means for ratios'!$L$11</f>
        <v>1.2</v>
      </c>
      <c r="P28" s="81">
        <f t="shared" si="2"/>
        <v>1.1073684210526318</v>
      </c>
      <c r="Q28" s="65">
        <f t="shared" si="3"/>
        <v>1.2903225806451613</v>
      </c>
      <c r="R28" s="76">
        <f t="shared" si="4"/>
        <v>0.44600000000000001</v>
      </c>
      <c r="S28" s="52">
        <f t="shared" si="5"/>
        <v>0.41299999999999998</v>
      </c>
      <c r="T28" s="78">
        <f t="shared" si="6"/>
        <v>0.85899999999999999</v>
      </c>
    </row>
    <row r="29" spans="1:20" x14ac:dyDescent="0.25">
      <c r="A29" s="89" t="s">
        <v>17</v>
      </c>
      <c r="B29" s="90" t="s">
        <v>22</v>
      </c>
      <c r="C29" s="91">
        <v>5</v>
      </c>
      <c r="D29" s="54">
        <v>0.40899999999999997</v>
      </c>
      <c r="E29" s="50">
        <v>0.21199999999999999</v>
      </c>
      <c r="F29" s="50">
        <f t="shared" si="0"/>
        <v>0.621</v>
      </c>
      <c r="G29" s="53">
        <v>6.2E-2</v>
      </c>
      <c r="H29" s="53">
        <v>3.7999999999999999E-2</v>
      </c>
      <c r="I29" s="47">
        <f t="shared" si="1"/>
        <v>0.1</v>
      </c>
      <c r="J29" s="55">
        <v>23.6</v>
      </c>
      <c r="K29" s="55">
        <v>14.6</v>
      </c>
      <c r="L29" s="58">
        <v>3</v>
      </c>
      <c r="M29" s="72">
        <f>J29/'means for ratios'!$J$11</f>
        <v>0.93035479632063089</v>
      </c>
      <c r="N29" s="69">
        <f>K29/salinitydata2023!$K$11</f>
        <v>1.0428571428571429</v>
      </c>
      <c r="O29" s="64">
        <f>L29/'means for ratios'!$L$11</f>
        <v>0.89999999999999991</v>
      </c>
      <c r="P29" s="81">
        <f t="shared" si="2"/>
        <v>1.9292452830188678</v>
      </c>
      <c r="Q29" s="65">
        <f t="shared" si="3"/>
        <v>1.631578947368421</v>
      </c>
      <c r="R29" s="76">
        <f t="shared" si="4"/>
        <v>0.34699999999999998</v>
      </c>
      <c r="S29" s="52">
        <f t="shared" si="5"/>
        <v>0.17399999999999999</v>
      </c>
      <c r="T29" s="78">
        <f t="shared" si="6"/>
        <v>0.52099999999999991</v>
      </c>
    </row>
    <row r="30" spans="1:20" x14ac:dyDescent="0.25">
      <c r="A30" s="89" t="s">
        <v>17</v>
      </c>
      <c r="B30" s="90" t="s">
        <v>22</v>
      </c>
      <c r="C30" s="91">
        <v>10</v>
      </c>
      <c r="D30" s="54">
        <v>0.16400000000000001</v>
      </c>
      <c r="E30" s="50">
        <v>3.7999999999999999E-2</v>
      </c>
      <c r="F30" s="50">
        <f t="shared" si="0"/>
        <v>0.20200000000000001</v>
      </c>
      <c r="G30" s="53">
        <v>0.03</v>
      </c>
      <c r="H30" s="53">
        <v>1.2999999999999999E-2</v>
      </c>
      <c r="I30" s="47">
        <f t="shared" si="1"/>
        <v>4.2999999999999997E-2</v>
      </c>
      <c r="J30" s="55">
        <v>12.4</v>
      </c>
      <c r="K30" s="55">
        <v>12.6</v>
      </c>
      <c r="L30" s="58">
        <v>3</v>
      </c>
      <c r="M30" s="72">
        <f>J30/'means for ratios'!$J$11</f>
        <v>0.48883048620236536</v>
      </c>
      <c r="N30" s="69">
        <f>K30/salinitydata2023!$K$11</f>
        <v>0.9</v>
      </c>
      <c r="O30" s="64">
        <f>L30/'means for ratios'!$L$11</f>
        <v>0.89999999999999991</v>
      </c>
      <c r="P30" s="81">
        <f t="shared" si="2"/>
        <v>4.3157894736842106</v>
      </c>
      <c r="Q30" s="65">
        <f t="shared" si="3"/>
        <v>2.3076923076923079</v>
      </c>
      <c r="R30" s="76">
        <f t="shared" si="4"/>
        <v>0.13400000000000001</v>
      </c>
      <c r="S30" s="52">
        <f t="shared" si="5"/>
        <v>2.5000000000000001E-2</v>
      </c>
      <c r="T30" s="78">
        <f t="shared" si="6"/>
        <v>0.159</v>
      </c>
    </row>
    <row r="31" spans="1:20" x14ac:dyDescent="0.25">
      <c r="A31" s="89" t="s">
        <v>17</v>
      </c>
      <c r="B31" s="90" t="s">
        <v>22</v>
      </c>
      <c r="C31" s="91">
        <v>15</v>
      </c>
      <c r="D31" s="54">
        <v>0.13800000000000001</v>
      </c>
      <c r="E31" s="50">
        <v>0.01</v>
      </c>
      <c r="F31" s="50">
        <f t="shared" si="0"/>
        <v>0.14800000000000002</v>
      </c>
      <c r="G31" s="53">
        <v>2.5999999999999999E-2</v>
      </c>
      <c r="H31" s="53">
        <v>2E-3</v>
      </c>
      <c r="I31" s="47">
        <f t="shared" si="1"/>
        <v>2.7999999999999997E-2</v>
      </c>
      <c r="J31" s="55">
        <v>9.3000000000000007</v>
      </c>
      <c r="K31" s="55">
        <v>5.9</v>
      </c>
      <c r="L31" s="58">
        <v>2</v>
      </c>
      <c r="M31" s="72">
        <f>J31/'means for ratios'!$J$11</f>
        <v>0.36662286465177407</v>
      </c>
      <c r="N31" s="69">
        <f>K31/salinitydata2023!$K$11</f>
        <v>0.42142857142857143</v>
      </c>
      <c r="O31" s="64">
        <f>L31/'means for ratios'!$L$11</f>
        <v>0.6</v>
      </c>
      <c r="P31" s="81">
        <f t="shared" si="2"/>
        <v>13.8</v>
      </c>
      <c r="Q31" s="65">
        <f t="shared" si="3"/>
        <v>13</v>
      </c>
      <c r="R31" s="76">
        <f t="shared" si="4"/>
        <v>0.11200000000000002</v>
      </c>
      <c r="S31" s="52">
        <f t="shared" si="5"/>
        <v>8.0000000000000002E-3</v>
      </c>
      <c r="T31" s="78">
        <f t="shared" si="6"/>
        <v>0.12000000000000002</v>
      </c>
    </row>
    <row r="32" spans="1:20" x14ac:dyDescent="0.25">
      <c r="A32" s="89" t="s">
        <v>17</v>
      </c>
      <c r="B32" s="90" t="s">
        <v>51</v>
      </c>
      <c r="C32" s="91">
        <v>0</v>
      </c>
      <c r="D32" s="54">
        <v>0.1804</v>
      </c>
      <c r="E32" s="50">
        <v>3.4500000000000003E-2</v>
      </c>
      <c r="F32" s="50">
        <f t="shared" si="0"/>
        <v>0.21490000000000001</v>
      </c>
      <c r="G32" s="53">
        <v>3.2000000000000001E-2</v>
      </c>
      <c r="H32" s="53">
        <v>1.9E-2</v>
      </c>
      <c r="I32" s="47">
        <f t="shared" si="1"/>
        <v>5.1000000000000004E-2</v>
      </c>
      <c r="J32" s="55">
        <v>15.5</v>
      </c>
      <c r="K32" s="55">
        <v>16</v>
      </c>
      <c r="L32" s="58">
        <v>3</v>
      </c>
      <c r="M32" s="72">
        <f>J32/'means for ratios'!$J$11</f>
        <v>0.61103810775295675</v>
      </c>
      <c r="N32" s="69">
        <f>K32/salinitydata2023!$K$11</f>
        <v>1.1428571428571428</v>
      </c>
      <c r="O32" s="64">
        <f>L32/'means for ratios'!$L$11</f>
        <v>0.89999999999999991</v>
      </c>
      <c r="P32" s="81">
        <f t="shared" si="2"/>
        <v>5.2289855072463762</v>
      </c>
      <c r="Q32" s="65">
        <f t="shared" si="3"/>
        <v>1.6842105263157896</v>
      </c>
      <c r="R32" s="76">
        <f t="shared" si="4"/>
        <v>0.1484</v>
      </c>
      <c r="S32" s="52">
        <f t="shared" si="5"/>
        <v>1.5500000000000003E-2</v>
      </c>
      <c r="T32" s="78">
        <f t="shared" si="6"/>
        <v>0.16390000000000002</v>
      </c>
    </row>
    <row r="33" spans="1:20" x14ac:dyDescent="0.25">
      <c r="A33" s="89" t="s">
        <v>17</v>
      </c>
      <c r="B33" s="90" t="s">
        <v>51</v>
      </c>
      <c r="C33" s="91">
        <v>1.5</v>
      </c>
      <c r="D33" s="54">
        <v>0.32319999999999999</v>
      </c>
      <c r="E33" s="50">
        <v>0.1943</v>
      </c>
      <c r="F33" s="50">
        <f t="shared" si="0"/>
        <v>0.51749999999999996</v>
      </c>
      <c r="G33" s="53">
        <v>4.8000000000000001E-2</v>
      </c>
      <c r="H33" s="53">
        <v>3.2000000000000001E-2</v>
      </c>
      <c r="I33" s="47">
        <f t="shared" si="1"/>
        <v>0.08</v>
      </c>
      <c r="J33" s="55">
        <v>26.8</v>
      </c>
      <c r="K33" s="55">
        <v>15.5</v>
      </c>
      <c r="L33" s="58">
        <v>3</v>
      </c>
      <c r="M33" s="72">
        <f>J33/'means for ratios'!$J$11</f>
        <v>1.0565045992115638</v>
      </c>
      <c r="N33" s="69">
        <f>K33/salinitydata2023!$K$11</f>
        <v>1.1071428571428572</v>
      </c>
      <c r="O33" s="64">
        <f>L33/'means for ratios'!$L$11</f>
        <v>0.89999999999999991</v>
      </c>
      <c r="P33" s="81">
        <f t="shared" si="2"/>
        <v>1.6634071024189396</v>
      </c>
      <c r="Q33" s="65">
        <f t="shared" si="3"/>
        <v>1.5</v>
      </c>
      <c r="R33" s="76">
        <f t="shared" si="4"/>
        <v>0.2752</v>
      </c>
      <c r="S33" s="52">
        <f t="shared" si="5"/>
        <v>0.1623</v>
      </c>
      <c r="T33" s="78">
        <f t="shared" si="6"/>
        <v>0.4375</v>
      </c>
    </row>
    <row r="34" spans="1:20" x14ac:dyDescent="0.25">
      <c r="A34" s="89" t="s">
        <v>17</v>
      </c>
      <c r="B34" s="90" t="s">
        <v>51</v>
      </c>
      <c r="C34" s="91">
        <v>2.5</v>
      </c>
      <c r="D34" s="54">
        <v>0.6542</v>
      </c>
      <c r="E34" s="50">
        <v>0.34910000000000002</v>
      </c>
      <c r="F34" s="50">
        <f t="shared" ref="F34:F65" si="7">D34+E34</f>
        <v>1.0033000000000001</v>
      </c>
      <c r="G34" s="53">
        <v>7.8E-2</v>
      </c>
      <c r="H34" s="53">
        <v>4.4999999999999998E-2</v>
      </c>
      <c r="I34" s="47">
        <f t="shared" ref="I34:I65" si="8">SUM(G34:H34)</f>
        <v>0.123</v>
      </c>
      <c r="J34" s="55">
        <v>32</v>
      </c>
      <c r="K34" s="55">
        <v>15</v>
      </c>
      <c r="L34" s="58">
        <v>3</v>
      </c>
      <c r="M34" s="72">
        <f>J34/'means for ratios'!$J$11</f>
        <v>1.26149802890933</v>
      </c>
      <c r="N34" s="69">
        <f>K34/salinitydata2023!$K$11</f>
        <v>1.0714285714285714</v>
      </c>
      <c r="O34" s="64">
        <f>L34/'means for ratios'!$L$11</f>
        <v>0.89999999999999991</v>
      </c>
      <c r="P34" s="81">
        <f t="shared" ref="P34:P65" si="9">D34/E34</f>
        <v>1.8739616155829275</v>
      </c>
      <c r="Q34" s="65">
        <f t="shared" ref="Q34:Q65" si="10">G34/H34</f>
        <v>1.7333333333333334</v>
      </c>
      <c r="R34" s="76">
        <f t="shared" ref="R34:R65" si="11">D34-G34</f>
        <v>0.57620000000000005</v>
      </c>
      <c r="S34" s="52">
        <f t="shared" ref="S34:S65" si="12">E34-H34</f>
        <v>0.30410000000000004</v>
      </c>
      <c r="T34" s="78">
        <f t="shared" ref="T34:T65" si="13">SUM(R34:S34)</f>
        <v>0.88030000000000008</v>
      </c>
    </row>
    <row r="35" spans="1:20" x14ac:dyDescent="0.25">
      <c r="A35" s="89" t="s">
        <v>17</v>
      </c>
      <c r="B35" s="90" t="s">
        <v>51</v>
      </c>
      <c r="C35" s="91">
        <v>5</v>
      </c>
      <c r="D35" s="54">
        <v>0.27339999999999998</v>
      </c>
      <c r="E35" s="50">
        <v>0.2102</v>
      </c>
      <c r="F35" s="50">
        <f t="shared" si="7"/>
        <v>0.48359999999999997</v>
      </c>
      <c r="G35" s="53">
        <v>3.6999999999999998E-2</v>
      </c>
      <c r="H35" s="53">
        <v>3.9E-2</v>
      </c>
      <c r="I35" s="47">
        <f t="shared" si="8"/>
        <v>7.5999999999999998E-2</v>
      </c>
      <c r="J35" s="55">
        <v>20.5</v>
      </c>
      <c r="K35" s="55">
        <v>10</v>
      </c>
      <c r="L35" s="58">
        <v>2</v>
      </c>
      <c r="M35" s="72">
        <f>J35/'means for ratios'!$J$11</f>
        <v>0.8081471747700395</v>
      </c>
      <c r="N35" s="69">
        <f>K35/salinitydata2023!$K$11</f>
        <v>0.7142857142857143</v>
      </c>
      <c r="O35" s="64">
        <f>L35/'means for ratios'!$L$11</f>
        <v>0.6</v>
      </c>
      <c r="P35" s="81">
        <f t="shared" si="9"/>
        <v>1.3006660323501427</v>
      </c>
      <c r="Q35" s="65">
        <f t="shared" si="10"/>
        <v>0.94871794871794868</v>
      </c>
      <c r="R35" s="76">
        <f t="shared" si="11"/>
        <v>0.23639999999999997</v>
      </c>
      <c r="S35" s="52">
        <f t="shared" si="12"/>
        <v>0.17119999999999999</v>
      </c>
      <c r="T35" s="78">
        <f t="shared" si="13"/>
        <v>0.40759999999999996</v>
      </c>
    </row>
    <row r="36" spans="1:20" x14ac:dyDescent="0.25">
      <c r="A36" s="89" t="s">
        <v>17</v>
      </c>
      <c r="B36" s="90" t="s">
        <v>51</v>
      </c>
      <c r="C36" s="91">
        <v>10</v>
      </c>
      <c r="D36" s="54">
        <v>0.1827</v>
      </c>
      <c r="E36" s="50">
        <v>5.8299999999999998E-2</v>
      </c>
      <c r="F36" s="50">
        <f t="shared" si="7"/>
        <v>0.24099999999999999</v>
      </c>
      <c r="G36" s="53">
        <v>2.7E-2</v>
      </c>
      <c r="H36" s="53">
        <v>0.02</v>
      </c>
      <c r="I36" s="47">
        <f t="shared" si="8"/>
        <v>4.7E-2</v>
      </c>
      <c r="J36" s="55">
        <v>17</v>
      </c>
      <c r="K36" s="55">
        <v>11.5</v>
      </c>
      <c r="L36" s="58">
        <v>2</v>
      </c>
      <c r="M36" s="72">
        <f>J36/'means for ratios'!$J$11</f>
        <v>0.67017082785808157</v>
      </c>
      <c r="N36" s="69">
        <f>K36/salinitydata2023!$K$11</f>
        <v>0.8214285714285714</v>
      </c>
      <c r="O36" s="64">
        <f>L36/'means for ratios'!$L$11</f>
        <v>0.6</v>
      </c>
      <c r="P36" s="81">
        <f t="shared" si="9"/>
        <v>3.1337907375643228</v>
      </c>
      <c r="Q36" s="65">
        <f t="shared" si="10"/>
        <v>1.3499999999999999</v>
      </c>
      <c r="R36" s="76">
        <f t="shared" si="11"/>
        <v>0.15570000000000001</v>
      </c>
      <c r="S36" s="52">
        <f t="shared" si="12"/>
        <v>3.8300000000000001E-2</v>
      </c>
      <c r="T36" s="78">
        <f t="shared" si="13"/>
        <v>0.19400000000000001</v>
      </c>
    </row>
    <row r="37" spans="1:20" x14ac:dyDescent="0.25">
      <c r="A37" s="89" t="s">
        <v>17</v>
      </c>
      <c r="B37" s="90" t="s">
        <v>51</v>
      </c>
      <c r="C37" s="91">
        <v>15</v>
      </c>
      <c r="D37" s="54">
        <v>0.2046</v>
      </c>
      <c r="E37" s="50">
        <v>5.5599999999999997E-2</v>
      </c>
      <c r="F37" s="50">
        <f t="shared" si="7"/>
        <v>0.26019999999999999</v>
      </c>
      <c r="G37" s="53">
        <v>0.03</v>
      </c>
      <c r="H37" s="53">
        <v>1.2999999999999999E-2</v>
      </c>
      <c r="I37" s="47">
        <f t="shared" si="8"/>
        <v>4.2999999999999997E-2</v>
      </c>
      <c r="J37" s="55">
        <v>15.5</v>
      </c>
      <c r="K37" s="55">
        <v>8.5</v>
      </c>
      <c r="L37" s="58">
        <v>2</v>
      </c>
      <c r="M37" s="72">
        <f>J37/'means for ratios'!$J$11</f>
        <v>0.61103810775295675</v>
      </c>
      <c r="N37" s="69">
        <f>K37/salinitydata2023!$K$11</f>
        <v>0.6071428571428571</v>
      </c>
      <c r="O37" s="64">
        <f>L37/'means for ratios'!$L$11</f>
        <v>0.6</v>
      </c>
      <c r="P37" s="81">
        <f t="shared" si="9"/>
        <v>3.6798561151079139</v>
      </c>
      <c r="Q37" s="65">
        <f t="shared" si="10"/>
        <v>2.3076923076923079</v>
      </c>
      <c r="R37" s="76">
        <f t="shared" si="11"/>
        <v>0.17460000000000001</v>
      </c>
      <c r="S37" s="52">
        <f t="shared" si="12"/>
        <v>4.2599999999999999E-2</v>
      </c>
      <c r="T37" s="78">
        <f t="shared" si="13"/>
        <v>0.2172</v>
      </c>
    </row>
    <row r="38" spans="1:20" x14ac:dyDescent="0.25">
      <c r="A38" s="89" t="s">
        <v>17</v>
      </c>
      <c r="B38" s="90" t="s">
        <v>52</v>
      </c>
      <c r="C38" s="91">
        <v>0</v>
      </c>
      <c r="D38" s="54">
        <v>0.36499999999999999</v>
      </c>
      <c r="E38" s="50">
        <v>0.46300000000000002</v>
      </c>
      <c r="F38" s="50">
        <f t="shared" si="7"/>
        <v>0.82800000000000007</v>
      </c>
      <c r="G38" s="53">
        <v>5.1999999999999998E-2</v>
      </c>
      <c r="H38" s="53">
        <v>5.3999999999999999E-2</v>
      </c>
      <c r="I38" s="47">
        <f t="shared" si="8"/>
        <v>0.106</v>
      </c>
      <c r="J38" s="55">
        <v>23</v>
      </c>
      <c r="K38" s="55">
        <v>21.5</v>
      </c>
      <c r="L38" s="58">
        <v>3</v>
      </c>
      <c r="M38" s="72">
        <f>J38/'means for ratios'!$J$11</f>
        <v>0.90670170827858088</v>
      </c>
      <c r="N38" s="69">
        <f>K38/salinitydata2023!$K$11</f>
        <v>1.5357142857142858</v>
      </c>
      <c r="O38" s="64">
        <f>L38/'means for ratios'!$L$11</f>
        <v>0.89999999999999991</v>
      </c>
      <c r="P38" s="81">
        <f t="shared" si="9"/>
        <v>0.78833693304535635</v>
      </c>
      <c r="Q38" s="65">
        <f t="shared" si="10"/>
        <v>0.96296296296296291</v>
      </c>
      <c r="R38" s="76">
        <f t="shared" si="11"/>
        <v>0.313</v>
      </c>
      <c r="S38" s="52">
        <f t="shared" si="12"/>
        <v>0.40900000000000003</v>
      </c>
      <c r="T38" s="78">
        <f t="shared" si="13"/>
        <v>0.72199999999999998</v>
      </c>
    </row>
    <row r="39" spans="1:20" x14ac:dyDescent="0.25">
      <c r="A39" s="89" t="s">
        <v>17</v>
      </c>
      <c r="B39" s="90" t="s">
        <v>52</v>
      </c>
      <c r="C39" s="91">
        <v>1.5</v>
      </c>
      <c r="D39" s="54">
        <v>0.48499999999999999</v>
      </c>
      <c r="E39" s="50">
        <v>0.94199999999999995</v>
      </c>
      <c r="F39" s="50">
        <f t="shared" si="7"/>
        <v>1.427</v>
      </c>
      <c r="G39" s="53">
        <v>6.0999999999999999E-2</v>
      </c>
      <c r="H39" s="53">
        <v>4.4999999999999998E-2</v>
      </c>
      <c r="I39" s="47">
        <f t="shared" si="8"/>
        <v>0.106</v>
      </c>
      <c r="J39" s="55">
        <v>25.5</v>
      </c>
      <c r="K39" s="55">
        <v>21</v>
      </c>
      <c r="L39" s="58">
        <v>3</v>
      </c>
      <c r="M39" s="72">
        <f>J39/'means for ratios'!$J$11</f>
        <v>1.0052562417871223</v>
      </c>
      <c r="N39" s="69">
        <f>K39/salinitydata2023!$K$11</f>
        <v>1.5</v>
      </c>
      <c r="O39" s="64">
        <f>L39/'means for ratios'!$L$11</f>
        <v>0.89999999999999991</v>
      </c>
      <c r="P39" s="81">
        <f t="shared" si="9"/>
        <v>0.5148619957537155</v>
      </c>
      <c r="Q39" s="65">
        <f t="shared" si="10"/>
        <v>1.3555555555555556</v>
      </c>
      <c r="R39" s="76">
        <f t="shared" si="11"/>
        <v>0.42399999999999999</v>
      </c>
      <c r="S39" s="52">
        <f t="shared" si="12"/>
        <v>0.89699999999999991</v>
      </c>
      <c r="T39" s="78">
        <f t="shared" si="13"/>
        <v>1.321</v>
      </c>
    </row>
    <row r="40" spans="1:20" x14ac:dyDescent="0.25">
      <c r="A40" s="89" t="s">
        <v>17</v>
      </c>
      <c r="B40" s="90" t="s">
        <v>52</v>
      </c>
      <c r="C40" s="91">
        <v>2.5</v>
      </c>
      <c r="D40" s="54">
        <v>0.312</v>
      </c>
      <c r="E40" s="50">
        <v>0.44500000000000001</v>
      </c>
      <c r="F40" s="50">
        <f t="shared" si="7"/>
        <v>0.75700000000000001</v>
      </c>
      <c r="G40" s="53">
        <v>4.2999999999999997E-2</v>
      </c>
      <c r="H40" s="53">
        <v>3.2000000000000001E-2</v>
      </c>
      <c r="I40" s="47">
        <f t="shared" si="8"/>
        <v>7.4999999999999997E-2</v>
      </c>
      <c r="J40" s="55">
        <v>22.5</v>
      </c>
      <c r="K40" s="55">
        <v>14</v>
      </c>
      <c r="L40" s="58">
        <v>3</v>
      </c>
      <c r="M40" s="72">
        <f>J40/'means for ratios'!$J$11</f>
        <v>0.8869908015768726</v>
      </c>
      <c r="N40" s="69">
        <f>K40/salinitydata2023!$K$11</f>
        <v>1</v>
      </c>
      <c r="O40" s="64">
        <f>L40/'means for ratios'!$L$11</f>
        <v>0.89999999999999991</v>
      </c>
      <c r="P40" s="81">
        <f t="shared" si="9"/>
        <v>0.70112359550561798</v>
      </c>
      <c r="Q40" s="65">
        <f t="shared" si="10"/>
        <v>1.3437499999999998</v>
      </c>
      <c r="R40" s="76">
        <f t="shared" si="11"/>
        <v>0.26900000000000002</v>
      </c>
      <c r="S40" s="52">
        <f t="shared" si="12"/>
        <v>0.41300000000000003</v>
      </c>
      <c r="T40" s="78">
        <f t="shared" si="13"/>
        <v>0.68200000000000005</v>
      </c>
    </row>
    <row r="41" spans="1:20" x14ac:dyDescent="0.25">
      <c r="A41" s="89" t="s">
        <v>17</v>
      </c>
      <c r="B41" s="90" t="s">
        <v>52</v>
      </c>
      <c r="C41" s="91">
        <v>5</v>
      </c>
      <c r="D41" s="54">
        <v>0.34799999999999998</v>
      </c>
      <c r="E41" s="50">
        <v>0.36499999999999999</v>
      </c>
      <c r="F41" s="50">
        <f t="shared" si="7"/>
        <v>0.71299999999999997</v>
      </c>
      <c r="G41" s="53">
        <v>4.2999999999999997E-2</v>
      </c>
      <c r="H41" s="53">
        <v>1.7999999999999999E-2</v>
      </c>
      <c r="I41" s="47">
        <f t="shared" si="8"/>
        <v>6.0999999999999999E-2</v>
      </c>
      <c r="J41" s="55">
        <v>26</v>
      </c>
      <c r="K41" s="55">
        <v>11</v>
      </c>
      <c r="L41" s="58">
        <v>3</v>
      </c>
      <c r="M41" s="72">
        <f>J41/'means for ratios'!$J$11</f>
        <v>1.0249671484888305</v>
      </c>
      <c r="N41" s="69">
        <f>K41/salinitydata2023!$K$11</f>
        <v>0.7857142857142857</v>
      </c>
      <c r="O41" s="64">
        <f>L41/'means for ratios'!$L$11</f>
        <v>0.89999999999999991</v>
      </c>
      <c r="P41" s="81">
        <f t="shared" si="9"/>
        <v>0.95342465753424654</v>
      </c>
      <c r="Q41" s="65">
        <f t="shared" si="10"/>
        <v>2.3888888888888888</v>
      </c>
      <c r="R41" s="76">
        <f t="shared" si="11"/>
        <v>0.30499999999999999</v>
      </c>
      <c r="S41" s="52">
        <f t="shared" si="12"/>
        <v>0.34699999999999998</v>
      </c>
      <c r="T41" s="78">
        <f t="shared" si="13"/>
        <v>0.65199999999999991</v>
      </c>
    </row>
    <row r="42" spans="1:20" x14ac:dyDescent="0.25">
      <c r="A42" s="89" t="s">
        <v>17</v>
      </c>
      <c r="B42" s="90" t="s">
        <v>52</v>
      </c>
      <c r="C42" s="91">
        <v>10</v>
      </c>
      <c r="D42" s="54">
        <v>0.125</v>
      </c>
      <c r="E42" s="50">
        <v>0.105</v>
      </c>
      <c r="F42" s="50">
        <f t="shared" si="7"/>
        <v>0.22999999999999998</v>
      </c>
      <c r="G42" s="53">
        <v>2.1999999999999999E-2</v>
      </c>
      <c r="H42" s="53">
        <v>1.6E-2</v>
      </c>
      <c r="I42" s="47">
        <f t="shared" si="8"/>
        <v>3.7999999999999999E-2</v>
      </c>
      <c r="J42" s="55">
        <v>11</v>
      </c>
      <c r="K42" s="55">
        <v>10.5</v>
      </c>
      <c r="L42" s="58">
        <v>3</v>
      </c>
      <c r="M42" s="72">
        <f>J42/'means for ratios'!$J$11</f>
        <v>0.43363994743758216</v>
      </c>
      <c r="N42" s="69">
        <f>K42/salinitydata2023!$K$11</f>
        <v>0.75</v>
      </c>
      <c r="O42" s="64">
        <f>L42/'means for ratios'!$L$11</f>
        <v>0.89999999999999991</v>
      </c>
      <c r="P42" s="81">
        <f t="shared" si="9"/>
        <v>1.1904761904761905</v>
      </c>
      <c r="Q42" s="65">
        <f t="shared" si="10"/>
        <v>1.375</v>
      </c>
      <c r="R42" s="76">
        <f t="shared" si="11"/>
        <v>0.10300000000000001</v>
      </c>
      <c r="S42" s="52">
        <f t="shared" si="12"/>
        <v>8.8999999999999996E-2</v>
      </c>
      <c r="T42" s="78">
        <f t="shared" si="13"/>
        <v>0.192</v>
      </c>
    </row>
    <row r="43" spans="1:20" x14ac:dyDescent="0.25">
      <c r="A43" s="89" t="s">
        <v>17</v>
      </c>
      <c r="B43" s="90" t="s">
        <v>52</v>
      </c>
      <c r="C43" s="91">
        <v>15</v>
      </c>
      <c r="D43" s="54">
        <v>0.158</v>
      </c>
      <c r="E43" s="50">
        <v>8.9999999999999993E-3</v>
      </c>
      <c r="F43" s="50">
        <f t="shared" si="7"/>
        <v>0.16700000000000001</v>
      </c>
      <c r="G43" s="53">
        <v>0.03</v>
      </c>
      <c r="H43" s="53">
        <v>8.0000000000000002E-3</v>
      </c>
      <c r="I43" s="47">
        <f t="shared" si="8"/>
        <v>3.7999999999999999E-2</v>
      </c>
      <c r="J43" s="55">
        <v>20</v>
      </c>
      <c r="K43" s="55">
        <v>8.5</v>
      </c>
      <c r="L43" s="58">
        <v>3</v>
      </c>
      <c r="M43" s="72">
        <f>J43/'means for ratios'!$J$11</f>
        <v>0.78843626806833123</v>
      </c>
      <c r="N43" s="69">
        <f>K43/salinitydata2023!$K$11</f>
        <v>0.6071428571428571</v>
      </c>
      <c r="O43" s="64">
        <f>L43/'means for ratios'!$L$11</f>
        <v>0.89999999999999991</v>
      </c>
      <c r="P43" s="81">
        <f t="shared" si="9"/>
        <v>17.555555555555557</v>
      </c>
      <c r="Q43" s="65">
        <f t="shared" si="10"/>
        <v>3.75</v>
      </c>
      <c r="R43" s="76">
        <f t="shared" si="11"/>
        <v>0.128</v>
      </c>
      <c r="S43" s="52">
        <f t="shared" si="12"/>
        <v>9.9999999999999915E-4</v>
      </c>
      <c r="T43" s="78">
        <f t="shared" si="13"/>
        <v>0.129</v>
      </c>
    </row>
    <row r="44" spans="1:20" x14ac:dyDescent="0.25">
      <c r="A44" s="89" t="s">
        <v>17</v>
      </c>
      <c r="B44" s="90" t="s">
        <v>53</v>
      </c>
      <c r="C44" s="91">
        <v>0</v>
      </c>
      <c r="D44" s="54">
        <v>0.314</v>
      </c>
      <c r="E44" s="50">
        <v>0.27</v>
      </c>
      <c r="F44" s="50">
        <f t="shared" si="7"/>
        <v>0.58400000000000007</v>
      </c>
      <c r="G44" s="53">
        <v>3.7999999999999999E-2</v>
      </c>
      <c r="H44" s="53">
        <v>4.2000000000000003E-2</v>
      </c>
      <c r="I44" s="47">
        <f t="shared" si="8"/>
        <v>0.08</v>
      </c>
      <c r="J44" s="55">
        <v>20.6</v>
      </c>
      <c r="K44" s="55">
        <v>12.2</v>
      </c>
      <c r="L44" s="58">
        <v>3</v>
      </c>
      <c r="M44" s="72">
        <f>J44/'means for ratios'!$J$11</f>
        <v>0.81208935611038124</v>
      </c>
      <c r="N44" s="69">
        <f>K44/salinitydata2023!$K$11</f>
        <v>0.87142857142857133</v>
      </c>
      <c r="O44" s="64">
        <f>L44/'means for ratios'!$L$11</f>
        <v>0.89999999999999991</v>
      </c>
      <c r="P44" s="81">
        <f t="shared" si="9"/>
        <v>1.162962962962963</v>
      </c>
      <c r="Q44" s="65">
        <f t="shared" si="10"/>
        <v>0.90476190476190466</v>
      </c>
      <c r="R44" s="76">
        <f t="shared" si="11"/>
        <v>0.27600000000000002</v>
      </c>
      <c r="S44" s="52">
        <f t="shared" si="12"/>
        <v>0.22800000000000001</v>
      </c>
      <c r="T44" s="78">
        <f t="shared" si="13"/>
        <v>0.504</v>
      </c>
    </row>
    <row r="45" spans="1:20" x14ac:dyDescent="0.25">
      <c r="A45" s="89" t="s">
        <v>17</v>
      </c>
      <c r="B45" s="90" t="s">
        <v>53</v>
      </c>
      <c r="C45" s="91">
        <v>1.5</v>
      </c>
      <c r="D45" s="54">
        <v>0.38100000000000001</v>
      </c>
      <c r="E45" s="50">
        <v>0.496</v>
      </c>
      <c r="F45" s="50">
        <f t="shared" si="7"/>
        <v>0.877</v>
      </c>
      <c r="G45" s="53">
        <v>0.06</v>
      </c>
      <c r="H45" s="53">
        <v>5.2999999999999999E-2</v>
      </c>
      <c r="I45" s="47">
        <f t="shared" si="8"/>
        <v>0.11299999999999999</v>
      </c>
      <c r="J45" s="55">
        <v>24.3</v>
      </c>
      <c r="K45" s="55">
        <v>19.5</v>
      </c>
      <c r="L45" s="58">
        <v>4</v>
      </c>
      <c r="M45" s="72">
        <f>J45/'means for ratios'!$J$11</f>
        <v>0.95795006570302244</v>
      </c>
      <c r="N45" s="69">
        <f>K45/salinitydata2023!$K$11</f>
        <v>1.3928571428571428</v>
      </c>
      <c r="O45" s="64">
        <f>L45/'means for ratios'!$L$11</f>
        <v>1.2</v>
      </c>
      <c r="P45" s="81">
        <f t="shared" si="9"/>
        <v>0.76814516129032262</v>
      </c>
      <c r="Q45" s="65">
        <f t="shared" si="10"/>
        <v>1.1320754716981132</v>
      </c>
      <c r="R45" s="76">
        <f t="shared" si="11"/>
        <v>0.32100000000000001</v>
      </c>
      <c r="S45" s="52">
        <f t="shared" si="12"/>
        <v>0.443</v>
      </c>
      <c r="T45" s="78">
        <f t="shared" si="13"/>
        <v>0.76400000000000001</v>
      </c>
    </row>
    <row r="46" spans="1:20" x14ac:dyDescent="0.25">
      <c r="A46" s="89" t="s">
        <v>17</v>
      </c>
      <c r="B46" s="90" t="s">
        <v>53</v>
      </c>
      <c r="C46" s="91">
        <v>2.5</v>
      </c>
      <c r="D46" s="54">
        <v>0.38500000000000001</v>
      </c>
      <c r="E46" s="50">
        <v>0.17599999999999999</v>
      </c>
      <c r="F46" s="50">
        <f t="shared" si="7"/>
        <v>0.56099999999999994</v>
      </c>
      <c r="G46" s="53">
        <v>4.7E-2</v>
      </c>
      <c r="H46" s="53">
        <v>2.8000000000000001E-2</v>
      </c>
      <c r="I46" s="47">
        <f t="shared" si="8"/>
        <v>7.4999999999999997E-2</v>
      </c>
      <c r="J46" s="55">
        <v>25.5</v>
      </c>
      <c r="K46" s="55">
        <v>38.1</v>
      </c>
      <c r="L46" s="58">
        <v>3</v>
      </c>
      <c r="M46" s="72">
        <f>J46/'means for ratios'!$J$11</f>
        <v>1.0052562417871223</v>
      </c>
      <c r="N46" s="69">
        <f>K46/salinitydata2023!$K$11</f>
        <v>2.7214285714285715</v>
      </c>
      <c r="O46" s="64">
        <f>L46/'means for ratios'!$L$11</f>
        <v>0.89999999999999991</v>
      </c>
      <c r="P46" s="81">
        <f t="shared" si="9"/>
        <v>2.1875</v>
      </c>
      <c r="Q46" s="65">
        <f t="shared" si="10"/>
        <v>1.6785714285714286</v>
      </c>
      <c r="R46" s="76">
        <f t="shared" si="11"/>
        <v>0.33800000000000002</v>
      </c>
      <c r="S46" s="52">
        <f t="shared" si="12"/>
        <v>0.14799999999999999</v>
      </c>
      <c r="T46" s="78">
        <f t="shared" si="13"/>
        <v>0.48599999999999999</v>
      </c>
    </row>
    <row r="47" spans="1:20" x14ac:dyDescent="0.25">
      <c r="A47" s="89" t="s">
        <v>17</v>
      </c>
      <c r="B47" s="90" t="s">
        <v>53</v>
      </c>
      <c r="C47" s="91">
        <v>5</v>
      </c>
      <c r="D47" s="54">
        <v>0.32</v>
      </c>
      <c r="E47" s="50">
        <v>0.12330000000000001</v>
      </c>
      <c r="F47" s="50">
        <f t="shared" si="7"/>
        <v>0.44330000000000003</v>
      </c>
      <c r="G47" s="53">
        <v>4.9000000000000002E-2</v>
      </c>
      <c r="H47" s="53">
        <v>1.7999999999999999E-2</v>
      </c>
      <c r="I47" s="47">
        <f t="shared" si="8"/>
        <v>6.7000000000000004E-2</v>
      </c>
      <c r="J47" s="55">
        <v>28</v>
      </c>
      <c r="K47" s="55">
        <v>25</v>
      </c>
      <c r="L47" s="58">
        <v>3</v>
      </c>
      <c r="M47" s="72">
        <f>J47/'means for ratios'!$J$11</f>
        <v>1.1038107752956636</v>
      </c>
      <c r="N47" s="69">
        <f>K47/salinitydata2023!$K$11</f>
        <v>1.7857142857142858</v>
      </c>
      <c r="O47" s="64">
        <f>L47/'means for ratios'!$L$11</f>
        <v>0.89999999999999991</v>
      </c>
      <c r="P47" s="81">
        <f t="shared" si="9"/>
        <v>2.5952960259529601</v>
      </c>
      <c r="Q47" s="65">
        <f t="shared" si="10"/>
        <v>2.7222222222222223</v>
      </c>
      <c r="R47" s="76">
        <f t="shared" si="11"/>
        <v>0.27100000000000002</v>
      </c>
      <c r="S47" s="52">
        <f t="shared" si="12"/>
        <v>0.1053</v>
      </c>
      <c r="T47" s="78">
        <f t="shared" si="13"/>
        <v>0.37630000000000002</v>
      </c>
    </row>
    <row r="48" spans="1:20" x14ac:dyDescent="0.25">
      <c r="A48" s="89" t="s">
        <v>17</v>
      </c>
      <c r="B48" s="90" t="s">
        <v>53</v>
      </c>
      <c r="C48" s="91">
        <v>10</v>
      </c>
      <c r="D48" s="54">
        <v>0.18990000000000001</v>
      </c>
      <c r="E48" s="50">
        <v>8.1299999999999997E-2</v>
      </c>
      <c r="F48" s="50">
        <f t="shared" si="7"/>
        <v>0.2712</v>
      </c>
      <c r="G48" s="53">
        <v>2.7E-2</v>
      </c>
      <c r="H48" s="53">
        <v>0.01</v>
      </c>
      <c r="I48" s="47">
        <f t="shared" si="8"/>
        <v>3.6999999999999998E-2</v>
      </c>
      <c r="J48" s="55">
        <v>19</v>
      </c>
      <c r="K48" s="55">
        <v>12</v>
      </c>
      <c r="L48" s="58">
        <v>2</v>
      </c>
      <c r="M48" s="72">
        <f>J48/'means for ratios'!$J$11</f>
        <v>0.74901445466491468</v>
      </c>
      <c r="N48" s="69">
        <f>K48/salinitydata2023!$K$11</f>
        <v>0.8571428571428571</v>
      </c>
      <c r="O48" s="64">
        <f>L48/'means for ratios'!$L$11</f>
        <v>0.6</v>
      </c>
      <c r="P48" s="81">
        <f t="shared" si="9"/>
        <v>2.3357933579335795</v>
      </c>
      <c r="Q48" s="65">
        <f t="shared" si="10"/>
        <v>2.6999999999999997</v>
      </c>
      <c r="R48" s="76">
        <f t="shared" si="11"/>
        <v>0.16290000000000002</v>
      </c>
      <c r="S48" s="52">
        <f t="shared" si="12"/>
        <v>7.1300000000000002E-2</v>
      </c>
      <c r="T48" s="78">
        <f t="shared" si="13"/>
        <v>0.23420000000000002</v>
      </c>
    </row>
    <row r="49" spans="1:20" x14ac:dyDescent="0.25">
      <c r="A49" s="89" t="s">
        <v>17</v>
      </c>
      <c r="B49" s="90" t="s">
        <v>53</v>
      </c>
      <c r="C49" s="91">
        <v>15</v>
      </c>
      <c r="D49" s="54">
        <v>1.18E-2</v>
      </c>
      <c r="E49" s="50">
        <v>2.3999999999999998E-3</v>
      </c>
      <c r="F49" s="50">
        <f t="shared" si="7"/>
        <v>1.4199999999999999E-2</v>
      </c>
      <c r="G49" s="53">
        <v>1E-3</v>
      </c>
      <c r="H49" s="53">
        <v>0</v>
      </c>
      <c r="I49" s="47">
        <f t="shared" si="8"/>
        <v>1E-3</v>
      </c>
      <c r="J49" s="55">
        <v>0.15</v>
      </c>
      <c r="K49" s="55">
        <v>0.06</v>
      </c>
      <c r="L49" s="58">
        <v>0</v>
      </c>
      <c r="M49" s="72">
        <f>J49/'means for ratios'!$J$11</f>
        <v>5.9132720105124839E-3</v>
      </c>
      <c r="N49" s="69">
        <f>K49/salinitydata2023!$K$11</f>
        <v>4.2857142857142859E-3</v>
      </c>
      <c r="O49" s="64">
        <f>L49/'means for ratios'!$L$11</f>
        <v>0</v>
      </c>
      <c r="P49" s="81">
        <f t="shared" si="9"/>
        <v>4.916666666666667</v>
      </c>
      <c r="Q49" s="65" t="e">
        <f t="shared" si="10"/>
        <v>#DIV/0!</v>
      </c>
      <c r="R49" s="76">
        <f t="shared" si="11"/>
        <v>1.0800000000000001E-2</v>
      </c>
      <c r="S49" s="52">
        <f t="shared" si="12"/>
        <v>2.3999999999999998E-3</v>
      </c>
      <c r="T49" s="78">
        <f t="shared" si="13"/>
        <v>1.32E-2</v>
      </c>
    </row>
    <row r="50" spans="1:20" x14ac:dyDescent="0.25">
      <c r="A50" s="89" t="s">
        <v>17</v>
      </c>
      <c r="B50" s="90" t="s">
        <v>54</v>
      </c>
      <c r="C50" s="91">
        <v>0</v>
      </c>
      <c r="D50" s="54">
        <v>0.46400000000000002</v>
      </c>
      <c r="E50" s="50">
        <v>0.13200000000000001</v>
      </c>
      <c r="F50" s="50">
        <f t="shared" si="7"/>
        <v>0.59600000000000009</v>
      </c>
      <c r="G50" s="53">
        <v>5.1999999999999998E-2</v>
      </c>
      <c r="H50" s="53">
        <v>3.4000000000000002E-2</v>
      </c>
      <c r="I50" s="47">
        <f t="shared" si="8"/>
        <v>8.5999999999999993E-2</v>
      </c>
      <c r="J50" s="55">
        <v>30.2</v>
      </c>
      <c r="K50" s="55">
        <v>22.5</v>
      </c>
      <c r="L50" s="58">
        <v>4</v>
      </c>
      <c r="M50" s="72">
        <f>J50/'means for ratios'!$J$11</f>
        <v>1.1905387647831802</v>
      </c>
      <c r="N50" s="69">
        <f>K50/salinitydata2023!$K$11</f>
        <v>1.6071428571428572</v>
      </c>
      <c r="O50" s="64">
        <f>L50/'means for ratios'!$L$11</f>
        <v>1.2</v>
      </c>
      <c r="P50" s="81">
        <f t="shared" si="9"/>
        <v>3.5151515151515151</v>
      </c>
      <c r="Q50" s="65">
        <f t="shared" si="10"/>
        <v>1.5294117647058822</v>
      </c>
      <c r="R50" s="76">
        <f t="shared" si="11"/>
        <v>0.41200000000000003</v>
      </c>
      <c r="S50" s="52">
        <f t="shared" si="12"/>
        <v>9.8000000000000004E-2</v>
      </c>
      <c r="T50" s="78">
        <f t="shared" si="13"/>
        <v>0.51</v>
      </c>
    </row>
    <row r="51" spans="1:20" x14ac:dyDescent="0.25">
      <c r="A51" s="89" t="s">
        <v>17</v>
      </c>
      <c r="B51" s="90" t="s">
        <v>54</v>
      </c>
      <c r="C51" s="91">
        <v>1.5</v>
      </c>
      <c r="D51" s="54">
        <v>0.48699999999999999</v>
      </c>
      <c r="E51" s="50">
        <v>0.23799999999999999</v>
      </c>
      <c r="F51" s="50">
        <f t="shared" si="7"/>
        <v>0.72499999999999998</v>
      </c>
      <c r="G51" s="53">
        <v>6.4000000000000001E-2</v>
      </c>
      <c r="H51" s="53">
        <v>4.9000000000000002E-2</v>
      </c>
      <c r="I51" s="47">
        <f t="shared" si="8"/>
        <v>0.113</v>
      </c>
      <c r="J51" s="55">
        <v>27.8</v>
      </c>
      <c r="K51" s="55">
        <v>15.9</v>
      </c>
      <c r="L51" s="58">
        <v>3</v>
      </c>
      <c r="M51" s="72">
        <f>J51/'means for ratios'!$J$11</f>
        <v>1.0959264126149804</v>
      </c>
      <c r="N51" s="69">
        <f>K51/salinitydata2023!$K$11</f>
        <v>1.1357142857142857</v>
      </c>
      <c r="O51" s="64">
        <f>L51/'means for ratios'!$L$11</f>
        <v>0.89999999999999991</v>
      </c>
      <c r="P51" s="81">
        <f t="shared" si="9"/>
        <v>2.0462184873949578</v>
      </c>
      <c r="Q51" s="65">
        <f t="shared" si="10"/>
        <v>1.3061224489795917</v>
      </c>
      <c r="R51" s="76">
        <f t="shared" si="11"/>
        <v>0.42299999999999999</v>
      </c>
      <c r="S51" s="52">
        <f t="shared" si="12"/>
        <v>0.189</v>
      </c>
      <c r="T51" s="78">
        <f t="shared" si="13"/>
        <v>0.61199999999999999</v>
      </c>
    </row>
    <row r="52" spans="1:20" x14ac:dyDescent="0.25">
      <c r="A52" s="89" t="s">
        <v>17</v>
      </c>
      <c r="B52" s="90" t="s">
        <v>54</v>
      </c>
      <c r="C52" s="91">
        <v>2.5</v>
      </c>
      <c r="D52" s="54">
        <v>0.28899999999999998</v>
      </c>
      <c r="E52" s="50">
        <v>4.9000000000000002E-2</v>
      </c>
      <c r="F52" s="50">
        <f t="shared" si="7"/>
        <v>0.33799999999999997</v>
      </c>
      <c r="G52" s="53">
        <v>3.5000000000000003E-2</v>
      </c>
      <c r="H52" s="53">
        <v>0.02</v>
      </c>
      <c r="I52" s="47">
        <f t="shared" si="8"/>
        <v>5.5000000000000007E-2</v>
      </c>
      <c r="J52" s="55">
        <v>22.2</v>
      </c>
      <c r="K52" s="55">
        <v>12.1</v>
      </c>
      <c r="L52" s="58">
        <v>3</v>
      </c>
      <c r="M52" s="72">
        <f>J52/'means for ratios'!$J$11</f>
        <v>0.8751642575558477</v>
      </c>
      <c r="N52" s="69">
        <f>K52/salinitydata2023!$K$11</f>
        <v>0.86428571428571421</v>
      </c>
      <c r="O52" s="64">
        <f>L52/'means for ratios'!$L$11</f>
        <v>0.89999999999999991</v>
      </c>
      <c r="P52" s="81">
        <f t="shared" si="9"/>
        <v>5.8979591836734686</v>
      </c>
      <c r="Q52" s="65">
        <f t="shared" si="10"/>
        <v>1.7500000000000002</v>
      </c>
      <c r="R52" s="76">
        <f t="shared" si="11"/>
        <v>0.254</v>
      </c>
      <c r="S52" s="52">
        <f t="shared" si="12"/>
        <v>2.9000000000000001E-2</v>
      </c>
      <c r="T52" s="78">
        <f t="shared" si="13"/>
        <v>0.28300000000000003</v>
      </c>
    </row>
    <row r="53" spans="1:20" x14ac:dyDescent="0.25">
      <c r="A53" s="89" t="s">
        <v>17</v>
      </c>
      <c r="B53" s="90" t="s">
        <v>54</v>
      </c>
      <c r="C53" s="91">
        <v>5</v>
      </c>
      <c r="D53" s="54">
        <v>0.41399999999999998</v>
      </c>
      <c r="E53" s="50">
        <v>0.13700000000000001</v>
      </c>
      <c r="F53" s="50">
        <f t="shared" si="7"/>
        <v>0.55099999999999993</v>
      </c>
      <c r="G53" s="53">
        <v>5.8999999999999997E-2</v>
      </c>
      <c r="H53" s="53">
        <v>4.4999999999999998E-2</v>
      </c>
      <c r="I53" s="47">
        <f t="shared" si="8"/>
        <v>0.104</v>
      </c>
      <c r="J53" s="55">
        <v>21.8</v>
      </c>
      <c r="K53" s="55">
        <v>21.1</v>
      </c>
      <c r="L53" s="58">
        <v>3</v>
      </c>
      <c r="M53" s="72">
        <f>J53/'means for ratios'!$J$11</f>
        <v>0.85939553219448106</v>
      </c>
      <c r="N53" s="69">
        <f>K53/salinitydata2023!$K$11</f>
        <v>1.5071428571428573</v>
      </c>
      <c r="O53" s="64">
        <f>L53/'means for ratios'!$L$11</f>
        <v>0.89999999999999991</v>
      </c>
      <c r="P53" s="81">
        <f t="shared" si="9"/>
        <v>3.0218978102189777</v>
      </c>
      <c r="Q53" s="65">
        <f t="shared" si="10"/>
        <v>1.3111111111111111</v>
      </c>
      <c r="R53" s="76">
        <f t="shared" si="11"/>
        <v>0.35499999999999998</v>
      </c>
      <c r="S53" s="52">
        <f t="shared" si="12"/>
        <v>9.2000000000000012E-2</v>
      </c>
      <c r="T53" s="78">
        <f t="shared" si="13"/>
        <v>0.44700000000000001</v>
      </c>
    </row>
    <row r="54" spans="1:20" x14ac:dyDescent="0.25">
      <c r="A54" s="89" t="s">
        <v>17</v>
      </c>
      <c r="B54" s="90" t="s">
        <v>54</v>
      </c>
      <c r="C54" s="91">
        <v>10</v>
      </c>
      <c r="D54" s="54">
        <v>0.312</v>
      </c>
      <c r="E54" s="50">
        <v>7.1999999999999995E-2</v>
      </c>
      <c r="F54" s="50">
        <f t="shared" si="7"/>
        <v>0.38400000000000001</v>
      </c>
      <c r="G54" s="53">
        <v>0.05</v>
      </c>
      <c r="H54" s="53">
        <v>2.4E-2</v>
      </c>
      <c r="I54" s="47">
        <f t="shared" si="8"/>
        <v>7.400000000000001E-2</v>
      </c>
      <c r="J54" s="55">
        <v>20.399999999999999</v>
      </c>
      <c r="K54" s="55">
        <v>13</v>
      </c>
      <c r="L54" s="58">
        <v>3</v>
      </c>
      <c r="M54" s="72">
        <f>J54/'means for ratios'!$J$11</f>
        <v>0.80420499342969776</v>
      </c>
      <c r="N54" s="69">
        <f>K54/salinitydata2023!$K$11</f>
        <v>0.9285714285714286</v>
      </c>
      <c r="O54" s="64">
        <f>L54/'means for ratios'!$L$11</f>
        <v>0.89999999999999991</v>
      </c>
      <c r="P54" s="81">
        <f t="shared" si="9"/>
        <v>4.3333333333333339</v>
      </c>
      <c r="Q54" s="65">
        <f t="shared" si="10"/>
        <v>2.0833333333333335</v>
      </c>
      <c r="R54" s="76">
        <f t="shared" si="11"/>
        <v>0.26200000000000001</v>
      </c>
      <c r="S54" s="52">
        <f t="shared" si="12"/>
        <v>4.7999999999999994E-2</v>
      </c>
      <c r="T54" s="78">
        <f t="shared" si="13"/>
        <v>0.31</v>
      </c>
    </row>
    <row r="55" spans="1:20" x14ac:dyDescent="0.25">
      <c r="A55" s="89" t="s">
        <v>17</v>
      </c>
      <c r="B55" s="90" t="s">
        <v>54</v>
      </c>
      <c r="C55" s="91">
        <v>15</v>
      </c>
      <c r="D55" s="54">
        <v>0.1103</v>
      </c>
      <c r="E55" s="50">
        <v>2.4500000000000001E-2</v>
      </c>
      <c r="F55" s="50">
        <f t="shared" si="7"/>
        <v>0.1348</v>
      </c>
      <c r="G55" s="53">
        <v>1.7999999999999999E-2</v>
      </c>
      <c r="H55" s="53">
        <v>1E-3</v>
      </c>
      <c r="I55" s="47">
        <f t="shared" si="8"/>
        <v>1.9E-2</v>
      </c>
      <c r="J55" s="55">
        <v>10</v>
      </c>
      <c r="K55" s="55">
        <v>7.8</v>
      </c>
      <c r="L55" s="58">
        <v>2</v>
      </c>
      <c r="M55" s="72">
        <f>J55/'means for ratios'!$J$11</f>
        <v>0.39421813403416561</v>
      </c>
      <c r="N55" s="69">
        <f>K55/salinitydata2023!$K$11</f>
        <v>0.55714285714285716</v>
      </c>
      <c r="O55" s="64">
        <f>L55/'means for ratios'!$L$11</f>
        <v>0.6</v>
      </c>
      <c r="P55" s="81">
        <f t="shared" si="9"/>
        <v>4.50204081632653</v>
      </c>
      <c r="Q55" s="65">
        <f t="shared" si="10"/>
        <v>18</v>
      </c>
      <c r="R55" s="76">
        <f t="shared" si="11"/>
        <v>9.2299999999999993E-2</v>
      </c>
      <c r="S55" s="52">
        <f t="shared" si="12"/>
        <v>2.35E-2</v>
      </c>
      <c r="T55" s="78">
        <f t="shared" si="13"/>
        <v>0.11579999999999999</v>
      </c>
    </row>
    <row r="56" spans="1:20" x14ac:dyDescent="0.25">
      <c r="A56" s="89" t="s">
        <v>27</v>
      </c>
      <c r="B56" s="90" t="s">
        <v>49</v>
      </c>
      <c r="C56" s="91">
        <v>0</v>
      </c>
      <c r="D56" s="54">
        <v>0.53869999999999996</v>
      </c>
      <c r="E56" s="50">
        <v>0.38640000000000002</v>
      </c>
      <c r="F56" s="50">
        <f t="shared" si="7"/>
        <v>0.92510000000000003</v>
      </c>
      <c r="G56" s="53">
        <v>9.9000000000000005E-2</v>
      </c>
      <c r="H56" s="53">
        <v>5.7000000000000002E-2</v>
      </c>
      <c r="I56" s="47">
        <f t="shared" si="8"/>
        <v>0.156</v>
      </c>
      <c r="J56" s="55">
        <v>24.6</v>
      </c>
      <c r="K56" s="55">
        <v>17</v>
      </c>
      <c r="L56" s="58">
        <v>5</v>
      </c>
      <c r="M56" s="72">
        <f>J56/'means for ratios'!$J$21</f>
        <v>0.91829116549149747</v>
      </c>
      <c r="N56" s="72">
        <f>K56/'means for ratios'!$K$21</f>
        <v>0.6280788177339901</v>
      </c>
      <c r="O56" s="72">
        <f>L56/'means for ratios'!$L$21</f>
        <v>1.0975609756097562</v>
      </c>
      <c r="P56" s="81">
        <f t="shared" si="9"/>
        <v>1.3941511387163559</v>
      </c>
      <c r="Q56" s="65">
        <f t="shared" si="10"/>
        <v>1.736842105263158</v>
      </c>
      <c r="R56" s="76">
        <f t="shared" si="11"/>
        <v>0.43969999999999998</v>
      </c>
      <c r="S56" s="52">
        <f t="shared" si="12"/>
        <v>0.32940000000000003</v>
      </c>
      <c r="T56" s="78">
        <f t="shared" si="13"/>
        <v>0.76910000000000001</v>
      </c>
    </row>
    <row r="57" spans="1:20" x14ac:dyDescent="0.25">
      <c r="A57" s="89" t="s">
        <v>27</v>
      </c>
      <c r="B57" s="90" t="s">
        <v>49</v>
      </c>
      <c r="C57" s="91">
        <v>1.5</v>
      </c>
      <c r="D57" s="54">
        <v>0.57709999999999995</v>
      </c>
      <c r="E57" s="50">
        <v>0.4032</v>
      </c>
      <c r="F57" s="50">
        <f t="shared" si="7"/>
        <v>0.98029999999999995</v>
      </c>
      <c r="G57" s="53">
        <v>0.10199999999999999</v>
      </c>
      <c r="H57" s="53">
        <v>5.8000000000000003E-2</v>
      </c>
      <c r="I57" s="47">
        <f t="shared" si="8"/>
        <v>0.16</v>
      </c>
      <c r="J57" s="55">
        <v>30.5</v>
      </c>
      <c r="K57" s="55">
        <v>21.5</v>
      </c>
      <c r="L57" s="58">
        <v>4</v>
      </c>
      <c r="M57" s="72">
        <f>J57/'means for ratios'!$J$21</f>
        <v>1.1385317295727915</v>
      </c>
      <c r="N57" s="72">
        <f>K57/'means for ratios'!$K$21</f>
        <v>0.79433497536945818</v>
      </c>
      <c r="O57" s="72">
        <f>L57/'means for ratios'!$L$21</f>
        <v>0.87804878048780488</v>
      </c>
      <c r="P57" s="81">
        <f t="shared" si="9"/>
        <v>1.431299603174603</v>
      </c>
      <c r="Q57" s="65">
        <f t="shared" si="10"/>
        <v>1.7586206896551722</v>
      </c>
      <c r="R57" s="76">
        <f t="shared" si="11"/>
        <v>0.47509999999999997</v>
      </c>
      <c r="S57" s="52">
        <f t="shared" si="12"/>
        <v>0.34520000000000001</v>
      </c>
      <c r="T57" s="78">
        <f t="shared" si="13"/>
        <v>0.82030000000000003</v>
      </c>
    </row>
    <row r="58" spans="1:20" x14ac:dyDescent="0.25">
      <c r="A58" s="89" t="s">
        <v>27</v>
      </c>
      <c r="B58" s="90" t="s">
        <v>49</v>
      </c>
      <c r="C58" s="91">
        <v>2.5</v>
      </c>
      <c r="D58" s="54">
        <v>0.38100000000000001</v>
      </c>
      <c r="E58" s="50">
        <v>0.2399</v>
      </c>
      <c r="F58" s="50">
        <f t="shared" si="7"/>
        <v>0.62090000000000001</v>
      </c>
      <c r="G58" s="53">
        <v>6.7000000000000004E-2</v>
      </c>
      <c r="H58" s="53">
        <v>6.3E-2</v>
      </c>
      <c r="I58" s="47">
        <f t="shared" si="8"/>
        <v>0.13</v>
      </c>
      <c r="J58" s="55">
        <v>25</v>
      </c>
      <c r="K58" s="55">
        <v>26.5</v>
      </c>
      <c r="L58" s="58">
        <v>4</v>
      </c>
      <c r="M58" s="72">
        <f>J58/'means for ratios'!$J$21</f>
        <v>0.93322272915802584</v>
      </c>
      <c r="N58" s="72">
        <f>K58/'means for ratios'!$K$21</f>
        <v>0.97906403940886699</v>
      </c>
      <c r="O58" s="72">
        <f>L58/'means for ratios'!$L$21</f>
        <v>0.87804878048780488</v>
      </c>
      <c r="P58" s="81">
        <f t="shared" si="9"/>
        <v>1.5881617340558567</v>
      </c>
      <c r="Q58" s="65">
        <f t="shared" si="10"/>
        <v>1.0634920634920635</v>
      </c>
      <c r="R58" s="76">
        <f t="shared" si="11"/>
        <v>0.314</v>
      </c>
      <c r="S58" s="52">
        <f t="shared" si="12"/>
        <v>0.1769</v>
      </c>
      <c r="T58" s="78">
        <f t="shared" si="13"/>
        <v>0.4909</v>
      </c>
    </row>
    <row r="59" spans="1:20" x14ac:dyDescent="0.25">
      <c r="A59" s="89" t="s">
        <v>27</v>
      </c>
      <c r="B59" s="90" t="s">
        <v>49</v>
      </c>
      <c r="C59" s="91">
        <v>5</v>
      </c>
      <c r="D59" s="54">
        <v>0.31740000000000002</v>
      </c>
      <c r="E59" s="50">
        <v>9.9599999999999994E-2</v>
      </c>
      <c r="F59" s="50">
        <f t="shared" si="7"/>
        <v>0.41700000000000004</v>
      </c>
      <c r="G59" s="53">
        <v>6.9000000000000006E-2</v>
      </c>
      <c r="H59" s="53">
        <v>4.9000000000000002E-2</v>
      </c>
      <c r="I59" s="47">
        <f t="shared" si="8"/>
        <v>0.11800000000000001</v>
      </c>
      <c r="J59" s="55">
        <v>19</v>
      </c>
      <c r="K59" s="55">
        <v>20</v>
      </c>
      <c r="L59" s="58">
        <v>4</v>
      </c>
      <c r="M59" s="72">
        <f>J59/'means for ratios'!$J$21</f>
        <v>0.70924927416009964</v>
      </c>
      <c r="N59" s="72">
        <f>K59/'means for ratios'!$K$21</f>
        <v>0.73891625615763545</v>
      </c>
      <c r="O59" s="72">
        <f>L59/'means for ratios'!$L$21</f>
        <v>0.87804878048780488</v>
      </c>
      <c r="P59" s="81">
        <f t="shared" si="9"/>
        <v>3.1867469879518078</v>
      </c>
      <c r="Q59" s="65">
        <f t="shared" si="10"/>
        <v>1.4081632653061225</v>
      </c>
      <c r="R59" s="76">
        <f t="shared" si="11"/>
        <v>0.24840000000000001</v>
      </c>
      <c r="S59" s="52">
        <f t="shared" si="12"/>
        <v>5.0599999999999992E-2</v>
      </c>
      <c r="T59" s="78">
        <f t="shared" si="13"/>
        <v>0.29899999999999999</v>
      </c>
    </row>
    <row r="60" spans="1:20" x14ac:dyDescent="0.25">
      <c r="A60" s="89" t="s">
        <v>27</v>
      </c>
      <c r="B60" s="90" t="s">
        <v>49</v>
      </c>
      <c r="C60" s="91">
        <v>10</v>
      </c>
      <c r="D60" s="54">
        <v>0.2823</v>
      </c>
      <c r="E60" s="50">
        <v>7.8799999999999995E-2</v>
      </c>
      <c r="F60" s="50">
        <f t="shared" si="7"/>
        <v>0.36109999999999998</v>
      </c>
      <c r="G60" s="53">
        <v>5.3999999999999999E-2</v>
      </c>
      <c r="H60" s="53">
        <v>2.5000000000000001E-2</v>
      </c>
      <c r="I60" s="47">
        <f t="shared" si="8"/>
        <v>7.9000000000000001E-2</v>
      </c>
      <c r="J60" s="55">
        <v>21.7</v>
      </c>
      <c r="K60" s="55">
        <v>13.5</v>
      </c>
      <c r="L60" s="58">
        <v>3</v>
      </c>
      <c r="M60" s="72">
        <f>J60/'means for ratios'!$J$21</f>
        <v>0.81003732890916647</v>
      </c>
      <c r="N60" s="72">
        <f>K60/'means for ratios'!$K$21</f>
        <v>0.49876847290640397</v>
      </c>
      <c r="O60" s="72">
        <f>L60/'means for ratios'!$L$21</f>
        <v>0.65853658536585369</v>
      </c>
      <c r="P60" s="81">
        <f t="shared" si="9"/>
        <v>3.5824873096446703</v>
      </c>
      <c r="Q60" s="65">
        <f t="shared" si="10"/>
        <v>2.1599999999999997</v>
      </c>
      <c r="R60" s="76">
        <f t="shared" si="11"/>
        <v>0.2283</v>
      </c>
      <c r="S60" s="52">
        <f t="shared" si="12"/>
        <v>5.3799999999999994E-2</v>
      </c>
      <c r="T60" s="78">
        <f t="shared" si="13"/>
        <v>0.28210000000000002</v>
      </c>
    </row>
    <row r="61" spans="1:20" x14ac:dyDescent="0.25">
      <c r="A61" s="89" t="s">
        <v>27</v>
      </c>
      <c r="B61" s="90" t="s">
        <v>49</v>
      </c>
      <c r="C61" s="91">
        <v>15</v>
      </c>
      <c r="D61" s="54">
        <v>0.18629999999999999</v>
      </c>
      <c r="E61" s="50">
        <v>7.22E-2</v>
      </c>
      <c r="F61" s="50">
        <f t="shared" si="7"/>
        <v>0.25850000000000001</v>
      </c>
      <c r="G61" s="53">
        <v>3.9E-2</v>
      </c>
      <c r="H61" s="53">
        <v>2E-3</v>
      </c>
      <c r="I61" s="47">
        <f t="shared" si="8"/>
        <v>4.1000000000000002E-2</v>
      </c>
      <c r="J61" s="55">
        <v>16.7</v>
      </c>
      <c r="K61" s="55">
        <v>9.8000000000000007</v>
      </c>
      <c r="L61" s="58">
        <v>3</v>
      </c>
      <c r="M61" s="72">
        <f>J61/'means for ratios'!$J$21</f>
        <v>0.6233927830775613</v>
      </c>
      <c r="N61" s="72">
        <f>K61/'means for ratios'!$K$21</f>
        <v>0.36206896551724138</v>
      </c>
      <c r="O61" s="72">
        <f>L61/'means for ratios'!$L$21</f>
        <v>0.65853658536585369</v>
      </c>
      <c r="P61" s="81">
        <f t="shared" si="9"/>
        <v>2.5803324099722991</v>
      </c>
      <c r="Q61" s="65">
        <f t="shared" si="10"/>
        <v>19.5</v>
      </c>
      <c r="R61" s="76">
        <f t="shared" si="11"/>
        <v>0.14729999999999999</v>
      </c>
      <c r="S61" s="52">
        <f t="shared" si="12"/>
        <v>7.0199999999999999E-2</v>
      </c>
      <c r="T61" s="78">
        <f t="shared" si="13"/>
        <v>0.21749999999999997</v>
      </c>
    </row>
    <row r="62" spans="1:20" x14ac:dyDescent="0.25">
      <c r="A62" s="89" t="s">
        <v>27</v>
      </c>
      <c r="B62" s="90" t="s">
        <v>19</v>
      </c>
      <c r="C62" s="91">
        <v>0</v>
      </c>
      <c r="D62" s="54">
        <v>0.59599999999999997</v>
      </c>
      <c r="E62" s="50">
        <v>0.23780000000000001</v>
      </c>
      <c r="F62" s="50">
        <f t="shared" si="7"/>
        <v>0.83379999999999999</v>
      </c>
      <c r="G62" s="53">
        <v>0.106</v>
      </c>
      <c r="H62" s="53">
        <v>6.6000000000000003E-2</v>
      </c>
      <c r="I62" s="47">
        <f t="shared" si="8"/>
        <v>0.17199999999999999</v>
      </c>
      <c r="J62" s="55">
        <v>31.2</v>
      </c>
      <c r="K62" s="55">
        <v>34.5</v>
      </c>
      <c r="L62" s="58">
        <v>5</v>
      </c>
      <c r="M62" s="72">
        <f>J62/'means for ratios'!$J$21</f>
        <v>1.1646619659892163</v>
      </c>
      <c r="N62" s="72">
        <f>K62/'means for ratios'!$K$21</f>
        <v>1.2746305418719213</v>
      </c>
      <c r="O62" s="72">
        <f>L62/'means for ratios'!$L$21</f>
        <v>1.0975609756097562</v>
      </c>
      <c r="P62" s="81">
        <f t="shared" si="9"/>
        <v>2.5063078216989063</v>
      </c>
      <c r="Q62" s="65">
        <f t="shared" si="10"/>
        <v>1.606060606060606</v>
      </c>
      <c r="R62" s="76">
        <f t="shared" si="11"/>
        <v>0.49</v>
      </c>
      <c r="S62" s="52">
        <f t="shared" si="12"/>
        <v>0.17180000000000001</v>
      </c>
      <c r="T62" s="78">
        <f t="shared" si="13"/>
        <v>0.66179999999999994</v>
      </c>
    </row>
    <row r="63" spans="1:20" x14ac:dyDescent="0.25">
      <c r="A63" s="89" t="s">
        <v>27</v>
      </c>
      <c r="B63" s="90" t="s">
        <v>19</v>
      </c>
      <c r="C63" s="91">
        <v>1.5</v>
      </c>
      <c r="D63" s="54">
        <v>0.67100000000000004</v>
      </c>
      <c r="E63" s="50">
        <v>0.36199999999999999</v>
      </c>
      <c r="F63" s="50">
        <f t="shared" si="7"/>
        <v>1.0329999999999999</v>
      </c>
      <c r="G63" s="53">
        <v>0.112</v>
      </c>
      <c r="H63" s="53">
        <v>5.3999999999999999E-2</v>
      </c>
      <c r="I63" s="47">
        <f t="shared" si="8"/>
        <v>0.16600000000000001</v>
      </c>
      <c r="J63" s="55">
        <v>33.299999999999997</v>
      </c>
      <c r="K63" s="55">
        <v>15.6</v>
      </c>
      <c r="L63" s="58">
        <v>5</v>
      </c>
      <c r="M63" s="72">
        <f>J63/'means for ratios'!$J$21</f>
        <v>1.2430526752384903</v>
      </c>
      <c r="N63" s="72">
        <f>K63/'means for ratios'!$K$21</f>
        <v>0.57635467980295563</v>
      </c>
      <c r="O63" s="72">
        <f>L63/'means for ratios'!$L$21</f>
        <v>1.0975609756097562</v>
      </c>
      <c r="P63" s="81">
        <f t="shared" si="9"/>
        <v>1.8535911602209947</v>
      </c>
      <c r="Q63" s="65">
        <f t="shared" si="10"/>
        <v>2.074074074074074</v>
      </c>
      <c r="R63" s="76">
        <f t="shared" si="11"/>
        <v>0.55900000000000005</v>
      </c>
      <c r="S63" s="52">
        <f t="shared" si="12"/>
        <v>0.308</v>
      </c>
      <c r="T63" s="78">
        <f t="shared" si="13"/>
        <v>0.86699999999999999</v>
      </c>
    </row>
    <row r="64" spans="1:20" x14ac:dyDescent="0.25">
      <c r="A64" s="89" t="s">
        <v>27</v>
      </c>
      <c r="B64" s="90" t="s">
        <v>19</v>
      </c>
      <c r="C64" s="91">
        <v>2.5</v>
      </c>
      <c r="D64" s="54">
        <v>0.59799999999999998</v>
      </c>
      <c r="E64" s="50">
        <v>0.19900000000000001</v>
      </c>
      <c r="F64" s="50">
        <f t="shared" si="7"/>
        <v>0.79699999999999993</v>
      </c>
      <c r="G64" s="53">
        <v>0.105</v>
      </c>
      <c r="H64" s="53">
        <v>6.0999999999999999E-2</v>
      </c>
      <c r="I64" s="47">
        <f t="shared" si="8"/>
        <v>0.16599999999999998</v>
      </c>
      <c r="J64" s="55">
        <v>31</v>
      </c>
      <c r="K64" s="55">
        <v>29</v>
      </c>
      <c r="L64" s="58">
        <v>5</v>
      </c>
      <c r="M64" s="72">
        <f>J64/'means for ratios'!$J$21</f>
        <v>1.1571961841559522</v>
      </c>
      <c r="N64" s="72">
        <f>K64/'means for ratios'!$K$21</f>
        <v>1.0714285714285714</v>
      </c>
      <c r="O64" s="72">
        <f>L64/'means for ratios'!$L$21</f>
        <v>1.0975609756097562</v>
      </c>
      <c r="P64" s="81">
        <f t="shared" si="9"/>
        <v>3.0050251256281406</v>
      </c>
      <c r="Q64" s="65">
        <f t="shared" si="10"/>
        <v>1.721311475409836</v>
      </c>
      <c r="R64" s="76">
        <f t="shared" si="11"/>
        <v>0.49299999999999999</v>
      </c>
      <c r="S64" s="52">
        <f t="shared" si="12"/>
        <v>0.13800000000000001</v>
      </c>
      <c r="T64" s="78">
        <f t="shared" si="13"/>
        <v>0.63100000000000001</v>
      </c>
    </row>
    <row r="65" spans="1:20" x14ac:dyDescent="0.25">
      <c r="A65" s="89" t="s">
        <v>27</v>
      </c>
      <c r="B65" s="90" t="s">
        <v>19</v>
      </c>
      <c r="C65" s="91">
        <v>5</v>
      </c>
      <c r="D65" s="54">
        <v>0.40400000000000003</v>
      </c>
      <c r="E65" s="50">
        <v>0.112</v>
      </c>
      <c r="F65" s="50">
        <f t="shared" si="7"/>
        <v>0.51600000000000001</v>
      </c>
      <c r="G65" s="53">
        <v>7.1999999999999995E-2</v>
      </c>
      <c r="H65" s="53">
        <v>2.4E-2</v>
      </c>
      <c r="I65" s="47">
        <f t="shared" si="8"/>
        <v>9.6000000000000002E-2</v>
      </c>
      <c r="J65" s="55">
        <v>27.5</v>
      </c>
      <c r="K65" s="55">
        <v>19.3</v>
      </c>
      <c r="L65" s="58">
        <v>5</v>
      </c>
      <c r="M65" s="72">
        <f>J65/'means for ratios'!$J$21</f>
        <v>1.0265450020738285</v>
      </c>
      <c r="N65" s="72">
        <f>K65/'means for ratios'!$K$21</f>
        <v>0.71305418719211822</v>
      </c>
      <c r="O65" s="72">
        <f>L65/'means for ratios'!$L$21</f>
        <v>1.0975609756097562</v>
      </c>
      <c r="P65" s="81">
        <f t="shared" si="9"/>
        <v>3.6071428571428572</v>
      </c>
      <c r="Q65" s="65">
        <f t="shared" si="10"/>
        <v>2.9999999999999996</v>
      </c>
      <c r="R65" s="76">
        <f t="shared" si="11"/>
        <v>0.33200000000000002</v>
      </c>
      <c r="S65" s="52">
        <f t="shared" si="12"/>
        <v>8.7999999999999995E-2</v>
      </c>
      <c r="T65" s="78">
        <f t="shared" si="13"/>
        <v>0.42000000000000004</v>
      </c>
    </row>
    <row r="66" spans="1:20" x14ac:dyDescent="0.25">
      <c r="A66" s="89" t="s">
        <v>27</v>
      </c>
      <c r="B66" s="90" t="s">
        <v>19</v>
      </c>
      <c r="C66" s="91">
        <v>10</v>
      </c>
      <c r="D66" s="54">
        <v>0.24299999999999999</v>
      </c>
      <c r="E66" s="50">
        <v>3.2000000000000001E-2</v>
      </c>
      <c r="F66" s="50">
        <f t="shared" ref="F66:F97" si="14">D66+E66</f>
        <v>0.27500000000000002</v>
      </c>
      <c r="G66" s="53">
        <v>5.1999999999999998E-2</v>
      </c>
      <c r="H66" s="53">
        <v>1.4999999999999999E-2</v>
      </c>
      <c r="I66" s="47">
        <f t="shared" ref="I66:I97" si="15">SUM(G66:H66)</f>
        <v>6.7000000000000004E-2</v>
      </c>
      <c r="J66" s="55">
        <v>26.7</v>
      </c>
      <c r="K66" s="55">
        <v>22.7</v>
      </c>
      <c r="L66" s="58">
        <v>4</v>
      </c>
      <c r="M66" s="72">
        <f>J66/'means for ratios'!$J$21</f>
        <v>0.99668187474077163</v>
      </c>
      <c r="N66" s="72">
        <f>K66/'means for ratios'!$K$21</f>
        <v>0.83866995073891626</v>
      </c>
      <c r="O66" s="72">
        <f>L66/'means for ratios'!$L$21</f>
        <v>0.87804878048780488</v>
      </c>
      <c r="P66" s="81">
        <f t="shared" ref="P66:P89" si="16">D66/E66</f>
        <v>7.59375</v>
      </c>
      <c r="Q66" s="65">
        <f t="shared" ref="Q66:Q89" si="17">G66/H66</f>
        <v>3.4666666666666668</v>
      </c>
      <c r="R66" s="76">
        <f t="shared" ref="R66:R97" si="18">D66-G66</f>
        <v>0.191</v>
      </c>
      <c r="S66" s="52">
        <f t="shared" ref="S66:S97" si="19">E66-H66</f>
        <v>1.7000000000000001E-2</v>
      </c>
      <c r="T66" s="78">
        <f t="shared" ref="T66:T97" si="20">SUM(R66:S66)</f>
        <v>0.20800000000000002</v>
      </c>
    </row>
    <row r="67" spans="1:20" x14ac:dyDescent="0.25">
      <c r="A67" s="89" t="s">
        <v>27</v>
      </c>
      <c r="B67" s="90" t="s">
        <v>19</v>
      </c>
      <c r="C67" s="91">
        <v>15</v>
      </c>
      <c r="D67" s="54">
        <v>6.5000000000000002E-2</v>
      </c>
      <c r="E67" s="50">
        <v>0.61799999999999999</v>
      </c>
      <c r="F67" s="50">
        <f t="shared" si="14"/>
        <v>0.68300000000000005</v>
      </c>
      <c r="G67" s="53">
        <v>1.7000000000000001E-2</v>
      </c>
      <c r="H67" s="53">
        <v>3.0000000000000001E-3</v>
      </c>
      <c r="I67" s="47">
        <f t="shared" si="15"/>
        <v>0.02</v>
      </c>
      <c r="J67" s="55">
        <v>13</v>
      </c>
      <c r="K67" s="55">
        <v>5</v>
      </c>
      <c r="L67" s="58">
        <v>2</v>
      </c>
      <c r="M67" s="72">
        <f>J67/'means for ratios'!$J$21</f>
        <v>0.48527581916217344</v>
      </c>
      <c r="N67" s="72">
        <f>K67/'means for ratios'!$K$21</f>
        <v>0.18472906403940886</v>
      </c>
      <c r="O67" s="72">
        <f>L67/'means for ratios'!$L$21</f>
        <v>0.43902439024390244</v>
      </c>
      <c r="P67" s="81">
        <f t="shared" si="16"/>
        <v>0.10517799352750809</v>
      </c>
      <c r="Q67" s="65">
        <f t="shared" si="17"/>
        <v>5.666666666666667</v>
      </c>
      <c r="R67" s="76">
        <f t="shared" si="18"/>
        <v>4.8000000000000001E-2</v>
      </c>
      <c r="S67" s="52">
        <f t="shared" si="19"/>
        <v>0.61499999999999999</v>
      </c>
      <c r="T67" s="78">
        <f t="shared" si="20"/>
        <v>0.66300000000000003</v>
      </c>
    </row>
    <row r="68" spans="1:20" x14ac:dyDescent="0.25">
      <c r="A68" s="89" t="s">
        <v>27</v>
      </c>
      <c r="B68" s="90" t="s">
        <v>20</v>
      </c>
      <c r="C68" s="91">
        <v>0</v>
      </c>
      <c r="D68" s="54">
        <v>0.48320000000000002</v>
      </c>
      <c r="E68" s="50">
        <v>0.37080000000000002</v>
      </c>
      <c r="F68" s="50">
        <f t="shared" si="14"/>
        <v>0.85400000000000009</v>
      </c>
      <c r="G68" s="53">
        <v>8.2000000000000003E-2</v>
      </c>
      <c r="H68" s="53">
        <v>6.6000000000000003E-2</v>
      </c>
      <c r="I68" s="47">
        <f t="shared" si="15"/>
        <v>0.14800000000000002</v>
      </c>
      <c r="J68" s="55">
        <v>27.2</v>
      </c>
      <c r="K68" s="55">
        <v>36</v>
      </c>
      <c r="L68" s="58">
        <v>5</v>
      </c>
      <c r="M68" s="72">
        <f>J68/'means for ratios'!$J$21</f>
        <v>1.0153463293239322</v>
      </c>
      <c r="N68" s="72">
        <f>K68/'means for ratios'!$K$21</f>
        <v>1.3300492610837438</v>
      </c>
      <c r="O68" s="72">
        <f>L68/'means for ratios'!$L$21</f>
        <v>1.0975609756097562</v>
      </c>
      <c r="P68" s="81">
        <f t="shared" si="16"/>
        <v>1.3031283710895361</v>
      </c>
      <c r="Q68" s="65">
        <f t="shared" si="17"/>
        <v>1.2424242424242424</v>
      </c>
      <c r="R68" s="76">
        <f t="shared" si="18"/>
        <v>0.4012</v>
      </c>
      <c r="S68" s="52">
        <f t="shared" si="19"/>
        <v>0.30480000000000002</v>
      </c>
      <c r="T68" s="78">
        <f t="shared" si="20"/>
        <v>0.70599999999999996</v>
      </c>
    </row>
    <row r="69" spans="1:20" x14ac:dyDescent="0.25">
      <c r="A69" s="89" t="s">
        <v>27</v>
      </c>
      <c r="B69" s="90" t="s">
        <v>20</v>
      </c>
      <c r="C69" s="91">
        <v>1.5</v>
      </c>
      <c r="D69" s="54">
        <v>0.2923</v>
      </c>
      <c r="E69" s="50">
        <v>0.11650000000000001</v>
      </c>
      <c r="F69" s="50">
        <f t="shared" si="14"/>
        <v>0.4088</v>
      </c>
      <c r="G69" s="53">
        <v>4.2999999999999997E-2</v>
      </c>
      <c r="H69" s="53">
        <v>1.2999999999999999E-2</v>
      </c>
      <c r="I69" s="47">
        <f t="shared" si="15"/>
        <v>5.5999999999999994E-2</v>
      </c>
      <c r="J69" s="55">
        <v>25.8</v>
      </c>
      <c r="K69" s="55">
        <v>23.3</v>
      </c>
      <c r="L69" s="58">
        <v>4</v>
      </c>
      <c r="M69" s="72">
        <f>J69/'means for ratios'!$J$21</f>
        <v>0.96308585649108269</v>
      </c>
      <c r="N69" s="72">
        <f>K69/'means for ratios'!$K$21</f>
        <v>0.86083743842364535</v>
      </c>
      <c r="O69" s="72">
        <f>L69/'means for ratios'!$L$21</f>
        <v>0.87804878048780488</v>
      </c>
      <c r="P69" s="81">
        <f t="shared" si="16"/>
        <v>2.5090128755364804</v>
      </c>
      <c r="Q69" s="65">
        <f t="shared" si="17"/>
        <v>3.3076923076923075</v>
      </c>
      <c r="R69" s="76">
        <f t="shared" si="18"/>
        <v>0.24930000000000002</v>
      </c>
      <c r="S69" s="52">
        <f t="shared" si="19"/>
        <v>0.10350000000000001</v>
      </c>
      <c r="T69" s="78">
        <f t="shared" si="20"/>
        <v>0.3528</v>
      </c>
    </row>
    <row r="70" spans="1:20" x14ac:dyDescent="0.25">
      <c r="A70" s="89" t="s">
        <v>27</v>
      </c>
      <c r="B70" s="90" t="s">
        <v>20</v>
      </c>
      <c r="C70" s="91">
        <v>2.5</v>
      </c>
      <c r="D70" s="54">
        <v>0.35310000000000002</v>
      </c>
      <c r="E70" s="50">
        <v>6.5799999999999997E-2</v>
      </c>
      <c r="F70" s="50">
        <f t="shared" si="14"/>
        <v>0.41890000000000005</v>
      </c>
      <c r="G70" s="53">
        <v>6.6000000000000003E-2</v>
      </c>
      <c r="H70" s="53">
        <v>0.03</v>
      </c>
      <c r="I70" s="47">
        <f t="shared" si="15"/>
        <v>9.6000000000000002E-2</v>
      </c>
      <c r="J70" s="55">
        <v>25.5</v>
      </c>
      <c r="K70" s="55">
        <v>20</v>
      </c>
      <c r="L70" s="58">
        <v>4</v>
      </c>
      <c r="M70" s="72">
        <f>J70/'means for ratios'!$J$21</f>
        <v>0.95188718374118642</v>
      </c>
      <c r="N70" s="72">
        <f>K70/'means for ratios'!$K$21</f>
        <v>0.73891625615763545</v>
      </c>
      <c r="O70" s="72">
        <f>L70/'means for ratios'!$L$21</f>
        <v>0.87804878048780488</v>
      </c>
      <c r="P70" s="81">
        <f t="shared" si="16"/>
        <v>5.3662613981762926</v>
      </c>
      <c r="Q70" s="65">
        <f t="shared" si="17"/>
        <v>2.2000000000000002</v>
      </c>
      <c r="R70" s="76">
        <f t="shared" si="18"/>
        <v>0.28710000000000002</v>
      </c>
      <c r="S70" s="52">
        <f t="shared" si="19"/>
        <v>3.5799999999999998E-2</v>
      </c>
      <c r="T70" s="78">
        <f t="shared" si="20"/>
        <v>0.32290000000000002</v>
      </c>
    </row>
    <row r="71" spans="1:20" x14ac:dyDescent="0.25">
      <c r="A71" s="89" t="s">
        <v>27</v>
      </c>
      <c r="B71" s="90" t="s">
        <v>20</v>
      </c>
      <c r="C71" s="91">
        <v>5</v>
      </c>
      <c r="D71" s="54">
        <v>0.2223</v>
      </c>
      <c r="E71" s="50">
        <v>0.1326</v>
      </c>
      <c r="F71" s="50">
        <f t="shared" si="14"/>
        <v>0.35489999999999999</v>
      </c>
      <c r="G71" s="53">
        <v>3.9E-2</v>
      </c>
      <c r="H71" s="53">
        <v>2.4E-2</v>
      </c>
      <c r="I71" s="47">
        <f t="shared" si="15"/>
        <v>6.3E-2</v>
      </c>
      <c r="J71" s="55">
        <v>22</v>
      </c>
      <c r="K71" s="55">
        <v>18.5</v>
      </c>
      <c r="L71" s="58">
        <v>4</v>
      </c>
      <c r="M71" s="72">
        <f>J71/'means for ratios'!$J$21</f>
        <v>0.82123600165906274</v>
      </c>
      <c r="N71" s="72">
        <f>K71/'means for ratios'!$K$21</f>
        <v>0.68349753694581283</v>
      </c>
      <c r="O71" s="72">
        <f>L71/'means for ratios'!$L$21</f>
        <v>0.87804878048780488</v>
      </c>
      <c r="P71" s="81">
        <f t="shared" si="16"/>
        <v>1.6764705882352942</v>
      </c>
      <c r="Q71" s="65">
        <f t="shared" si="17"/>
        <v>1.625</v>
      </c>
      <c r="R71" s="76">
        <f t="shared" si="18"/>
        <v>0.18329999999999999</v>
      </c>
      <c r="S71" s="52">
        <f t="shared" si="19"/>
        <v>0.1086</v>
      </c>
      <c r="T71" s="78">
        <f t="shared" si="20"/>
        <v>0.29189999999999999</v>
      </c>
    </row>
    <row r="72" spans="1:20" x14ac:dyDescent="0.25">
      <c r="A72" s="89" t="s">
        <v>27</v>
      </c>
      <c r="B72" s="90" t="s">
        <v>20</v>
      </c>
      <c r="C72" s="91">
        <v>10</v>
      </c>
      <c r="D72" s="54">
        <v>2.6100000000000002E-2</v>
      </c>
      <c r="E72" s="50">
        <v>0.2122</v>
      </c>
      <c r="F72" s="50">
        <f t="shared" si="14"/>
        <v>0.23830000000000001</v>
      </c>
      <c r="G72" s="53">
        <v>4.5999999999999999E-2</v>
      </c>
      <c r="H72" s="53">
        <v>1.7999999999999999E-2</v>
      </c>
      <c r="I72" s="47">
        <f t="shared" si="15"/>
        <v>6.4000000000000001E-2</v>
      </c>
      <c r="J72" s="55">
        <v>18.5</v>
      </c>
      <c r="K72" s="55">
        <v>14</v>
      </c>
      <c r="L72" s="58">
        <v>4</v>
      </c>
      <c r="M72" s="72">
        <f>J72/'means for ratios'!$J$21</f>
        <v>0.69058481957693918</v>
      </c>
      <c r="N72" s="72">
        <f>K72/'means for ratios'!$K$21</f>
        <v>0.51724137931034486</v>
      </c>
      <c r="O72" s="72">
        <f>L72/'means for ratios'!$L$21</f>
        <v>0.87804878048780488</v>
      </c>
      <c r="P72" s="81">
        <f t="shared" si="16"/>
        <v>0.1229971724787936</v>
      </c>
      <c r="Q72" s="65">
        <f t="shared" si="17"/>
        <v>2.5555555555555558</v>
      </c>
      <c r="R72" s="76">
        <f t="shared" si="18"/>
        <v>-1.9899999999999998E-2</v>
      </c>
      <c r="S72" s="52">
        <f t="shared" si="19"/>
        <v>0.19420000000000001</v>
      </c>
      <c r="T72" s="78">
        <f t="shared" si="20"/>
        <v>0.17430000000000001</v>
      </c>
    </row>
    <row r="73" spans="1:20" x14ac:dyDescent="0.25">
      <c r="A73" s="89" t="s">
        <v>27</v>
      </c>
      <c r="B73" s="90" t="s">
        <v>20</v>
      </c>
      <c r="C73" s="91">
        <v>15</v>
      </c>
      <c r="D73" s="54">
        <v>0.1552</v>
      </c>
      <c r="E73" s="50">
        <v>1.2999999999999999E-3</v>
      </c>
      <c r="F73" s="50">
        <f t="shared" si="14"/>
        <v>0.1565</v>
      </c>
      <c r="G73" s="53">
        <v>2.4E-2</v>
      </c>
      <c r="H73" s="53">
        <v>6.0000000000000001E-3</v>
      </c>
      <c r="I73" s="47">
        <f t="shared" si="15"/>
        <v>0.03</v>
      </c>
      <c r="J73" s="55">
        <v>13.7</v>
      </c>
      <c r="K73" s="55">
        <v>10.5</v>
      </c>
      <c r="L73" s="58">
        <v>4</v>
      </c>
      <c r="M73" s="72">
        <f>J73/'means for ratios'!$J$21</f>
        <v>0.5114060555785982</v>
      </c>
      <c r="N73" s="72">
        <f>K73/'means for ratios'!$K$21</f>
        <v>0.38793103448275862</v>
      </c>
      <c r="O73" s="72">
        <f>L73/'means for ratios'!$L$21</f>
        <v>0.87804878048780488</v>
      </c>
      <c r="P73" s="81">
        <f t="shared" si="16"/>
        <v>119.38461538461539</v>
      </c>
      <c r="Q73" s="65">
        <f t="shared" si="17"/>
        <v>4</v>
      </c>
      <c r="R73" s="76">
        <f t="shared" si="18"/>
        <v>0.13120000000000001</v>
      </c>
      <c r="S73" s="52">
        <f t="shared" si="19"/>
        <v>-4.7000000000000002E-3</v>
      </c>
      <c r="T73" s="78">
        <f t="shared" si="20"/>
        <v>0.1265</v>
      </c>
    </row>
    <row r="74" spans="1:20" x14ac:dyDescent="0.25">
      <c r="A74" s="89" t="s">
        <v>27</v>
      </c>
      <c r="B74" s="90" t="s">
        <v>50</v>
      </c>
      <c r="C74" s="91">
        <v>0</v>
      </c>
      <c r="D74" s="54">
        <v>0.30159999999999998</v>
      </c>
      <c r="E74" s="50">
        <v>0.26790000000000003</v>
      </c>
      <c r="F74" s="50">
        <f t="shared" si="14"/>
        <v>0.56950000000000001</v>
      </c>
      <c r="G74" s="53">
        <v>1.2E-2</v>
      </c>
      <c r="H74" s="53">
        <v>4.7E-2</v>
      </c>
      <c r="I74" s="47">
        <f t="shared" si="15"/>
        <v>5.8999999999999997E-2</v>
      </c>
      <c r="J74" s="55">
        <v>24.3</v>
      </c>
      <c r="K74" s="55">
        <v>22.2</v>
      </c>
      <c r="L74" s="58">
        <v>4</v>
      </c>
      <c r="M74" s="72">
        <f>J74/'means for ratios'!$J$21</f>
        <v>0.9070924927416012</v>
      </c>
      <c r="N74" s="72">
        <f>K74/'means for ratios'!$K$21</f>
        <v>0.82019704433497531</v>
      </c>
      <c r="O74" s="72">
        <f>L74/'means for ratios'!$L$21</f>
        <v>0.87804878048780488</v>
      </c>
      <c r="P74" s="81">
        <f t="shared" si="16"/>
        <v>1.125793206420306</v>
      </c>
      <c r="Q74" s="65">
        <f t="shared" si="17"/>
        <v>0.25531914893617019</v>
      </c>
      <c r="R74" s="76">
        <f t="shared" si="18"/>
        <v>0.28959999999999997</v>
      </c>
      <c r="S74" s="52">
        <f t="shared" si="19"/>
        <v>0.22090000000000004</v>
      </c>
      <c r="T74" s="78">
        <f t="shared" si="20"/>
        <v>0.51049999999999995</v>
      </c>
    </row>
    <row r="75" spans="1:20" x14ac:dyDescent="0.25">
      <c r="A75" s="89" t="s">
        <v>27</v>
      </c>
      <c r="B75" s="90" t="s">
        <v>50</v>
      </c>
      <c r="C75" s="91">
        <v>1.5</v>
      </c>
      <c r="D75" s="54">
        <v>0.3342</v>
      </c>
      <c r="E75" s="50">
        <v>0.11169999999999999</v>
      </c>
      <c r="F75" s="50">
        <f t="shared" si="14"/>
        <v>0.44589999999999996</v>
      </c>
      <c r="G75" s="53">
        <v>1.4E-2</v>
      </c>
      <c r="H75" s="53">
        <v>0.04</v>
      </c>
      <c r="I75" s="47">
        <f t="shared" si="15"/>
        <v>5.3999999999999999E-2</v>
      </c>
      <c r="J75" s="55">
        <v>25.8</v>
      </c>
      <c r="K75" s="55">
        <v>14.5</v>
      </c>
      <c r="L75" s="58">
        <v>4</v>
      </c>
      <c r="M75" s="72">
        <f>J75/'means for ratios'!$J$21</f>
        <v>0.96308585649108269</v>
      </c>
      <c r="N75" s="72">
        <f>K75/'means for ratios'!$K$21</f>
        <v>0.5357142857142857</v>
      </c>
      <c r="O75" s="72">
        <f>L75/'means for ratios'!$L$21</f>
        <v>0.87804878048780488</v>
      </c>
      <c r="P75" s="81">
        <f t="shared" si="16"/>
        <v>2.9919427036705462</v>
      </c>
      <c r="Q75" s="65">
        <f t="shared" si="17"/>
        <v>0.35</v>
      </c>
      <c r="R75" s="76">
        <f t="shared" si="18"/>
        <v>0.32019999999999998</v>
      </c>
      <c r="S75" s="52">
        <f t="shared" si="19"/>
        <v>7.1699999999999986E-2</v>
      </c>
      <c r="T75" s="78">
        <f t="shared" si="20"/>
        <v>0.39189999999999997</v>
      </c>
    </row>
    <row r="76" spans="1:20" x14ac:dyDescent="0.25">
      <c r="A76" s="89" t="s">
        <v>27</v>
      </c>
      <c r="B76" s="90" t="s">
        <v>50</v>
      </c>
      <c r="C76" s="91">
        <v>2.5</v>
      </c>
      <c r="D76" s="54">
        <v>0.22439999999999999</v>
      </c>
      <c r="E76" s="50">
        <v>0.18440000000000001</v>
      </c>
      <c r="F76" s="50">
        <f t="shared" si="14"/>
        <v>0.4088</v>
      </c>
      <c r="G76" s="53">
        <v>0.03</v>
      </c>
      <c r="H76" s="53">
        <v>3.7999999999999999E-2</v>
      </c>
      <c r="I76" s="47">
        <f t="shared" si="15"/>
        <v>6.8000000000000005E-2</v>
      </c>
      <c r="J76" s="55">
        <v>20.2</v>
      </c>
      <c r="K76" s="55">
        <v>16.8</v>
      </c>
      <c r="L76" s="58">
        <v>3</v>
      </c>
      <c r="M76" s="72">
        <f>J76/'means for ratios'!$J$21</f>
        <v>0.75404396515968486</v>
      </c>
      <c r="N76" s="72">
        <f>K76/'means for ratios'!$K$21</f>
        <v>0.62068965517241381</v>
      </c>
      <c r="O76" s="72">
        <f>L76/'means for ratios'!$L$21</f>
        <v>0.65853658536585369</v>
      </c>
      <c r="P76" s="81">
        <f t="shared" si="16"/>
        <v>1.2169197396963123</v>
      </c>
      <c r="Q76" s="65">
        <f t="shared" si="17"/>
        <v>0.78947368421052633</v>
      </c>
      <c r="R76" s="76">
        <f t="shared" si="18"/>
        <v>0.19439999999999999</v>
      </c>
      <c r="S76" s="52">
        <f t="shared" si="19"/>
        <v>0.1464</v>
      </c>
      <c r="T76" s="78">
        <f t="shared" si="20"/>
        <v>0.34079999999999999</v>
      </c>
    </row>
    <row r="77" spans="1:20" x14ac:dyDescent="0.25">
      <c r="A77" s="89" t="s">
        <v>27</v>
      </c>
      <c r="B77" s="90" t="s">
        <v>50</v>
      </c>
      <c r="C77" s="91">
        <v>5</v>
      </c>
      <c r="D77" s="54">
        <v>0.2412</v>
      </c>
      <c r="E77" s="50">
        <v>0.10929999999999999</v>
      </c>
      <c r="F77" s="50">
        <f t="shared" si="14"/>
        <v>0.35049999999999998</v>
      </c>
      <c r="G77" s="53">
        <v>4.1000000000000002E-2</v>
      </c>
      <c r="H77" s="53">
        <v>3.1E-2</v>
      </c>
      <c r="I77" s="47">
        <f t="shared" si="15"/>
        <v>7.2000000000000008E-2</v>
      </c>
      <c r="J77" s="55">
        <v>22</v>
      </c>
      <c r="K77" s="55">
        <v>17.7</v>
      </c>
      <c r="L77" s="58">
        <v>4</v>
      </c>
      <c r="M77" s="72">
        <f>J77/'means for ratios'!$J$21</f>
        <v>0.82123600165906274</v>
      </c>
      <c r="N77" s="72">
        <f>K77/'means for ratios'!$K$21</f>
        <v>0.65394088669950734</v>
      </c>
      <c r="O77" s="72">
        <f>L77/'means for ratios'!$L$21</f>
        <v>0.87804878048780488</v>
      </c>
      <c r="P77" s="81">
        <f t="shared" si="16"/>
        <v>2.2067703568161026</v>
      </c>
      <c r="Q77" s="65">
        <f t="shared" si="17"/>
        <v>1.3225806451612905</v>
      </c>
      <c r="R77" s="76">
        <f t="shared" si="18"/>
        <v>0.20019999999999999</v>
      </c>
      <c r="S77" s="52">
        <f t="shared" si="19"/>
        <v>7.8299999999999995E-2</v>
      </c>
      <c r="T77" s="78">
        <f t="shared" si="20"/>
        <v>0.27849999999999997</v>
      </c>
    </row>
    <row r="78" spans="1:20" x14ac:dyDescent="0.25">
      <c r="A78" s="89" t="s">
        <v>27</v>
      </c>
      <c r="B78" s="90" t="s">
        <v>50</v>
      </c>
      <c r="C78" s="91">
        <v>10</v>
      </c>
      <c r="D78" s="54">
        <v>0.29289999999999999</v>
      </c>
      <c r="E78" s="50">
        <v>0.2157</v>
      </c>
      <c r="F78" s="50">
        <f t="shared" si="14"/>
        <v>0.50859999999999994</v>
      </c>
      <c r="G78" s="53">
        <v>5.5E-2</v>
      </c>
      <c r="H78" s="53">
        <v>4.9000000000000002E-2</v>
      </c>
      <c r="I78" s="47">
        <f t="shared" si="15"/>
        <v>0.10400000000000001</v>
      </c>
      <c r="J78" s="55">
        <v>24.5</v>
      </c>
      <c r="K78" s="55">
        <v>38</v>
      </c>
      <c r="L78" s="58">
        <v>4</v>
      </c>
      <c r="M78" s="72">
        <f>J78/'means for ratios'!$J$21</f>
        <v>0.91455827457486538</v>
      </c>
      <c r="N78" s="72">
        <f>K78/'means for ratios'!$K$21</f>
        <v>1.4039408866995073</v>
      </c>
      <c r="O78" s="72">
        <f>L78/'means for ratios'!$L$21</f>
        <v>0.87804878048780488</v>
      </c>
      <c r="P78" s="81">
        <f t="shared" si="16"/>
        <v>1.3579044969865555</v>
      </c>
      <c r="Q78" s="65">
        <f t="shared" si="17"/>
        <v>1.1224489795918366</v>
      </c>
      <c r="R78" s="76">
        <f t="shared" si="18"/>
        <v>0.2379</v>
      </c>
      <c r="S78" s="52">
        <f t="shared" si="19"/>
        <v>0.16670000000000001</v>
      </c>
      <c r="T78" s="78">
        <f t="shared" si="20"/>
        <v>0.40460000000000002</v>
      </c>
    </row>
    <row r="79" spans="1:20" x14ac:dyDescent="0.25">
      <c r="A79" s="89" t="s">
        <v>27</v>
      </c>
      <c r="B79" s="90" t="s">
        <v>50</v>
      </c>
      <c r="C79" s="91">
        <v>15</v>
      </c>
      <c r="D79" s="54">
        <v>0.18390000000000001</v>
      </c>
      <c r="E79" s="50">
        <v>3.2099999999999997E-2</v>
      </c>
      <c r="F79" s="50">
        <f t="shared" si="14"/>
        <v>0.216</v>
      </c>
      <c r="G79" s="53">
        <v>0.04</v>
      </c>
      <c r="H79" s="53">
        <v>1.4E-2</v>
      </c>
      <c r="I79" s="47">
        <f t="shared" si="15"/>
        <v>5.3999999999999999E-2</v>
      </c>
      <c r="J79" s="55">
        <v>15.8</v>
      </c>
      <c r="K79" s="55">
        <v>4.5</v>
      </c>
      <c r="L79" s="58">
        <v>3</v>
      </c>
      <c r="M79" s="72">
        <f>J79/'means for ratios'!$J$21</f>
        <v>0.58979676482787236</v>
      </c>
      <c r="N79" s="72">
        <f>K79/'means for ratios'!$K$21</f>
        <v>0.16625615763546797</v>
      </c>
      <c r="O79" s="72">
        <f>L79/'means for ratios'!$L$21</f>
        <v>0.65853658536585369</v>
      </c>
      <c r="P79" s="81">
        <f t="shared" si="16"/>
        <v>5.7289719626168232</v>
      </c>
      <c r="Q79" s="65">
        <f t="shared" si="17"/>
        <v>2.8571428571428572</v>
      </c>
      <c r="R79" s="76">
        <f t="shared" si="18"/>
        <v>0.1439</v>
      </c>
      <c r="S79" s="52">
        <f t="shared" si="19"/>
        <v>1.8099999999999998E-2</v>
      </c>
      <c r="T79" s="78">
        <f t="shared" si="20"/>
        <v>0.16200000000000001</v>
      </c>
    </row>
    <row r="80" spans="1:20" x14ac:dyDescent="0.25">
      <c r="A80" s="89" t="s">
        <v>27</v>
      </c>
      <c r="B80" s="90" t="s">
        <v>22</v>
      </c>
      <c r="C80" s="91">
        <v>0</v>
      </c>
      <c r="D80" s="54">
        <v>0.61499999999999999</v>
      </c>
      <c r="E80" s="50">
        <v>0.34699999999999998</v>
      </c>
      <c r="F80" s="50">
        <f t="shared" si="14"/>
        <v>0.96199999999999997</v>
      </c>
      <c r="G80" s="53">
        <v>9.9000000000000005E-2</v>
      </c>
      <c r="H80" s="53">
        <v>8.4000000000000005E-2</v>
      </c>
      <c r="I80" s="47">
        <f t="shared" si="15"/>
        <v>0.183</v>
      </c>
      <c r="J80" s="55">
        <v>27.2</v>
      </c>
      <c r="K80" s="55">
        <v>27.5</v>
      </c>
      <c r="L80" s="58">
        <v>5</v>
      </c>
      <c r="M80" s="72">
        <f>J80/'means for ratios'!$J$21</f>
        <v>1.0153463293239322</v>
      </c>
      <c r="N80" s="72">
        <f>K80/'means for ratios'!$K$21</f>
        <v>1.0160098522167489</v>
      </c>
      <c r="O80" s="72">
        <f>L80/'means for ratios'!$L$21</f>
        <v>1.0975609756097562</v>
      </c>
      <c r="P80" s="81">
        <f t="shared" si="16"/>
        <v>1.7723342939481268</v>
      </c>
      <c r="Q80" s="65">
        <f t="shared" si="17"/>
        <v>1.1785714285714286</v>
      </c>
      <c r="R80" s="76">
        <f t="shared" si="18"/>
        <v>0.51600000000000001</v>
      </c>
      <c r="S80" s="52">
        <f t="shared" si="19"/>
        <v>0.26299999999999996</v>
      </c>
      <c r="T80" s="78">
        <f t="shared" si="20"/>
        <v>0.77899999999999991</v>
      </c>
    </row>
    <row r="81" spans="1:20" x14ac:dyDescent="0.25">
      <c r="A81" s="89" t="s">
        <v>27</v>
      </c>
      <c r="B81" s="90" t="s">
        <v>22</v>
      </c>
      <c r="C81" s="91">
        <v>1.5</v>
      </c>
      <c r="D81" s="54">
        <v>0.39029999999999998</v>
      </c>
      <c r="E81" s="50">
        <v>0.4325</v>
      </c>
      <c r="F81" s="50">
        <f t="shared" si="14"/>
        <v>0.82279999999999998</v>
      </c>
      <c r="G81" s="53">
        <v>6.6000000000000003E-2</v>
      </c>
      <c r="H81" s="53">
        <v>7.2999999999999995E-2</v>
      </c>
      <c r="I81" s="47">
        <f t="shared" si="15"/>
        <v>0.13900000000000001</v>
      </c>
      <c r="J81" s="55">
        <v>25.2</v>
      </c>
      <c r="K81" s="55">
        <v>20</v>
      </c>
      <c r="L81" s="58">
        <v>4</v>
      </c>
      <c r="M81" s="72">
        <f>J81/'means for ratios'!$J$21</f>
        <v>0.94068851099129003</v>
      </c>
      <c r="N81" s="72">
        <f>K81/'means for ratios'!$K$21</f>
        <v>0.73891625615763545</v>
      </c>
      <c r="O81" s="72">
        <f>L81/'means for ratios'!$L$21</f>
        <v>0.87804878048780488</v>
      </c>
      <c r="P81" s="81">
        <f t="shared" si="16"/>
        <v>0.90242774566473982</v>
      </c>
      <c r="Q81" s="65">
        <f t="shared" si="17"/>
        <v>0.90410958904109595</v>
      </c>
      <c r="R81" s="76">
        <f t="shared" si="18"/>
        <v>0.32429999999999998</v>
      </c>
      <c r="S81" s="52">
        <f t="shared" si="19"/>
        <v>0.35949999999999999</v>
      </c>
      <c r="T81" s="78">
        <f t="shared" si="20"/>
        <v>0.68379999999999996</v>
      </c>
    </row>
    <row r="82" spans="1:20" x14ac:dyDescent="0.25">
      <c r="A82" s="89" t="s">
        <v>27</v>
      </c>
      <c r="B82" s="90" t="s">
        <v>22</v>
      </c>
      <c r="C82" s="91">
        <v>2.5</v>
      </c>
      <c r="D82" s="54">
        <v>0.84609999999999996</v>
      </c>
      <c r="E82" s="50">
        <v>0.56410000000000005</v>
      </c>
      <c r="F82" s="50">
        <f t="shared" si="14"/>
        <v>1.4102000000000001</v>
      </c>
      <c r="G82" s="53">
        <v>0.13600000000000001</v>
      </c>
      <c r="H82" s="53">
        <v>8.5000000000000006E-2</v>
      </c>
      <c r="I82" s="47">
        <f t="shared" si="15"/>
        <v>0.22100000000000003</v>
      </c>
      <c r="J82" s="55">
        <v>30.5</v>
      </c>
      <c r="K82" s="55">
        <v>28</v>
      </c>
      <c r="L82" s="58">
        <v>5</v>
      </c>
      <c r="M82" s="72">
        <f>J82/'means for ratios'!$J$21</f>
        <v>1.1385317295727915</v>
      </c>
      <c r="N82" s="72">
        <f>K82/'means for ratios'!$K$21</f>
        <v>1.0344827586206897</v>
      </c>
      <c r="O82" s="72">
        <f>L82/'means for ratios'!$L$21</f>
        <v>1.0975609756097562</v>
      </c>
      <c r="P82" s="81">
        <f t="shared" si="16"/>
        <v>1.4999113632334691</v>
      </c>
      <c r="Q82" s="65">
        <f t="shared" si="17"/>
        <v>1.6</v>
      </c>
      <c r="R82" s="76">
        <f t="shared" si="18"/>
        <v>0.71009999999999995</v>
      </c>
      <c r="S82" s="52">
        <f t="shared" si="19"/>
        <v>0.47910000000000003</v>
      </c>
      <c r="T82" s="78">
        <f t="shared" si="20"/>
        <v>1.1892</v>
      </c>
    </row>
    <row r="83" spans="1:20" x14ac:dyDescent="0.25">
      <c r="A83" s="89" t="s">
        <v>27</v>
      </c>
      <c r="B83" s="90" t="s">
        <v>22</v>
      </c>
      <c r="C83" s="91">
        <v>5</v>
      </c>
      <c r="D83" s="54">
        <v>0.2591</v>
      </c>
      <c r="E83" s="50">
        <v>0.16159999999999999</v>
      </c>
      <c r="F83" s="50">
        <f t="shared" si="14"/>
        <v>0.42069999999999996</v>
      </c>
      <c r="G83" s="53">
        <v>4.7E-2</v>
      </c>
      <c r="H83" s="53">
        <v>0.03</v>
      </c>
      <c r="I83" s="47">
        <f t="shared" si="15"/>
        <v>7.6999999999999999E-2</v>
      </c>
      <c r="J83" s="55">
        <v>20.7</v>
      </c>
      <c r="K83" s="55">
        <v>15.2</v>
      </c>
      <c r="L83" s="58">
        <v>4</v>
      </c>
      <c r="M83" s="72">
        <f>J83/'means for ratios'!$J$21</f>
        <v>0.77270841974284543</v>
      </c>
      <c r="N83" s="72">
        <f>K83/'means for ratios'!$K$21</f>
        <v>0.56157635467980294</v>
      </c>
      <c r="O83" s="72">
        <f>L83/'means for ratios'!$L$21</f>
        <v>0.87804878048780488</v>
      </c>
      <c r="P83" s="81">
        <f t="shared" si="16"/>
        <v>1.603341584158416</v>
      </c>
      <c r="Q83" s="65">
        <f t="shared" si="17"/>
        <v>1.5666666666666667</v>
      </c>
      <c r="R83" s="76">
        <f t="shared" si="18"/>
        <v>0.21210000000000001</v>
      </c>
      <c r="S83" s="52">
        <f t="shared" si="19"/>
        <v>0.13159999999999999</v>
      </c>
      <c r="T83" s="78">
        <f t="shared" si="20"/>
        <v>0.34370000000000001</v>
      </c>
    </row>
    <row r="84" spans="1:20" x14ac:dyDescent="0.25">
      <c r="A84" s="89" t="s">
        <v>27</v>
      </c>
      <c r="B84" s="90" t="s">
        <v>22</v>
      </c>
      <c r="C84" s="91">
        <v>10</v>
      </c>
      <c r="D84" s="54">
        <v>0.25090000000000001</v>
      </c>
      <c r="E84" s="50">
        <v>8.5300000000000001E-2</v>
      </c>
      <c r="F84" s="50">
        <f t="shared" si="14"/>
        <v>0.3362</v>
      </c>
      <c r="G84" s="53">
        <v>4.3999999999999997E-2</v>
      </c>
      <c r="H84" s="53">
        <v>0.03</v>
      </c>
      <c r="I84" s="47">
        <f t="shared" si="15"/>
        <v>7.3999999999999996E-2</v>
      </c>
      <c r="J84" s="55">
        <v>18.899999999999999</v>
      </c>
      <c r="K84" s="55">
        <v>17.600000000000001</v>
      </c>
      <c r="L84" s="58">
        <v>4</v>
      </c>
      <c r="M84" s="72">
        <f>J84/'means for ratios'!$J$21</f>
        <v>0.70551638324346755</v>
      </c>
      <c r="N84" s="72">
        <f>K84/'means for ratios'!$K$21</f>
        <v>0.65024630541871931</v>
      </c>
      <c r="O84" s="72">
        <f>L84/'means for ratios'!$L$21</f>
        <v>0.87804878048780488</v>
      </c>
      <c r="P84" s="81">
        <f t="shared" si="16"/>
        <v>2.941383352872216</v>
      </c>
      <c r="Q84" s="65">
        <f t="shared" si="17"/>
        <v>1.4666666666666666</v>
      </c>
      <c r="R84" s="76">
        <f t="shared" si="18"/>
        <v>0.20690000000000003</v>
      </c>
      <c r="S84" s="52">
        <f t="shared" si="19"/>
        <v>5.5300000000000002E-2</v>
      </c>
      <c r="T84" s="78">
        <f t="shared" si="20"/>
        <v>0.26220000000000004</v>
      </c>
    </row>
    <row r="85" spans="1:20" x14ac:dyDescent="0.25">
      <c r="A85" s="89" t="s">
        <v>27</v>
      </c>
      <c r="B85" s="90" t="s">
        <v>22</v>
      </c>
      <c r="C85" s="91">
        <v>15</v>
      </c>
      <c r="D85" s="54">
        <v>0.15609999999999999</v>
      </c>
      <c r="E85" s="50">
        <v>1.8499999999999999E-2</v>
      </c>
      <c r="F85" s="50">
        <f t="shared" si="14"/>
        <v>0.17459999999999998</v>
      </c>
      <c r="G85" s="53">
        <v>3.2000000000000001E-2</v>
      </c>
      <c r="H85" s="53">
        <v>1E-3</v>
      </c>
      <c r="I85" s="47">
        <f t="shared" si="15"/>
        <v>3.3000000000000002E-2</v>
      </c>
      <c r="J85" s="55">
        <v>14</v>
      </c>
      <c r="K85" s="55">
        <v>5</v>
      </c>
      <c r="L85" s="58">
        <v>3</v>
      </c>
      <c r="M85" s="72">
        <f>J85/'means for ratios'!$J$21</f>
        <v>0.52260472832849447</v>
      </c>
      <c r="N85" s="72">
        <f>K85/'means for ratios'!$K$21</f>
        <v>0.18472906403940886</v>
      </c>
      <c r="O85" s="72">
        <f>L85/'means for ratios'!$L$21</f>
        <v>0.65853658536585369</v>
      </c>
      <c r="P85" s="81">
        <f t="shared" si="16"/>
        <v>8.4378378378378383</v>
      </c>
      <c r="Q85" s="65">
        <f t="shared" si="17"/>
        <v>32</v>
      </c>
      <c r="R85" s="76">
        <f t="shared" si="18"/>
        <v>0.12409999999999999</v>
      </c>
      <c r="S85" s="52">
        <f t="shared" si="19"/>
        <v>1.7499999999999998E-2</v>
      </c>
      <c r="T85" s="78">
        <f t="shared" si="20"/>
        <v>0.14159999999999998</v>
      </c>
    </row>
    <row r="86" spans="1:20" x14ac:dyDescent="0.25">
      <c r="A86" s="89" t="s">
        <v>27</v>
      </c>
      <c r="B86" s="90" t="s">
        <v>51</v>
      </c>
      <c r="C86" s="91">
        <v>0</v>
      </c>
      <c r="D86" s="54">
        <v>0.2853</v>
      </c>
      <c r="E86" s="50">
        <v>0.24629999999999999</v>
      </c>
      <c r="F86" s="50">
        <f t="shared" si="14"/>
        <v>0.53159999999999996</v>
      </c>
      <c r="G86" s="53">
        <v>4.9000000000000002E-2</v>
      </c>
      <c r="H86" s="53">
        <v>3.6999999999999998E-2</v>
      </c>
      <c r="I86" s="47">
        <f t="shared" si="15"/>
        <v>8.5999999999999993E-2</v>
      </c>
      <c r="J86" s="55">
        <v>27</v>
      </c>
      <c r="K86" s="55">
        <v>23</v>
      </c>
      <c r="L86" s="58">
        <v>4</v>
      </c>
      <c r="M86" s="72">
        <f>J86/'means for ratios'!$J$21</f>
        <v>1.007880547490668</v>
      </c>
      <c r="N86" s="72">
        <f>K86/'means for ratios'!$K$21</f>
        <v>0.84975369458128081</v>
      </c>
      <c r="O86" s="72">
        <f>L86/'means for ratios'!$L$21</f>
        <v>0.87804878048780488</v>
      </c>
      <c r="P86" s="81">
        <f t="shared" si="16"/>
        <v>1.1583434835566382</v>
      </c>
      <c r="Q86" s="65">
        <f t="shared" si="17"/>
        <v>1.3243243243243243</v>
      </c>
      <c r="R86" s="76">
        <f t="shared" si="18"/>
        <v>0.23630000000000001</v>
      </c>
      <c r="S86" s="52">
        <f t="shared" si="19"/>
        <v>0.20929999999999999</v>
      </c>
      <c r="T86" s="78">
        <f t="shared" si="20"/>
        <v>0.4456</v>
      </c>
    </row>
    <row r="87" spans="1:20" x14ac:dyDescent="0.25">
      <c r="A87" s="89" t="s">
        <v>27</v>
      </c>
      <c r="B87" s="90" t="s">
        <v>51</v>
      </c>
      <c r="C87" s="91">
        <v>1.5</v>
      </c>
      <c r="D87" s="54">
        <v>7.3099999999999998E-2</v>
      </c>
      <c r="E87" s="50">
        <v>7.6300000000000007E-2</v>
      </c>
      <c r="F87" s="50">
        <f t="shared" si="14"/>
        <v>0.14940000000000001</v>
      </c>
      <c r="G87" s="53">
        <v>2E-3</v>
      </c>
      <c r="H87" s="53">
        <v>6.0000000000000001E-3</v>
      </c>
      <c r="I87" s="47">
        <f t="shared" si="15"/>
        <v>8.0000000000000002E-3</v>
      </c>
      <c r="J87" s="55">
        <v>10</v>
      </c>
      <c r="K87" s="55">
        <v>12.5</v>
      </c>
      <c r="L87" s="58">
        <v>3</v>
      </c>
      <c r="M87" s="72">
        <f>J87/'means for ratios'!$J$21</f>
        <v>0.37328909166321034</v>
      </c>
      <c r="N87" s="72">
        <f>K87/'means for ratios'!$K$21</f>
        <v>0.46182266009852219</v>
      </c>
      <c r="O87" s="72">
        <f>L87/'means for ratios'!$L$21</f>
        <v>0.65853658536585369</v>
      </c>
      <c r="P87" s="81">
        <f t="shared" si="16"/>
        <v>0.9580602883355176</v>
      </c>
      <c r="Q87" s="65">
        <f t="shared" si="17"/>
        <v>0.33333333333333331</v>
      </c>
      <c r="R87" s="76">
        <f t="shared" si="18"/>
        <v>7.1099999999999997E-2</v>
      </c>
      <c r="S87" s="52">
        <f t="shared" si="19"/>
        <v>7.0300000000000001E-2</v>
      </c>
      <c r="T87" s="78">
        <f t="shared" si="20"/>
        <v>0.1414</v>
      </c>
    </row>
    <row r="88" spans="1:20" x14ac:dyDescent="0.25">
      <c r="A88" s="89" t="s">
        <v>27</v>
      </c>
      <c r="B88" s="90" t="s">
        <v>51</v>
      </c>
      <c r="C88" s="91">
        <v>2.5</v>
      </c>
      <c r="D88" s="54">
        <v>0.30909999999999999</v>
      </c>
      <c r="E88" s="50">
        <v>0.17699999999999999</v>
      </c>
      <c r="F88" s="50">
        <f t="shared" si="14"/>
        <v>0.48609999999999998</v>
      </c>
      <c r="G88" s="53">
        <v>3.3000000000000002E-2</v>
      </c>
      <c r="H88" s="53">
        <v>1.4999999999999999E-2</v>
      </c>
      <c r="I88" s="47">
        <f t="shared" si="15"/>
        <v>4.8000000000000001E-2</v>
      </c>
      <c r="J88" s="55">
        <v>23</v>
      </c>
      <c r="K88" s="55">
        <v>21</v>
      </c>
      <c r="L88" s="58">
        <v>3</v>
      </c>
      <c r="M88" s="72">
        <f>J88/'means for ratios'!$J$21</f>
        <v>0.85856491082538378</v>
      </c>
      <c r="N88" s="72">
        <f>K88/'means for ratios'!$K$21</f>
        <v>0.77586206896551724</v>
      </c>
      <c r="O88" s="72">
        <f>L88/'means for ratios'!$L$21</f>
        <v>0.65853658536585369</v>
      </c>
      <c r="P88" s="81">
        <f t="shared" si="16"/>
        <v>1.7463276836158192</v>
      </c>
      <c r="Q88" s="65">
        <f t="shared" si="17"/>
        <v>2.2000000000000002</v>
      </c>
      <c r="R88" s="76">
        <f t="shared" si="18"/>
        <v>0.27610000000000001</v>
      </c>
      <c r="S88" s="52">
        <f t="shared" si="19"/>
        <v>0.16199999999999998</v>
      </c>
      <c r="T88" s="78">
        <f t="shared" si="20"/>
        <v>0.43809999999999999</v>
      </c>
    </row>
    <row r="89" spans="1:20" x14ac:dyDescent="0.25">
      <c r="A89" s="89" t="s">
        <v>27</v>
      </c>
      <c r="B89" s="90" t="s">
        <v>51</v>
      </c>
      <c r="C89" s="91">
        <v>5</v>
      </c>
      <c r="D89" s="54">
        <v>0.1681</v>
      </c>
      <c r="E89" s="50">
        <v>0.185</v>
      </c>
      <c r="F89" s="50">
        <f t="shared" si="14"/>
        <v>0.35309999999999997</v>
      </c>
      <c r="G89" s="53">
        <v>3.5999999999999997E-2</v>
      </c>
      <c r="H89" s="53">
        <v>0.02</v>
      </c>
      <c r="I89" s="47">
        <f t="shared" si="15"/>
        <v>5.5999999999999994E-2</v>
      </c>
      <c r="J89" s="55">
        <v>22</v>
      </c>
      <c r="K89" s="55">
        <v>9.5</v>
      </c>
      <c r="L89" s="58">
        <v>4</v>
      </c>
      <c r="M89" s="72">
        <f>J89/'means for ratios'!$J$21</f>
        <v>0.82123600165906274</v>
      </c>
      <c r="N89" s="72">
        <f>K89/'means for ratios'!$K$21</f>
        <v>0.35098522167487683</v>
      </c>
      <c r="O89" s="72">
        <f>L89/'means for ratios'!$L$21</f>
        <v>0.87804878048780488</v>
      </c>
      <c r="P89" s="81">
        <f t="shared" si="16"/>
        <v>0.90864864864864869</v>
      </c>
      <c r="Q89" s="65">
        <f t="shared" si="17"/>
        <v>1.7999999999999998</v>
      </c>
      <c r="R89" s="76">
        <f t="shared" si="18"/>
        <v>0.1321</v>
      </c>
      <c r="S89" s="52">
        <f t="shared" si="19"/>
        <v>0.16500000000000001</v>
      </c>
      <c r="T89" s="78">
        <f t="shared" si="20"/>
        <v>0.29710000000000003</v>
      </c>
    </row>
    <row r="90" spans="1:20" x14ac:dyDescent="0.25">
      <c r="A90" s="89" t="s">
        <v>27</v>
      </c>
      <c r="B90" s="90" t="s">
        <v>51</v>
      </c>
      <c r="C90" s="91">
        <v>10</v>
      </c>
      <c r="D90" s="54">
        <v>0</v>
      </c>
      <c r="E90" s="50">
        <v>0</v>
      </c>
      <c r="F90" s="50">
        <f t="shared" si="14"/>
        <v>0</v>
      </c>
      <c r="G90" s="53">
        <v>0</v>
      </c>
      <c r="H90" s="53">
        <v>0</v>
      </c>
      <c r="I90" s="47">
        <f t="shared" si="15"/>
        <v>0</v>
      </c>
      <c r="J90" s="55">
        <v>0</v>
      </c>
      <c r="K90" s="55">
        <v>0</v>
      </c>
      <c r="L90" s="58">
        <v>0</v>
      </c>
      <c r="M90" s="72">
        <f>J90/'means for ratios'!$J$21</f>
        <v>0</v>
      </c>
      <c r="N90" s="72">
        <f>K90/'means for ratios'!$K$21</f>
        <v>0</v>
      </c>
      <c r="O90" s="72">
        <f>L90/'means for ratios'!$L$21</f>
        <v>0</v>
      </c>
      <c r="P90" s="81"/>
      <c r="Q90" s="65"/>
      <c r="R90" s="76">
        <f t="shared" si="18"/>
        <v>0</v>
      </c>
      <c r="S90" s="52">
        <f t="shared" si="19"/>
        <v>0</v>
      </c>
      <c r="T90" s="78">
        <f t="shared" si="20"/>
        <v>0</v>
      </c>
    </row>
    <row r="91" spans="1:20" x14ac:dyDescent="0.25">
      <c r="A91" s="89" t="s">
        <v>27</v>
      </c>
      <c r="B91" s="90" t="s">
        <v>51</v>
      </c>
      <c r="C91" s="91">
        <v>15</v>
      </c>
      <c r="D91" s="54">
        <v>0.16270000000000001</v>
      </c>
      <c r="E91" s="50">
        <v>8.7900000000000006E-2</v>
      </c>
      <c r="F91" s="50">
        <f t="shared" si="14"/>
        <v>0.25060000000000004</v>
      </c>
      <c r="G91" s="53">
        <v>3.6999999999999998E-2</v>
      </c>
      <c r="H91" s="53">
        <v>8.0000000000000002E-3</v>
      </c>
      <c r="I91" s="47">
        <f t="shared" si="15"/>
        <v>4.4999999999999998E-2</v>
      </c>
      <c r="J91" s="55">
        <v>17</v>
      </c>
      <c r="K91" s="55">
        <v>5</v>
      </c>
      <c r="L91" s="58">
        <v>3</v>
      </c>
      <c r="M91" s="72">
        <f>J91/'means for ratios'!$J$21</f>
        <v>0.63459145582745757</v>
      </c>
      <c r="N91" s="72">
        <f>K91/'means for ratios'!$K$21</f>
        <v>0.18472906403940886</v>
      </c>
      <c r="O91" s="72">
        <f>L91/'means for ratios'!$L$21</f>
        <v>0.65853658536585369</v>
      </c>
      <c r="P91" s="81">
        <f t="shared" ref="P91:P109" si="21">D91/E91</f>
        <v>1.8509670079635949</v>
      </c>
      <c r="Q91" s="65">
        <f t="shared" ref="Q91:Q109" si="22">G91/H91</f>
        <v>4.625</v>
      </c>
      <c r="R91" s="76">
        <f t="shared" si="18"/>
        <v>0.12570000000000001</v>
      </c>
      <c r="S91" s="52">
        <f t="shared" si="19"/>
        <v>7.9899999999999999E-2</v>
      </c>
      <c r="T91" s="78">
        <f t="shared" si="20"/>
        <v>0.2056</v>
      </c>
    </row>
    <row r="92" spans="1:20" x14ac:dyDescent="0.25">
      <c r="A92" s="89" t="s">
        <v>27</v>
      </c>
      <c r="B92" s="90" t="s">
        <v>52</v>
      </c>
      <c r="C92" s="91">
        <v>0</v>
      </c>
      <c r="D92" s="54">
        <v>0.19</v>
      </c>
      <c r="E92" s="50">
        <v>0.11</v>
      </c>
      <c r="F92" s="50">
        <f t="shared" si="14"/>
        <v>0.3</v>
      </c>
      <c r="G92" s="53">
        <v>2.4E-2</v>
      </c>
      <c r="H92" s="53">
        <v>8.9999999999999993E-3</v>
      </c>
      <c r="I92" s="47">
        <f t="shared" si="15"/>
        <v>3.3000000000000002E-2</v>
      </c>
      <c r="J92" s="55">
        <v>19.7</v>
      </c>
      <c r="K92" s="55">
        <v>24.5</v>
      </c>
      <c r="L92" s="58">
        <v>4</v>
      </c>
      <c r="M92" s="72">
        <f>J92/'means for ratios'!$J$21</f>
        <v>0.7353795105765244</v>
      </c>
      <c r="N92" s="72">
        <f>K92/'means for ratios'!$K$21</f>
        <v>0.90517241379310343</v>
      </c>
      <c r="O92" s="72">
        <f>L92/'means for ratios'!$L$21</f>
        <v>0.87804878048780488</v>
      </c>
      <c r="P92" s="81">
        <f t="shared" si="21"/>
        <v>1.7272727272727273</v>
      </c>
      <c r="Q92" s="65">
        <f t="shared" si="22"/>
        <v>2.666666666666667</v>
      </c>
      <c r="R92" s="76">
        <f t="shared" si="18"/>
        <v>0.16600000000000001</v>
      </c>
      <c r="S92" s="52">
        <f t="shared" si="19"/>
        <v>0.10100000000000001</v>
      </c>
      <c r="T92" s="78">
        <f t="shared" si="20"/>
        <v>0.26700000000000002</v>
      </c>
    </row>
    <row r="93" spans="1:20" x14ac:dyDescent="0.25">
      <c r="A93" s="89" t="s">
        <v>27</v>
      </c>
      <c r="B93" s="90" t="s">
        <v>52</v>
      </c>
      <c r="C93" s="91">
        <v>1.5</v>
      </c>
      <c r="D93" s="54">
        <v>0.29099999999999998</v>
      </c>
      <c r="E93" s="50">
        <v>0.32400000000000001</v>
      </c>
      <c r="F93" s="50">
        <f t="shared" si="14"/>
        <v>0.61499999999999999</v>
      </c>
      <c r="G93" s="53">
        <v>4.2999999999999997E-2</v>
      </c>
      <c r="H93" s="53">
        <v>0.02</v>
      </c>
      <c r="I93" s="47">
        <f t="shared" si="15"/>
        <v>6.3E-2</v>
      </c>
      <c r="J93" s="55">
        <v>26.2</v>
      </c>
      <c r="K93" s="55">
        <v>16.8</v>
      </c>
      <c r="L93" s="58">
        <v>4</v>
      </c>
      <c r="M93" s="72">
        <f>J93/'means for ratios'!$J$21</f>
        <v>0.97801742015761106</v>
      </c>
      <c r="N93" s="72">
        <f>K93/'means for ratios'!$K$21</f>
        <v>0.62068965517241381</v>
      </c>
      <c r="O93" s="72">
        <f>L93/'means for ratios'!$L$21</f>
        <v>0.87804878048780488</v>
      </c>
      <c r="P93" s="81">
        <f t="shared" si="21"/>
        <v>0.89814814814814803</v>
      </c>
      <c r="Q93" s="65">
        <f t="shared" si="22"/>
        <v>2.15</v>
      </c>
      <c r="R93" s="76">
        <f t="shared" si="18"/>
        <v>0.248</v>
      </c>
      <c r="S93" s="52">
        <f t="shared" si="19"/>
        <v>0.30399999999999999</v>
      </c>
      <c r="T93" s="78">
        <f t="shared" si="20"/>
        <v>0.55200000000000005</v>
      </c>
    </row>
    <row r="94" spans="1:20" x14ac:dyDescent="0.25">
      <c r="A94" s="89" t="s">
        <v>27</v>
      </c>
      <c r="B94" s="90" t="s">
        <v>52</v>
      </c>
      <c r="C94" s="91">
        <v>2.5</v>
      </c>
      <c r="D94" s="54">
        <v>0.29899999999999999</v>
      </c>
      <c r="E94" s="50">
        <v>0.27700000000000002</v>
      </c>
      <c r="F94" s="50">
        <f>D95+E94</f>
        <v>0.52700000000000002</v>
      </c>
      <c r="G94" s="53">
        <v>5.5E-2</v>
      </c>
      <c r="H94" s="53">
        <v>2.4E-2</v>
      </c>
      <c r="I94" s="47">
        <f>SUM(G94:H94)</f>
        <v>7.9000000000000001E-2</v>
      </c>
      <c r="J94" s="55">
        <v>22.3</v>
      </c>
      <c r="K94" s="55">
        <v>23</v>
      </c>
      <c r="L94" s="58">
        <v>4</v>
      </c>
      <c r="M94" s="72">
        <f>J94/'means for ratios'!$J$21</f>
        <v>0.83243467440895913</v>
      </c>
      <c r="N94" s="72">
        <f>K94/'means for ratios'!$K$21</f>
        <v>0.84975369458128081</v>
      </c>
      <c r="O94" s="72">
        <f>L94/'means for ratios'!$L$21</f>
        <v>0.87804878048780488</v>
      </c>
      <c r="P94" s="81">
        <f t="shared" si="21"/>
        <v>1.0794223826714799</v>
      </c>
      <c r="Q94" s="65">
        <f t="shared" si="22"/>
        <v>2.2916666666666665</v>
      </c>
      <c r="R94" s="76">
        <f t="shared" si="18"/>
        <v>0.24399999999999999</v>
      </c>
      <c r="S94" s="52">
        <f t="shared" si="19"/>
        <v>0.253</v>
      </c>
      <c r="T94" s="78">
        <f t="shared" si="20"/>
        <v>0.497</v>
      </c>
    </row>
    <row r="95" spans="1:20" x14ac:dyDescent="0.25">
      <c r="A95" s="89" t="s">
        <v>27</v>
      </c>
      <c r="B95" s="90" t="s">
        <v>52</v>
      </c>
      <c r="C95" s="91">
        <v>5</v>
      </c>
      <c r="D95" s="54">
        <v>0.25</v>
      </c>
      <c r="E95" s="50">
        <v>0.13600000000000001</v>
      </c>
      <c r="F95" s="50">
        <v>0.377</v>
      </c>
      <c r="G95" s="53">
        <v>3.7999999999999999E-2</v>
      </c>
      <c r="H95" s="53">
        <v>1.4E-2</v>
      </c>
      <c r="I95" s="47">
        <f>SUM(G95:H95)</f>
        <v>5.1999999999999998E-2</v>
      </c>
      <c r="J95" s="55">
        <v>23.2</v>
      </c>
      <c r="K95" s="55">
        <v>11</v>
      </c>
      <c r="L95" s="58">
        <v>3</v>
      </c>
      <c r="M95" s="72">
        <f>J95/'means for ratios'!$J$21</f>
        <v>0.86603069265864796</v>
      </c>
      <c r="N95" s="72">
        <f>K95/'means for ratios'!$K$21</f>
        <v>0.40640394088669951</v>
      </c>
      <c r="O95" s="72">
        <f>L95/'means for ratios'!$L$21</f>
        <v>0.65853658536585369</v>
      </c>
      <c r="P95" s="81">
        <f t="shared" si="21"/>
        <v>1.838235294117647</v>
      </c>
      <c r="Q95" s="65">
        <f t="shared" si="22"/>
        <v>2.714285714285714</v>
      </c>
      <c r="R95" s="76">
        <f t="shared" si="18"/>
        <v>0.21199999999999999</v>
      </c>
      <c r="S95" s="52">
        <f t="shared" si="19"/>
        <v>0.12200000000000001</v>
      </c>
      <c r="T95" s="78">
        <f t="shared" si="20"/>
        <v>0.33400000000000002</v>
      </c>
    </row>
    <row r="96" spans="1:20" x14ac:dyDescent="0.25">
      <c r="A96" s="89" t="s">
        <v>27</v>
      </c>
      <c r="B96" s="90" t="s">
        <v>52</v>
      </c>
      <c r="C96" s="91">
        <v>10</v>
      </c>
      <c r="D96" s="54">
        <v>0.20499999999999999</v>
      </c>
      <c r="E96" s="50">
        <v>0.11899999999999999</v>
      </c>
      <c r="F96" s="50">
        <f t="shared" ref="F96:F109" si="23">D96+E96</f>
        <v>0.32399999999999995</v>
      </c>
      <c r="G96" s="53">
        <v>3.9E-2</v>
      </c>
      <c r="H96" s="53">
        <v>1.9E-2</v>
      </c>
      <c r="I96" s="47">
        <f t="shared" si="15"/>
        <v>5.7999999999999996E-2</v>
      </c>
      <c r="J96" s="55">
        <v>22.9</v>
      </c>
      <c r="K96" s="55">
        <v>12.1</v>
      </c>
      <c r="L96" s="58">
        <v>4</v>
      </c>
      <c r="M96" s="72">
        <f>J96/'means for ratios'!$J$21</f>
        <v>0.85483201990875168</v>
      </c>
      <c r="N96" s="72">
        <f>K96/'means for ratios'!$K$21</f>
        <v>0.44704433497536944</v>
      </c>
      <c r="O96" s="72">
        <f>L96/'means for ratios'!$L$21</f>
        <v>0.87804878048780488</v>
      </c>
      <c r="P96" s="81">
        <f t="shared" si="21"/>
        <v>1.722689075630252</v>
      </c>
      <c r="Q96" s="65">
        <f t="shared" si="22"/>
        <v>2.0526315789473686</v>
      </c>
      <c r="R96" s="76">
        <f t="shared" si="18"/>
        <v>0.16599999999999998</v>
      </c>
      <c r="S96" s="52">
        <f t="shared" si="19"/>
        <v>9.9999999999999992E-2</v>
      </c>
      <c r="T96" s="78">
        <f t="shared" si="20"/>
        <v>0.26599999999999996</v>
      </c>
    </row>
    <row r="97" spans="1:20" x14ac:dyDescent="0.25">
      <c r="A97" s="89" t="s">
        <v>27</v>
      </c>
      <c r="B97" s="90" t="s">
        <v>52</v>
      </c>
      <c r="C97" s="91">
        <v>15</v>
      </c>
      <c r="D97" s="54">
        <v>0.20699999999999999</v>
      </c>
      <c r="E97" s="50">
        <v>5.5E-2</v>
      </c>
      <c r="F97" s="50">
        <f t="shared" si="23"/>
        <v>0.26200000000000001</v>
      </c>
      <c r="G97" s="53">
        <v>3.5000000000000003E-2</v>
      </c>
      <c r="H97" s="53">
        <v>8.0000000000000002E-3</v>
      </c>
      <c r="I97" s="47">
        <f t="shared" si="15"/>
        <v>4.3000000000000003E-2</v>
      </c>
      <c r="J97" s="55">
        <v>17.5</v>
      </c>
      <c r="K97" s="55">
        <v>11</v>
      </c>
      <c r="L97" s="58">
        <v>2</v>
      </c>
      <c r="M97" s="72">
        <f>J97/'means for ratios'!$J$21</f>
        <v>0.65325591041061815</v>
      </c>
      <c r="N97" s="72">
        <f>K97/'means for ratios'!$K$21</f>
        <v>0.40640394088669951</v>
      </c>
      <c r="O97" s="72">
        <f>L97/'means for ratios'!$L$21</f>
        <v>0.43902439024390244</v>
      </c>
      <c r="P97" s="81">
        <f t="shared" si="21"/>
        <v>3.7636363636363632</v>
      </c>
      <c r="Q97" s="65">
        <f t="shared" si="22"/>
        <v>4.375</v>
      </c>
      <c r="R97" s="76">
        <f t="shared" si="18"/>
        <v>0.17199999999999999</v>
      </c>
      <c r="S97" s="52">
        <f t="shared" si="19"/>
        <v>4.7E-2</v>
      </c>
      <c r="T97" s="78">
        <f t="shared" si="20"/>
        <v>0.21899999999999997</v>
      </c>
    </row>
    <row r="98" spans="1:20" x14ac:dyDescent="0.25">
      <c r="A98" s="89" t="s">
        <v>27</v>
      </c>
      <c r="B98" s="90" t="s">
        <v>53</v>
      </c>
      <c r="C98" s="91">
        <v>0</v>
      </c>
      <c r="D98" s="54">
        <v>0.59570000000000001</v>
      </c>
      <c r="E98" s="50">
        <v>0.1066</v>
      </c>
      <c r="F98" s="50">
        <f t="shared" si="23"/>
        <v>0.70230000000000004</v>
      </c>
      <c r="G98" s="53">
        <v>1.4E-2</v>
      </c>
      <c r="H98" s="53">
        <v>4.9000000000000002E-2</v>
      </c>
      <c r="I98" s="47">
        <f t="shared" ref="I98:I129" si="24">SUM(G98:H98)</f>
        <v>6.3E-2</v>
      </c>
      <c r="J98" s="55">
        <v>30.1</v>
      </c>
      <c r="K98" s="55">
        <v>27.4</v>
      </c>
      <c r="L98" s="59">
        <v>4</v>
      </c>
      <c r="M98" s="72">
        <f>J98/'means for ratios'!$J$21</f>
        <v>1.1236001659062631</v>
      </c>
      <c r="N98" s="72">
        <f>K98/'means for ratios'!$K$21</f>
        <v>1.0123152709359606</v>
      </c>
      <c r="O98" s="72">
        <f>L98/'means for ratios'!$L$21</f>
        <v>0.87804878048780488</v>
      </c>
      <c r="P98" s="81">
        <f t="shared" si="21"/>
        <v>5.588180112570357</v>
      </c>
      <c r="Q98" s="65">
        <f t="shared" si="22"/>
        <v>0.2857142857142857</v>
      </c>
      <c r="R98" s="76">
        <f t="shared" ref="R98:R109" si="25">D98-G98</f>
        <v>0.58169999999999999</v>
      </c>
      <c r="S98" s="52">
        <f t="shared" ref="S98:S109" si="26">E98-H98</f>
        <v>5.7599999999999998E-2</v>
      </c>
      <c r="T98" s="78">
        <f t="shared" ref="T98:T129" si="27">SUM(R98:S98)</f>
        <v>0.63929999999999998</v>
      </c>
    </row>
    <row r="99" spans="1:20" x14ac:dyDescent="0.25">
      <c r="A99" s="89" t="s">
        <v>27</v>
      </c>
      <c r="B99" s="90" t="s">
        <v>53</v>
      </c>
      <c r="C99" s="91">
        <v>1.5</v>
      </c>
      <c r="D99" s="54">
        <v>0.44</v>
      </c>
      <c r="E99" s="50">
        <v>0.30099999999999999</v>
      </c>
      <c r="F99" s="50">
        <f t="shared" si="23"/>
        <v>0.74099999999999999</v>
      </c>
      <c r="G99" s="53">
        <v>8.4000000000000005E-2</v>
      </c>
      <c r="H99" s="53">
        <v>5.1999999999999998E-2</v>
      </c>
      <c r="I99" s="47">
        <f t="shared" si="24"/>
        <v>0.13600000000000001</v>
      </c>
      <c r="J99" s="55">
        <v>24.7</v>
      </c>
      <c r="K99" s="55">
        <v>23.2</v>
      </c>
      <c r="L99" s="59">
        <v>5</v>
      </c>
      <c r="M99" s="72">
        <f>J99/'means for ratios'!$J$21</f>
        <v>0.92202405640812957</v>
      </c>
      <c r="N99" s="72">
        <f>K99/'means for ratios'!$K$21</f>
        <v>0.8571428571428571</v>
      </c>
      <c r="O99" s="72">
        <f>L99/'means for ratios'!$L$21</f>
        <v>1.0975609756097562</v>
      </c>
      <c r="P99" s="81">
        <f t="shared" si="21"/>
        <v>1.4617940199335548</v>
      </c>
      <c r="Q99" s="65">
        <f t="shared" si="22"/>
        <v>1.6153846153846156</v>
      </c>
      <c r="R99" s="76">
        <f t="shared" si="25"/>
        <v>0.35599999999999998</v>
      </c>
      <c r="S99" s="52">
        <f t="shared" si="26"/>
        <v>0.249</v>
      </c>
      <c r="T99" s="78">
        <f t="shared" si="27"/>
        <v>0.60499999999999998</v>
      </c>
    </row>
    <row r="100" spans="1:20" x14ac:dyDescent="0.25">
      <c r="A100" s="89" t="s">
        <v>27</v>
      </c>
      <c r="B100" s="90" t="s">
        <v>53</v>
      </c>
      <c r="C100" s="91">
        <v>2.5</v>
      </c>
      <c r="D100" s="54">
        <v>0.49</v>
      </c>
      <c r="E100" s="50">
        <v>0.21</v>
      </c>
      <c r="F100" s="50">
        <f t="shared" si="23"/>
        <v>0.7</v>
      </c>
      <c r="G100" s="53">
        <v>2E-3</v>
      </c>
      <c r="H100" s="53">
        <v>4.0000000000000001E-3</v>
      </c>
      <c r="I100" s="47">
        <f t="shared" si="24"/>
        <v>6.0000000000000001E-3</v>
      </c>
      <c r="J100" s="55">
        <v>5.5</v>
      </c>
      <c r="K100" s="55">
        <v>12.6</v>
      </c>
      <c r="L100" s="59">
        <v>0</v>
      </c>
      <c r="M100" s="72">
        <f>J100/'means for ratios'!$J$21</f>
        <v>0.20530900041476569</v>
      </c>
      <c r="N100" s="72">
        <f>K100/'means for ratios'!$K$21</f>
        <v>0.46551724137931033</v>
      </c>
      <c r="O100" s="72">
        <f>L100/'means for ratios'!$L$21</f>
        <v>0</v>
      </c>
      <c r="P100" s="81">
        <f t="shared" si="21"/>
        <v>2.3333333333333335</v>
      </c>
      <c r="Q100" s="65">
        <f t="shared" si="22"/>
        <v>0.5</v>
      </c>
      <c r="R100" s="76">
        <f t="shared" si="25"/>
        <v>0.48799999999999999</v>
      </c>
      <c r="S100" s="52">
        <f t="shared" si="26"/>
        <v>0.20599999999999999</v>
      </c>
      <c r="T100" s="78">
        <f t="shared" si="27"/>
        <v>0.69399999999999995</v>
      </c>
    </row>
    <row r="101" spans="1:20" x14ac:dyDescent="0.25">
      <c r="A101" s="89" t="s">
        <v>27</v>
      </c>
      <c r="B101" s="90" t="s">
        <v>53</v>
      </c>
      <c r="C101" s="91">
        <v>5</v>
      </c>
      <c r="D101" s="54">
        <v>4.9799999999999997E-2</v>
      </c>
      <c r="E101" s="50">
        <v>9.4999999999999998E-3</v>
      </c>
      <c r="F101" s="50">
        <f t="shared" si="23"/>
        <v>5.9299999999999999E-2</v>
      </c>
      <c r="G101" s="53">
        <v>2.4E-2</v>
      </c>
      <c r="H101" s="53">
        <v>1E-3</v>
      </c>
      <c r="I101" s="47">
        <f t="shared" si="24"/>
        <v>2.5000000000000001E-2</v>
      </c>
      <c r="J101" s="55">
        <v>18.100000000000001</v>
      </c>
      <c r="K101" s="55">
        <v>11.9</v>
      </c>
      <c r="L101" s="59">
        <v>4</v>
      </c>
      <c r="M101" s="72">
        <f>J101/'means for ratios'!$J$21</f>
        <v>0.67565325591041081</v>
      </c>
      <c r="N101" s="72">
        <f>K101/'means for ratios'!$K$21</f>
        <v>0.43965517241379309</v>
      </c>
      <c r="O101" s="72">
        <f>L101/'means for ratios'!$L$21</f>
        <v>0.87804878048780488</v>
      </c>
      <c r="P101" s="81">
        <f t="shared" si="21"/>
        <v>5.2421052631578942</v>
      </c>
      <c r="Q101" s="65">
        <f t="shared" si="22"/>
        <v>24</v>
      </c>
      <c r="R101" s="76">
        <f t="shared" si="25"/>
        <v>2.5799999999999997E-2</v>
      </c>
      <c r="S101" s="52">
        <f t="shared" si="26"/>
        <v>8.5000000000000006E-3</v>
      </c>
      <c r="T101" s="78">
        <f t="shared" si="27"/>
        <v>3.4299999999999997E-2</v>
      </c>
    </row>
    <row r="102" spans="1:20" x14ac:dyDescent="0.25">
      <c r="A102" s="89" t="s">
        <v>27</v>
      </c>
      <c r="B102" s="90" t="s">
        <v>53</v>
      </c>
      <c r="C102" s="91">
        <v>10</v>
      </c>
      <c r="D102" s="54">
        <v>0.246</v>
      </c>
      <c r="E102" s="50">
        <v>1.7000000000000001E-2</v>
      </c>
      <c r="F102" s="50">
        <f t="shared" si="23"/>
        <v>0.26300000000000001</v>
      </c>
      <c r="G102" s="53">
        <v>5.7000000000000002E-2</v>
      </c>
      <c r="H102" s="53">
        <v>1.4E-2</v>
      </c>
      <c r="I102" s="47">
        <f t="shared" si="24"/>
        <v>7.1000000000000008E-2</v>
      </c>
      <c r="J102" s="55">
        <v>14</v>
      </c>
      <c r="K102" s="55">
        <v>24</v>
      </c>
      <c r="L102" s="59">
        <v>4</v>
      </c>
      <c r="M102" s="72">
        <f>J102/'means for ratios'!$J$21</f>
        <v>0.52260472832849447</v>
      </c>
      <c r="N102" s="72">
        <f>K102/'means for ratios'!$K$21</f>
        <v>0.88669950738916259</v>
      </c>
      <c r="O102" s="72">
        <f>L102/'means for ratios'!$L$21</f>
        <v>0.87804878048780488</v>
      </c>
      <c r="P102" s="81">
        <f t="shared" si="21"/>
        <v>14.470588235294116</v>
      </c>
      <c r="Q102" s="65">
        <f t="shared" si="22"/>
        <v>4.0714285714285712</v>
      </c>
      <c r="R102" s="76">
        <f t="shared" si="25"/>
        <v>0.189</v>
      </c>
      <c r="S102" s="52">
        <f t="shared" si="26"/>
        <v>3.0000000000000009E-3</v>
      </c>
      <c r="T102" s="78">
        <f t="shared" si="27"/>
        <v>0.192</v>
      </c>
    </row>
    <row r="103" spans="1:20" x14ac:dyDescent="0.25">
      <c r="A103" s="89" t="s">
        <v>27</v>
      </c>
      <c r="B103" s="90" t="s">
        <v>53</v>
      </c>
      <c r="C103" s="91">
        <v>15</v>
      </c>
      <c r="D103" s="54">
        <v>0.26100000000000001</v>
      </c>
      <c r="E103" s="50">
        <v>0.13100000000000001</v>
      </c>
      <c r="F103" s="50">
        <f t="shared" si="23"/>
        <v>0.39200000000000002</v>
      </c>
      <c r="G103" s="53">
        <v>4.9000000000000002E-2</v>
      </c>
      <c r="H103" s="53">
        <v>1.4999999999999999E-2</v>
      </c>
      <c r="I103" s="47">
        <f t="shared" si="24"/>
        <v>6.4000000000000001E-2</v>
      </c>
      <c r="J103" s="55">
        <v>20.7</v>
      </c>
      <c r="K103" s="55">
        <v>15.98</v>
      </c>
      <c r="L103" s="59">
        <v>4</v>
      </c>
      <c r="M103" s="72">
        <f>J103/'means for ratios'!$J$21</f>
        <v>0.77270841974284543</v>
      </c>
      <c r="N103" s="72">
        <f>K103/'means for ratios'!$K$21</f>
        <v>0.5903940886699508</v>
      </c>
      <c r="O103" s="72">
        <f>L103/'means for ratios'!$L$21</f>
        <v>0.87804878048780488</v>
      </c>
      <c r="P103" s="81">
        <f t="shared" si="21"/>
        <v>1.9923664122137406</v>
      </c>
      <c r="Q103" s="65">
        <f t="shared" si="22"/>
        <v>3.2666666666666671</v>
      </c>
      <c r="R103" s="76">
        <f t="shared" si="25"/>
        <v>0.21200000000000002</v>
      </c>
      <c r="S103" s="52">
        <f t="shared" si="26"/>
        <v>0.11600000000000001</v>
      </c>
      <c r="T103" s="78">
        <f t="shared" si="27"/>
        <v>0.32800000000000001</v>
      </c>
    </row>
    <row r="104" spans="1:20" x14ac:dyDescent="0.25">
      <c r="A104" s="89" t="s">
        <v>27</v>
      </c>
      <c r="B104" s="90" t="s">
        <v>54</v>
      </c>
      <c r="C104" s="91">
        <v>0</v>
      </c>
      <c r="D104" s="54">
        <v>0.61880000000000002</v>
      </c>
      <c r="E104" s="50">
        <v>0.35859999999999997</v>
      </c>
      <c r="F104" s="50">
        <f t="shared" si="23"/>
        <v>0.97740000000000005</v>
      </c>
      <c r="G104" s="53">
        <v>0.1</v>
      </c>
      <c r="H104" s="53">
        <v>9.9000000000000005E-2</v>
      </c>
      <c r="I104" s="47">
        <f t="shared" si="24"/>
        <v>0.19900000000000001</v>
      </c>
      <c r="J104" s="55">
        <v>29.8</v>
      </c>
      <c r="K104" s="55">
        <v>31.5</v>
      </c>
      <c r="L104" s="59">
        <v>5</v>
      </c>
      <c r="M104" s="72">
        <f>J104/'means for ratios'!$J$21</f>
        <v>1.1124014931563668</v>
      </c>
      <c r="N104" s="72">
        <f>K104/'means for ratios'!$K$21</f>
        <v>1.1637931034482758</v>
      </c>
      <c r="O104" s="72">
        <f>L104/'means for ratios'!$L$21</f>
        <v>1.0975609756097562</v>
      </c>
      <c r="P104" s="81">
        <f t="shared" si="21"/>
        <v>1.725599553820413</v>
      </c>
      <c r="Q104" s="65">
        <f t="shared" si="22"/>
        <v>1.0101010101010102</v>
      </c>
      <c r="R104" s="76">
        <f t="shared" si="25"/>
        <v>0.51880000000000004</v>
      </c>
      <c r="S104" s="52">
        <f t="shared" si="26"/>
        <v>0.25959999999999994</v>
      </c>
      <c r="T104" s="78">
        <f t="shared" si="27"/>
        <v>0.77839999999999998</v>
      </c>
    </row>
    <row r="105" spans="1:20" x14ac:dyDescent="0.25">
      <c r="A105" s="89" t="s">
        <v>27</v>
      </c>
      <c r="B105" s="90" t="s">
        <v>54</v>
      </c>
      <c r="C105" s="91">
        <v>1.5</v>
      </c>
      <c r="D105" s="54">
        <v>0.36499999999999999</v>
      </c>
      <c r="E105" s="50">
        <v>0.23</v>
      </c>
      <c r="F105" s="50">
        <f t="shared" si="23"/>
        <v>0.59499999999999997</v>
      </c>
      <c r="G105" s="53">
        <v>6.5000000000000002E-2</v>
      </c>
      <c r="H105" s="53">
        <v>4.5999999999999999E-2</v>
      </c>
      <c r="I105" s="47">
        <f t="shared" si="24"/>
        <v>0.111</v>
      </c>
      <c r="J105" s="55">
        <v>25</v>
      </c>
      <c r="K105" s="55">
        <v>21</v>
      </c>
      <c r="L105" s="59">
        <v>4</v>
      </c>
      <c r="M105" s="72">
        <f>J105/'means for ratios'!$J$21</f>
        <v>0.93322272915802584</v>
      </c>
      <c r="N105" s="72">
        <f>K105/'means for ratios'!$K$21</f>
        <v>0.77586206896551724</v>
      </c>
      <c r="O105" s="72">
        <f>L105/'means for ratios'!$L$21</f>
        <v>0.87804878048780488</v>
      </c>
      <c r="P105" s="81">
        <f t="shared" si="21"/>
        <v>1.5869565217391304</v>
      </c>
      <c r="Q105" s="65">
        <f t="shared" si="22"/>
        <v>1.4130434782608696</v>
      </c>
      <c r="R105" s="76">
        <f t="shared" si="25"/>
        <v>0.3</v>
      </c>
      <c r="S105" s="52">
        <f t="shared" si="26"/>
        <v>0.184</v>
      </c>
      <c r="T105" s="78">
        <f t="shared" si="27"/>
        <v>0.48399999999999999</v>
      </c>
    </row>
    <row r="106" spans="1:20" x14ac:dyDescent="0.25">
      <c r="A106" s="89" t="s">
        <v>27</v>
      </c>
      <c r="B106" s="90" t="s">
        <v>54</v>
      </c>
      <c r="C106" s="91">
        <v>2.5</v>
      </c>
      <c r="D106" s="54">
        <v>0.47099999999999997</v>
      </c>
      <c r="E106" s="50">
        <v>0.28000000000000003</v>
      </c>
      <c r="F106" s="50">
        <f t="shared" si="23"/>
        <v>0.751</v>
      </c>
      <c r="G106" s="53">
        <v>7.6999999999999999E-2</v>
      </c>
      <c r="H106" s="53">
        <v>4.8000000000000001E-2</v>
      </c>
      <c r="I106" s="47">
        <f t="shared" si="24"/>
        <v>0.125</v>
      </c>
      <c r="J106" s="55">
        <v>28.8</v>
      </c>
      <c r="K106" s="55">
        <v>21.6</v>
      </c>
      <c r="L106" s="59">
        <v>4</v>
      </c>
      <c r="M106" s="72">
        <f>J106/'means for ratios'!$J$21</f>
        <v>1.0750725839900459</v>
      </c>
      <c r="N106" s="72">
        <f>K106/'means for ratios'!$K$21</f>
        <v>0.79802955665024633</v>
      </c>
      <c r="O106" s="72">
        <f>L106/'means for ratios'!$L$21</f>
        <v>0.87804878048780488</v>
      </c>
      <c r="P106" s="81">
        <f t="shared" si="21"/>
        <v>1.6821428571428569</v>
      </c>
      <c r="Q106" s="65">
        <f t="shared" si="22"/>
        <v>1.6041666666666665</v>
      </c>
      <c r="R106" s="76">
        <f t="shared" si="25"/>
        <v>0.39399999999999996</v>
      </c>
      <c r="S106" s="52">
        <f t="shared" si="26"/>
        <v>0.23200000000000004</v>
      </c>
      <c r="T106" s="78">
        <f t="shared" si="27"/>
        <v>0.626</v>
      </c>
    </row>
    <row r="107" spans="1:20" x14ac:dyDescent="0.25">
      <c r="A107" s="89" t="s">
        <v>27</v>
      </c>
      <c r="B107" s="90" t="s">
        <v>54</v>
      </c>
      <c r="C107" s="91">
        <v>5</v>
      </c>
      <c r="D107" s="54">
        <v>0.435</v>
      </c>
      <c r="E107" s="50">
        <v>9.5000000000000001E-2</v>
      </c>
      <c r="F107" s="50">
        <f t="shared" si="23"/>
        <v>0.53</v>
      </c>
      <c r="G107" s="53">
        <v>7.0999999999999994E-2</v>
      </c>
      <c r="H107" s="53">
        <v>3.3000000000000002E-2</v>
      </c>
      <c r="I107" s="47">
        <f t="shared" si="24"/>
        <v>0.104</v>
      </c>
      <c r="J107" s="55">
        <v>29</v>
      </c>
      <c r="K107" s="55">
        <v>19.5</v>
      </c>
      <c r="L107" s="59">
        <v>4</v>
      </c>
      <c r="M107" s="72">
        <f>J107/'means for ratios'!$J$21</f>
        <v>1.0825383658233101</v>
      </c>
      <c r="N107" s="72">
        <f>K107/'means for ratios'!$K$21</f>
        <v>0.72044334975369462</v>
      </c>
      <c r="O107" s="72">
        <f>L107/'means for ratios'!$L$21</f>
        <v>0.87804878048780488</v>
      </c>
      <c r="P107" s="81">
        <f t="shared" si="21"/>
        <v>4.5789473684210522</v>
      </c>
      <c r="Q107" s="65">
        <f t="shared" si="22"/>
        <v>2.1515151515151514</v>
      </c>
      <c r="R107" s="76">
        <f t="shared" si="25"/>
        <v>0.36399999999999999</v>
      </c>
      <c r="S107" s="52">
        <f t="shared" si="26"/>
        <v>6.2E-2</v>
      </c>
      <c r="T107" s="78">
        <f t="shared" si="27"/>
        <v>0.42599999999999999</v>
      </c>
    </row>
    <row r="108" spans="1:20" x14ac:dyDescent="0.25">
      <c r="A108" s="89" t="s">
        <v>27</v>
      </c>
      <c r="B108" s="90" t="s">
        <v>54</v>
      </c>
      <c r="C108" s="91">
        <v>10</v>
      </c>
      <c r="D108" s="54">
        <v>0.19900000000000001</v>
      </c>
      <c r="E108" s="50">
        <v>2.7E-2</v>
      </c>
      <c r="F108" s="50">
        <f t="shared" si="23"/>
        <v>0.22600000000000001</v>
      </c>
      <c r="G108" s="53">
        <v>4.1000000000000002E-2</v>
      </c>
      <c r="H108" s="53">
        <v>1.7000000000000001E-2</v>
      </c>
      <c r="I108" s="47">
        <f t="shared" si="24"/>
        <v>5.8000000000000003E-2</v>
      </c>
      <c r="J108" s="55">
        <v>19.7</v>
      </c>
      <c r="K108" s="55">
        <v>11.5</v>
      </c>
      <c r="L108" s="59">
        <v>4</v>
      </c>
      <c r="M108" s="72">
        <f>J108/'means for ratios'!$J$21</f>
        <v>0.7353795105765244</v>
      </c>
      <c r="N108" s="72">
        <f>K108/'means for ratios'!$K$21</f>
        <v>0.4248768472906404</v>
      </c>
      <c r="O108" s="72">
        <f>L108/'means for ratios'!$L$21</f>
        <v>0.87804878048780488</v>
      </c>
      <c r="P108" s="81">
        <f t="shared" si="21"/>
        <v>7.3703703703703711</v>
      </c>
      <c r="Q108" s="65">
        <f t="shared" si="22"/>
        <v>2.4117647058823528</v>
      </c>
      <c r="R108" s="76">
        <f t="shared" si="25"/>
        <v>0.158</v>
      </c>
      <c r="S108" s="52">
        <f t="shared" si="26"/>
        <v>9.9999999999999985E-3</v>
      </c>
      <c r="T108" s="78">
        <f t="shared" si="27"/>
        <v>0.16800000000000001</v>
      </c>
    </row>
    <row r="109" spans="1:20" x14ac:dyDescent="0.25">
      <c r="A109" s="89" t="s">
        <v>27</v>
      </c>
      <c r="B109" s="90" t="s">
        <v>54</v>
      </c>
      <c r="C109" s="91">
        <v>15</v>
      </c>
      <c r="D109" s="54">
        <v>0.16500000000000001</v>
      </c>
      <c r="E109" s="50">
        <v>1.4999999999999999E-2</v>
      </c>
      <c r="F109" s="50">
        <f t="shared" si="23"/>
        <v>0.18</v>
      </c>
      <c r="G109" s="53">
        <v>3.5999999999999997E-2</v>
      </c>
      <c r="H109" s="53">
        <v>6.0000000000000001E-3</v>
      </c>
      <c r="I109" s="47">
        <f t="shared" si="24"/>
        <v>4.1999999999999996E-2</v>
      </c>
      <c r="J109" s="55">
        <v>20.5</v>
      </c>
      <c r="K109" s="55">
        <v>7.5</v>
      </c>
      <c r="L109" s="59">
        <v>3</v>
      </c>
      <c r="M109" s="72">
        <f>J109/'means for ratios'!$J$21</f>
        <v>0.76524263790958125</v>
      </c>
      <c r="N109" s="72">
        <f>K109/'means for ratios'!$K$21</f>
        <v>0.27709359605911332</v>
      </c>
      <c r="O109" s="72">
        <f>L109/'means for ratios'!$L$21</f>
        <v>0.65853658536585369</v>
      </c>
      <c r="P109" s="81">
        <f t="shared" si="21"/>
        <v>11.000000000000002</v>
      </c>
      <c r="Q109" s="65">
        <f t="shared" si="22"/>
        <v>5.9999999999999991</v>
      </c>
      <c r="R109" s="76">
        <f t="shared" si="25"/>
        <v>0.129</v>
      </c>
      <c r="S109" s="52">
        <f t="shared" si="26"/>
        <v>8.9999999999999993E-3</v>
      </c>
      <c r="T109" s="78">
        <f t="shared" si="27"/>
        <v>0.13800000000000001</v>
      </c>
    </row>
    <row r="110" spans="1:20" x14ac:dyDescent="0.25">
      <c r="A110" s="89"/>
      <c r="B110" s="90"/>
      <c r="D110" s="54"/>
      <c r="E110" s="50"/>
      <c r="F110" s="50"/>
      <c r="G110" s="53"/>
      <c r="H110" s="53"/>
      <c r="I110" s="47"/>
      <c r="M110" s="72"/>
      <c r="N110" s="69"/>
      <c r="O110" s="64"/>
    </row>
    <row r="111" spans="1:20" x14ac:dyDescent="0.25">
      <c r="A111" s="89"/>
      <c r="B111" s="90"/>
      <c r="D111" s="54"/>
      <c r="E111" s="50"/>
      <c r="F111" s="50"/>
      <c r="G111" s="53"/>
      <c r="H111" s="53"/>
      <c r="I111" s="47"/>
      <c r="M111" s="72"/>
      <c r="N111" s="69"/>
      <c r="O111" s="64"/>
    </row>
    <row r="112" spans="1:20" x14ac:dyDescent="0.25">
      <c r="A112" s="89"/>
      <c r="B112" s="90"/>
      <c r="D112" s="54"/>
      <c r="E112" s="50"/>
      <c r="F112" s="50"/>
      <c r="G112" s="53"/>
      <c r="H112" s="53"/>
      <c r="I112" s="47"/>
      <c r="M112" s="72"/>
      <c r="N112" s="69"/>
      <c r="O112" s="64"/>
    </row>
    <row r="113" spans="1:15" x14ac:dyDescent="0.25">
      <c r="A113" s="89"/>
      <c r="B113" s="90"/>
      <c r="D113" s="54"/>
      <c r="E113" s="50"/>
      <c r="F113" s="50"/>
      <c r="G113" s="53"/>
      <c r="H113" s="53"/>
      <c r="I113" s="47"/>
      <c r="M113" s="72"/>
      <c r="N113" s="69"/>
      <c r="O113" s="64"/>
    </row>
    <row r="114" spans="1:15" x14ac:dyDescent="0.25">
      <c r="A114" s="89"/>
      <c r="B114" s="90"/>
      <c r="D114" s="54"/>
      <c r="E114" s="50"/>
      <c r="F114" s="50"/>
      <c r="G114" s="53"/>
      <c r="H114" s="53"/>
      <c r="I114" s="47"/>
      <c r="M114" s="72"/>
      <c r="N114" s="69"/>
      <c r="O114" s="64"/>
    </row>
    <row r="115" spans="1:15" x14ac:dyDescent="0.25">
      <c r="A115" s="89"/>
      <c r="B115" s="90"/>
      <c r="D115" s="54"/>
      <c r="E115" s="50"/>
      <c r="F115" s="50"/>
      <c r="G115" s="53"/>
      <c r="H115" s="53"/>
      <c r="I115" s="47"/>
      <c r="M115" s="72"/>
      <c r="N115" s="69"/>
      <c r="O115" s="64"/>
    </row>
    <row r="116" spans="1:15" x14ac:dyDescent="0.25">
      <c r="A116" s="89"/>
      <c r="B116" s="90"/>
      <c r="D116" s="54"/>
      <c r="E116" s="50"/>
      <c r="F116" s="50"/>
      <c r="G116" s="53"/>
      <c r="H116" s="53"/>
      <c r="I116" s="47"/>
      <c r="M116" s="72"/>
      <c r="N116" s="69"/>
      <c r="O116" s="64"/>
    </row>
    <row r="117" spans="1:15" x14ac:dyDescent="0.25">
      <c r="A117" s="89"/>
      <c r="B117" s="90"/>
      <c r="D117" s="54"/>
      <c r="E117" s="50"/>
      <c r="F117" s="50"/>
      <c r="G117" s="53"/>
      <c r="H117" s="53"/>
      <c r="I117" s="47"/>
      <c r="M117" s="72"/>
      <c r="N117" s="69"/>
      <c r="O117" s="64"/>
    </row>
    <row r="118" spans="1:15" x14ac:dyDescent="0.25">
      <c r="A118" s="89"/>
      <c r="B118" s="90"/>
      <c r="D118" s="54"/>
      <c r="E118" s="50"/>
      <c r="F118" s="50"/>
      <c r="G118" s="53"/>
      <c r="H118" s="53"/>
      <c r="I118" s="47"/>
      <c r="M118" s="72"/>
      <c r="N118" s="69"/>
      <c r="O118" s="64"/>
    </row>
    <row r="119" spans="1:15" x14ac:dyDescent="0.25">
      <c r="A119" s="89"/>
      <c r="B119" s="90"/>
      <c r="D119" s="54"/>
      <c r="E119" s="50"/>
      <c r="F119" s="50"/>
      <c r="G119" s="53"/>
      <c r="H119" s="53"/>
      <c r="I119" s="47"/>
      <c r="M119" s="72"/>
      <c r="N119" s="69"/>
      <c r="O119" s="64"/>
    </row>
    <row r="120" spans="1:15" x14ac:dyDescent="0.25">
      <c r="A120" s="89"/>
      <c r="B120" s="90"/>
      <c r="D120" s="54"/>
      <c r="E120" s="50"/>
      <c r="F120" s="50"/>
      <c r="G120" s="53"/>
      <c r="H120" s="53"/>
      <c r="I120" s="47"/>
      <c r="M120" s="72"/>
      <c r="N120" s="69"/>
      <c r="O120" s="64"/>
    </row>
    <row r="121" spans="1:15" x14ac:dyDescent="0.25">
      <c r="A121" s="89"/>
      <c r="B121" s="90"/>
      <c r="D121" s="54"/>
      <c r="E121" s="50"/>
      <c r="F121" s="50"/>
      <c r="G121" s="53"/>
      <c r="H121" s="53"/>
      <c r="I121" s="47"/>
      <c r="M121" s="72"/>
      <c r="N121" s="69"/>
      <c r="O121" s="64"/>
    </row>
    <row r="122" spans="1:15" x14ac:dyDescent="0.25">
      <c r="A122" s="89"/>
      <c r="B122" s="90"/>
      <c r="D122" s="54"/>
      <c r="E122" s="50"/>
      <c r="F122" s="50"/>
      <c r="G122" s="53"/>
      <c r="H122" s="53"/>
      <c r="I122" s="47"/>
      <c r="M122" s="72"/>
      <c r="N122" s="69"/>
      <c r="O122" s="64"/>
    </row>
    <row r="123" spans="1:15" x14ac:dyDescent="0.25">
      <c r="A123" s="89"/>
      <c r="B123" s="90"/>
      <c r="D123" s="54"/>
      <c r="E123" s="50"/>
      <c r="F123" s="50"/>
      <c r="G123" s="53"/>
      <c r="H123" s="53"/>
      <c r="I123" s="47"/>
      <c r="M123" s="72"/>
      <c r="N123" s="69"/>
      <c r="O123" s="64"/>
    </row>
    <row r="124" spans="1:15" x14ac:dyDescent="0.25">
      <c r="A124" s="89"/>
      <c r="B124" s="90"/>
      <c r="D124" s="54"/>
      <c r="E124" s="50"/>
      <c r="F124" s="50"/>
      <c r="G124" s="53"/>
      <c r="H124" s="53"/>
      <c r="I124" s="47"/>
      <c r="M124" s="72"/>
      <c r="N124" s="69"/>
      <c r="O124" s="64"/>
    </row>
    <row r="125" spans="1:15" x14ac:dyDescent="0.25">
      <c r="A125" s="89"/>
      <c r="B125" s="90"/>
      <c r="D125" s="54"/>
      <c r="E125" s="50"/>
      <c r="F125" s="50"/>
      <c r="G125" s="53"/>
      <c r="H125" s="53"/>
      <c r="I125" s="47"/>
      <c r="M125" s="72"/>
      <c r="N125" s="69"/>
      <c r="O125" s="64"/>
    </row>
    <row r="126" spans="1:15" x14ac:dyDescent="0.25">
      <c r="A126" s="89"/>
      <c r="B126" s="90"/>
      <c r="D126" s="54"/>
      <c r="E126" s="50"/>
      <c r="F126" s="50"/>
      <c r="G126" s="53"/>
      <c r="H126" s="53"/>
      <c r="I126" s="47"/>
      <c r="M126" s="72"/>
      <c r="N126" s="69"/>
      <c r="O126" s="64"/>
    </row>
    <row r="127" spans="1:15" x14ac:dyDescent="0.25">
      <c r="A127" s="89"/>
      <c r="B127" s="90"/>
      <c r="D127" s="54"/>
      <c r="E127" s="50"/>
      <c r="F127" s="50"/>
      <c r="G127" s="53"/>
      <c r="H127" s="53"/>
      <c r="I127" s="47"/>
      <c r="M127" s="72"/>
      <c r="N127" s="69"/>
      <c r="O127" s="64"/>
    </row>
    <row r="128" spans="1:15" x14ac:dyDescent="0.25">
      <c r="A128" s="89"/>
      <c r="B128" s="90"/>
      <c r="D128" s="54"/>
      <c r="E128" s="50"/>
      <c r="F128" s="50"/>
      <c r="G128" s="53"/>
      <c r="H128" s="53"/>
      <c r="I128" s="47"/>
      <c r="M128" s="72"/>
      <c r="N128" s="69"/>
      <c r="O128" s="64"/>
    </row>
    <row r="129" spans="1:15" x14ac:dyDescent="0.25">
      <c r="A129" s="89"/>
      <c r="B129" s="90"/>
      <c r="D129" s="54"/>
      <c r="E129" s="50"/>
      <c r="F129" s="50"/>
      <c r="G129" s="53"/>
      <c r="H129" s="53"/>
      <c r="I129" s="47"/>
      <c r="M129" s="72"/>
      <c r="N129" s="69"/>
      <c r="O129" s="64"/>
    </row>
    <row r="130" spans="1:15" x14ac:dyDescent="0.25">
      <c r="A130" s="89"/>
      <c r="B130" s="90"/>
      <c r="D130" s="54"/>
      <c r="E130" s="50"/>
      <c r="F130" s="50"/>
      <c r="G130" s="53"/>
      <c r="H130" s="53"/>
      <c r="I130" s="47"/>
      <c r="M130" s="72"/>
      <c r="N130" s="69"/>
      <c r="O130" s="64"/>
    </row>
    <row r="131" spans="1:15" x14ac:dyDescent="0.25">
      <c r="A131" s="89"/>
      <c r="B131" s="90"/>
      <c r="D131" s="54"/>
      <c r="E131" s="50"/>
      <c r="F131" s="50"/>
      <c r="G131" s="53"/>
      <c r="H131" s="53"/>
      <c r="I131" s="47"/>
      <c r="M131" s="72"/>
      <c r="N131" s="69"/>
      <c r="O131" s="64"/>
    </row>
    <row r="132" spans="1:15" x14ac:dyDescent="0.25">
      <c r="A132" s="89"/>
      <c r="B132" s="90"/>
      <c r="D132" s="54"/>
      <c r="E132" s="50"/>
      <c r="F132" s="50"/>
      <c r="G132" s="53"/>
      <c r="H132" s="53"/>
      <c r="I132" s="47"/>
      <c r="M132" s="72"/>
      <c r="N132" s="69"/>
      <c r="O132" s="64"/>
    </row>
    <row r="133" spans="1:15" x14ac:dyDescent="0.25">
      <c r="A133" s="89"/>
      <c r="B133" s="90"/>
      <c r="D133" s="54"/>
      <c r="E133" s="50"/>
      <c r="F133" s="50"/>
      <c r="G133" s="53"/>
      <c r="H133" s="53"/>
      <c r="I133" s="47"/>
      <c r="M133" s="72"/>
      <c r="N133" s="69"/>
      <c r="O133" s="64"/>
    </row>
    <row r="134" spans="1:15" x14ac:dyDescent="0.25">
      <c r="A134" s="89"/>
      <c r="B134" s="90"/>
      <c r="D134" s="54"/>
      <c r="E134" s="50"/>
      <c r="F134" s="50"/>
      <c r="G134" s="53"/>
      <c r="H134" s="53"/>
      <c r="I134" s="47"/>
      <c r="M134" s="72"/>
      <c r="N134" s="69"/>
      <c r="O134" s="64"/>
    </row>
    <row r="135" spans="1:15" x14ac:dyDescent="0.25">
      <c r="A135" s="89"/>
      <c r="B135" s="90"/>
      <c r="D135" s="54"/>
      <c r="E135" s="50"/>
      <c r="F135" s="50"/>
      <c r="G135" s="53"/>
      <c r="H135" s="53"/>
      <c r="I135" s="47"/>
      <c r="M135" s="72"/>
      <c r="N135" s="69"/>
      <c r="O135" s="64"/>
    </row>
  </sheetData>
  <dataValidations count="2">
    <dataValidation type="list" allowBlank="1" showInputMessage="1" showErrorMessage="1" sqref="A1:A1048576" xr:uid="{3027AA5A-95B5-43C5-A606-74F7685A3ABC}">
      <formula1>species</formula1>
    </dataValidation>
    <dataValidation type="list" allowBlank="1" showInputMessage="1" showErrorMessage="1" sqref="C1:C1048576" xr:uid="{D5FF93D1-5B38-454C-AA2A-E5E547FE7CCB}">
      <formula1>salt_conc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F579DD-F81C-4886-8CD6-5ED1E7017A87}">
          <x14:formula1>
            <xm:f>'list coding'!$B$2:$B$12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E016-E0F7-4CED-84C1-83C1EEA3DA89}">
  <dimension ref="A1:Q136"/>
  <sheetViews>
    <sheetView workbookViewId="0">
      <selection activeCell="I29" sqref="I29"/>
    </sheetView>
  </sheetViews>
  <sheetFormatPr defaultRowHeight="15" x14ac:dyDescent="0.25"/>
  <sheetData>
    <row r="1" spans="1:17" ht="45.75" thickBot="1" x14ac:dyDescent="0.3">
      <c r="A1" s="18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3" t="s">
        <v>6</v>
      </c>
      <c r="H1" s="23" t="s">
        <v>7</v>
      </c>
      <c r="I1" s="23" t="s">
        <v>8</v>
      </c>
      <c r="J1" s="24" t="s">
        <v>9</v>
      </c>
      <c r="K1" s="24" t="s">
        <v>10</v>
      </c>
      <c r="L1" s="25" t="s">
        <v>11</v>
      </c>
      <c r="M1" s="26" t="s">
        <v>12</v>
      </c>
      <c r="N1" s="27" t="s">
        <v>13</v>
      </c>
      <c r="O1" s="28" t="s">
        <v>14</v>
      </c>
      <c r="P1" s="29" t="s">
        <v>15</v>
      </c>
      <c r="Q1" s="27" t="s">
        <v>16</v>
      </c>
    </row>
    <row r="2" spans="1:17" x14ac:dyDescent="0.25">
      <c r="A2" s="10" t="s">
        <v>17</v>
      </c>
      <c r="B2" s="11" t="s">
        <v>23</v>
      </c>
      <c r="C2" s="12">
        <v>0</v>
      </c>
      <c r="D2" s="13">
        <v>0.1804</v>
      </c>
      <c r="E2" s="14">
        <v>3.4500000000000003E-2</v>
      </c>
      <c r="F2" s="6">
        <f t="shared" ref="F2:F10" si="0">D2+E2</f>
        <v>0.21490000000000001</v>
      </c>
      <c r="G2" s="7">
        <v>3.2000000000000001E-2</v>
      </c>
      <c r="H2" s="15">
        <v>1.9E-2</v>
      </c>
      <c r="I2" s="15">
        <f t="shared" ref="I2:I10" si="1">SUM(G2:H2)</f>
        <v>5.1000000000000004E-2</v>
      </c>
      <c r="J2" s="16">
        <v>15.5</v>
      </c>
      <c r="K2" s="16">
        <v>16</v>
      </c>
      <c r="L2" s="17">
        <v>3</v>
      </c>
      <c r="M2" s="30">
        <f t="shared" ref="M2:M10" si="2">D2/E2</f>
        <v>5.2289855072463762</v>
      </c>
      <c r="N2" s="31">
        <f t="shared" ref="N2:N10" si="3">G2/H2</f>
        <v>1.6842105263157896</v>
      </c>
      <c r="O2" s="32">
        <f t="shared" ref="O2:O10" si="4">D2-G2</f>
        <v>0.1484</v>
      </c>
      <c r="P2" s="33">
        <f t="shared" ref="P2:P10" si="5">E2-H2</f>
        <v>1.5500000000000003E-2</v>
      </c>
      <c r="Q2" s="31">
        <f t="shared" ref="Q2:Q10" si="6">SUM(O2:P2)</f>
        <v>0.16390000000000002</v>
      </c>
    </row>
    <row r="3" spans="1:17" x14ac:dyDescent="0.25">
      <c r="A3" s="2" t="s">
        <v>17</v>
      </c>
      <c r="B3" s="3" t="s">
        <v>18</v>
      </c>
      <c r="C3" s="4">
        <v>0</v>
      </c>
      <c r="D3" s="5">
        <v>0.16259999999999999</v>
      </c>
      <c r="E3" s="6">
        <v>0.1583</v>
      </c>
      <c r="F3" s="6">
        <f t="shared" si="0"/>
        <v>0.32089999999999996</v>
      </c>
      <c r="G3" s="7">
        <v>2.7E-2</v>
      </c>
      <c r="H3" s="7">
        <v>2.4E-2</v>
      </c>
      <c r="I3" s="15">
        <f t="shared" si="1"/>
        <v>5.1000000000000004E-2</v>
      </c>
      <c r="J3" s="8">
        <v>13.2</v>
      </c>
      <c r="K3" s="8">
        <v>10</v>
      </c>
      <c r="L3" s="9">
        <v>3</v>
      </c>
      <c r="M3" s="30">
        <f t="shared" si="2"/>
        <v>1.027163613392293</v>
      </c>
      <c r="N3" s="31">
        <f t="shared" si="3"/>
        <v>1.125</v>
      </c>
      <c r="O3" s="32">
        <f t="shared" si="4"/>
        <v>0.1356</v>
      </c>
      <c r="P3" s="33">
        <f t="shared" si="5"/>
        <v>0.1343</v>
      </c>
      <c r="Q3" s="36">
        <f t="shared" si="6"/>
        <v>0.26990000000000003</v>
      </c>
    </row>
    <row r="4" spans="1:17" x14ac:dyDescent="0.25">
      <c r="A4" s="2" t="s">
        <v>17</v>
      </c>
      <c r="B4" s="3" t="s">
        <v>22</v>
      </c>
      <c r="C4" s="4">
        <v>0</v>
      </c>
      <c r="D4" s="5">
        <v>0.36499999999999999</v>
      </c>
      <c r="E4" s="6">
        <v>0.218</v>
      </c>
      <c r="F4" s="6">
        <f t="shared" si="0"/>
        <v>0.58299999999999996</v>
      </c>
      <c r="G4" s="7">
        <v>4.9000000000000002E-2</v>
      </c>
      <c r="H4" s="7">
        <v>4.2999999999999997E-2</v>
      </c>
      <c r="I4" s="15">
        <f t="shared" si="1"/>
        <v>9.1999999999999998E-2</v>
      </c>
      <c r="J4" s="8">
        <v>27.8</v>
      </c>
      <c r="K4" s="8">
        <v>16.8</v>
      </c>
      <c r="L4" s="9">
        <v>3</v>
      </c>
      <c r="M4" s="30">
        <f t="shared" si="2"/>
        <v>1.6743119266055047</v>
      </c>
      <c r="N4" s="31">
        <f t="shared" si="3"/>
        <v>1.1395348837209303</v>
      </c>
      <c r="O4" s="32">
        <f t="shared" si="4"/>
        <v>0.316</v>
      </c>
      <c r="P4" s="33">
        <f t="shared" si="5"/>
        <v>0.17499999999999999</v>
      </c>
      <c r="Q4" s="36">
        <f t="shared" si="6"/>
        <v>0.49099999999999999</v>
      </c>
    </row>
    <row r="5" spans="1:17" x14ac:dyDescent="0.25">
      <c r="A5" s="2" t="s">
        <v>17</v>
      </c>
      <c r="B5" s="3" t="s">
        <v>26</v>
      </c>
      <c r="C5" s="4">
        <v>0</v>
      </c>
      <c r="D5" s="5">
        <v>0.46400000000000002</v>
      </c>
      <c r="E5" s="6">
        <v>0.13200000000000001</v>
      </c>
      <c r="F5" s="6">
        <f t="shared" si="0"/>
        <v>0.59600000000000009</v>
      </c>
      <c r="G5" s="7">
        <v>5.1999999999999998E-2</v>
      </c>
      <c r="H5" s="7">
        <v>3.4000000000000002E-2</v>
      </c>
      <c r="I5" s="15">
        <f t="shared" si="1"/>
        <v>8.5999999999999993E-2</v>
      </c>
      <c r="J5" s="8">
        <v>30.2</v>
      </c>
      <c r="K5" s="8">
        <v>22.5</v>
      </c>
      <c r="L5" s="9">
        <v>4</v>
      </c>
      <c r="M5" s="30">
        <f t="shared" si="2"/>
        <v>3.5151515151515151</v>
      </c>
      <c r="N5" s="31">
        <f t="shared" si="3"/>
        <v>1.5294117647058822</v>
      </c>
      <c r="O5" s="32">
        <f t="shared" si="4"/>
        <v>0.41200000000000003</v>
      </c>
      <c r="P5" s="33">
        <f t="shared" si="5"/>
        <v>9.8000000000000004E-2</v>
      </c>
      <c r="Q5" s="36">
        <f t="shared" si="6"/>
        <v>0.51</v>
      </c>
    </row>
    <row r="6" spans="1:17" x14ac:dyDescent="0.25">
      <c r="A6" s="2" t="s">
        <v>17</v>
      </c>
      <c r="B6" s="3" t="s">
        <v>21</v>
      </c>
      <c r="C6" s="4">
        <v>0</v>
      </c>
      <c r="D6" s="5">
        <v>0.41620000000000001</v>
      </c>
      <c r="E6" s="6">
        <v>0.39269999999999999</v>
      </c>
      <c r="F6" s="6">
        <f t="shared" si="0"/>
        <v>0.80889999999999995</v>
      </c>
      <c r="G6" s="7">
        <v>5.8000000000000003E-2</v>
      </c>
      <c r="H6" s="7">
        <v>0.06</v>
      </c>
      <c r="I6" s="15">
        <f t="shared" si="1"/>
        <v>0.11799999999999999</v>
      </c>
      <c r="J6" s="8">
        <v>30</v>
      </c>
      <c r="K6" s="8">
        <v>21.5</v>
      </c>
      <c r="L6" s="9">
        <v>3</v>
      </c>
      <c r="M6" s="30">
        <f t="shared" si="2"/>
        <v>1.0598421186656481</v>
      </c>
      <c r="N6" s="31">
        <f t="shared" si="3"/>
        <v>0.96666666666666679</v>
      </c>
      <c r="O6" s="32">
        <f t="shared" si="4"/>
        <v>0.35820000000000002</v>
      </c>
      <c r="P6" s="33">
        <f t="shared" si="5"/>
        <v>0.3327</v>
      </c>
      <c r="Q6" s="36">
        <f t="shared" si="6"/>
        <v>0.69090000000000007</v>
      </c>
    </row>
    <row r="7" spans="1:17" x14ac:dyDescent="0.25">
      <c r="A7" s="2" t="s">
        <v>17</v>
      </c>
      <c r="B7" s="3" t="s">
        <v>24</v>
      </c>
      <c r="C7" s="4">
        <v>0</v>
      </c>
      <c r="D7" s="5">
        <v>0.36499999999999999</v>
      </c>
      <c r="E7" s="6">
        <v>0.46300000000000002</v>
      </c>
      <c r="F7" s="6">
        <f t="shared" si="0"/>
        <v>0.82800000000000007</v>
      </c>
      <c r="G7" s="7">
        <v>5.1999999999999998E-2</v>
      </c>
      <c r="H7" s="7">
        <v>5.3999999999999999E-2</v>
      </c>
      <c r="I7" s="15">
        <f t="shared" si="1"/>
        <v>0.106</v>
      </c>
      <c r="J7" s="8">
        <v>23</v>
      </c>
      <c r="K7" s="8">
        <v>21.5</v>
      </c>
      <c r="L7" s="9">
        <v>3</v>
      </c>
      <c r="M7" s="30">
        <f t="shared" si="2"/>
        <v>0.78833693304535635</v>
      </c>
      <c r="N7" s="31">
        <f t="shared" si="3"/>
        <v>0.96296296296296291</v>
      </c>
      <c r="O7" s="32">
        <f t="shared" si="4"/>
        <v>0.313</v>
      </c>
      <c r="P7" s="33">
        <f t="shared" si="5"/>
        <v>0.40900000000000003</v>
      </c>
      <c r="Q7" s="36">
        <f t="shared" si="6"/>
        <v>0.72199999999999998</v>
      </c>
    </row>
    <row r="8" spans="1:17" x14ac:dyDescent="0.25">
      <c r="A8" s="2" t="s">
        <v>17</v>
      </c>
      <c r="B8" s="3" t="s">
        <v>25</v>
      </c>
      <c r="C8" s="4">
        <v>0</v>
      </c>
      <c r="D8" s="5">
        <v>0.314</v>
      </c>
      <c r="E8" s="6">
        <v>0.27</v>
      </c>
      <c r="F8" s="6">
        <f t="shared" si="0"/>
        <v>0.58400000000000007</v>
      </c>
      <c r="G8" s="15">
        <v>3.7999999999999999E-2</v>
      </c>
      <c r="H8" s="7">
        <v>4.2000000000000003E-2</v>
      </c>
      <c r="I8" s="15">
        <f t="shared" si="1"/>
        <v>0.08</v>
      </c>
      <c r="J8" s="8">
        <v>20.6</v>
      </c>
      <c r="K8" s="8">
        <v>12.2</v>
      </c>
      <c r="L8" s="9">
        <v>3</v>
      </c>
      <c r="M8" s="30">
        <f t="shared" si="2"/>
        <v>1.162962962962963</v>
      </c>
      <c r="N8" s="31">
        <f t="shared" si="3"/>
        <v>0.90476190476190466</v>
      </c>
      <c r="O8" s="32">
        <f t="shared" si="4"/>
        <v>0.27600000000000002</v>
      </c>
      <c r="P8" s="33">
        <f t="shared" si="5"/>
        <v>0.22800000000000001</v>
      </c>
      <c r="Q8" s="36">
        <f t="shared" si="6"/>
        <v>0.504</v>
      </c>
    </row>
    <row r="9" spans="1:17" x14ac:dyDescent="0.25">
      <c r="A9" s="2" t="s">
        <v>17</v>
      </c>
      <c r="B9" s="3" t="s">
        <v>20</v>
      </c>
      <c r="C9" s="4">
        <v>0</v>
      </c>
      <c r="D9" s="5">
        <v>0.625</v>
      </c>
      <c r="E9" s="6">
        <v>0.18</v>
      </c>
      <c r="F9" s="6">
        <f t="shared" si="0"/>
        <v>0.80499999999999994</v>
      </c>
      <c r="G9" s="7">
        <v>8.1000000000000003E-2</v>
      </c>
      <c r="H9" s="7">
        <v>4.3999999999999997E-2</v>
      </c>
      <c r="I9" s="15">
        <f t="shared" si="1"/>
        <v>0.125</v>
      </c>
      <c r="J9" s="8">
        <v>36</v>
      </c>
      <c r="K9" s="8">
        <v>14</v>
      </c>
      <c r="L9" s="9">
        <v>4</v>
      </c>
      <c r="M9" s="30">
        <f t="shared" si="2"/>
        <v>3.4722222222222223</v>
      </c>
      <c r="N9" s="31">
        <f t="shared" si="3"/>
        <v>1.8409090909090911</v>
      </c>
      <c r="O9" s="32">
        <f t="shared" si="4"/>
        <v>0.54400000000000004</v>
      </c>
      <c r="P9" s="33">
        <f t="shared" si="5"/>
        <v>0.13600000000000001</v>
      </c>
      <c r="Q9" s="36">
        <f t="shared" si="6"/>
        <v>0.68</v>
      </c>
    </row>
    <row r="10" spans="1:17" x14ac:dyDescent="0.25">
      <c r="A10" s="2" t="s">
        <v>17</v>
      </c>
      <c r="B10" s="3" t="s">
        <v>19</v>
      </c>
      <c r="C10" s="4">
        <v>0</v>
      </c>
      <c r="D10" s="5">
        <v>0.69269999999999998</v>
      </c>
      <c r="E10" s="6">
        <v>0.53739999999999999</v>
      </c>
      <c r="F10" s="6">
        <f t="shared" si="0"/>
        <v>1.2301</v>
      </c>
      <c r="G10" s="7">
        <v>0.107</v>
      </c>
      <c r="H10" s="7">
        <v>8.7999999999999995E-2</v>
      </c>
      <c r="I10" s="15">
        <f t="shared" si="1"/>
        <v>0.19500000000000001</v>
      </c>
      <c r="J10" s="8">
        <v>32</v>
      </c>
      <c r="K10" s="8">
        <v>16.5</v>
      </c>
      <c r="L10" s="9">
        <v>4</v>
      </c>
      <c r="M10" s="30">
        <f t="shared" si="2"/>
        <v>1.2889839970227019</v>
      </c>
      <c r="N10" s="31">
        <f t="shared" si="3"/>
        <v>1.2159090909090911</v>
      </c>
      <c r="O10" s="32">
        <f t="shared" si="4"/>
        <v>0.5857</v>
      </c>
      <c r="P10" s="33">
        <f t="shared" si="5"/>
        <v>0.44940000000000002</v>
      </c>
      <c r="Q10" s="36">
        <f t="shared" si="6"/>
        <v>1.0350999999999999</v>
      </c>
    </row>
    <row r="11" spans="1:17" s="42" customFormat="1" x14ac:dyDescent="0.25">
      <c r="A11" s="38"/>
      <c r="B11" s="39"/>
      <c r="C11" s="40"/>
      <c r="D11" s="41">
        <f>AVERAGE(D2:D10)</f>
        <v>0.39832222222222219</v>
      </c>
      <c r="E11" s="41">
        <f t="shared" ref="E11:Q11" si="7">AVERAGE(E2:E10)</f>
        <v>0.2651</v>
      </c>
      <c r="F11" s="41">
        <f t="shared" si="7"/>
        <v>0.66342222222222225</v>
      </c>
      <c r="G11" s="41">
        <f t="shared" si="7"/>
        <v>5.5111111111111111E-2</v>
      </c>
      <c r="H11" s="41">
        <f t="shared" si="7"/>
        <v>4.5333333333333323E-2</v>
      </c>
      <c r="I11" s="41">
        <f t="shared" si="7"/>
        <v>0.10044444444444443</v>
      </c>
      <c r="J11" s="41">
        <f t="shared" si="7"/>
        <v>25.366666666666664</v>
      </c>
      <c r="K11" s="41">
        <f t="shared" si="7"/>
        <v>16.777777777777779</v>
      </c>
      <c r="L11" s="41">
        <f t="shared" si="7"/>
        <v>3.3333333333333335</v>
      </c>
      <c r="M11" s="41">
        <f t="shared" si="7"/>
        <v>2.1353289773682866</v>
      </c>
      <c r="N11" s="41">
        <f t="shared" si="7"/>
        <v>1.263262987883591</v>
      </c>
      <c r="O11" s="41">
        <f t="shared" si="7"/>
        <v>0.34321111111111113</v>
      </c>
      <c r="P11" s="41">
        <f t="shared" si="7"/>
        <v>0.21976666666666664</v>
      </c>
      <c r="Q11" s="41">
        <f t="shared" si="7"/>
        <v>0.5629777777777778</v>
      </c>
    </row>
    <row r="12" spans="1:17" x14ac:dyDescent="0.25">
      <c r="A12" s="2" t="s">
        <v>27</v>
      </c>
      <c r="B12" s="3" t="s">
        <v>23</v>
      </c>
      <c r="C12" s="4">
        <v>0</v>
      </c>
      <c r="D12" s="5">
        <v>0.2853</v>
      </c>
      <c r="E12" s="6">
        <v>0.24629999999999999</v>
      </c>
      <c r="F12" s="6">
        <f t="shared" ref="F12:F20" si="8">D12+E12</f>
        <v>0.53159999999999996</v>
      </c>
      <c r="G12" s="7">
        <v>4.9000000000000002E-2</v>
      </c>
      <c r="H12" s="7">
        <v>3.6999999999999998E-2</v>
      </c>
      <c r="I12" s="15">
        <f t="shared" ref="I12:I20" si="9">SUM(G12:H12)</f>
        <v>8.5999999999999993E-2</v>
      </c>
      <c r="J12" s="8">
        <v>27</v>
      </c>
      <c r="K12" s="8">
        <v>23</v>
      </c>
      <c r="L12" s="9">
        <v>4</v>
      </c>
      <c r="M12" s="30">
        <f t="shared" ref="M12:M20" si="10">D12/E12</f>
        <v>1.1583434835566382</v>
      </c>
      <c r="N12" s="31">
        <f t="shared" ref="N12:N20" si="11">G12/H12</f>
        <v>1.3243243243243243</v>
      </c>
      <c r="O12" s="32">
        <f t="shared" ref="O12:O20" si="12">D12-G12</f>
        <v>0.23630000000000001</v>
      </c>
      <c r="P12" s="33">
        <f t="shared" ref="P12:P20" si="13">E12-H12</f>
        <v>0.20929999999999999</v>
      </c>
      <c r="Q12" s="36">
        <f t="shared" ref="Q12:Q20" si="14">SUM(O12:P12)</f>
        <v>0.4456</v>
      </c>
    </row>
    <row r="13" spans="1:17" x14ac:dyDescent="0.25">
      <c r="A13" s="2" t="s">
        <v>27</v>
      </c>
      <c r="B13" s="3" t="s">
        <v>18</v>
      </c>
      <c r="C13" s="4">
        <v>0</v>
      </c>
      <c r="D13" s="5">
        <v>0.53869999999999996</v>
      </c>
      <c r="E13" s="6">
        <v>0.38640000000000002</v>
      </c>
      <c r="F13" s="6">
        <f t="shared" si="8"/>
        <v>0.92510000000000003</v>
      </c>
      <c r="G13" s="7">
        <v>9.9000000000000005E-2</v>
      </c>
      <c r="H13" s="7">
        <v>5.7000000000000002E-2</v>
      </c>
      <c r="I13" s="15">
        <f t="shared" si="9"/>
        <v>0.156</v>
      </c>
      <c r="J13" s="8">
        <v>24.6</v>
      </c>
      <c r="K13" s="8">
        <v>17</v>
      </c>
      <c r="L13" s="9">
        <v>5</v>
      </c>
      <c r="M13" s="30">
        <f t="shared" si="10"/>
        <v>1.3941511387163559</v>
      </c>
      <c r="N13" s="31">
        <f t="shared" si="11"/>
        <v>1.736842105263158</v>
      </c>
      <c r="O13" s="32">
        <f t="shared" si="12"/>
        <v>0.43969999999999998</v>
      </c>
      <c r="P13" s="33">
        <f t="shared" si="13"/>
        <v>0.32940000000000003</v>
      </c>
      <c r="Q13" s="36">
        <f t="shared" si="14"/>
        <v>0.76910000000000001</v>
      </c>
    </row>
    <row r="14" spans="1:17" x14ac:dyDescent="0.25">
      <c r="A14" s="2" t="s">
        <v>27</v>
      </c>
      <c r="B14" s="3" t="s">
        <v>22</v>
      </c>
      <c r="C14" s="4">
        <v>0</v>
      </c>
      <c r="D14" s="5">
        <v>0.61499999999999999</v>
      </c>
      <c r="E14" s="6">
        <v>0.34699999999999998</v>
      </c>
      <c r="F14" s="6">
        <f t="shared" si="8"/>
        <v>0.96199999999999997</v>
      </c>
      <c r="G14" s="7">
        <v>9.9000000000000005E-2</v>
      </c>
      <c r="H14" s="7">
        <v>8.4000000000000005E-2</v>
      </c>
      <c r="I14" s="15">
        <f t="shared" si="9"/>
        <v>0.183</v>
      </c>
      <c r="J14" s="8">
        <v>27.2</v>
      </c>
      <c r="K14" s="8">
        <v>27.5</v>
      </c>
      <c r="L14" s="9">
        <v>5</v>
      </c>
      <c r="M14" s="30">
        <f t="shared" si="10"/>
        <v>1.7723342939481268</v>
      </c>
      <c r="N14" s="31">
        <f t="shared" si="11"/>
        <v>1.1785714285714286</v>
      </c>
      <c r="O14" s="32">
        <f t="shared" si="12"/>
        <v>0.51600000000000001</v>
      </c>
      <c r="P14" s="33">
        <f t="shared" si="13"/>
        <v>0.26299999999999996</v>
      </c>
      <c r="Q14" s="36">
        <f t="shared" si="14"/>
        <v>0.77899999999999991</v>
      </c>
    </row>
    <row r="15" spans="1:17" x14ac:dyDescent="0.25">
      <c r="A15" s="2" t="s">
        <v>27</v>
      </c>
      <c r="B15" s="3" t="s">
        <v>21</v>
      </c>
      <c r="C15" s="4">
        <v>0</v>
      </c>
      <c r="D15" s="5">
        <v>0.30159999999999998</v>
      </c>
      <c r="E15" s="6">
        <v>0.26790000000000003</v>
      </c>
      <c r="F15" s="6">
        <f t="shared" si="8"/>
        <v>0.56950000000000001</v>
      </c>
      <c r="G15" s="7">
        <v>1.2E-2</v>
      </c>
      <c r="H15" s="7">
        <v>4.7E-2</v>
      </c>
      <c r="I15" s="15">
        <f t="shared" si="9"/>
        <v>5.8999999999999997E-2</v>
      </c>
      <c r="J15" s="8">
        <v>24.3</v>
      </c>
      <c r="K15" s="8">
        <v>22.2</v>
      </c>
      <c r="L15" s="9">
        <v>4</v>
      </c>
      <c r="M15" s="30">
        <f t="shared" si="10"/>
        <v>1.125793206420306</v>
      </c>
      <c r="N15" s="31">
        <f t="shared" si="11"/>
        <v>0.25531914893617019</v>
      </c>
      <c r="O15" s="32">
        <f t="shared" si="12"/>
        <v>0.28959999999999997</v>
      </c>
      <c r="P15" s="33">
        <f t="shared" si="13"/>
        <v>0.22090000000000004</v>
      </c>
      <c r="Q15" s="36">
        <f t="shared" si="14"/>
        <v>0.51049999999999995</v>
      </c>
    </row>
    <row r="16" spans="1:17" x14ac:dyDescent="0.25">
      <c r="A16" s="2" t="s">
        <v>27</v>
      </c>
      <c r="B16" s="3" t="s">
        <v>26</v>
      </c>
      <c r="C16" s="4">
        <v>0</v>
      </c>
      <c r="D16" s="5">
        <v>0.61880000000000002</v>
      </c>
      <c r="E16" s="6">
        <v>0.35859999999999997</v>
      </c>
      <c r="F16" s="6">
        <f t="shared" si="8"/>
        <v>0.97740000000000005</v>
      </c>
      <c r="G16" s="7">
        <v>0.1</v>
      </c>
      <c r="H16" s="7">
        <v>9.9000000000000005E-2</v>
      </c>
      <c r="I16" s="15">
        <f t="shared" si="9"/>
        <v>0.19900000000000001</v>
      </c>
      <c r="J16" s="8">
        <v>29.8</v>
      </c>
      <c r="K16" s="8">
        <v>31.5</v>
      </c>
      <c r="L16" s="9">
        <v>5</v>
      </c>
      <c r="M16" s="30">
        <f t="shared" si="10"/>
        <v>1.725599553820413</v>
      </c>
      <c r="N16" s="31">
        <f t="shared" si="11"/>
        <v>1.0101010101010102</v>
      </c>
      <c r="O16" s="32">
        <f t="shared" si="12"/>
        <v>0.51880000000000004</v>
      </c>
      <c r="P16" s="33">
        <f t="shared" si="13"/>
        <v>0.25959999999999994</v>
      </c>
      <c r="Q16" s="36">
        <f t="shared" si="14"/>
        <v>0.77839999999999998</v>
      </c>
    </row>
    <row r="17" spans="1:17" x14ac:dyDescent="0.25">
      <c r="A17" s="2" t="s">
        <v>27</v>
      </c>
      <c r="B17" s="3" t="s">
        <v>24</v>
      </c>
      <c r="C17" s="4">
        <v>0</v>
      </c>
      <c r="D17" s="5">
        <v>0.19</v>
      </c>
      <c r="E17" s="5">
        <v>0.11</v>
      </c>
      <c r="F17" s="6">
        <f t="shared" si="8"/>
        <v>0.3</v>
      </c>
      <c r="G17" s="7">
        <v>2.4E-2</v>
      </c>
      <c r="H17" s="7">
        <v>8.9999999999999993E-3</v>
      </c>
      <c r="I17" s="15">
        <f t="shared" si="9"/>
        <v>3.3000000000000002E-2</v>
      </c>
      <c r="J17" s="8">
        <v>19.7</v>
      </c>
      <c r="K17" s="8">
        <v>24.5</v>
      </c>
      <c r="L17" s="9">
        <v>4</v>
      </c>
      <c r="M17" s="30">
        <f t="shared" si="10"/>
        <v>1.7272727272727273</v>
      </c>
      <c r="N17" s="31">
        <f t="shared" si="11"/>
        <v>2.666666666666667</v>
      </c>
      <c r="O17" s="32">
        <f t="shared" si="12"/>
        <v>0.16600000000000001</v>
      </c>
      <c r="P17" s="33">
        <f t="shared" si="13"/>
        <v>0.10100000000000001</v>
      </c>
      <c r="Q17" s="36">
        <f t="shared" si="14"/>
        <v>0.26700000000000002</v>
      </c>
    </row>
    <row r="18" spans="1:17" x14ac:dyDescent="0.25">
      <c r="A18" s="2" t="s">
        <v>27</v>
      </c>
      <c r="B18" s="3" t="s">
        <v>25</v>
      </c>
      <c r="C18" s="4">
        <v>0</v>
      </c>
      <c r="D18" s="5">
        <v>0.59570000000000001</v>
      </c>
      <c r="E18" s="6">
        <v>0.1066</v>
      </c>
      <c r="F18" s="6">
        <f t="shared" si="8"/>
        <v>0.70230000000000004</v>
      </c>
      <c r="G18" s="7">
        <v>1.4E-2</v>
      </c>
      <c r="H18" s="7">
        <v>4.9000000000000002E-2</v>
      </c>
      <c r="I18" s="15">
        <f t="shared" si="9"/>
        <v>6.3E-2</v>
      </c>
      <c r="J18" s="8">
        <v>30.1</v>
      </c>
      <c r="K18" s="8">
        <v>27.4</v>
      </c>
      <c r="L18" s="9">
        <v>4</v>
      </c>
      <c r="M18" s="30">
        <f t="shared" si="10"/>
        <v>5.588180112570357</v>
      </c>
      <c r="N18" s="31">
        <f t="shared" si="11"/>
        <v>0.2857142857142857</v>
      </c>
      <c r="O18" s="32">
        <f t="shared" si="12"/>
        <v>0.58169999999999999</v>
      </c>
      <c r="P18" s="33">
        <f t="shared" si="13"/>
        <v>5.7599999999999998E-2</v>
      </c>
      <c r="Q18" s="36">
        <f t="shared" si="14"/>
        <v>0.63929999999999998</v>
      </c>
    </row>
    <row r="19" spans="1:17" x14ac:dyDescent="0.25">
      <c r="A19" s="2" t="s">
        <v>27</v>
      </c>
      <c r="B19" s="3" t="s">
        <v>20</v>
      </c>
      <c r="C19" s="4">
        <v>0</v>
      </c>
      <c r="D19" s="5">
        <v>0.48320000000000002</v>
      </c>
      <c r="E19" s="6">
        <v>0.37080000000000002</v>
      </c>
      <c r="F19" s="6">
        <f t="shared" si="8"/>
        <v>0.85400000000000009</v>
      </c>
      <c r="G19" s="7">
        <v>8.2000000000000003E-2</v>
      </c>
      <c r="H19" s="7">
        <v>6.6000000000000003E-2</v>
      </c>
      <c r="I19" s="15">
        <f t="shared" si="9"/>
        <v>0.14800000000000002</v>
      </c>
      <c r="J19" s="8">
        <v>27.2</v>
      </c>
      <c r="K19" s="8">
        <v>36</v>
      </c>
      <c r="L19" s="9">
        <v>5</v>
      </c>
      <c r="M19" s="30">
        <f t="shared" si="10"/>
        <v>1.3031283710895361</v>
      </c>
      <c r="N19" s="31">
        <f t="shared" si="11"/>
        <v>1.2424242424242424</v>
      </c>
      <c r="O19" s="32">
        <f t="shared" si="12"/>
        <v>0.4012</v>
      </c>
      <c r="P19" s="33">
        <f t="shared" si="13"/>
        <v>0.30480000000000002</v>
      </c>
      <c r="Q19" s="36">
        <f t="shared" si="14"/>
        <v>0.70599999999999996</v>
      </c>
    </row>
    <row r="20" spans="1:17" x14ac:dyDescent="0.25">
      <c r="A20" s="2" t="s">
        <v>27</v>
      </c>
      <c r="B20" s="3" t="s">
        <v>19</v>
      </c>
      <c r="C20" s="4">
        <v>0</v>
      </c>
      <c r="D20" s="5">
        <v>0.59599999999999997</v>
      </c>
      <c r="E20" s="6">
        <v>0.23780000000000001</v>
      </c>
      <c r="F20" s="6">
        <f t="shared" si="8"/>
        <v>0.83379999999999999</v>
      </c>
      <c r="G20" s="7">
        <v>0.106</v>
      </c>
      <c r="H20" s="7">
        <v>6.6000000000000003E-2</v>
      </c>
      <c r="I20" s="15">
        <f t="shared" si="9"/>
        <v>0.17199999999999999</v>
      </c>
      <c r="J20" s="8">
        <v>31.2</v>
      </c>
      <c r="K20" s="8">
        <v>34.5</v>
      </c>
      <c r="L20" s="9">
        <v>5</v>
      </c>
      <c r="M20" s="30">
        <f t="shared" si="10"/>
        <v>2.5063078216989063</v>
      </c>
      <c r="N20" s="31">
        <f t="shared" si="11"/>
        <v>1.606060606060606</v>
      </c>
      <c r="O20" s="32">
        <f t="shared" si="12"/>
        <v>0.49</v>
      </c>
      <c r="P20" s="33">
        <f t="shared" si="13"/>
        <v>0.17180000000000001</v>
      </c>
      <c r="Q20" s="36">
        <f t="shared" si="14"/>
        <v>0.66179999999999994</v>
      </c>
    </row>
    <row r="21" spans="1:17" s="42" customFormat="1" x14ac:dyDescent="0.25">
      <c r="A21" s="38"/>
      <c r="B21" s="39"/>
      <c r="C21" s="40"/>
      <c r="D21" s="41">
        <f>AVERAGE(D12:D20)</f>
        <v>0.4693666666666666</v>
      </c>
      <c r="E21" s="41">
        <f t="shared" ref="E21:Q21" si="15">AVERAGE(E12:E20)</f>
        <v>0.27015555555555554</v>
      </c>
      <c r="F21" s="41">
        <f t="shared" si="15"/>
        <v>0.7395222222222223</v>
      </c>
      <c r="G21" s="41">
        <f t="shared" si="15"/>
        <v>6.5000000000000002E-2</v>
      </c>
      <c r="H21" s="41">
        <f t="shared" si="15"/>
        <v>5.7111111111111112E-2</v>
      </c>
      <c r="I21" s="41">
        <f t="shared" si="15"/>
        <v>0.12211111111111113</v>
      </c>
      <c r="J21" s="41">
        <f t="shared" si="15"/>
        <v>26.788888888888884</v>
      </c>
      <c r="K21" s="41">
        <f t="shared" si="15"/>
        <v>27.066666666666666</v>
      </c>
      <c r="L21" s="41">
        <f t="shared" si="15"/>
        <v>4.5555555555555554</v>
      </c>
      <c r="M21" s="41">
        <f t="shared" si="15"/>
        <v>2.0334567454548185</v>
      </c>
      <c r="N21" s="41">
        <f t="shared" si="15"/>
        <v>1.2562248686735438</v>
      </c>
      <c r="O21" s="41">
        <f t="shared" si="15"/>
        <v>0.40436666666666671</v>
      </c>
      <c r="P21" s="41">
        <f t="shared" si="15"/>
        <v>0.21304444444444445</v>
      </c>
      <c r="Q21" s="41">
        <f t="shared" si="15"/>
        <v>0.61741111111111102</v>
      </c>
    </row>
    <row r="22" spans="1:17" x14ac:dyDescent="0.25">
      <c r="A22" s="2"/>
      <c r="B22" s="3"/>
      <c r="C22" s="4"/>
      <c r="D22" s="5"/>
      <c r="E22" s="6"/>
      <c r="F22" s="6"/>
      <c r="G22" s="7"/>
      <c r="H22" s="7"/>
      <c r="I22" s="15"/>
      <c r="J22" s="8"/>
      <c r="K22" s="8"/>
      <c r="L22" s="9"/>
      <c r="M22" s="30"/>
      <c r="N22" s="31"/>
      <c r="O22" s="32"/>
      <c r="P22" s="33"/>
      <c r="Q22" s="36"/>
    </row>
    <row r="23" spans="1:17" x14ac:dyDescent="0.25">
      <c r="A23" s="2"/>
      <c r="B23" s="3"/>
      <c r="C23" s="4"/>
      <c r="D23" s="5"/>
      <c r="E23" s="6"/>
      <c r="F23" s="6"/>
      <c r="G23" s="7"/>
      <c r="H23" s="7"/>
      <c r="I23" s="15"/>
      <c r="J23" s="8"/>
      <c r="K23" s="8"/>
      <c r="L23" s="9"/>
      <c r="M23" s="30"/>
      <c r="N23" s="31"/>
      <c r="O23" s="32"/>
      <c r="P23" s="33"/>
      <c r="Q23" s="36"/>
    </row>
    <row r="24" spans="1:17" x14ac:dyDescent="0.25">
      <c r="A24" s="2"/>
      <c r="B24" s="3"/>
      <c r="C24" s="4"/>
      <c r="D24" s="5"/>
      <c r="E24" s="6"/>
      <c r="F24" s="6"/>
      <c r="G24" s="7"/>
      <c r="H24" s="7"/>
      <c r="I24" s="15"/>
      <c r="J24" s="8"/>
      <c r="K24" s="8"/>
      <c r="L24" s="9"/>
      <c r="M24" s="30"/>
      <c r="N24" s="31"/>
      <c r="O24" s="32"/>
      <c r="P24" s="33"/>
      <c r="Q24" s="36"/>
    </row>
    <row r="25" spans="1:17" x14ac:dyDescent="0.25">
      <c r="A25" s="2"/>
      <c r="B25" s="3"/>
      <c r="C25" s="4"/>
      <c r="D25" s="5"/>
      <c r="E25" s="6"/>
      <c r="F25" s="6"/>
      <c r="G25" s="7"/>
      <c r="H25" s="7"/>
      <c r="I25" s="15"/>
      <c r="J25" s="8"/>
      <c r="K25" s="8"/>
      <c r="L25" s="9"/>
      <c r="M25" s="30"/>
      <c r="N25" s="31"/>
      <c r="O25" s="32"/>
      <c r="P25" s="33"/>
      <c r="Q25" s="36"/>
    </row>
    <row r="26" spans="1:17" x14ac:dyDescent="0.25">
      <c r="A26" s="2"/>
      <c r="B26" s="3"/>
      <c r="C26" s="4"/>
      <c r="D26" s="5"/>
      <c r="E26" s="6"/>
      <c r="F26" s="6"/>
      <c r="G26" s="7"/>
      <c r="H26" s="7"/>
      <c r="I26" s="15"/>
      <c r="J26" s="8"/>
      <c r="K26" s="8"/>
      <c r="L26" s="9"/>
      <c r="M26" s="30"/>
      <c r="N26" s="31"/>
      <c r="O26" s="32"/>
      <c r="P26" s="33"/>
      <c r="Q26" s="36"/>
    </row>
    <row r="27" spans="1:17" x14ac:dyDescent="0.25">
      <c r="A27" s="2"/>
      <c r="B27" s="3"/>
      <c r="C27" s="4"/>
      <c r="D27" s="5"/>
      <c r="E27" s="5"/>
      <c r="F27" s="6"/>
      <c r="G27" s="7"/>
      <c r="H27" s="7"/>
      <c r="I27" s="15"/>
      <c r="J27" s="8"/>
      <c r="K27" s="8"/>
      <c r="L27" s="9"/>
      <c r="M27" s="30"/>
      <c r="N27" s="31"/>
      <c r="O27" s="32"/>
      <c r="P27" s="33"/>
      <c r="Q27" s="36"/>
    </row>
    <row r="28" spans="1:17" x14ac:dyDescent="0.25">
      <c r="A28" s="2"/>
      <c r="B28" s="3"/>
      <c r="C28" s="4"/>
      <c r="D28" s="5"/>
      <c r="E28" s="6"/>
      <c r="F28" s="6"/>
      <c r="G28" s="7"/>
      <c r="H28" s="7"/>
      <c r="I28" s="15"/>
      <c r="J28" s="8"/>
      <c r="K28" s="8"/>
      <c r="L28" s="9"/>
      <c r="M28" s="30"/>
      <c r="N28" s="31"/>
      <c r="O28" s="32"/>
      <c r="P28" s="33"/>
      <c r="Q28" s="36"/>
    </row>
    <row r="29" spans="1:17" x14ac:dyDescent="0.25">
      <c r="A29" s="2"/>
      <c r="B29" s="3"/>
      <c r="C29" s="4"/>
      <c r="D29" s="5"/>
      <c r="E29" s="6"/>
      <c r="F29" s="6"/>
      <c r="G29" s="7"/>
      <c r="H29" s="7"/>
      <c r="I29" s="15"/>
      <c r="J29" s="8"/>
      <c r="K29" s="8"/>
      <c r="L29" s="9"/>
      <c r="M29" s="30"/>
      <c r="N29" s="31"/>
      <c r="O29" s="32"/>
      <c r="P29" s="33"/>
      <c r="Q29" s="36"/>
    </row>
    <row r="30" spans="1:17" x14ac:dyDescent="0.25">
      <c r="A30" s="2"/>
      <c r="B30" s="3"/>
      <c r="C30" s="4"/>
      <c r="D30" s="5"/>
      <c r="E30" s="6"/>
      <c r="F30" s="6"/>
      <c r="G30" s="7"/>
      <c r="H30" s="7"/>
      <c r="I30" s="15"/>
      <c r="J30" s="8"/>
      <c r="K30" s="8"/>
      <c r="L30" s="9"/>
      <c r="M30" s="30"/>
      <c r="N30" s="31"/>
      <c r="O30" s="32"/>
      <c r="P30" s="33"/>
      <c r="Q30" s="36"/>
    </row>
    <row r="31" spans="1:17" x14ac:dyDescent="0.25">
      <c r="A31" s="2"/>
      <c r="B31" s="3"/>
      <c r="C31" s="4"/>
      <c r="D31" s="5"/>
      <c r="E31" s="6"/>
      <c r="F31" s="6"/>
      <c r="G31" s="7"/>
      <c r="H31" s="7"/>
      <c r="I31" s="15"/>
      <c r="J31" s="8"/>
      <c r="K31" s="8"/>
      <c r="L31" s="9"/>
      <c r="M31" s="30"/>
      <c r="N31" s="31"/>
      <c r="O31" s="32"/>
      <c r="P31" s="33"/>
      <c r="Q31" s="36"/>
    </row>
    <row r="32" spans="1:17" x14ac:dyDescent="0.25">
      <c r="A32" s="2"/>
      <c r="B32" s="3"/>
      <c r="C32" s="4"/>
      <c r="D32" s="5"/>
      <c r="E32" s="6"/>
      <c r="F32" s="6"/>
      <c r="G32" s="7"/>
      <c r="H32" s="7"/>
      <c r="I32" s="15"/>
      <c r="J32" s="8"/>
      <c r="K32" s="8"/>
      <c r="L32" s="9"/>
      <c r="M32" s="30"/>
      <c r="N32" s="31"/>
      <c r="O32" s="32"/>
      <c r="P32" s="33"/>
      <c r="Q32" s="36"/>
    </row>
    <row r="33" spans="1:17" x14ac:dyDescent="0.25">
      <c r="A33" s="2"/>
      <c r="B33" s="3"/>
      <c r="C33" s="4"/>
      <c r="D33" s="5"/>
      <c r="E33" s="6"/>
      <c r="F33" s="6"/>
      <c r="G33" s="7"/>
      <c r="H33" s="7"/>
      <c r="I33" s="15"/>
      <c r="J33" s="8"/>
      <c r="K33" s="8"/>
      <c r="L33" s="9"/>
      <c r="M33" s="30"/>
      <c r="N33" s="31"/>
      <c r="O33" s="32"/>
      <c r="P33" s="33"/>
      <c r="Q33" s="36"/>
    </row>
    <row r="34" spans="1:17" x14ac:dyDescent="0.25">
      <c r="A34" s="2"/>
      <c r="B34" s="3"/>
      <c r="C34" s="4"/>
      <c r="D34" s="5"/>
      <c r="E34" s="6"/>
      <c r="F34" s="6"/>
      <c r="G34" s="7"/>
      <c r="H34" s="7"/>
      <c r="I34" s="15"/>
      <c r="J34" s="8"/>
      <c r="K34" s="8"/>
      <c r="L34" s="9"/>
      <c r="M34" s="30"/>
      <c r="N34" s="31"/>
      <c r="O34" s="32"/>
      <c r="P34" s="33"/>
      <c r="Q34" s="36"/>
    </row>
    <row r="35" spans="1:17" x14ac:dyDescent="0.25">
      <c r="A35" s="2"/>
      <c r="B35" s="3"/>
      <c r="C35" s="4"/>
      <c r="D35" s="5"/>
      <c r="E35" s="6"/>
      <c r="F35" s="6"/>
      <c r="G35" s="7"/>
      <c r="H35" s="7"/>
      <c r="I35" s="15"/>
      <c r="J35" s="8"/>
      <c r="K35" s="8"/>
      <c r="L35" s="9"/>
      <c r="M35" s="30"/>
      <c r="N35" s="31"/>
      <c r="O35" s="32"/>
      <c r="P35" s="33"/>
      <c r="Q35" s="36"/>
    </row>
    <row r="36" spans="1:17" x14ac:dyDescent="0.25">
      <c r="A36" s="2"/>
      <c r="B36" s="3"/>
      <c r="C36" s="4"/>
      <c r="D36" s="5"/>
      <c r="E36" s="6"/>
      <c r="F36" s="6"/>
      <c r="G36" s="7"/>
      <c r="H36" s="7"/>
      <c r="I36" s="15"/>
      <c r="J36" s="8"/>
      <c r="K36" s="8"/>
      <c r="L36" s="9"/>
      <c r="M36" s="30"/>
      <c r="N36" s="31"/>
      <c r="O36" s="32"/>
      <c r="P36" s="33"/>
      <c r="Q36" s="36"/>
    </row>
    <row r="37" spans="1:17" x14ac:dyDescent="0.25">
      <c r="A37" s="2"/>
      <c r="B37" s="3"/>
      <c r="C37" s="4"/>
      <c r="D37" s="5"/>
      <c r="E37" s="6"/>
      <c r="F37" s="6"/>
      <c r="G37" s="7"/>
      <c r="H37" s="7"/>
      <c r="I37" s="15"/>
      <c r="J37" s="8"/>
      <c r="K37" s="8"/>
      <c r="L37" s="9"/>
      <c r="M37" s="30"/>
      <c r="N37" s="31"/>
      <c r="O37" s="32"/>
      <c r="P37" s="33"/>
      <c r="Q37" s="36"/>
    </row>
    <row r="38" spans="1:17" x14ac:dyDescent="0.25">
      <c r="A38" s="2"/>
      <c r="B38" s="3"/>
      <c r="C38" s="4"/>
      <c r="D38" s="5"/>
      <c r="E38" s="6"/>
      <c r="F38" s="6"/>
      <c r="G38" s="7"/>
      <c r="H38" s="7"/>
      <c r="I38" s="15"/>
      <c r="J38" s="8"/>
      <c r="K38" s="8"/>
      <c r="L38" s="9"/>
      <c r="M38" s="30"/>
      <c r="N38" s="31"/>
      <c r="O38" s="32"/>
      <c r="P38" s="33"/>
      <c r="Q38" s="36"/>
    </row>
    <row r="39" spans="1:17" x14ac:dyDescent="0.25">
      <c r="A39" s="2"/>
      <c r="B39" s="3"/>
      <c r="C39" s="4"/>
      <c r="D39" s="5"/>
      <c r="E39" s="6"/>
      <c r="F39" s="6"/>
      <c r="G39" s="7"/>
      <c r="H39" s="7"/>
      <c r="I39" s="15"/>
      <c r="J39" s="8"/>
      <c r="K39" s="8"/>
      <c r="L39" s="9"/>
      <c r="M39" s="30"/>
      <c r="N39" s="31"/>
      <c r="O39" s="32"/>
      <c r="P39" s="33"/>
      <c r="Q39" s="36"/>
    </row>
    <row r="40" spans="1:17" x14ac:dyDescent="0.25">
      <c r="A40" s="2"/>
      <c r="B40" s="3"/>
      <c r="C40" s="4"/>
      <c r="D40" s="5"/>
      <c r="E40" s="6"/>
      <c r="F40" s="6"/>
      <c r="G40" s="7"/>
      <c r="H40" s="7"/>
      <c r="I40" s="15"/>
      <c r="J40" s="8"/>
      <c r="K40" s="8"/>
      <c r="L40" s="9"/>
      <c r="M40" s="30"/>
      <c r="N40" s="31"/>
      <c r="O40" s="32"/>
      <c r="P40" s="33"/>
      <c r="Q40" s="36"/>
    </row>
    <row r="41" spans="1:17" x14ac:dyDescent="0.25">
      <c r="A41" s="2"/>
      <c r="B41" s="3"/>
      <c r="C41" s="4"/>
      <c r="D41" s="5"/>
      <c r="E41" s="6"/>
      <c r="F41" s="6"/>
      <c r="G41" s="7"/>
      <c r="H41" s="7"/>
      <c r="I41" s="15"/>
      <c r="J41" s="8"/>
      <c r="K41" s="8"/>
      <c r="L41" s="9"/>
      <c r="M41" s="30"/>
      <c r="N41" s="31"/>
      <c r="O41" s="32"/>
      <c r="P41" s="33"/>
      <c r="Q41" s="36"/>
    </row>
    <row r="42" spans="1:17" x14ac:dyDescent="0.25">
      <c r="A42" s="2"/>
      <c r="B42" s="3"/>
      <c r="C42" s="4"/>
      <c r="D42" s="5"/>
      <c r="E42" s="6"/>
      <c r="F42" s="6"/>
      <c r="G42" s="7"/>
      <c r="H42" s="7"/>
      <c r="I42" s="15"/>
      <c r="J42" s="8"/>
      <c r="K42" s="8"/>
      <c r="L42" s="9"/>
      <c r="M42" s="30"/>
      <c r="N42" s="31"/>
      <c r="O42" s="32"/>
      <c r="P42" s="33"/>
      <c r="Q42" s="36"/>
    </row>
    <row r="43" spans="1:17" x14ac:dyDescent="0.25">
      <c r="A43" s="2"/>
      <c r="B43" s="3"/>
      <c r="C43" s="4"/>
      <c r="D43" s="5"/>
      <c r="E43" s="6"/>
      <c r="F43" s="6"/>
      <c r="G43" s="7"/>
      <c r="H43" s="7"/>
      <c r="I43" s="15"/>
      <c r="J43" s="8"/>
      <c r="K43" s="8"/>
      <c r="L43" s="9"/>
      <c r="M43" s="30"/>
      <c r="N43" s="31"/>
      <c r="O43" s="32"/>
      <c r="P43" s="33"/>
      <c r="Q43" s="36"/>
    </row>
    <row r="44" spans="1:17" x14ac:dyDescent="0.25">
      <c r="A44" s="2"/>
      <c r="B44" s="3"/>
      <c r="C44" s="4"/>
      <c r="D44" s="5"/>
      <c r="E44" s="6"/>
      <c r="F44" s="6"/>
      <c r="G44" s="7"/>
      <c r="H44" s="7"/>
      <c r="I44" s="15"/>
      <c r="J44" s="8"/>
      <c r="K44" s="8"/>
      <c r="L44" s="9"/>
      <c r="M44" s="30"/>
      <c r="N44" s="31"/>
      <c r="O44" s="32"/>
      <c r="P44" s="33"/>
      <c r="Q44" s="36"/>
    </row>
    <row r="45" spans="1:17" x14ac:dyDescent="0.25">
      <c r="A45" s="2"/>
      <c r="B45" s="3"/>
      <c r="C45" s="4"/>
      <c r="D45" s="5"/>
      <c r="E45" s="6"/>
      <c r="F45" s="6"/>
      <c r="G45" s="7"/>
      <c r="H45" s="7"/>
      <c r="I45" s="15"/>
      <c r="J45" s="8"/>
      <c r="K45" s="8"/>
      <c r="L45" s="9"/>
      <c r="M45" s="30"/>
      <c r="N45" s="31"/>
      <c r="O45" s="32"/>
      <c r="P45" s="33"/>
      <c r="Q45" s="36"/>
    </row>
    <row r="46" spans="1:17" x14ac:dyDescent="0.25">
      <c r="A46" s="2"/>
      <c r="B46" s="3"/>
      <c r="C46" s="4"/>
      <c r="D46" s="5"/>
      <c r="E46" s="6"/>
      <c r="F46" s="6"/>
      <c r="G46" s="7"/>
      <c r="H46" s="7"/>
      <c r="I46" s="15"/>
      <c r="J46" s="8"/>
      <c r="K46" s="8"/>
      <c r="L46" s="9"/>
      <c r="M46" s="30"/>
      <c r="N46" s="31"/>
      <c r="O46" s="32"/>
      <c r="P46" s="33"/>
      <c r="Q46" s="36"/>
    </row>
    <row r="47" spans="1:17" x14ac:dyDescent="0.25">
      <c r="A47" s="2"/>
      <c r="B47" s="3"/>
      <c r="C47" s="4"/>
      <c r="D47" s="5"/>
      <c r="E47" s="6"/>
      <c r="F47" s="6"/>
      <c r="G47" s="7"/>
      <c r="H47" s="7"/>
      <c r="I47" s="15"/>
      <c r="J47" s="8"/>
      <c r="K47" s="8"/>
      <c r="L47" s="9"/>
      <c r="M47" s="30"/>
      <c r="N47" s="31"/>
      <c r="O47" s="32"/>
      <c r="P47" s="33"/>
      <c r="Q47" s="36"/>
    </row>
    <row r="48" spans="1:17" x14ac:dyDescent="0.25">
      <c r="A48" s="2"/>
      <c r="B48" s="3"/>
      <c r="C48" s="4"/>
      <c r="D48" s="5"/>
      <c r="E48" s="6"/>
      <c r="F48" s="6"/>
      <c r="G48" s="7"/>
      <c r="H48" s="7"/>
      <c r="I48" s="15"/>
      <c r="J48" s="8"/>
      <c r="K48" s="8"/>
      <c r="L48" s="9"/>
      <c r="M48" s="30"/>
      <c r="N48" s="31"/>
      <c r="O48" s="32"/>
      <c r="P48" s="33"/>
      <c r="Q48" s="36"/>
    </row>
    <row r="49" spans="1:17" x14ac:dyDescent="0.25">
      <c r="A49" s="2"/>
      <c r="B49" s="3"/>
      <c r="C49" s="4"/>
      <c r="D49" s="5"/>
      <c r="E49" s="6"/>
      <c r="F49" s="6"/>
      <c r="G49" s="7"/>
      <c r="H49" s="7"/>
      <c r="I49" s="15"/>
      <c r="J49" s="8"/>
      <c r="K49" s="8"/>
      <c r="L49" s="9"/>
      <c r="M49" s="30"/>
      <c r="N49" s="31"/>
      <c r="O49" s="32"/>
      <c r="P49" s="33"/>
      <c r="Q49" s="36"/>
    </row>
    <row r="50" spans="1:17" x14ac:dyDescent="0.25">
      <c r="A50" s="2"/>
      <c r="B50" s="3"/>
      <c r="C50" s="4"/>
      <c r="D50" s="5"/>
      <c r="E50" s="6"/>
      <c r="F50" s="6"/>
      <c r="G50" s="7"/>
      <c r="H50" s="7"/>
      <c r="I50" s="15"/>
      <c r="J50" s="8"/>
      <c r="K50" s="8"/>
      <c r="L50" s="9"/>
      <c r="M50" s="30"/>
      <c r="N50" s="31"/>
      <c r="O50" s="32"/>
      <c r="P50" s="33"/>
      <c r="Q50" s="36"/>
    </row>
    <row r="51" spans="1:17" x14ac:dyDescent="0.25">
      <c r="A51" s="2"/>
      <c r="B51" s="3"/>
      <c r="C51" s="4"/>
      <c r="D51" s="5"/>
      <c r="E51" s="6"/>
      <c r="F51" s="6"/>
      <c r="G51" s="7"/>
      <c r="H51" s="7"/>
      <c r="I51" s="15"/>
      <c r="J51" s="8"/>
      <c r="K51" s="8"/>
      <c r="L51" s="9"/>
      <c r="M51" s="30"/>
      <c r="N51" s="31"/>
      <c r="O51" s="32"/>
      <c r="P51" s="33"/>
      <c r="Q51" s="36"/>
    </row>
    <row r="52" spans="1:17" x14ac:dyDescent="0.25">
      <c r="A52" s="2"/>
      <c r="B52" s="3"/>
      <c r="C52" s="4"/>
      <c r="D52" s="5"/>
      <c r="E52" s="6"/>
      <c r="F52" s="6"/>
      <c r="G52" s="7"/>
      <c r="H52" s="7"/>
      <c r="I52" s="15"/>
      <c r="J52" s="8"/>
      <c r="K52" s="8"/>
      <c r="L52" s="9"/>
      <c r="M52" s="30"/>
      <c r="N52" s="31"/>
      <c r="O52" s="32"/>
      <c r="P52" s="33"/>
      <c r="Q52" s="36"/>
    </row>
    <row r="53" spans="1:17" x14ac:dyDescent="0.25">
      <c r="A53" s="2"/>
      <c r="B53" s="3"/>
      <c r="C53" s="4"/>
      <c r="D53" s="5"/>
      <c r="E53" s="6"/>
      <c r="F53" s="6"/>
      <c r="G53" s="7"/>
      <c r="H53" s="7"/>
      <c r="I53" s="15"/>
      <c r="J53" s="8"/>
      <c r="K53" s="8"/>
      <c r="L53" s="9"/>
      <c r="M53" s="30"/>
      <c r="N53" s="31"/>
      <c r="O53" s="32"/>
      <c r="P53" s="33"/>
      <c r="Q53" s="36"/>
    </row>
    <row r="54" spans="1:17" x14ac:dyDescent="0.25">
      <c r="A54" s="2"/>
      <c r="B54" s="3"/>
      <c r="C54" s="4"/>
      <c r="D54" s="5"/>
      <c r="E54" s="6"/>
      <c r="F54" s="6"/>
      <c r="G54" s="7"/>
      <c r="H54" s="7"/>
      <c r="I54" s="15"/>
      <c r="J54" s="8"/>
      <c r="K54" s="8"/>
      <c r="L54" s="9"/>
      <c r="M54" s="30"/>
      <c r="N54" s="31"/>
      <c r="O54" s="32"/>
      <c r="P54" s="33"/>
      <c r="Q54" s="36"/>
    </row>
    <row r="55" spans="1:17" x14ac:dyDescent="0.25">
      <c r="A55" s="2"/>
      <c r="B55" s="3"/>
      <c r="C55" s="4"/>
      <c r="D55" s="5"/>
      <c r="E55" s="6"/>
      <c r="F55" s="6"/>
      <c r="G55" s="7"/>
      <c r="H55" s="7"/>
      <c r="I55" s="15"/>
      <c r="J55" s="8"/>
      <c r="K55" s="8"/>
      <c r="L55" s="9"/>
      <c r="M55" s="30"/>
      <c r="N55" s="31"/>
      <c r="O55" s="32"/>
      <c r="P55" s="33"/>
      <c r="Q55" s="36"/>
    </row>
    <row r="56" spans="1:17" x14ac:dyDescent="0.25">
      <c r="A56" s="2"/>
      <c r="B56" s="3"/>
      <c r="C56" s="4"/>
      <c r="D56" s="5"/>
      <c r="E56" s="6"/>
      <c r="F56" s="6"/>
      <c r="G56" s="7"/>
      <c r="H56" s="7"/>
      <c r="I56" s="15"/>
      <c r="J56" s="8"/>
      <c r="K56" s="8"/>
      <c r="L56" s="9"/>
      <c r="M56" s="30"/>
      <c r="N56" s="31"/>
      <c r="O56" s="32"/>
      <c r="P56" s="33"/>
      <c r="Q56" s="36"/>
    </row>
    <row r="57" spans="1:17" x14ac:dyDescent="0.25">
      <c r="A57" s="2"/>
      <c r="B57" s="3"/>
      <c r="C57" s="4"/>
      <c r="D57" s="5"/>
      <c r="E57" s="6"/>
      <c r="F57" s="6"/>
      <c r="G57" s="7"/>
      <c r="H57" s="7"/>
      <c r="I57" s="15"/>
      <c r="J57" s="8"/>
      <c r="K57" s="8"/>
      <c r="L57" s="9"/>
      <c r="M57" s="30"/>
      <c r="N57" s="31"/>
      <c r="O57" s="32"/>
      <c r="P57" s="33"/>
      <c r="Q57" s="36"/>
    </row>
    <row r="58" spans="1:17" x14ac:dyDescent="0.25">
      <c r="A58" s="2"/>
      <c r="B58" s="3"/>
      <c r="C58" s="4"/>
      <c r="D58" s="5"/>
      <c r="E58" s="6"/>
      <c r="F58" s="6"/>
      <c r="G58" s="7"/>
      <c r="H58" s="7"/>
      <c r="I58" s="15"/>
      <c r="J58" s="8"/>
      <c r="K58" s="8"/>
      <c r="L58" s="9"/>
      <c r="M58" s="30"/>
      <c r="N58" s="31"/>
      <c r="O58" s="32"/>
      <c r="P58" s="33"/>
      <c r="Q58" s="36"/>
    </row>
    <row r="59" spans="1:17" x14ac:dyDescent="0.25">
      <c r="A59" s="2"/>
      <c r="B59" s="3"/>
      <c r="C59" s="4"/>
      <c r="D59" s="5"/>
      <c r="E59" s="6"/>
      <c r="F59" s="6"/>
      <c r="G59" s="7"/>
      <c r="H59" s="7"/>
      <c r="I59" s="15"/>
      <c r="J59" s="8"/>
      <c r="K59" s="8"/>
      <c r="L59" s="9"/>
      <c r="M59" s="30"/>
      <c r="N59" s="31"/>
      <c r="O59" s="32"/>
      <c r="P59" s="33"/>
      <c r="Q59" s="36"/>
    </row>
    <row r="60" spans="1:17" x14ac:dyDescent="0.25">
      <c r="A60" s="2"/>
      <c r="B60" s="3"/>
      <c r="C60" s="4"/>
      <c r="D60" s="5"/>
      <c r="E60" s="6"/>
      <c r="F60" s="6"/>
      <c r="G60" s="7"/>
      <c r="H60" s="7"/>
      <c r="I60" s="15"/>
      <c r="J60" s="8"/>
      <c r="K60" s="8"/>
      <c r="L60" s="9"/>
      <c r="M60" s="30"/>
      <c r="N60" s="31"/>
      <c r="O60" s="32"/>
      <c r="P60" s="33"/>
      <c r="Q60" s="36"/>
    </row>
    <row r="61" spans="1:17" x14ac:dyDescent="0.25">
      <c r="A61" s="2"/>
      <c r="B61" s="3"/>
      <c r="C61" s="4"/>
      <c r="D61" s="5"/>
      <c r="E61" s="6"/>
      <c r="F61" s="6"/>
      <c r="G61" s="7"/>
      <c r="H61" s="7"/>
      <c r="I61" s="15"/>
      <c r="J61" s="8"/>
      <c r="K61" s="8"/>
      <c r="L61" s="9"/>
      <c r="M61" s="30"/>
      <c r="N61" s="31"/>
      <c r="O61" s="32"/>
      <c r="P61" s="33"/>
      <c r="Q61" s="36"/>
    </row>
    <row r="62" spans="1:17" x14ac:dyDescent="0.25">
      <c r="A62" s="2"/>
      <c r="B62" s="3"/>
      <c r="C62" s="4"/>
      <c r="D62" s="5"/>
      <c r="E62" s="6"/>
      <c r="F62" s="6"/>
      <c r="G62" s="7"/>
      <c r="H62" s="7"/>
      <c r="I62" s="15"/>
      <c r="J62" s="8"/>
      <c r="K62" s="8"/>
      <c r="L62" s="9"/>
      <c r="M62" s="30"/>
      <c r="N62" s="31"/>
      <c r="O62" s="32"/>
      <c r="P62" s="33"/>
      <c r="Q62" s="36"/>
    </row>
    <row r="63" spans="1:17" x14ac:dyDescent="0.25">
      <c r="A63" s="2"/>
      <c r="B63" s="3"/>
      <c r="C63" s="4"/>
      <c r="D63" s="5"/>
      <c r="E63" s="6"/>
      <c r="F63" s="6"/>
      <c r="G63" s="7"/>
      <c r="H63" s="7"/>
      <c r="I63" s="15"/>
      <c r="J63" s="8"/>
      <c r="K63" s="8"/>
      <c r="L63" s="9"/>
      <c r="M63" s="30"/>
      <c r="N63" s="31"/>
      <c r="O63" s="32"/>
      <c r="P63" s="33"/>
      <c r="Q63" s="36"/>
    </row>
    <row r="64" spans="1:17" x14ac:dyDescent="0.25">
      <c r="A64" s="2"/>
      <c r="B64" s="3"/>
      <c r="C64" s="4"/>
      <c r="D64" s="5"/>
      <c r="E64" s="6"/>
      <c r="F64" s="6"/>
      <c r="G64" s="7"/>
      <c r="H64" s="7"/>
      <c r="I64" s="15"/>
      <c r="J64" s="8"/>
      <c r="K64" s="8"/>
      <c r="L64" s="9"/>
      <c r="M64" s="30"/>
      <c r="N64" s="31"/>
      <c r="O64" s="32"/>
      <c r="P64" s="33"/>
      <c r="Q64" s="36"/>
    </row>
    <row r="65" spans="1:17" x14ac:dyDescent="0.25">
      <c r="A65" s="2"/>
      <c r="B65" s="3"/>
      <c r="C65" s="4"/>
      <c r="D65" s="5"/>
      <c r="E65" s="6"/>
      <c r="F65" s="6"/>
      <c r="G65" s="7"/>
      <c r="H65" s="7"/>
      <c r="I65" s="15"/>
      <c r="J65" s="8"/>
      <c r="K65" s="8"/>
      <c r="L65" s="9"/>
      <c r="M65" s="30"/>
      <c r="N65" s="31"/>
      <c r="O65" s="32"/>
      <c r="P65" s="33"/>
      <c r="Q65" s="36"/>
    </row>
    <row r="66" spans="1:17" x14ac:dyDescent="0.25">
      <c r="A66" s="2"/>
      <c r="B66" s="3"/>
      <c r="C66" s="4"/>
      <c r="D66" s="5"/>
      <c r="E66" s="6"/>
      <c r="F66" s="6"/>
      <c r="G66" s="7"/>
      <c r="H66" s="7"/>
      <c r="I66" s="15"/>
      <c r="J66" s="8"/>
      <c r="K66" s="8"/>
      <c r="L66" s="9"/>
      <c r="M66" s="30"/>
      <c r="N66" s="31"/>
      <c r="O66" s="32"/>
      <c r="P66" s="33"/>
      <c r="Q66" s="36"/>
    </row>
    <row r="67" spans="1:17" x14ac:dyDescent="0.25">
      <c r="A67" s="2"/>
      <c r="B67" s="3"/>
      <c r="C67" s="4"/>
      <c r="D67" s="5"/>
      <c r="E67" s="6"/>
      <c r="F67" s="6"/>
      <c r="G67" s="7"/>
      <c r="H67" s="7"/>
      <c r="I67" s="15"/>
      <c r="J67" s="8"/>
      <c r="K67" s="8"/>
      <c r="L67" s="9"/>
      <c r="M67" s="30"/>
      <c r="N67" s="31"/>
      <c r="O67" s="32"/>
      <c r="P67" s="33"/>
      <c r="Q67" s="36"/>
    </row>
    <row r="68" spans="1:17" x14ac:dyDescent="0.25">
      <c r="A68" s="2"/>
      <c r="B68" s="3"/>
      <c r="C68" s="4"/>
      <c r="D68" s="5"/>
      <c r="E68" s="6"/>
      <c r="F68" s="6"/>
      <c r="G68" s="7"/>
      <c r="H68" s="7"/>
      <c r="I68" s="15"/>
      <c r="J68" s="8"/>
      <c r="K68" s="8"/>
      <c r="L68" s="9"/>
      <c r="M68" s="30"/>
      <c r="N68" s="31"/>
      <c r="O68" s="32"/>
      <c r="P68" s="33"/>
      <c r="Q68" s="36"/>
    </row>
    <row r="69" spans="1:17" x14ac:dyDescent="0.25">
      <c r="A69" s="2"/>
      <c r="B69" s="3"/>
      <c r="C69" s="4"/>
      <c r="D69" s="5"/>
      <c r="E69" s="6"/>
      <c r="F69" s="6"/>
      <c r="G69" s="7"/>
      <c r="H69" s="7"/>
      <c r="I69" s="15"/>
      <c r="J69" s="8"/>
      <c r="K69" s="8"/>
      <c r="L69" s="9"/>
      <c r="M69" s="30"/>
      <c r="N69" s="31"/>
      <c r="O69" s="32"/>
      <c r="P69" s="33"/>
      <c r="Q69" s="36"/>
    </row>
    <row r="70" spans="1:17" x14ac:dyDescent="0.25">
      <c r="A70" s="2"/>
      <c r="B70" s="3"/>
      <c r="C70" s="4"/>
      <c r="D70" s="5"/>
      <c r="E70" s="6"/>
      <c r="F70" s="6"/>
      <c r="G70" s="7"/>
      <c r="H70" s="7"/>
      <c r="I70" s="15"/>
      <c r="J70" s="8"/>
      <c r="K70" s="8"/>
      <c r="L70" s="9"/>
      <c r="M70" s="30"/>
      <c r="N70" s="31"/>
      <c r="O70" s="32"/>
      <c r="P70" s="33"/>
      <c r="Q70" s="36"/>
    </row>
    <row r="71" spans="1:17" x14ac:dyDescent="0.25">
      <c r="A71" s="2"/>
      <c r="B71" s="3"/>
      <c r="C71" s="4"/>
      <c r="D71" s="5"/>
      <c r="E71" s="6"/>
      <c r="F71" s="6"/>
      <c r="G71" s="7"/>
      <c r="H71" s="7"/>
      <c r="I71" s="15"/>
      <c r="J71" s="8"/>
      <c r="K71" s="8"/>
      <c r="L71" s="9"/>
      <c r="M71" s="30"/>
      <c r="N71" s="31"/>
      <c r="O71" s="32"/>
      <c r="P71" s="33"/>
      <c r="Q71" s="36"/>
    </row>
    <row r="72" spans="1:17" x14ac:dyDescent="0.25">
      <c r="A72" s="2"/>
      <c r="B72" s="3"/>
      <c r="C72" s="4"/>
      <c r="D72" s="5"/>
      <c r="E72" s="6"/>
      <c r="F72" s="6"/>
      <c r="G72" s="7"/>
      <c r="H72" s="7"/>
      <c r="I72" s="15"/>
      <c r="J72" s="8"/>
      <c r="K72" s="8"/>
      <c r="L72" s="9"/>
      <c r="M72" s="30"/>
      <c r="N72" s="31"/>
      <c r="O72" s="32"/>
      <c r="P72" s="33"/>
      <c r="Q72" s="36"/>
    </row>
    <row r="73" spans="1:17" x14ac:dyDescent="0.25">
      <c r="A73" s="2"/>
      <c r="B73" s="3"/>
      <c r="C73" s="4"/>
      <c r="D73" s="5"/>
      <c r="E73" s="6"/>
      <c r="F73" s="6"/>
      <c r="G73" s="7"/>
      <c r="H73" s="7"/>
      <c r="I73" s="15"/>
      <c r="J73" s="8"/>
      <c r="K73" s="8"/>
      <c r="L73" s="9"/>
      <c r="M73" s="30"/>
      <c r="N73" s="31"/>
      <c r="O73" s="32"/>
      <c r="P73" s="33"/>
      <c r="Q73" s="36"/>
    </row>
    <row r="74" spans="1:17" x14ac:dyDescent="0.25">
      <c r="A74" s="2"/>
      <c r="B74" s="3"/>
      <c r="C74" s="4"/>
      <c r="D74" s="5"/>
      <c r="E74" s="6"/>
      <c r="F74" s="6"/>
      <c r="G74" s="7"/>
      <c r="H74" s="7"/>
      <c r="I74" s="15"/>
      <c r="J74" s="8"/>
      <c r="K74" s="8"/>
      <c r="L74" s="9"/>
      <c r="M74" s="30"/>
      <c r="N74" s="31"/>
      <c r="O74" s="32"/>
      <c r="P74" s="33"/>
      <c r="Q74" s="36"/>
    </row>
    <row r="75" spans="1:17" x14ac:dyDescent="0.25">
      <c r="A75" s="2"/>
      <c r="B75" s="3"/>
      <c r="C75" s="4"/>
      <c r="D75" s="5"/>
      <c r="E75" s="6"/>
      <c r="F75" s="6"/>
      <c r="G75" s="7"/>
      <c r="H75" s="7"/>
      <c r="I75" s="15"/>
      <c r="J75" s="8"/>
      <c r="K75" s="8"/>
      <c r="L75" s="9"/>
      <c r="M75" s="30"/>
      <c r="N75" s="31"/>
      <c r="O75" s="32"/>
      <c r="P75" s="33"/>
      <c r="Q75" s="36"/>
    </row>
    <row r="76" spans="1:17" x14ac:dyDescent="0.25">
      <c r="A76" s="2"/>
      <c r="B76" s="3"/>
      <c r="C76" s="4"/>
      <c r="D76" s="5"/>
      <c r="E76" s="6"/>
      <c r="F76" s="6"/>
      <c r="G76" s="7"/>
      <c r="H76" s="7"/>
      <c r="I76" s="15"/>
      <c r="J76" s="8"/>
      <c r="K76" s="8"/>
      <c r="L76" s="9"/>
      <c r="M76" s="30"/>
      <c r="N76" s="31"/>
      <c r="O76" s="32"/>
      <c r="P76" s="33"/>
      <c r="Q76" s="36"/>
    </row>
    <row r="77" spans="1:17" x14ac:dyDescent="0.25">
      <c r="A77" s="2"/>
      <c r="B77" s="3"/>
      <c r="C77" s="4"/>
      <c r="D77" s="5"/>
      <c r="E77" s="6"/>
      <c r="F77" s="6"/>
      <c r="G77" s="7"/>
      <c r="H77" s="7"/>
      <c r="I77" s="15"/>
      <c r="J77" s="8"/>
      <c r="K77" s="8"/>
      <c r="L77" s="9"/>
      <c r="M77" s="30"/>
      <c r="N77" s="31"/>
      <c r="O77" s="32"/>
      <c r="P77" s="33"/>
      <c r="Q77" s="36"/>
    </row>
    <row r="78" spans="1:17" x14ac:dyDescent="0.25">
      <c r="A78" s="2"/>
      <c r="B78" s="3"/>
      <c r="C78" s="4"/>
      <c r="D78" s="5"/>
      <c r="E78" s="6"/>
      <c r="F78" s="6"/>
      <c r="G78" s="7"/>
      <c r="H78" s="7"/>
      <c r="I78" s="15"/>
      <c r="J78" s="8"/>
      <c r="K78" s="8"/>
      <c r="L78" s="9"/>
      <c r="M78" s="30"/>
      <c r="N78" s="31"/>
      <c r="O78" s="32"/>
      <c r="P78" s="33"/>
      <c r="Q78" s="36"/>
    </row>
    <row r="79" spans="1:17" x14ac:dyDescent="0.25">
      <c r="A79" s="2"/>
      <c r="B79" s="3"/>
      <c r="C79" s="4"/>
      <c r="D79" s="5"/>
      <c r="E79" s="6"/>
      <c r="F79" s="6"/>
      <c r="G79" s="7"/>
      <c r="H79" s="7"/>
      <c r="I79" s="15"/>
      <c r="J79" s="8"/>
      <c r="K79" s="8"/>
      <c r="L79" s="9"/>
      <c r="M79" s="30"/>
      <c r="N79" s="31"/>
      <c r="O79" s="32"/>
      <c r="P79" s="33"/>
      <c r="Q79" s="36"/>
    </row>
    <row r="80" spans="1:17" x14ac:dyDescent="0.25">
      <c r="A80" s="2"/>
      <c r="B80" s="3"/>
      <c r="C80" s="4"/>
      <c r="D80" s="5"/>
      <c r="E80" s="6"/>
      <c r="F80" s="6"/>
      <c r="G80" s="7"/>
      <c r="H80" s="7"/>
      <c r="I80" s="15"/>
      <c r="J80" s="8"/>
      <c r="K80" s="8"/>
      <c r="L80" s="9"/>
      <c r="M80" s="30"/>
      <c r="N80" s="31"/>
      <c r="O80" s="32"/>
      <c r="P80" s="33"/>
      <c r="Q80" s="36"/>
    </row>
    <row r="81" spans="1:17" x14ac:dyDescent="0.25">
      <c r="A81" s="2"/>
      <c r="B81" s="3"/>
      <c r="C81" s="4"/>
      <c r="D81" s="5"/>
      <c r="E81" s="6"/>
      <c r="F81" s="6"/>
      <c r="G81" s="7"/>
      <c r="H81" s="7"/>
      <c r="I81" s="15"/>
      <c r="J81" s="8"/>
      <c r="K81" s="8"/>
      <c r="L81" s="9"/>
      <c r="M81" s="30"/>
      <c r="N81" s="31"/>
      <c r="O81" s="32"/>
      <c r="P81" s="33"/>
      <c r="Q81" s="36"/>
    </row>
    <row r="82" spans="1:17" x14ac:dyDescent="0.25">
      <c r="A82" s="2"/>
      <c r="B82" s="3"/>
      <c r="C82" s="4"/>
      <c r="D82" s="5"/>
      <c r="E82" s="6"/>
      <c r="F82" s="6"/>
      <c r="G82" s="7"/>
      <c r="H82" s="7"/>
      <c r="I82" s="15"/>
      <c r="J82" s="8"/>
      <c r="K82" s="8"/>
      <c r="L82" s="9"/>
      <c r="M82" s="30"/>
      <c r="N82" s="31"/>
      <c r="O82" s="32"/>
      <c r="P82" s="33"/>
      <c r="Q82" s="36"/>
    </row>
    <row r="83" spans="1:17" x14ac:dyDescent="0.25">
      <c r="A83" s="2"/>
      <c r="B83" s="3"/>
      <c r="C83" s="4"/>
      <c r="D83" s="5"/>
      <c r="E83" s="6"/>
      <c r="F83" s="6"/>
      <c r="G83" s="7"/>
      <c r="H83" s="7"/>
      <c r="I83" s="15"/>
      <c r="J83" s="8"/>
      <c r="K83" s="8"/>
      <c r="L83" s="9"/>
      <c r="M83" s="30"/>
      <c r="N83" s="31"/>
      <c r="O83" s="32"/>
      <c r="P83" s="33"/>
      <c r="Q83" s="36"/>
    </row>
    <row r="84" spans="1:17" x14ac:dyDescent="0.25">
      <c r="A84" s="2"/>
      <c r="B84" s="3"/>
      <c r="C84" s="4"/>
      <c r="D84" s="5"/>
      <c r="E84" s="6"/>
      <c r="F84" s="6"/>
      <c r="G84" s="7"/>
      <c r="H84" s="7"/>
      <c r="I84" s="15"/>
      <c r="J84" s="8"/>
      <c r="K84" s="8"/>
      <c r="L84" s="9"/>
      <c r="M84" s="30"/>
      <c r="N84" s="31"/>
      <c r="O84" s="32"/>
      <c r="P84" s="33"/>
      <c r="Q84" s="36"/>
    </row>
    <row r="85" spans="1:17" x14ac:dyDescent="0.25">
      <c r="A85" s="2"/>
      <c r="B85" s="3"/>
      <c r="C85" s="4"/>
      <c r="D85" s="5"/>
      <c r="E85" s="6"/>
      <c r="F85" s="6"/>
      <c r="G85" s="7"/>
      <c r="H85" s="7"/>
      <c r="I85" s="15"/>
      <c r="J85" s="8"/>
      <c r="K85" s="8"/>
      <c r="L85" s="9"/>
      <c r="M85" s="30"/>
      <c r="N85" s="31"/>
      <c r="O85" s="32"/>
      <c r="P85" s="33"/>
      <c r="Q85" s="36"/>
    </row>
    <row r="86" spans="1:17" x14ac:dyDescent="0.25">
      <c r="A86" s="2"/>
      <c r="B86" s="3"/>
      <c r="C86" s="4"/>
      <c r="D86" s="5"/>
      <c r="E86" s="6"/>
      <c r="F86" s="6"/>
      <c r="G86" s="7"/>
      <c r="H86" s="7"/>
      <c r="I86" s="15"/>
      <c r="J86" s="8"/>
      <c r="K86" s="8"/>
      <c r="L86" s="9"/>
      <c r="M86" s="30"/>
      <c r="N86" s="31"/>
      <c r="O86" s="32"/>
      <c r="P86" s="33"/>
      <c r="Q86" s="36"/>
    </row>
    <row r="87" spans="1:17" x14ac:dyDescent="0.25">
      <c r="A87" s="2"/>
      <c r="B87" s="3"/>
      <c r="C87" s="4"/>
      <c r="D87" s="5"/>
      <c r="E87" s="6"/>
      <c r="F87" s="6"/>
      <c r="G87" s="7"/>
      <c r="H87" s="7"/>
      <c r="I87" s="15"/>
      <c r="J87" s="8"/>
      <c r="K87" s="8"/>
      <c r="L87" s="9"/>
      <c r="M87" s="30"/>
      <c r="N87" s="31"/>
      <c r="O87" s="32"/>
      <c r="P87" s="33"/>
      <c r="Q87" s="36"/>
    </row>
    <row r="88" spans="1:17" x14ac:dyDescent="0.25">
      <c r="A88" s="2"/>
      <c r="B88" s="3"/>
      <c r="C88" s="4"/>
      <c r="D88" s="5"/>
      <c r="E88" s="6"/>
      <c r="F88" s="6"/>
      <c r="G88" s="7"/>
      <c r="H88" s="7"/>
      <c r="I88" s="15"/>
      <c r="J88" s="8"/>
      <c r="K88" s="8"/>
      <c r="L88" s="9"/>
      <c r="M88" s="30"/>
      <c r="N88" s="31"/>
      <c r="O88" s="32"/>
      <c r="P88" s="33"/>
      <c r="Q88" s="36"/>
    </row>
    <row r="89" spans="1:17" x14ac:dyDescent="0.25">
      <c r="A89" s="2"/>
      <c r="B89" s="3"/>
      <c r="C89" s="4"/>
      <c r="D89" s="5"/>
      <c r="E89" s="6"/>
      <c r="F89" s="6"/>
      <c r="G89" s="7"/>
      <c r="H89" s="7"/>
      <c r="I89" s="15"/>
      <c r="J89" s="8"/>
      <c r="K89" s="8"/>
      <c r="L89" s="9"/>
      <c r="M89" s="30"/>
      <c r="N89" s="31"/>
      <c r="O89" s="32"/>
      <c r="P89" s="33"/>
      <c r="Q89" s="36"/>
    </row>
    <row r="90" spans="1:17" x14ac:dyDescent="0.25">
      <c r="A90" s="2"/>
      <c r="B90" s="3"/>
      <c r="C90" s="4"/>
      <c r="D90" s="5"/>
      <c r="E90" s="6"/>
      <c r="F90" s="6"/>
      <c r="G90" s="7"/>
      <c r="H90" s="7"/>
      <c r="I90" s="15"/>
      <c r="J90" s="8"/>
      <c r="K90" s="8"/>
      <c r="L90" s="9"/>
      <c r="M90" s="30"/>
      <c r="N90" s="31"/>
      <c r="O90" s="32"/>
      <c r="P90" s="33"/>
      <c r="Q90" s="36"/>
    </row>
    <row r="91" spans="1:17" x14ac:dyDescent="0.25">
      <c r="A91" s="2"/>
      <c r="B91" s="3"/>
      <c r="C91" s="4"/>
      <c r="D91" s="5"/>
      <c r="E91" s="6"/>
      <c r="F91" s="6"/>
      <c r="G91" s="7"/>
      <c r="H91" s="7"/>
      <c r="I91" s="15"/>
      <c r="J91" s="8"/>
      <c r="K91" s="8"/>
      <c r="L91" s="9"/>
      <c r="M91" s="30"/>
      <c r="N91" s="31"/>
      <c r="O91" s="32"/>
      <c r="P91" s="33"/>
      <c r="Q91" s="36"/>
    </row>
    <row r="92" spans="1:17" x14ac:dyDescent="0.25">
      <c r="A92" s="2"/>
      <c r="B92" s="3"/>
      <c r="C92" s="4"/>
      <c r="D92" s="5"/>
      <c r="E92" s="6"/>
      <c r="F92" s="6"/>
      <c r="G92" s="7"/>
      <c r="H92" s="7"/>
      <c r="I92" s="15"/>
      <c r="J92" s="8"/>
      <c r="K92" s="8"/>
      <c r="L92" s="9"/>
      <c r="M92" s="30"/>
      <c r="N92" s="31"/>
      <c r="O92" s="32"/>
      <c r="P92" s="33"/>
      <c r="Q92" s="36"/>
    </row>
    <row r="93" spans="1:17" x14ac:dyDescent="0.25">
      <c r="A93" s="2"/>
      <c r="B93" s="3"/>
      <c r="C93" s="4"/>
      <c r="D93" s="5"/>
      <c r="E93" s="6"/>
      <c r="F93" s="6"/>
      <c r="G93" s="7"/>
      <c r="H93" s="7"/>
      <c r="I93" s="15"/>
      <c r="J93" s="8"/>
      <c r="K93" s="8"/>
      <c r="L93" s="9"/>
      <c r="M93" s="30"/>
      <c r="N93" s="31"/>
      <c r="O93" s="32"/>
      <c r="P93" s="33"/>
      <c r="Q93" s="36"/>
    </row>
    <row r="94" spans="1:17" x14ac:dyDescent="0.25">
      <c r="A94" s="2"/>
      <c r="B94" s="3"/>
      <c r="C94" s="4"/>
      <c r="D94" s="5"/>
      <c r="E94" s="6"/>
      <c r="F94" s="6"/>
      <c r="G94" s="7"/>
      <c r="H94" s="7"/>
      <c r="I94" s="15"/>
      <c r="J94" s="8"/>
      <c r="K94" s="8"/>
      <c r="L94" s="9"/>
      <c r="M94" s="30"/>
      <c r="N94" s="31"/>
      <c r="O94" s="32"/>
      <c r="P94" s="33"/>
      <c r="Q94" s="36"/>
    </row>
    <row r="95" spans="1:17" x14ac:dyDescent="0.25">
      <c r="A95" s="2"/>
      <c r="B95" s="3"/>
      <c r="C95" s="4"/>
      <c r="D95" s="5"/>
      <c r="E95" s="6"/>
      <c r="F95" s="6"/>
      <c r="G95" s="7"/>
      <c r="H95" s="7"/>
      <c r="I95" s="15"/>
      <c r="J95" s="8"/>
      <c r="K95" s="8"/>
      <c r="L95" s="9"/>
      <c r="M95" s="30"/>
      <c r="N95" s="31"/>
      <c r="O95" s="32"/>
      <c r="P95" s="33"/>
      <c r="Q95" s="36"/>
    </row>
    <row r="96" spans="1:17" x14ac:dyDescent="0.25">
      <c r="A96" s="2"/>
      <c r="B96" s="3"/>
      <c r="C96" s="4"/>
      <c r="D96" s="5"/>
      <c r="E96" s="6"/>
      <c r="F96" s="6"/>
      <c r="G96" s="7"/>
      <c r="H96" s="7"/>
      <c r="I96" s="15"/>
      <c r="J96" s="8"/>
      <c r="K96" s="8"/>
      <c r="L96" s="9"/>
      <c r="M96" s="30"/>
      <c r="N96" s="31"/>
      <c r="O96" s="32"/>
      <c r="P96" s="33"/>
      <c r="Q96" s="36"/>
    </row>
    <row r="97" spans="1:17" x14ac:dyDescent="0.25">
      <c r="A97" s="2"/>
      <c r="B97" s="3"/>
      <c r="C97" s="4"/>
      <c r="D97" s="5"/>
      <c r="E97" s="6"/>
      <c r="F97" s="6"/>
      <c r="G97" s="7"/>
      <c r="H97" s="7"/>
      <c r="I97" s="15"/>
      <c r="J97" s="8"/>
      <c r="K97" s="8"/>
      <c r="L97" s="9"/>
      <c r="M97" s="30"/>
      <c r="N97" s="31"/>
      <c r="O97" s="32"/>
      <c r="P97" s="33"/>
      <c r="Q97" s="36"/>
    </row>
    <row r="98" spans="1:17" x14ac:dyDescent="0.25">
      <c r="A98" s="2"/>
      <c r="B98" s="3"/>
      <c r="C98" s="4"/>
      <c r="D98" s="5"/>
      <c r="E98" s="6"/>
      <c r="F98" s="6"/>
      <c r="G98" s="7"/>
      <c r="H98" s="7"/>
      <c r="I98" s="15"/>
      <c r="J98" s="8"/>
      <c r="K98" s="8"/>
      <c r="L98" s="9"/>
      <c r="M98" s="30"/>
      <c r="N98" s="31"/>
      <c r="O98" s="32"/>
      <c r="P98" s="33"/>
      <c r="Q98" s="36"/>
    </row>
    <row r="99" spans="1:17" x14ac:dyDescent="0.25">
      <c r="A99" s="2"/>
      <c r="B99" s="3"/>
      <c r="C99" s="4"/>
      <c r="D99" s="5"/>
      <c r="E99" s="6"/>
      <c r="F99" s="6"/>
      <c r="G99" s="7"/>
      <c r="H99" s="7"/>
      <c r="I99" s="15"/>
      <c r="J99" s="8"/>
      <c r="K99" s="8"/>
      <c r="L99" s="8"/>
      <c r="M99" s="30"/>
      <c r="N99" s="31"/>
      <c r="O99" s="32"/>
      <c r="P99" s="33"/>
      <c r="Q99" s="36"/>
    </row>
    <row r="100" spans="1:17" x14ac:dyDescent="0.25">
      <c r="A100" s="2"/>
      <c r="B100" s="3"/>
      <c r="C100" s="4"/>
      <c r="D100" s="5"/>
      <c r="E100" s="6"/>
      <c r="F100" s="6"/>
      <c r="G100" s="7"/>
      <c r="H100" s="7"/>
      <c r="I100" s="15"/>
      <c r="J100" s="8"/>
      <c r="K100" s="8"/>
      <c r="L100" s="8"/>
      <c r="M100" s="30"/>
      <c r="N100" s="31"/>
      <c r="O100" s="32"/>
      <c r="P100" s="33"/>
      <c r="Q100" s="36"/>
    </row>
    <row r="101" spans="1:17" x14ac:dyDescent="0.25">
      <c r="A101" s="2"/>
      <c r="B101" s="3"/>
      <c r="C101" s="4"/>
      <c r="D101" s="5"/>
      <c r="E101" s="6"/>
      <c r="F101" s="6"/>
      <c r="G101" s="7"/>
      <c r="H101" s="7"/>
      <c r="I101" s="15"/>
      <c r="J101" s="8"/>
      <c r="K101" s="8"/>
      <c r="L101" s="8"/>
      <c r="M101" s="30"/>
      <c r="N101" s="31"/>
      <c r="O101" s="32"/>
      <c r="P101" s="33"/>
      <c r="Q101" s="36"/>
    </row>
    <row r="102" spans="1:17" x14ac:dyDescent="0.25">
      <c r="A102" s="2"/>
      <c r="B102" s="3"/>
      <c r="C102" s="4"/>
      <c r="D102" s="5"/>
      <c r="E102" s="6"/>
      <c r="F102" s="6"/>
      <c r="G102" s="7"/>
      <c r="H102" s="7"/>
      <c r="I102" s="15"/>
      <c r="J102" s="8"/>
      <c r="K102" s="8"/>
      <c r="L102" s="8"/>
      <c r="M102" s="30"/>
      <c r="N102" s="31"/>
      <c r="O102" s="32"/>
      <c r="P102" s="33"/>
      <c r="Q102" s="36"/>
    </row>
    <row r="103" spans="1:17" x14ac:dyDescent="0.25">
      <c r="A103" s="2"/>
      <c r="B103" s="3"/>
      <c r="C103" s="4"/>
      <c r="D103" s="5"/>
      <c r="E103" s="6"/>
      <c r="F103" s="6"/>
      <c r="G103" s="7"/>
      <c r="H103" s="7"/>
      <c r="I103" s="15"/>
      <c r="J103" s="8"/>
      <c r="K103" s="8"/>
      <c r="L103" s="8"/>
      <c r="M103" s="30"/>
      <c r="N103" s="31"/>
      <c r="O103" s="32"/>
      <c r="P103" s="33"/>
      <c r="Q103" s="36"/>
    </row>
    <row r="104" spans="1:17" x14ac:dyDescent="0.25">
      <c r="A104" s="2"/>
      <c r="B104" s="3"/>
      <c r="C104" s="4"/>
      <c r="D104" s="5"/>
      <c r="E104" s="6"/>
      <c r="F104" s="6"/>
      <c r="G104" s="7"/>
      <c r="H104" s="7"/>
      <c r="I104" s="15"/>
      <c r="J104" s="8"/>
      <c r="K104" s="8"/>
      <c r="L104" s="8"/>
      <c r="M104" s="30"/>
      <c r="N104" s="31"/>
      <c r="O104" s="32"/>
      <c r="P104" s="33"/>
      <c r="Q104" s="36"/>
    </row>
    <row r="105" spans="1:17" x14ac:dyDescent="0.25">
      <c r="A105" s="2"/>
      <c r="B105" s="3"/>
      <c r="C105" s="4"/>
      <c r="D105" s="5"/>
      <c r="E105" s="6"/>
      <c r="F105" s="6"/>
      <c r="G105" s="7"/>
      <c r="H105" s="7"/>
      <c r="I105" s="15"/>
      <c r="J105" s="8"/>
      <c r="K105" s="8"/>
      <c r="L105" s="8"/>
      <c r="M105" s="30"/>
      <c r="N105" s="31"/>
      <c r="O105" s="32"/>
      <c r="P105" s="33"/>
      <c r="Q105" s="36"/>
    </row>
    <row r="106" spans="1:17" x14ac:dyDescent="0.25">
      <c r="A106" s="2"/>
      <c r="B106" s="3"/>
      <c r="C106" s="4"/>
      <c r="D106" s="5"/>
      <c r="E106" s="6"/>
      <c r="F106" s="6"/>
      <c r="G106" s="7"/>
      <c r="H106" s="7"/>
      <c r="I106" s="15"/>
      <c r="J106" s="8"/>
      <c r="K106" s="8"/>
      <c r="L106" s="8"/>
      <c r="M106" s="30"/>
      <c r="N106" s="31"/>
      <c r="O106" s="32"/>
      <c r="P106" s="33"/>
      <c r="Q106" s="36"/>
    </row>
    <row r="107" spans="1:17" x14ac:dyDescent="0.25">
      <c r="A107" s="2"/>
      <c r="B107" s="3"/>
      <c r="C107" s="4"/>
      <c r="D107" s="5"/>
      <c r="E107" s="6"/>
      <c r="F107" s="6"/>
      <c r="G107" s="7"/>
      <c r="H107" s="7"/>
      <c r="I107" s="15"/>
      <c r="J107" s="8"/>
      <c r="K107" s="8"/>
      <c r="L107" s="8"/>
      <c r="M107" s="30"/>
      <c r="N107" s="31"/>
      <c r="O107" s="32"/>
      <c r="P107" s="33"/>
      <c r="Q107" s="36"/>
    </row>
    <row r="108" spans="1:17" x14ac:dyDescent="0.25">
      <c r="A108" s="2"/>
      <c r="B108" s="3"/>
      <c r="C108" s="4"/>
      <c r="D108" s="5"/>
      <c r="E108" s="6"/>
      <c r="F108" s="6"/>
      <c r="G108" s="7"/>
      <c r="H108" s="7"/>
      <c r="I108" s="15"/>
      <c r="J108" s="8"/>
      <c r="K108" s="8"/>
      <c r="L108" s="8"/>
      <c r="M108" s="30"/>
      <c r="N108" s="31"/>
      <c r="O108" s="32"/>
      <c r="P108" s="33"/>
      <c r="Q108" s="36"/>
    </row>
    <row r="109" spans="1:17" x14ac:dyDescent="0.25">
      <c r="A109" s="2"/>
      <c r="B109" s="3"/>
      <c r="C109" s="4"/>
      <c r="D109" s="5"/>
      <c r="E109" s="6"/>
      <c r="F109" s="6"/>
      <c r="G109" s="7"/>
      <c r="H109" s="7"/>
      <c r="I109" s="15"/>
      <c r="J109" s="8"/>
      <c r="K109" s="8"/>
      <c r="L109" s="8"/>
      <c r="M109" s="30"/>
      <c r="N109" s="31"/>
      <c r="O109" s="32"/>
      <c r="P109" s="33"/>
      <c r="Q109" s="36"/>
    </row>
    <row r="110" spans="1:17" x14ac:dyDescent="0.25">
      <c r="A110" s="2"/>
      <c r="B110" s="3"/>
      <c r="C110" s="4"/>
      <c r="D110" s="5"/>
      <c r="E110" s="6"/>
      <c r="F110" s="6"/>
      <c r="G110" s="7"/>
      <c r="H110" s="7"/>
      <c r="I110" s="15"/>
      <c r="J110" s="8"/>
      <c r="K110" s="8"/>
      <c r="L110" s="8"/>
      <c r="M110" s="30"/>
      <c r="N110" s="31"/>
      <c r="O110" s="32"/>
      <c r="P110" s="33"/>
      <c r="Q110" s="36"/>
    </row>
    <row r="111" spans="1:17" x14ac:dyDescent="0.25">
      <c r="A111" s="2"/>
      <c r="B111" s="3"/>
      <c r="C111" s="4"/>
      <c r="D111" s="5"/>
      <c r="E111" s="6"/>
      <c r="F111" s="6"/>
      <c r="G111" s="7"/>
      <c r="H111" s="7"/>
      <c r="I111" s="15"/>
      <c r="J111" s="8"/>
      <c r="K111" s="8"/>
      <c r="L111" s="9"/>
      <c r="M111" s="37"/>
      <c r="N111" s="36"/>
      <c r="O111" s="34"/>
      <c r="P111" s="35"/>
      <c r="Q111" s="36"/>
    </row>
    <row r="112" spans="1:17" x14ac:dyDescent="0.25">
      <c r="A112" s="2"/>
      <c r="B112" s="3"/>
      <c r="C112" s="4"/>
      <c r="D112" s="5"/>
      <c r="E112" s="6"/>
      <c r="F112" s="6"/>
      <c r="G112" s="7"/>
      <c r="H112" s="7"/>
      <c r="I112" s="15"/>
      <c r="J112" s="8"/>
      <c r="K112" s="8"/>
      <c r="L112" s="9"/>
      <c r="M112" s="37"/>
      <c r="N112" s="36"/>
      <c r="O112" s="34"/>
      <c r="P112" s="35"/>
      <c r="Q112" s="36"/>
    </row>
    <row r="113" spans="1:17" x14ac:dyDescent="0.25">
      <c r="A113" s="2"/>
      <c r="B113" s="3"/>
      <c r="C113" s="4"/>
      <c r="D113" s="5"/>
      <c r="E113" s="6"/>
      <c r="F113" s="6"/>
      <c r="G113" s="7"/>
      <c r="H113" s="7"/>
      <c r="I113" s="15"/>
      <c r="J113" s="8"/>
      <c r="K113" s="8"/>
      <c r="L113" s="9"/>
      <c r="M113" s="37"/>
      <c r="N113" s="36"/>
      <c r="O113" s="34"/>
      <c r="P113" s="35"/>
      <c r="Q113" s="36"/>
    </row>
    <row r="114" spans="1:17" x14ac:dyDescent="0.25">
      <c r="A114" s="2"/>
      <c r="B114" s="3"/>
      <c r="C114" s="4"/>
      <c r="D114" s="5"/>
      <c r="E114" s="6"/>
      <c r="F114" s="6"/>
      <c r="G114" s="7"/>
      <c r="H114" s="7"/>
      <c r="I114" s="15"/>
      <c r="J114" s="8"/>
      <c r="K114" s="8"/>
      <c r="L114" s="9"/>
      <c r="M114" s="37"/>
      <c r="N114" s="36"/>
      <c r="O114" s="34"/>
      <c r="P114" s="35"/>
      <c r="Q114" s="36"/>
    </row>
    <row r="115" spans="1:17" x14ac:dyDescent="0.25">
      <c r="A115" s="2"/>
      <c r="B115" s="3"/>
      <c r="C115" s="4"/>
      <c r="D115" s="5"/>
      <c r="E115" s="6"/>
      <c r="F115" s="6"/>
      <c r="G115" s="7"/>
      <c r="H115" s="7"/>
      <c r="I115" s="15"/>
      <c r="J115" s="8"/>
      <c r="K115" s="8"/>
      <c r="L115" s="9"/>
      <c r="M115" s="37"/>
      <c r="N115" s="36"/>
      <c r="O115" s="34"/>
      <c r="P115" s="35"/>
      <c r="Q115" s="36"/>
    </row>
    <row r="116" spans="1:17" x14ac:dyDescent="0.25">
      <c r="A116" s="2"/>
      <c r="B116" s="3"/>
      <c r="C116" s="4"/>
      <c r="D116" s="5"/>
      <c r="E116" s="6"/>
      <c r="F116" s="6"/>
      <c r="G116" s="7"/>
      <c r="H116" s="7"/>
      <c r="I116" s="15"/>
      <c r="J116" s="8"/>
      <c r="K116" s="8"/>
      <c r="L116" s="9"/>
      <c r="M116" s="37"/>
      <c r="N116" s="36"/>
      <c r="O116" s="34"/>
      <c r="P116" s="35"/>
      <c r="Q116" s="36"/>
    </row>
    <row r="117" spans="1:17" x14ac:dyDescent="0.25">
      <c r="A117" s="2"/>
      <c r="B117" s="3"/>
      <c r="C117" s="4"/>
      <c r="D117" s="5"/>
      <c r="E117" s="6"/>
      <c r="F117" s="6"/>
      <c r="G117" s="7"/>
      <c r="H117" s="7"/>
      <c r="I117" s="15"/>
      <c r="J117" s="8"/>
      <c r="K117" s="8"/>
      <c r="L117" s="9"/>
      <c r="M117" s="37"/>
      <c r="N117" s="36"/>
      <c r="O117" s="34"/>
      <c r="P117" s="35"/>
      <c r="Q117" s="36"/>
    </row>
    <row r="118" spans="1:17" x14ac:dyDescent="0.25">
      <c r="A118" s="2"/>
      <c r="B118" s="3"/>
      <c r="C118" s="4"/>
      <c r="D118" s="5"/>
      <c r="E118" s="6"/>
      <c r="F118" s="6"/>
      <c r="G118" s="7"/>
      <c r="H118" s="7"/>
      <c r="I118" s="15"/>
      <c r="J118" s="8"/>
      <c r="K118" s="8"/>
      <c r="L118" s="9"/>
      <c r="M118" s="37"/>
      <c r="N118" s="36"/>
      <c r="O118" s="34"/>
      <c r="P118" s="35"/>
      <c r="Q118" s="36"/>
    </row>
    <row r="119" spans="1:17" x14ac:dyDescent="0.25">
      <c r="A119" s="2"/>
      <c r="B119" s="3"/>
      <c r="C119" s="4"/>
      <c r="D119" s="5"/>
      <c r="E119" s="6"/>
      <c r="F119" s="6"/>
      <c r="G119" s="7"/>
      <c r="H119" s="7"/>
      <c r="I119" s="15"/>
      <c r="J119" s="8"/>
      <c r="K119" s="8"/>
      <c r="L119" s="9"/>
      <c r="M119" s="37"/>
      <c r="N119" s="36"/>
      <c r="O119" s="34"/>
      <c r="P119" s="35"/>
      <c r="Q119" s="36"/>
    </row>
    <row r="120" spans="1:17" x14ac:dyDescent="0.25">
      <c r="A120" s="2"/>
      <c r="B120" s="3"/>
      <c r="C120" s="4"/>
      <c r="D120" s="5"/>
      <c r="E120" s="6"/>
      <c r="F120" s="6"/>
      <c r="G120" s="7"/>
      <c r="H120" s="7"/>
      <c r="I120" s="15"/>
      <c r="J120" s="8"/>
      <c r="K120" s="8"/>
      <c r="L120" s="9"/>
      <c r="M120" s="37"/>
      <c r="N120" s="36"/>
      <c r="O120" s="34"/>
      <c r="P120" s="35"/>
      <c r="Q120" s="36"/>
    </row>
    <row r="121" spans="1:17" x14ac:dyDescent="0.25">
      <c r="A121" s="2"/>
      <c r="B121" s="3"/>
      <c r="C121" s="4"/>
      <c r="D121" s="5"/>
      <c r="E121" s="6"/>
      <c r="F121" s="6"/>
      <c r="G121" s="7"/>
      <c r="H121" s="7"/>
      <c r="I121" s="15"/>
      <c r="J121" s="8"/>
      <c r="K121" s="8"/>
      <c r="L121" s="9"/>
      <c r="M121" s="37"/>
      <c r="N121" s="36"/>
      <c r="O121" s="34"/>
      <c r="P121" s="35"/>
      <c r="Q121" s="36"/>
    </row>
    <row r="122" spans="1:17" x14ac:dyDescent="0.25">
      <c r="A122" s="2"/>
      <c r="B122" s="3"/>
      <c r="C122" s="4"/>
      <c r="D122" s="5"/>
      <c r="E122" s="6"/>
      <c r="F122" s="6">
        <f t="shared" ref="F122:F136" si="16">D122+E122</f>
        <v>0</v>
      </c>
      <c r="G122" s="7"/>
      <c r="H122" s="7"/>
      <c r="I122" s="15">
        <f t="shared" ref="I122:I136" si="17">SUM(G122:H122)</f>
        <v>0</v>
      </c>
      <c r="J122" s="8"/>
      <c r="K122" s="8"/>
      <c r="L122" s="9"/>
      <c r="M122" s="37"/>
      <c r="N122" s="36"/>
      <c r="O122" s="34"/>
      <c r="P122" s="35"/>
      <c r="Q122" s="36"/>
    </row>
    <row r="123" spans="1:17" x14ac:dyDescent="0.25">
      <c r="A123" s="2"/>
      <c r="B123" s="3"/>
      <c r="C123" s="4"/>
      <c r="D123" s="5"/>
      <c r="E123" s="6"/>
      <c r="F123" s="6">
        <f t="shared" si="16"/>
        <v>0</v>
      </c>
      <c r="G123" s="7"/>
      <c r="H123" s="7"/>
      <c r="I123" s="15">
        <f t="shared" si="17"/>
        <v>0</v>
      </c>
      <c r="J123" s="8"/>
      <c r="K123" s="8"/>
      <c r="L123" s="9"/>
      <c r="M123" s="37"/>
      <c r="N123" s="36"/>
      <c r="O123" s="34"/>
      <c r="P123" s="35"/>
      <c r="Q123" s="36"/>
    </row>
    <row r="124" spans="1:17" x14ac:dyDescent="0.25">
      <c r="A124" s="2"/>
      <c r="B124" s="3"/>
      <c r="C124" s="4"/>
      <c r="D124" s="5"/>
      <c r="E124" s="6"/>
      <c r="F124" s="6">
        <f t="shared" si="16"/>
        <v>0</v>
      </c>
      <c r="G124" s="7"/>
      <c r="H124" s="7"/>
      <c r="I124" s="15">
        <f t="shared" si="17"/>
        <v>0</v>
      </c>
      <c r="J124" s="8"/>
      <c r="K124" s="8"/>
      <c r="L124" s="9"/>
      <c r="M124" s="37"/>
      <c r="N124" s="36"/>
      <c r="O124" s="34"/>
      <c r="P124" s="35"/>
      <c r="Q124" s="36"/>
    </row>
    <row r="125" spans="1:17" x14ac:dyDescent="0.25">
      <c r="A125" s="2"/>
      <c r="B125" s="3"/>
      <c r="C125" s="4"/>
      <c r="D125" s="5"/>
      <c r="E125" s="6"/>
      <c r="F125" s="6">
        <f t="shared" si="16"/>
        <v>0</v>
      </c>
      <c r="G125" s="7"/>
      <c r="H125" s="7"/>
      <c r="I125" s="15">
        <f t="shared" si="17"/>
        <v>0</v>
      </c>
      <c r="J125" s="8"/>
      <c r="K125" s="8"/>
      <c r="L125" s="9"/>
      <c r="M125" s="37"/>
      <c r="N125" s="36"/>
      <c r="O125" s="34"/>
      <c r="P125" s="35"/>
      <c r="Q125" s="36"/>
    </row>
    <row r="126" spans="1:17" x14ac:dyDescent="0.25">
      <c r="A126" s="2"/>
      <c r="B126" s="3"/>
      <c r="C126" s="4"/>
      <c r="D126" s="5"/>
      <c r="E126" s="6"/>
      <c r="F126" s="6">
        <f t="shared" si="16"/>
        <v>0</v>
      </c>
      <c r="G126" s="7"/>
      <c r="H126" s="7"/>
      <c r="I126" s="15">
        <f t="shared" si="17"/>
        <v>0</v>
      </c>
      <c r="J126" s="8"/>
      <c r="K126" s="8"/>
      <c r="L126" s="9"/>
      <c r="M126" s="37"/>
      <c r="N126" s="36"/>
      <c r="O126" s="34"/>
      <c r="P126" s="35"/>
      <c r="Q126" s="36"/>
    </row>
    <row r="127" spans="1:17" x14ac:dyDescent="0.25">
      <c r="A127" s="2"/>
      <c r="B127" s="3"/>
      <c r="C127" s="4"/>
      <c r="D127" s="5"/>
      <c r="E127" s="6"/>
      <c r="F127" s="6">
        <f t="shared" si="16"/>
        <v>0</v>
      </c>
      <c r="G127" s="7"/>
      <c r="H127" s="7"/>
      <c r="I127" s="15">
        <f t="shared" si="17"/>
        <v>0</v>
      </c>
      <c r="J127" s="8"/>
      <c r="K127" s="8"/>
      <c r="L127" s="9"/>
      <c r="M127" s="37"/>
      <c r="N127" s="36"/>
      <c r="O127" s="34"/>
      <c r="P127" s="35"/>
      <c r="Q127" s="36"/>
    </row>
    <row r="128" spans="1:17" x14ac:dyDescent="0.25">
      <c r="A128" s="2"/>
      <c r="B128" s="3"/>
      <c r="C128" s="4"/>
      <c r="D128" s="5"/>
      <c r="E128" s="6"/>
      <c r="F128" s="6">
        <f t="shared" si="16"/>
        <v>0</v>
      </c>
      <c r="G128" s="7"/>
      <c r="H128" s="7"/>
      <c r="I128" s="15">
        <f t="shared" si="17"/>
        <v>0</v>
      </c>
      <c r="J128" s="8"/>
      <c r="K128" s="8"/>
      <c r="L128" s="9"/>
      <c r="M128" s="37"/>
      <c r="N128" s="36"/>
      <c r="O128" s="34"/>
      <c r="P128" s="35"/>
      <c r="Q128" s="36"/>
    </row>
    <row r="129" spans="1:17" x14ac:dyDescent="0.25">
      <c r="A129" s="2"/>
      <c r="B129" s="3"/>
      <c r="C129" s="4"/>
      <c r="D129" s="5"/>
      <c r="E129" s="6"/>
      <c r="F129" s="6">
        <f t="shared" si="16"/>
        <v>0</v>
      </c>
      <c r="G129" s="7"/>
      <c r="H129" s="7"/>
      <c r="I129" s="15">
        <f t="shared" si="17"/>
        <v>0</v>
      </c>
      <c r="J129" s="8"/>
      <c r="K129" s="8"/>
      <c r="L129" s="9"/>
      <c r="M129" s="37"/>
      <c r="N129" s="36"/>
      <c r="O129" s="34"/>
      <c r="P129" s="35"/>
      <c r="Q129" s="36"/>
    </row>
    <row r="130" spans="1:17" x14ac:dyDescent="0.25">
      <c r="A130" s="2"/>
      <c r="B130" s="3"/>
      <c r="C130" s="4"/>
      <c r="D130" s="5"/>
      <c r="E130" s="6"/>
      <c r="F130" s="6">
        <f t="shared" si="16"/>
        <v>0</v>
      </c>
      <c r="G130" s="7"/>
      <c r="H130" s="7"/>
      <c r="I130" s="15">
        <f t="shared" si="17"/>
        <v>0</v>
      </c>
      <c r="J130" s="8"/>
      <c r="K130" s="8"/>
      <c r="L130" s="9"/>
      <c r="M130" s="37"/>
      <c r="N130" s="36"/>
      <c r="O130" s="34"/>
      <c r="P130" s="35"/>
      <c r="Q130" s="36"/>
    </row>
    <row r="131" spans="1:17" x14ac:dyDescent="0.25">
      <c r="A131" s="2"/>
      <c r="B131" s="3"/>
      <c r="C131" s="4"/>
      <c r="D131" s="5"/>
      <c r="E131" s="6"/>
      <c r="F131" s="6">
        <f t="shared" si="16"/>
        <v>0</v>
      </c>
      <c r="G131" s="7"/>
      <c r="H131" s="7"/>
      <c r="I131" s="15">
        <f t="shared" si="17"/>
        <v>0</v>
      </c>
      <c r="J131" s="8"/>
      <c r="K131" s="8"/>
      <c r="L131" s="9"/>
      <c r="M131" s="37"/>
      <c r="N131" s="36"/>
      <c r="O131" s="34"/>
      <c r="P131" s="35"/>
      <c r="Q131" s="36"/>
    </row>
    <row r="132" spans="1:17" x14ac:dyDescent="0.25">
      <c r="A132" s="2"/>
      <c r="B132" s="3"/>
      <c r="C132" s="4"/>
      <c r="D132" s="5"/>
      <c r="E132" s="6"/>
      <c r="F132" s="6">
        <f t="shared" si="16"/>
        <v>0</v>
      </c>
      <c r="G132" s="7"/>
      <c r="H132" s="7"/>
      <c r="I132" s="15">
        <f t="shared" si="17"/>
        <v>0</v>
      </c>
      <c r="J132" s="8"/>
      <c r="K132" s="8"/>
      <c r="L132" s="9"/>
      <c r="M132" s="37"/>
      <c r="N132" s="36"/>
      <c r="O132" s="34"/>
      <c r="P132" s="35"/>
      <c r="Q132" s="36"/>
    </row>
    <row r="133" spans="1:17" x14ac:dyDescent="0.25">
      <c r="A133" s="2"/>
      <c r="B133" s="3"/>
      <c r="C133" s="4"/>
      <c r="D133" s="5"/>
      <c r="E133" s="6"/>
      <c r="F133" s="6">
        <f t="shared" si="16"/>
        <v>0</v>
      </c>
      <c r="G133" s="7"/>
      <c r="H133" s="7"/>
      <c r="I133" s="15">
        <f t="shared" si="17"/>
        <v>0</v>
      </c>
      <c r="J133" s="8"/>
      <c r="K133" s="8"/>
      <c r="L133" s="9"/>
      <c r="M133" s="37"/>
      <c r="N133" s="36"/>
      <c r="O133" s="34"/>
      <c r="P133" s="35"/>
      <c r="Q133" s="36"/>
    </row>
    <row r="134" spans="1:17" x14ac:dyDescent="0.25">
      <c r="A134" s="2"/>
      <c r="B134" s="3"/>
      <c r="C134" s="4"/>
      <c r="D134" s="5"/>
      <c r="E134" s="6"/>
      <c r="F134" s="6">
        <f t="shared" si="16"/>
        <v>0</v>
      </c>
      <c r="G134" s="7"/>
      <c r="H134" s="7"/>
      <c r="I134" s="15">
        <f t="shared" si="17"/>
        <v>0</v>
      </c>
      <c r="J134" s="8"/>
      <c r="K134" s="8"/>
      <c r="L134" s="9"/>
      <c r="M134" s="37"/>
      <c r="N134" s="36"/>
      <c r="O134" s="34"/>
      <c r="P134" s="35"/>
      <c r="Q134" s="36"/>
    </row>
    <row r="135" spans="1:17" x14ac:dyDescent="0.25">
      <c r="A135" s="2"/>
      <c r="B135" s="3"/>
      <c r="C135" s="4"/>
      <c r="D135" s="5"/>
      <c r="E135" s="6"/>
      <c r="F135" s="6">
        <f t="shared" si="16"/>
        <v>0</v>
      </c>
      <c r="G135" s="7"/>
      <c r="H135" s="7"/>
      <c r="I135" s="15">
        <f t="shared" si="17"/>
        <v>0</v>
      </c>
      <c r="J135" s="8"/>
      <c r="K135" s="8"/>
      <c r="L135" s="9"/>
      <c r="M135" s="37"/>
      <c r="N135" s="36"/>
      <c r="O135" s="34"/>
      <c r="P135" s="35"/>
      <c r="Q135" s="36"/>
    </row>
    <row r="136" spans="1:17" x14ac:dyDescent="0.25">
      <c r="A136" s="2"/>
      <c r="B136" s="3"/>
      <c r="C136" s="4"/>
      <c r="D136" s="5"/>
      <c r="E136" s="6"/>
      <c r="F136" s="6">
        <f t="shared" si="16"/>
        <v>0</v>
      </c>
      <c r="G136" s="7"/>
      <c r="H136" s="7"/>
      <c r="I136" s="15">
        <f t="shared" si="17"/>
        <v>0</v>
      </c>
      <c r="J136" s="8"/>
      <c r="K136" s="8"/>
      <c r="L136" s="9"/>
      <c r="M136" s="37"/>
      <c r="N136" s="36"/>
      <c r="O136" s="34"/>
      <c r="P136" s="35"/>
      <c r="Q136" s="36"/>
    </row>
  </sheetData>
  <sortState xmlns:xlrd2="http://schemas.microsoft.com/office/spreadsheetml/2017/richdata2" ref="A2:Q20">
    <sortCondition ref="A2:A20"/>
    <sortCondition ref="C2:C20"/>
  </sortState>
  <dataValidations count="2">
    <dataValidation type="list" allowBlank="1" showInputMessage="1" showErrorMessage="1" sqref="C1:C136" xr:uid="{1DDBFB8A-1425-4E92-882B-1156A02B26DD}">
      <formula1>salt_conc</formula1>
    </dataValidation>
    <dataValidation type="list" allowBlank="1" showInputMessage="1" showErrorMessage="1" sqref="A1:A136" xr:uid="{457420B3-5F54-458B-BA80-818119A9C5CF}">
      <formula1>species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85EEDE-E0B2-451D-9A52-018613AC3ECD}">
          <x14:formula1>
            <xm:f>'list coding'!$B$2:$B$12</xm:f>
          </x14:formula1>
          <xm:sqref>B1:B136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D45-0FD6-4972-918A-076359976806}">
  <dimension ref="A1:I67"/>
  <sheetViews>
    <sheetView workbookViewId="0">
      <selection activeCell="E9" sqref="E9"/>
    </sheetView>
  </sheetViews>
  <sheetFormatPr defaultRowHeight="15" x14ac:dyDescent="0.25"/>
  <sheetData>
    <row r="1" spans="1:9" x14ac:dyDescent="0.25">
      <c r="A1" t="s">
        <v>0</v>
      </c>
      <c r="B1" t="s">
        <v>28</v>
      </c>
      <c r="C1" t="s">
        <v>29</v>
      </c>
    </row>
    <row r="2" spans="1:9" x14ac:dyDescent="0.25">
      <c r="A2" t="s">
        <v>27</v>
      </c>
      <c r="B2" t="s">
        <v>30</v>
      </c>
      <c r="C2">
        <v>0</v>
      </c>
    </row>
    <row r="3" spans="1:9" x14ac:dyDescent="0.25">
      <c r="A3" t="s">
        <v>17</v>
      </c>
      <c r="B3" t="s">
        <v>26</v>
      </c>
      <c r="C3">
        <v>1.5</v>
      </c>
    </row>
    <row r="4" spans="1:9" x14ac:dyDescent="0.25">
      <c r="B4" t="s">
        <v>21</v>
      </c>
      <c r="C4">
        <v>2.5</v>
      </c>
    </row>
    <row r="5" spans="1:9" x14ac:dyDescent="0.25">
      <c r="B5" t="s">
        <v>23</v>
      </c>
      <c r="C5">
        <v>5</v>
      </c>
    </row>
    <row r="6" spans="1:9" x14ac:dyDescent="0.25">
      <c r="B6" t="s">
        <v>22</v>
      </c>
      <c r="C6">
        <v>10</v>
      </c>
    </row>
    <row r="7" spans="1:9" x14ac:dyDescent="0.25">
      <c r="B7" t="s">
        <v>18</v>
      </c>
      <c r="C7">
        <v>15</v>
      </c>
    </row>
    <row r="8" spans="1:9" x14ac:dyDescent="0.25">
      <c r="B8" t="s">
        <v>25</v>
      </c>
    </row>
    <row r="9" spans="1:9" x14ac:dyDescent="0.25">
      <c r="B9" t="s">
        <v>19</v>
      </c>
      <c r="I9" s="7"/>
    </row>
    <row r="10" spans="1:9" x14ac:dyDescent="0.25">
      <c r="B10" t="s">
        <v>24</v>
      </c>
      <c r="I10" s="7"/>
    </row>
    <row r="11" spans="1:9" x14ac:dyDescent="0.25">
      <c r="B11" t="s">
        <v>20</v>
      </c>
      <c r="I11" s="7"/>
    </row>
    <row r="12" spans="1:9" x14ac:dyDescent="0.25">
      <c r="I12" s="7"/>
    </row>
    <row r="13" spans="1:9" x14ac:dyDescent="0.25">
      <c r="I13" s="7"/>
    </row>
    <row r="14" spans="1:9" x14ac:dyDescent="0.25">
      <c r="I14" s="7"/>
    </row>
    <row r="15" spans="1:9" x14ac:dyDescent="0.25">
      <c r="I15" s="7"/>
    </row>
    <row r="16" spans="1:9" x14ac:dyDescent="0.25">
      <c r="I16" s="7"/>
    </row>
    <row r="17" spans="9:9" x14ac:dyDescent="0.25">
      <c r="I17" s="7"/>
    </row>
    <row r="18" spans="9:9" x14ac:dyDescent="0.25">
      <c r="I18" s="7"/>
    </row>
    <row r="19" spans="9:9" x14ac:dyDescent="0.25">
      <c r="I19" s="7"/>
    </row>
    <row r="20" spans="9:9" x14ac:dyDescent="0.25">
      <c r="I20" s="7"/>
    </row>
    <row r="21" spans="9:9" x14ac:dyDescent="0.25">
      <c r="I21" s="7"/>
    </row>
    <row r="22" spans="9:9" x14ac:dyDescent="0.25">
      <c r="I22" s="7"/>
    </row>
    <row r="23" spans="9:9" x14ac:dyDescent="0.25">
      <c r="I23" s="7"/>
    </row>
    <row r="24" spans="9:9" x14ac:dyDescent="0.25">
      <c r="I24" s="7"/>
    </row>
    <row r="25" spans="9:9" x14ac:dyDescent="0.25">
      <c r="I25" s="7"/>
    </row>
    <row r="26" spans="9:9" x14ac:dyDescent="0.25">
      <c r="I26" s="7"/>
    </row>
    <row r="27" spans="9:9" x14ac:dyDescent="0.25">
      <c r="I27" s="7"/>
    </row>
    <row r="28" spans="9:9" x14ac:dyDescent="0.25">
      <c r="I28" s="7"/>
    </row>
    <row r="29" spans="9:9" x14ac:dyDescent="0.25">
      <c r="I29" s="7"/>
    </row>
    <row r="30" spans="9:9" x14ac:dyDescent="0.25">
      <c r="I30" s="7"/>
    </row>
    <row r="31" spans="9:9" x14ac:dyDescent="0.25">
      <c r="I31" s="7"/>
    </row>
    <row r="32" spans="9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  <row r="38" spans="9:9" x14ac:dyDescent="0.25">
      <c r="I38" s="7"/>
    </row>
    <row r="39" spans="9:9" x14ac:dyDescent="0.25">
      <c r="I39" s="7"/>
    </row>
    <row r="40" spans="9:9" x14ac:dyDescent="0.25">
      <c r="I40" s="7"/>
    </row>
    <row r="41" spans="9:9" x14ac:dyDescent="0.25">
      <c r="I41" s="7"/>
    </row>
    <row r="42" spans="9:9" x14ac:dyDescent="0.25">
      <c r="I42" s="7"/>
    </row>
    <row r="43" spans="9:9" x14ac:dyDescent="0.25">
      <c r="I43" s="7"/>
    </row>
    <row r="44" spans="9:9" x14ac:dyDescent="0.25">
      <c r="I44" s="7"/>
    </row>
    <row r="45" spans="9:9" x14ac:dyDescent="0.25">
      <c r="I45" s="7"/>
    </row>
    <row r="46" spans="9:9" x14ac:dyDescent="0.25">
      <c r="I46" s="7"/>
    </row>
    <row r="47" spans="9:9" x14ac:dyDescent="0.25">
      <c r="I47" s="7"/>
    </row>
    <row r="48" spans="9:9" x14ac:dyDescent="0.25">
      <c r="I48" s="7"/>
    </row>
    <row r="49" spans="9:9" x14ac:dyDescent="0.25">
      <c r="I49" s="7"/>
    </row>
    <row r="50" spans="9:9" x14ac:dyDescent="0.25">
      <c r="I50" s="7"/>
    </row>
    <row r="51" spans="9:9" x14ac:dyDescent="0.25">
      <c r="I51" s="7"/>
    </row>
    <row r="52" spans="9:9" x14ac:dyDescent="0.25">
      <c r="I52" s="7"/>
    </row>
    <row r="53" spans="9:9" x14ac:dyDescent="0.25">
      <c r="I53" s="7"/>
    </row>
    <row r="54" spans="9:9" x14ac:dyDescent="0.25">
      <c r="I54" s="7"/>
    </row>
    <row r="55" spans="9:9" x14ac:dyDescent="0.25">
      <c r="I55" s="7"/>
    </row>
    <row r="56" spans="9:9" x14ac:dyDescent="0.25">
      <c r="I56" s="7"/>
    </row>
    <row r="57" spans="9:9" x14ac:dyDescent="0.25">
      <c r="I57" s="7"/>
    </row>
    <row r="58" spans="9:9" x14ac:dyDescent="0.25">
      <c r="I58" s="7"/>
    </row>
    <row r="59" spans="9:9" x14ac:dyDescent="0.25">
      <c r="I59" s="7"/>
    </row>
    <row r="60" spans="9:9" x14ac:dyDescent="0.25">
      <c r="I60" s="7"/>
    </row>
    <row r="61" spans="9:9" x14ac:dyDescent="0.25">
      <c r="I61" s="7"/>
    </row>
    <row r="62" spans="9:9" x14ac:dyDescent="0.25">
      <c r="I62" s="7"/>
    </row>
    <row r="63" spans="9:9" x14ac:dyDescent="0.25">
      <c r="I63" s="7"/>
    </row>
    <row r="64" spans="9:9" x14ac:dyDescent="0.25">
      <c r="I64" s="7"/>
    </row>
    <row r="65" spans="9:9" x14ac:dyDescent="0.25">
      <c r="I65" s="7"/>
    </row>
    <row r="66" spans="9:9" x14ac:dyDescent="0.25">
      <c r="I66" s="7"/>
    </row>
    <row r="67" spans="9:9" x14ac:dyDescent="0.25">
      <c r="I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salinitydata2023</vt:lpstr>
      <vt:lpstr>means for ratios</vt:lpstr>
      <vt:lpstr>list coding</vt:lpstr>
      <vt:lpstr>group_name</vt:lpstr>
      <vt:lpstr>group_names</vt:lpstr>
      <vt:lpstr>salt_conc</vt:lpstr>
      <vt:lpstr>species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Sofie Costin</dc:creator>
  <cp:keywords/>
  <dc:description/>
  <cp:lastModifiedBy>amos0024</cp:lastModifiedBy>
  <cp:revision/>
  <dcterms:created xsi:type="dcterms:W3CDTF">2023-08-29T01:11:37Z</dcterms:created>
  <dcterms:modified xsi:type="dcterms:W3CDTF">2023-09-04T05:06:16Z</dcterms:modified>
  <cp:category/>
  <cp:contentStatus/>
</cp:coreProperties>
</file>