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418" documentId="8_{73F179F0-AC1F-4EE4-B4D1-A388CC9B908F}" xr6:coauthVersionLast="47" xr6:coauthVersionMax="47" xr10:uidLastSave="{7CF178C1-4793-42C7-B8E0-2586FF08DEA5}"/>
  <bookViews>
    <workbookView xWindow="-120" yWindow="-120" windowWidth="29040" windowHeight="15720" xr2:uid="{9AC96B52-AAA7-4088-9C97-AE121FCEB122}"/>
  </bookViews>
  <sheets>
    <sheet name="Glucose" sheetId="1" r:id="rId1"/>
    <sheet name="Succinate" sheetId="2" r:id="rId2"/>
    <sheet name="Mannitol" sheetId="3" r:id="rId3"/>
    <sheet name="Glycerol" sheetId="4" r:id="rId4"/>
    <sheet name="Xylo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D5" i="5" s="1"/>
  <c r="C9" i="5"/>
  <c r="D2" i="5" s="1"/>
  <c r="C5" i="2"/>
  <c r="C4" i="2"/>
  <c r="C3" i="2"/>
  <c r="C5" i="4"/>
  <c r="C4" i="4"/>
  <c r="C3" i="4"/>
  <c r="C5" i="3"/>
  <c r="C4" i="3"/>
  <c r="C3" i="3"/>
  <c r="D3" i="5" l="1"/>
  <c r="D9" i="5" s="1"/>
  <c r="D4" i="5"/>
  <c r="C9" i="4"/>
  <c r="C9" i="2"/>
  <c r="C9" i="3"/>
  <c r="D5" i="3" s="1"/>
  <c r="D4" i="2" l="1"/>
  <c r="D2" i="2"/>
  <c r="D9" i="2" s="1"/>
  <c r="D3" i="2"/>
  <c r="D5" i="2"/>
  <c r="D2" i="4"/>
  <c r="D9" i="4" s="1"/>
  <c r="D5" i="4"/>
  <c r="D4" i="4"/>
  <c r="D3" i="4"/>
  <c r="D2" i="3"/>
  <c r="D3" i="3"/>
  <c r="D4" i="3"/>
  <c r="D9" i="3" l="1"/>
</calcChain>
</file>

<file path=xl/sharedStrings.xml><?xml version="1.0" encoding="utf-8"?>
<sst xmlns="http://schemas.openxmlformats.org/spreadsheetml/2006/main" count="232" uniqueCount="67">
  <si>
    <t>ID:</t>
  </si>
  <si>
    <t>g/gDW:</t>
  </si>
  <si>
    <t>Protein</t>
  </si>
  <si>
    <t>C00039[c]</t>
  </si>
  <si>
    <t>DNA</t>
  </si>
  <si>
    <t>C00017[c]</t>
  </si>
  <si>
    <t>RNA</t>
  </si>
  <si>
    <t>cpd11462[c]</t>
  </si>
  <si>
    <t>Lipid</t>
  </si>
  <si>
    <t>cpd15800[c]</t>
  </si>
  <si>
    <t>Cell wall:</t>
  </si>
  <si>
    <t xml:space="preserve"> cpd15664[c]</t>
  </si>
  <si>
    <t>Lipoteichoic acid</t>
  </si>
  <si>
    <t>cpd15670[c]</t>
  </si>
  <si>
    <t>Cofactor:</t>
  </si>
  <si>
    <t>cofactor[c]</t>
  </si>
  <si>
    <t>Normalized (g/gDW):</t>
  </si>
  <si>
    <t>C00002[c]</t>
  </si>
  <si>
    <t>C00229[c]</t>
  </si>
  <si>
    <t>C00001[c]</t>
  </si>
  <si>
    <t>-</t>
  </si>
  <si>
    <t>-105</t>
  </si>
  <si>
    <t>-0.577917326475845</t>
  </si>
  <si>
    <t>-0.0281573974814015</t>
  </si>
  <si>
    <t>-0.0490459127792361</t>
  </si>
  <si>
    <t>-0.0368796443836313</t>
  </si>
  <si>
    <t>-0.2242</t>
  </si>
  <si>
    <t>-0.0304</t>
  </si>
  <si>
    <t>-0.0446336317745074</t>
  </si>
  <si>
    <t>-105.003</t>
  </si>
  <si>
    <t>-0.000273109</t>
  </si>
  <si>
    <t>C00008[c]</t>
  </si>
  <si>
    <t>C00009[c]</t>
  </si>
  <si>
    <t>C03688[c]</t>
  </si>
  <si>
    <t>104.997</t>
  </si>
  <si>
    <t>104.987</t>
  </si>
  <si>
    <t>0.000273109</t>
  </si>
  <si>
    <t>-0.572154094567705</t>
  </si>
  <si>
    <t>-0.023458553031822</t>
  </si>
  <si>
    <t>-0.0697874204115724</t>
  </si>
  <si>
    <t>-0.0311157979687115</t>
  </si>
  <si>
    <t>-0.518547974140424</t>
  </si>
  <si>
    <t>-0.0484219374456551</t>
  </si>
  <si>
    <t>-0.0899574750752081</t>
  </si>
  <si>
    <t>-0.0336668435453882</t>
  </si>
  <si>
    <t>-0.559207268371921</t>
  </si>
  <si>
    <t>-0.0244848482689178</t>
  </si>
  <si>
    <t>-0.0784132409687779</t>
  </si>
  <si>
    <t>-0.0300505217619785</t>
  </si>
  <si>
    <t>-0.575951072412053</t>
  </si>
  <si>
    <t>-0.0145113654443691</t>
  </si>
  <si>
    <t>-0.0642086695443319</t>
  </si>
  <si>
    <t>-0.0369277147636181</t>
  </si>
  <si>
    <t>g/gDW</t>
  </si>
  <si>
    <t>BOF-ID</t>
  </si>
  <si>
    <t>cpd15664[c]</t>
  </si>
  <si>
    <t>C00013[c]</t>
  </si>
  <si>
    <t>-0.0008548</t>
  </si>
  <si>
    <t>Cofactor[c]</t>
  </si>
  <si>
    <t>mRNA</t>
  </si>
  <si>
    <t>Cell wall</t>
  </si>
  <si>
    <t>Cofactor</t>
  </si>
  <si>
    <t>ATP</t>
  </si>
  <si>
    <t>Water</t>
  </si>
  <si>
    <t>Acyl-carrier protein</t>
  </si>
  <si>
    <t>ADP</t>
  </si>
  <si>
    <t>Ortophosphate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</si>
</sst>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quotePrefix="1"/>
    <xf numFmtId="0" fontId="1" fillId="2" borderId="0" xfId="0" applyFont="1" applyFill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9D51-BC36-4D91-82C1-CB22B3492BA0}">
  <dimension ref="A1:G22"/>
  <sheetViews>
    <sheetView tabSelected="1" workbookViewId="0">
      <selection activeCell="E18" sqref="E18"/>
    </sheetView>
  </sheetViews>
  <sheetFormatPr defaultRowHeight="15" x14ac:dyDescent="0.25"/>
  <cols>
    <col min="1" max="1" width="15.140625" customWidth="1"/>
    <col min="2" max="2" width="11.7109375" customWidth="1"/>
    <col min="3" max="3" width="12" bestFit="1" customWidth="1"/>
    <col min="4" max="4" width="13.85546875" customWidth="1"/>
    <col min="5" max="5" width="19.5703125" bestFit="1" customWidth="1"/>
    <col min="6" max="6" width="14.7109375" customWidth="1"/>
  </cols>
  <sheetData>
    <row r="1" spans="1:4" x14ac:dyDescent="0.25">
      <c r="A1" t="s">
        <v>53</v>
      </c>
      <c r="B1" t="s">
        <v>54</v>
      </c>
    </row>
    <row r="2" spans="1:4" x14ac:dyDescent="0.25">
      <c r="A2" s="7" t="s">
        <v>37</v>
      </c>
      <c r="B2" t="s">
        <v>5</v>
      </c>
      <c r="C2" t="s">
        <v>2</v>
      </c>
    </row>
    <row r="3" spans="1:4" x14ac:dyDescent="0.25">
      <c r="A3" s="7" t="s">
        <v>39</v>
      </c>
      <c r="B3" t="s">
        <v>7</v>
      </c>
      <c r="C3" t="s">
        <v>59</v>
      </c>
    </row>
    <row r="4" spans="1:4" x14ac:dyDescent="0.25">
      <c r="A4" s="7" t="s">
        <v>38</v>
      </c>
      <c r="B4" t="s">
        <v>3</v>
      </c>
      <c r="C4" t="s">
        <v>4</v>
      </c>
    </row>
    <row r="5" spans="1:4" x14ac:dyDescent="0.25">
      <c r="A5" s="7" t="s">
        <v>40</v>
      </c>
      <c r="B5" t="s">
        <v>9</v>
      </c>
      <c r="C5" t="s">
        <v>8</v>
      </c>
    </row>
    <row r="6" spans="1:4" x14ac:dyDescent="0.25">
      <c r="A6" s="7" t="s">
        <v>27</v>
      </c>
      <c r="B6" t="s">
        <v>13</v>
      </c>
      <c r="C6" t="s">
        <v>12</v>
      </c>
    </row>
    <row r="7" spans="1:4" x14ac:dyDescent="0.25">
      <c r="A7" s="7" t="s">
        <v>26</v>
      </c>
      <c r="B7" t="s">
        <v>55</v>
      </c>
      <c r="C7" t="s">
        <v>60</v>
      </c>
    </row>
    <row r="8" spans="1:4" x14ac:dyDescent="0.25">
      <c r="A8" s="8" t="s">
        <v>28</v>
      </c>
      <c r="B8" t="s">
        <v>58</v>
      </c>
      <c r="C8" t="s">
        <v>61</v>
      </c>
      <c r="D8" s="5"/>
    </row>
    <row r="9" spans="1:4" x14ac:dyDescent="0.25">
      <c r="A9" s="7" t="s">
        <v>29</v>
      </c>
      <c r="B9" t="s">
        <v>17</v>
      </c>
      <c r="C9" t="s">
        <v>62</v>
      </c>
    </row>
    <row r="10" spans="1:4" x14ac:dyDescent="0.25">
      <c r="A10" s="7" t="s">
        <v>21</v>
      </c>
      <c r="B10" t="s">
        <v>19</v>
      </c>
      <c r="C10" t="s">
        <v>63</v>
      </c>
    </row>
    <row r="11" spans="1:4" x14ac:dyDescent="0.25">
      <c r="A11" s="7" t="s">
        <v>30</v>
      </c>
      <c r="B11" t="s">
        <v>18</v>
      </c>
      <c r="C11" t="s">
        <v>64</v>
      </c>
    </row>
    <row r="12" spans="1:4" x14ac:dyDescent="0.25">
      <c r="A12" s="7" t="s">
        <v>34</v>
      </c>
      <c r="B12" t="s">
        <v>31</v>
      </c>
      <c r="C12" t="s">
        <v>65</v>
      </c>
    </row>
    <row r="13" spans="1:4" x14ac:dyDescent="0.25">
      <c r="A13" s="7" t="s">
        <v>35</v>
      </c>
      <c r="B13" t="s">
        <v>32</v>
      </c>
      <c r="C13" t="s">
        <v>66</v>
      </c>
    </row>
    <row r="14" spans="1:4" x14ac:dyDescent="0.25">
      <c r="A14" s="7" t="s">
        <v>36</v>
      </c>
      <c r="B14" t="s">
        <v>33</v>
      </c>
      <c r="C14" t="s">
        <v>64</v>
      </c>
    </row>
    <row r="22" spans="7:7" x14ac:dyDescent="0.25">
      <c r="G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7813-839E-4DC6-91B0-D373CC5D0D67}">
  <dimension ref="A1:J22"/>
  <sheetViews>
    <sheetView workbookViewId="0">
      <selection activeCell="G1" sqref="G1:I10"/>
    </sheetView>
  </sheetViews>
  <sheetFormatPr defaultRowHeight="15" x14ac:dyDescent="0.25"/>
  <cols>
    <col min="1" max="1" width="19" customWidth="1"/>
    <col min="2" max="2" width="11.85546875" customWidth="1"/>
    <col min="3" max="3" width="12" bestFit="1" customWidth="1"/>
    <col min="4" max="4" width="15.140625" customWidth="1"/>
    <col min="5" max="6" width="19.5703125" bestFit="1" customWidth="1"/>
  </cols>
  <sheetData>
    <row r="1" spans="1:10" ht="30" x14ac:dyDescent="0.25">
      <c r="A1" s="4"/>
      <c r="B1" s="4" t="s">
        <v>0</v>
      </c>
      <c r="C1" s="4" t="s">
        <v>1</v>
      </c>
      <c r="D1" s="4" t="s">
        <v>16</v>
      </c>
      <c r="E1" s="4" t="s">
        <v>53</v>
      </c>
      <c r="F1" s="4" t="s">
        <v>54</v>
      </c>
      <c r="J1" t="s">
        <v>20</v>
      </c>
    </row>
    <row r="2" spans="1:10" x14ac:dyDescent="0.25">
      <c r="A2" t="s">
        <v>2</v>
      </c>
      <c r="B2" s="2" t="s">
        <v>5</v>
      </c>
      <c r="C2">
        <v>0.56146902047732494</v>
      </c>
      <c r="D2">
        <f>C2/$C$9</f>
        <v>0.57791732647584526</v>
      </c>
      <c r="E2" t="s">
        <v>22</v>
      </c>
      <c r="F2" t="s">
        <v>5</v>
      </c>
    </row>
    <row r="3" spans="1:10" x14ac:dyDescent="0.25">
      <c r="A3" t="s">
        <v>4</v>
      </c>
      <c r="B3" s="3" t="s">
        <v>3</v>
      </c>
      <c r="C3">
        <f>2.7356/100</f>
        <v>2.7355999999999998E-2</v>
      </c>
      <c r="D3">
        <f t="shared" ref="D3:D5" si="0">C3/$C$9</f>
        <v>2.8157397481401544E-2</v>
      </c>
      <c r="E3" t="s">
        <v>23</v>
      </c>
      <c r="F3" t="s">
        <v>3</v>
      </c>
    </row>
    <row r="4" spans="1:10" x14ac:dyDescent="0.25">
      <c r="A4" t="s">
        <v>6</v>
      </c>
      <c r="B4" s="3" t="s">
        <v>7</v>
      </c>
      <c r="C4">
        <f>4.765/100</f>
        <v>4.7649999999999998E-2</v>
      </c>
      <c r="D4">
        <f t="shared" si="0"/>
        <v>4.9045912779236131E-2</v>
      </c>
      <c r="E4" t="s">
        <v>24</v>
      </c>
      <c r="F4" t="s">
        <v>7</v>
      </c>
    </row>
    <row r="5" spans="1:10" x14ac:dyDescent="0.25">
      <c r="A5" t="s">
        <v>8</v>
      </c>
      <c r="B5" s="3" t="s">
        <v>9</v>
      </c>
      <c r="C5">
        <f>3.583/100</f>
        <v>3.5830000000000001E-2</v>
      </c>
      <c r="D5">
        <f t="shared" si="0"/>
        <v>3.6879644383631283E-2</v>
      </c>
      <c r="E5" t="s">
        <v>25</v>
      </c>
      <c r="F5" t="s">
        <v>9</v>
      </c>
    </row>
    <row r="6" spans="1:10" x14ac:dyDescent="0.25">
      <c r="A6" t="s">
        <v>10</v>
      </c>
      <c r="B6" s="3" t="s">
        <v>11</v>
      </c>
      <c r="C6">
        <v>0.22420000000000001</v>
      </c>
      <c r="E6" t="s">
        <v>26</v>
      </c>
      <c r="F6" t="s">
        <v>55</v>
      </c>
    </row>
    <row r="7" spans="1:10" x14ac:dyDescent="0.25">
      <c r="A7" t="s">
        <v>12</v>
      </c>
      <c r="B7" s="3" t="s">
        <v>13</v>
      </c>
      <c r="C7">
        <v>3.04E-2</v>
      </c>
      <c r="E7" t="s">
        <v>27</v>
      </c>
      <c r="F7" t="s">
        <v>13</v>
      </c>
    </row>
    <row r="8" spans="1:10" x14ac:dyDescent="0.25">
      <c r="A8" t="s">
        <v>14</v>
      </c>
      <c r="B8" s="3" t="s">
        <v>15</v>
      </c>
      <c r="C8">
        <v>4.463363177450741E-2</v>
      </c>
      <c r="E8" t="s">
        <v>28</v>
      </c>
      <c r="F8" t="s">
        <v>58</v>
      </c>
    </row>
    <row r="9" spans="1:10" x14ac:dyDescent="0.25">
      <c r="C9">
        <f>SUM(C2:C8)</f>
        <v>0.97153865225183245</v>
      </c>
      <c r="D9">
        <f>SUM(D2:D5,C6:C8)</f>
        <v>0.99123391289462159</v>
      </c>
      <c r="E9" t="s">
        <v>29</v>
      </c>
      <c r="F9" t="s">
        <v>17</v>
      </c>
    </row>
    <row r="10" spans="1:10" x14ac:dyDescent="0.25">
      <c r="E10" t="s">
        <v>30</v>
      </c>
      <c r="F10" t="s">
        <v>18</v>
      </c>
    </row>
    <row r="11" spans="1:10" x14ac:dyDescent="0.25">
      <c r="E11" t="s">
        <v>21</v>
      </c>
      <c r="F11" t="s">
        <v>19</v>
      </c>
    </row>
    <row r="12" spans="1:10" x14ac:dyDescent="0.25">
      <c r="E12" t="s">
        <v>34</v>
      </c>
      <c r="F12" t="s">
        <v>31</v>
      </c>
    </row>
    <row r="13" spans="1:10" x14ac:dyDescent="0.25">
      <c r="E13" t="s">
        <v>35</v>
      </c>
      <c r="F13" t="s">
        <v>32</v>
      </c>
    </row>
    <row r="14" spans="1:10" x14ac:dyDescent="0.25">
      <c r="E14" t="s">
        <v>36</v>
      </c>
      <c r="F14" t="s">
        <v>33</v>
      </c>
    </row>
    <row r="22" spans="7:7" x14ac:dyDescent="0.25">
      <c r="G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82F5-F4EE-469E-9001-85A6731F8BE3}">
  <dimension ref="A1:G22"/>
  <sheetViews>
    <sheetView workbookViewId="0">
      <selection activeCell="G1" sqref="G1:H6"/>
    </sheetView>
  </sheetViews>
  <sheetFormatPr defaultRowHeight="15" x14ac:dyDescent="0.25"/>
  <cols>
    <col min="2" max="2" width="19.5703125" bestFit="1" customWidth="1"/>
    <col min="4" max="4" width="15.28515625" customWidth="1"/>
    <col min="5" max="5" width="11.85546875" bestFit="1" customWidth="1"/>
    <col min="6" max="6" width="19.5703125" bestFit="1" customWidth="1"/>
  </cols>
  <sheetData>
    <row r="1" spans="1:6" ht="30" x14ac:dyDescent="0.25">
      <c r="B1" t="s">
        <v>0</v>
      </c>
      <c r="C1" t="s">
        <v>1</v>
      </c>
      <c r="D1" s="4" t="s">
        <v>16</v>
      </c>
      <c r="E1" t="s">
        <v>53</v>
      </c>
      <c r="F1" t="s">
        <v>54</v>
      </c>
    </row>
    <row r="2" spans="1:6" x14ac:dyDescent="0.25">
      <c r="A2" t="s">
        <v>2</v>
      </c>
      <c r="B2" t="s">
        <v>5</v>
      </c>
      <c r="C2">
        <v>0.50149999999999995</v>
      </c>
      <c r="D2">
        <f>C2/$C$9</f>
        <v>0.51854797414042375</v>
      </c>
      <c r="E2" t="s">
        <v>41</v>
      </c>
      <c r="F2" t="s">
        <v>5</v>
      </c>
    </row>
    <row r="3" spans="1:6" x14ac:dyDescent="0.25">
      <c r="A3" t="s">
        <v>4</v>
      </c>
      <c r="B3" t="s">
        <v>3</v>
      </c>
      <c r="C3">
        <f>4.683/100</f>
        <v>4.6829999999999997E-2</v>
      </c>
      <c r="D3">
        <f t="shared" ref="D3:D4" si="0">C3/$C$9</f>
        <v>4.8421937445655122E-2</v>
      </c>
      <c r="E3" t="s">
        <v>42</v>
      </c>
      <c r="F3" t="s">
        <v>3</v>
      </c>
    </row>
    <row r="4" spans="1:6" x14ac:dyDescent="0.25">
      <c r="A4" t="s">
        <v>6</v>
      </c>
      <c r="B4" t="s">
        <v>7</v>
      </c>
      <c r="C4">
        <f>8.7/100</f>
        <v>8.6999999999999994E-2</v>
      </c>
      <c r="D4">
        <f t="shared" si="0"/>
        <v>8.9957475075208099E-2</v>
      </c>
      <c r="E4" t="s">
        <v>43</v>
      </c>
      <c r="F4" t="s">
        <v>7</v>
      </c>
    </row>
    <row r="5" spans="1:6" x14ac:dyDescent="0.25">
      <c r="A5" t="s">
        <v>8</v>
      </c>
      <c r="B5" t="s">
        <v>9</v>
      </c>
      <c r="C5">
        <f>3.256/100</f>
        <v>3.2559999999999999E-2</v>
      </c>
      <c r="D5">
        <f>C5/$C$9</f>
        <v>3.3666843545388229E-2</v>
      </c>
      <c r="E5" t="s">
        <v>44</v>
      </c>
      <c r="F5" t="s">
        <v>9</v>
      </c>
    </row>
    <row r="6" spans="1:6" x14ac:dyDescent="0.25">
      <c r="A6" t="s">
        <v>10</v>
      </c>
      <c r="B6" t="s">
        <v>11</v>
      </c>
      <c r="C6">
        <v>0.22420000000000001</v>
      </c>
      <c r="E6" t="s">
        <v>26</v>
      </c>
      <c r="F6" t="s">
        <v>55</v>
      </c>
    </row>
    <row r="7" spans="1:6" x14ac:dyDescent="0.25">
      <c r="A7" t="s">
        <v>12</v>
      </c>
      <c r="B7" t="s">
        <v>13</v>
      </c>
      <c r="C7">
        <v>3.04E-2</v>
      </c>
      <c r="E7" t="s">
        <v>27</v>
      </c>
      <c r="F7" t="s">
        <v>13</v>
      </c>
    </row>
    <row r="8" spans="1:6" x14ac:dyDescent="0.25">
      <c r="A8" t="s">
        <v>14</v>
      </c>
      <c r="B8" t="s">
        <v>15</v>
      </c>
      <c r="C8">
        <v>4.463363177450741E-2</v>
      </c>
      <c r="E8" t="s">
        <v>28</v>
      </c>
      <c r="F8" t="s">
        <v>58</v>
      </c>
    </row>
    <row r="9" spans="1:6" x14ac:dyDescent="0.25">
      <c r="C9">
        <f>SUM(C2:C8)</f>
        <v>0.96712363177450744</v>
      </c>
      <c r="D9">
        <f>SUM(D2:D5,C6:C8)</f>
        <v>0.98982786198118256</v>
      </c>
      <c r="E9" t="s">
        <v>29</v>
      </c>
      <c r="F9" t="s">
        <v>17</v>
      </c>
    </row>
    <row r="10" spans="1:6" x14ac:dyDescent="0.25">
      <c r="E10" t="s">
        <v>30</v>
      </c>
      <c r="F10" t="s">
        <v>18</v>
      </c>
    </row>
    <row r="11" spans="1:6" x14ac:dyDescent="0.25">
      <c r="E11" t="s">
        <v>21</v>
      </c>
      <c r="F11" t="s">
        <v>19</v>
      </c>
    </row>
    <row r="12" spans="1:6" x14ac:dyDescent="0.25">
      <c r="E12" t="s">
        <v>34</v>
      </c>
      <c r="F12" t="s">
        <v>31</v>
      </c>
    </row>
    <row r="13" spans="1:6" x14ac:dyDescent="0.25">
      <c r="E13" t="s">
        <v>35</v>
      </c>
      <c r="F13" t="s">
        <v>32</v>
      </c>
    </row>
    <row r="14" spans="1:6" x14ac:dyDescent="0.25">
      <c r="E14" t="s">
        <v>36</v>
      </c>
      <c r="F14" t="s">
        <v>33</v>
      </c>
    </row>
    <row r="22" spans="7:7" x14ac:dyDescent="0.25">
      <c r="G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2F80-6A09-4CBD-BD2E-013180D3DE0D}">
  <dimension ref="A1:G22"/>
  <sheetViews>
    <sheetView workbookViewId="0">
      <selection activeCell="G1" sqref="G1:G10"/>
    </sheetView>
  </sheetViews>
  <sheetFormatPr defaultRowHeight="15" x14ac:dyDescent="0.25"/>
  <cols>
    <col min="2" max="2" width="19.5703125" bestFit="1" customWidth="1"/>
    <col min="4" max="4" width="15.5703125" customWidth="1"/>
    <col min="5" max="5" width="11.85546875" bestFit="1" customWidth="1"/>
    <col min="6" max="6" width="19.5703125" bestFit="1" customWidth="1"/>
  </cols>
  <sheetData>
    <row r="1" spans="1:6" ht="30" x14ac:dyDescent="0.25">
      <c r="B1" t="s">
        <v>0</v>
      </c>
      <c r="C1" t="s">
        <v>1</v>
      </c>
      <c r="D1" s="4" t="s">
        <v>16</v>
      </c>
      <c r="E1" t="s">
        <v>53</v>
      </c>
      <c r="F1" t="s">
        <v>54</v>
      </c>
    </row>
    <row r="2" spans="1:6" x14ac:dyDescent="0.25">
      <c r="A2" t="s">
        <v>2</v>
      </c>
      <c r="B2" s="2" t="s">
        <v>5</v>
      </c>
      <c r="C2">
        <v>0.54356607976807203</v>
      </c>
      <c r="D2">
        <f>C2/$C$9</f>
        <v>0.55920726837192081</v>
      </c>
      <c r="E2" t="s">
        <v>45</v>
      </c>
      <c r="F2" t="s">
        <v>5</v>
      </c>
    </row>
    <row r="3" spans="1:6" x14ac:dyDescent="0.25">
      <c r="A3" t="s">
        <v>4</v>
      </c>
      <c r="B3" t="s">
        <v>3</v>
      </c>
      <c r="C3">
        <f>2.38/100</f>
        <v>2.3799999999999998E-2</v>
      </c>
      <c r="D3">
        <f t="shared" ref="D3:D5" si="0">C3/$C$9</f>
        <v>2.4484848268917805E-2</v>
      </c>
      <c r="E3" t="s">
        <v>46</v>
      </c>
      <c r="F3" t="s">
        <v>3</v>
      </c>
    </row>
    <row r="4" spans="1:6" x14ac:dyDescent="0.25">
      <c r="A4" t="s">
        <v>6</v>
      </c>
      <c r="B4" t="s">
        <v>7</v>
      </c>
      <c r="C4">
        <f>7.622/100</f>
        <v>7.6219999999999996E-2</v>
      </c>
      <c r="D4">
        <f t="shared" si="0"/>
        <v>7.8413240968777942E-2</v>
      </c>
      <c r="E4" t="s">
        <v>47</v>
      </c>
      <c r="F4" t="s">
        <v>7</v>
      </c>
    </row>
    <row r="5" spans="1:6" x14ac:dyDescent="0.25">
      <c r="A5" t="s">
        <v>8</v>
      </c>
      <c r="B5" t="s">
        <v>9</v>
      </c>
      <c r="C5">
        <f>2.921/100</f>
        <v>2.921E-2</v>
      </c>
      <c r="D5">
        <f t="shared" si="0"/>
        <v>3.0050521761978533E-2</v>
      </c>
      <c r="E5" t="s">
        <v>48</v>
      </c>
      <c r="F5" t="s">
        <v>9</v>
      </c>
    </row>
    <row r="6" spans="1:6" x14ac:dyDescent="0.25">
      <c r="A6" t="s">
        <v>10</v>
      </c>
      <c r="B6" t="s">
        <v>11</v>
      </c>
      <c r="C6">
        <v>0.22420000000000001</v>
      </c>
      <c r="E6" t="s">
        <v>26</v>
      </c>
      <c r="F6" t="s">
        <v>55</v>
      </c>
    </row>
    <row r="7" spans="1:6" x14ac:dyDescent="0.25">
      <c r="A7" t="s">
        <v>12</v>
      </c>
      <c r="B7" t="s">
        <v>13</v>
      </c>
      <c r="C7">
        <v>3.04E-2</v>
      </c>
      <c r="E7" t="s">
        <v>27</v>
      </c>
      <c r="F7" t="s">
        <v>13</v>
      </c>
    </row>
    <row r="8" spans="1:6" x14ac:dyDescent="0.25">
      <c r="A8" t="s">
        <v>14</v>
      </c>
      <c r="B8" t="s">
        <v>15</v>
      </c>
      <c r="C8">
        <v>4.463363177450741E-2</v>
      </c>
      <c r="E8" t="s">
        <v>28</v>
      </c>
      <c r="F8" t="s">
        <v>58</v>
      </c>
    </row>
    <row r="9" spans="1:6" x14ac:dyDescent="0.25">
      <c r="C9">
        <f>SUM(C2:C8)</f>
        <v>0.97202971154257944</v>
      </c>
      <c r="D9">
        <f>SUM(D2:D5,C6:C8)</f>
        <v>0.99138951114610252</v>
      </c>
      <c r="E9" t="s">
        <v>29</v>
      </c>
      <c r="F9" t="s">
        <v>17</v>
      </c>
    </row>
    <row r="10" spans="1:6" x14ac:dyDescent="0.25">
      <c r="E10" t="s">
        <v>30</v>
      </c>
      <c r="F10" t="s">
        <v>18</v>
      </c>
    </row>
    <row r="11" spans="1:6" x14ac:dyDescent="0.25">
      <c r="E11" t="s">
        <v>21</v>
      </c>
      <c r="F11" t="s">
        <v>19</v>
      </c>
    </row>
    <row r="12" spans="1:6" x14ac:dyDescent="0.25">
      <c r="E12" t="s">
        <v>34</v>
      </c>
      <c r="F12" t="s">
        <v>31</v>
      </c>
    </row>
    <row r="13" spans="1:6" x14ac:dyDescent="0.25">
      <c r="E13" t="s">
        <v>35</v>
      </c>
      <c r="F13" t="s">
        <v>32</v>
      </c>
    </row>
    <row r="14" spans="1:6" x14ac:dyDescent="0.25">
      <c r="E14" t="s">
        <v>36</v>
      </c>
      <c r="F14" t="s">
        <v>33</v>
      </c>
    </row>
    <row r="22" spans="7:7" x14ac:dyDescent="0.25">
      <c r="G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CA93-0808-43AC-8C88-ED109AAE4C16}">
  <dimension ref="A1:I22"/>
  <sheetViews>
    <sheetView workbookViewId="0">
      <selection activeCell="F9" sqref="F9"/>
    </sheetView>
  </sheetViews>
  <sheetFormatPr defaultRowHeight="15" x14ac:dyDescent="0.25"/>
  <cols>
    <col min="1" max="1" width="15.85546875" bestFit="1" customWidth="1"/>
    <col min="2" max="2" width="19.5703125" bestFit="1" customWidth="1"/>
    <col min="4" max="4" width="16.85546875" customWidth="1"/>
    <col min="5" max="6" width="19.5703125" bestFit="1" customWidth="1"/>
  </cols>
  <sheetData>
    <row r="1" spans="1:9" ht="30" x14ac:dyDescent="0.25">
      <c r="B1" t="s">
        <v>0</v>
      </c>
      <c r="C1" t="s">
        <v>1</v>
      </c>
      <c r="D1" s="4" t="s">
        <v>16</v>
      </c>
      <c r="E1" t="s">
        <v>53</v>
      </c>
      <c r="F1" t="s">
        <v>54</v>
      </c>
    </row>
    <row r="2" spans="1:9" x14ac:dyDescent="0.25">
      <c r="A2" t="s">
        <v>2</v>
      </c>
      <c r="B2" s="2" t="s">
        <v>5</v>
      </c>
      <c r="C2">
        <v>0.55883032721145098</v>
      </c>
      <c r="D2">
        <f>C2/$C$9</f>
        <v>0.5759510724120529</v>
      </c>
      <c r="E2" t="s">
        <v>49</v>
      </c>
      <c r="F2" t="s">
        <v>5</v>
      </c>
      <c r="G2" t="s">
        <v>5</v>
      </c>
      <c r="H2" t="s">
        <v>2</v>
      </c>
    </row>
    <row r="3" spans="1:9" x14ac:dyDescent="0.25">
      <c r="A3" t="s">
        <v>4</v>
      </c>
      <c r="B3" t="s">
        <v>3</v>
      </c>
      <c r="C3">
        <f>1.408/100</f>
        <v>1.4079999999999999E-2</v>
      </c>
      <c r="D3">
        <f t="shared" ref="D3:D5" si="0">C3/$C$9</f>
        <v>1.4511365444369059E-2</v>
      </c>
      <c r="E3" t="s">
        <v>50</v>
      </c>
      <c r="F3" t="s">
        <v>3</v>
      </c>
      <c r="G3" t="s">
        <v>7</v>
      </c>
      <c r="H3" t="s">
        <v>59</v>
      </c>
    </row>
    <row r="4" spans="1:9" x14ac:dyDescent="0.25">
      <c r="A4" t="s">
        <v>6</v>
      </c>
      <c r="B4" t="s">
        <v>7</v>
      </c>
      <c r="C4">
        <f>6.23/100</f>
        <v>6.2300000000000001E-2</v>
      </c>
      <c r="D4">
        <f t="shared" si="0"/>
        <v>6.4208669544331853E-2</v>
      </c>
      <c r="E4" t="s">
        <v>51</v>
      </c>
      <c r="F4" t="s">
        <v>7</v>
      </c>
      <c r="G4" t="s">
        <v>3</v>
      </c>
      <c r="H4" t="s">
        <v>4</v>
      </c>
    </row>
    <row r="5" spans="1:9" x14ac:dyDescent="0.25">
      <c r="A5" t="s">
        <v>8</v>
      </c>
      <c r="B5" t="s">
        <v>9</v>
      </c>
      <c r="C5">
        <f>3.583/100</f>
        <v>3.5830000000000001E-2</v>
      </c>
      <c r="D5">
        <f t="shared" si="0"/>
        <v>3.6927714763618141E-2</v>
      </c>
      <c r="E5" t="s">
        <v>52</v>
      </c>
      <c r="F5" t="s">
        <v>9</v>
      </c>
      <c r="G5" t="s">
        <v>9</v>
      </c>
      <c r="H5" t="s">
        <v>8</v>
      </c>
    </row>
    <row r="6" spans="1:9" x14ac:dyDescent="0.25">
      <c r="A6" t="s">
        <v>10</v>
      </c>
      <c r="B6" t="s">
        <v>11</v>
      </c>
      <c r="C6">
        <v>0.22420000000000001</v>
      </c>
      <c r="E6" t="s">
        <v>26</v>
      </c>
      <c r="F6" t="s">
        <v>55</v>
      </c>
    </row>
    <row r="7" spans="1:9" x14ac:dyDescent="0.25">
      <c r="A7" t="s">
        <v>12</v>
      </c>
      <c r="B7" t="s">
        <v>13</v>
      </c>
      <c r="C7">
        <v>3.04E-2</v>
      </c>
      <c r="E7" t="s">
        <v>27</v>
      </c>
      <c r="F7" t="s">
        <v>13</v>
      </c>
    </row>
    <row r="8" spans="1:9" x14ac:dyDescent="0.25">
      <c r="A8" t="s">
        <v>14</v>
      </c>
      <c r="B8" t="s">
        <v>15</v>
      </c>
      <c r="C8">
        <v>4.463363177450741E-2</v>
      </c>
      <c r="E8" t="s">
        <v>28</v>
      </c>
      <c r="F8" t="s">
        <v>58</v>
      </c>
      <c r="I8" s="6"/>
    </row>
    <row r="9" spans="1:9" x14ac:dyDescent="0.25">
      <c r="C9">
        <f>SUM(C2:C8)</f>
        <v>0.97027395898595847</v>
      </c>
      <c r="D9">
        <f>SUM(D2:D5,C6:C8)</f>
        <v>0.99083245393887942</v>
      </c>
      <c r="E9" t="s">
        <v>29</v>
      </c>
      <c r="F9" t="s">
        <v>17</v>
      </c>
    </row>
    <row r="10" spans="1:9" x14ac:dyDescent="0.25">
      <c r="E10" t="s">
        <v>30</v>
      </c>
      <c r="F10" t="s">
        <v>18</v>
      </c>
    </row>
    <row r="11" spans="1:9" x14ac:dyDescent="0.25">
      <c r="E11" t="s">
        <v>21</v>
      </c>
      <c r="F11" t="s">
        <v>19</v>
      </c>
    </row>
    <row r="12" spans="1:9" x14ac:dyDescent="0.25">
      <c r="E12" t="s">
        <v>57</v>
      </c>
      <c r="F12" t="s">
        <v>56</v>
      </c>
    </row>
    <row r="13" spans="1:9" x14ac:dyDescent="0.25">
      <c r="E13" t="s">
        <v>34</v>
      </c>
      <c r="F13" t="s">
        <v>31</v>
      </c>
    </row>
    <row r="14" spans="1:9" x14ac:dyDescent="0.25">
      <c r="E14" t="s">
        <v>35</v>
      </c>
      <c r="F14" t="s">
        <v>32</v>
      </c>
    </row>
    <row r="15" spans="1:9" x14ac:dyDescent="0.25">
      <c r="E15" t="s">
        <v>36</v>
      </c>
      <c r="F15" t="s">
        <v>33</v>
      </c>
    </row>
    <row r="22" spans="7:7" x14ac:dyDescent="0.25">
      <c r="G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Glucose</vt:lpstr>
      <vt:lpstr>Succinate</vt:lpstr>
      <vt:lpstr>Mannitol</vt:lpstr>
      <vt:lpstr>Glycerol</vt:lpstr>
      <vt:lpstr>Xylose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2023-04-21T09:42:17Z</dcterms:created>
  <dcterms:modified xsi:type="dcterms:W3CDTF">2023-05-23T15:32:48Z</dcterms:modified>
</cp:coreProperties>
</file>