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345" documentId="8_{EDFC1338-8EB1-427E-9652-7B954EC3589E}" xr6:coauthVersionLast="47" xr6:coauthVersionMax="47" xr10:uidLastSave="{7CD2AD80-E2FC-4A0A-9FD0-A41957E8695E}"/>
  <bookViews>
    <workbookView xWindow="-120" yWindow="-18120" windowWidth="29040" windowHeight="17520" xr2:uid="{401939BE-EA9D-433A-8A1D-F6027627B045}"/>
  </bookViews>
  <sheets>
    <sheet name="Oversikt" sheetId="11" r:id="rId1"/>
    <sheet name="Gly 1.50" sheetId="4" r:id="rId2"/>
    <sheet name="Gly 2.50" sheetId="7" r:id="rId3"/>
    <sheet name="Gly 3.50" sheetId="10" r:id="rId4"/>
    <sheet name="Gly 1.100" sheetId="2" r:id="rId5"/>
    <sheet name="Gly 2.100" sheetId="5" r:id="rId6"/>
    <sheet name="Gly 3.100" sheetId="8" r:id="rId7"/>
    <sheet name="Gly 1.250" sheetId="3" r:id="rId8"/>
    <sheet name="Gly 2.250" sheetId="6" r:id="rId9"/>
    <sheet name="Gly 3.25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0" i="11" l="1"/>
  <c r="D144" i="11" s="1"/>
  <c r="H70" i="11"/>
  <c r="B140" i="11"/>
  <c r="A142" i="11"/>
  <c r="A141" i="11"/>
  <c r="A140" i="11"/>
  <c r="D140" i="11" l="1"/>
  <c r="AA135" i="11"/>
  <c r="AB135" i="11" s="1"/>
  <c r="AC135" i="11" s="1"/>
  <c r="X135" i="11"/>
  <c r="Z135" i="11" s="1"/>
  <c r="AA134" i="11"/>
  <c r="AB134" i="11" s="1"/>
  <c r="AC134" i="11" s="1"/>
  <c r="X134" i="11"/>
  <c r="Z134" i="11" s="1"/>
  <c r="AA133" i="11"/>
  <c r="AB133" i="11" s="1"/>
  <c r="AC133" i="11" s="1"/>
  <c r="X133" i="11"/>
  <c r="Z133" i="11" s="1"/>
  <c r="AA132" i="11"/>
  <c r="AB132" i="11" s="1"/>
  <c r="AC132" i="11" s="1"/>
  <c r="X132" i="11"/>
  <c r="Z132" i="11" s="1"/>
  <c r="AA131" i="11"/>
  <c r="AB131" i="11" s="1"/>
  <c r="AC131" i="11" s="1"/>
  <c r="X131" i="11"/>
  <c r="Z131" i="11" s="1"/>
  <c r="AA130" i="11"/>
  <c r="AB130" i="11" s="1"/>
  <c r="AC130" i="11" s="1"/>
  <c r="X130" i="11"/>
  <c r="Z130" i="11" s="1"/>
  <c r="AA129" i="11"/>
  <c r="AB129" i="11" s="1"/>
  <c r="AC129" i="11" s="1"/>
  <c r="X129" i="11"/>
  <c r="Z129" i="11" s="1"/>
  <c r="AA128" i="11"/>
  <c r="AB128" i="11" s="1"/>
  <c r="AC128" i="11" s="1"/>
  <c r="X128" i="11"/>
  <c r="Z128" i="11" s="1"/>
  <c r="AA127" i="11"/>
  <c r="AB127" i="11" s="1"/>
  <c r="AC127" i="11" s="1"/>
  <c r="X127" i="11"/>
  <c r="Z127" i="11" s="1"/>
  <c r="AA126" i="11"/>
  <c r="AB126" i="11" s="1"/>
  <c r="AC126" i="11" s="1"/>
  <c r="X126" i="11"/>
  <c r="Z126" i="11" s="1"/>
  <c r="AA125" i="11"/>
  <c r="AB125" i="11" s="1"/>
  <c r="AC125" i="11" s="1"/>
  <c r="X125" i="11"/>
  <c r="Z125" i="11" s="1"/>
  <c r="AA124" i="11"/>
  <c r="AB124" i="11" s="1"/>
  <c r="AC124" i="11" s="1"/>
  <c r="X124" i="11"/>
  <c r="Z124" i="11" s="1"/>
  <c r="AB123" i="11"/>
  <c r="AC123" i="11" s="1"/>
  <c r="AA123" i="11"/>
  <c r="X123" i="11"/>
  <c r="Z123" i="11" s="1"/>
  <c r="AA122" i="11"/>
  <c r="AB122" i="11" s="1"/>
  <c r="AC122" i="11" s="1"/>
  <c r="X122" i="11"/>
  <c r="Z122" i="11" s="1"/>
  <c r="AA121" i="11"/>
  <c r="AB121" i="11" s="1"/>
  <c r="AC121" i="11" s="1"/>
  <c r="X121" i="11"/>
  <c r="Z121" i="11" s="1"/>
  <c r="AA120" i="11"/>
  <c r="AB120" i="11" s="1"/>
  <c r="AC120" i="11" s="1"/>
  <c r="X120" i="11"/>
  <c r="Z120" i="11" s="1"/>
  <c r="AA119" i="11"/>
  <c r="AB119" i="11" s="1"/>
  <c r="AC119" i="11" s="1"/>
  <c r="X119" i="11"/>
  <c r="Z119" i="11" s="1"/>
  <c r="AA118" i="11"/>
  <c r="AB118" i="11" s="1"/>
  <c r="AC118" i="11" s="1"/>
  <c r="X118" i="11"/>
  <c r="Z118" i="11" s="1"/>
  <c r="AA117" i="11"/>
  <c r="AB117" i="11" s="1"/>
  <c r="AC117" i="11" s="1"/>
  <c r="X117" i="11"/>
  <c r="Z117" i="11" s="1"/>
  <c r="AA116" i="11"/>
  <c r="AB116" i="11" s="1"/>
  <c r="AC116" i="11" s="1"/>
  <c r="X116" i="11"/>
  <c r="Z116" i="11" s="1"/>
  <c r="Q135" i="11"/>
  <c r="R135" i="11" s="1"/>
  <c r="S135" i="11" s="1"/>
  <c r="N135" i="11"/>
  <c r="P135" i="11" s="1"/>
  <c r="Q134" i="11"/>
  <c r="R134" i="11" s="1"/>
  <c r="S134" i="11" s="1"/>
  <c r="N134" i="11"/>
  <c r="P134" i="11" s="1"/>
  <c r="Q133" i="11"/>
  <c r="R133" i="11" s="1"/>
  <c r="S133" i="11" s="1"/>
  <c r="N133" i="11"/>
  <c r="P133" i="11" s="1"/>
  <c r="Q132" i="11"/>
  <c r="R132" i="11" s="1"/>
  <c r="S132" i="11" s="1"/>
  <c r="N132" i="11"/>
  <c r="P132" i="11" s="1"/>
  <c r="R131" i="11"/>
  <c r="S131" i="11" s="1"/>
  <c r="Q131" i="11"/>
  <c r="N131" i="11"/>
  <c r="P131" i="11" s="1"/>
  <c r="Q130" i="11"/>
  <c r="R130" i="11" s="1"/>
  <c r="S130" i="11" s="1"/>
  <c r="N130" i="11"/>
  <c r="P130" i="11" s="1"/>
  <c r="Q129" i="11"/>
  <c r="R129" i="11" s="1"/>
  <c r="S129" i="11" s="1"/>
  <c r="N129" i="11"/>
  <c r="P129" i="11" s="1"/>
  <c r="Q128" i="11"/>
  <c r="R128" i="11" s="1"/>
  <c r="S128" i="11" s="1"/>
  <c r="N128" i="11"/>
  <c r="P128" i="11" s="1"/>
  <c r="Q127" i="11"/>
  <c r="R127" i="11" s="1"/>
  <c r="S127" i="11" s="1"/>
  <c r="N127" i="11"/>
  <c r="P127" i="11" s="1"/>
  <c r="Q126" i="11"/>
  <c r="R126" i="11" s="1"/>
  <c r="S126" i="11" s="1"/>
  <c r="N126" i="11"/>
  <c r="P126" i="11" s="1"/>
  <c r="Q125" i="11"/>
  <c r="R125" i="11" s="1"/>
  <c r="S125" i="11" s="1"/>
  <c r="N125" i="11"/>
  <c r="P125" i="11" s="1"/>
  <c r="Q124" i="11"/>
  <c r="R124" i="11" s="1"/>
  <c r="S124" i="11" s="1"/>
  <c r="N124" i="11"/>
  <c r="P124" i="11" s="1"/>
  <c r="Q123" i="11"/>
  <c r="R123" i="11" s="1"/>
  <c r="S123" i="11" s="1"/>
  <c r="N123" i="11"/>
  <c r="P123" i="11" s="1"/>
  <c r="Q122" i="11"/>
  <c r="R122" i="11" s="1"/>
  <c r="S122" i="11" s="1"/>
  <c r="N122" i="11"/>
  <c r="P122" i="11" s="1"/>
  <c r="Q121" i="11"/>
  <c r="R121" i="11" s="1"/>
  <c r="S121" i="11" s="1"/>
  <c r="N121" i="11"/>
  <c r="P121" i="11" s="1"/>
  <c r="Q120" i="11"/>
  <c r="R120" i="11" s="1"/>
  <c r="S120" i="11" s="1"/>
  <c r="N120" i="11"/>
  <c r="P120" i="11" s="1"/>
  <c r="Q119" i="11"/>
  <c r="R119" i="11" s="1"/>
  <c r="S119" i="11" s="1"/>
  <c r="N119" i="11"/>
  <c r="P119" i="11" s="1"/>
  <c r="Q118" i="11"/>
  <c r="R118" i="11" s="1"/>
  <c r="S118" i="11" s="1"/>
  <c r="N118" i="11"/>
  <c r="P118" i="11" s="1"/>
  <c r="Q117" i="11"/>
  <c r="R117" i="11" s="1"/>
  <c r="S117" i="11" s="1"/>
  <c r="P117" i="11"/>
  <c r="N117" i="11"/>
  <c r="Q116" i="11"/>
  <c r="R116" i="11" s="1"/>
  <c r="S116" i="11" s="1"/>
  <c r="N116" i="11"/>
  <c r="P116" i="11" s="1"/>
  <c r="G135" i="11"/>
  <c r="H135" i="11" s="1"/>
  <c r="I135" i="11" s="1"/>
  <c r="D135" i="11"/>
  <c r="F135" i="11" s="1"/>
  <c r="G134" i="11"/>
  <c r="H134" i="11" s="1"/>
  <c r="I134" i="11" s="1"/>
  <c r="D134" i="11"/>
  <c r="F134" i="11" s="1"/>
  <c r="G133" i="11"/>
  <c r="H133" i="11" s="1"/>
  <c r="I133" i="11" s="1"/>
  <c r="D133" i="11"/>
  <c r="F133" i="11" s="1"/>
  <c r="G132" i="11"/>
  <c r="H132" i="11" s="1"/>
  <c r="I132" i="11" s="1"/>
  <c r="D132" i="11"/>
  <c r="F132" i="11" s="1"/>
  <c r="G131" i="11"/>
  <c r="H131" i="11" s="1"/>
  <c r="I131" i="11" s="1"/>
  <c r="D131" i="11"/>
  <c r="F131" i="11" s="1"/>
  <c r="G130" i="11"/>
  <c r="H130" i="11" s="1"/>
  <c r="I130" i="11" s="1"/>
  <c r="D130" i="11"/>
  <c r="F130" i="11" s="1"/>
  <c r="G129" i="11"/>
  <c r="H129" i="11" s="1"/>
  <c r="I129" i="11" s="1"/>
  <c r="D129" i="11"/>
  <c r="F129" i="11" s="1"/>
  <c r="G128" i="11"/>
  <c r="H128" i="11" s="1"/>
  <c r="I128" i="11" s="1"/>
  <c r="D128" i="11"/>
  <c r="F128" i="11" s="1"/>
  <c r="G127" i="11"/>
  <c r="H127" i="11" s="1"/>
  <c r="I127" i="11" s="1"/>
  <c r="D127" i="11"/>
  <c r="F127" i="11" s="1"/>
  <c r="G126" i="11"/>
  <c r="H126" i="11" s="1"/>
  <c r="I126" i="11" s="1"/>
  <c r="D126" i="11"/>
  <c r="F126" i="11" s="1"/>
  <c r="G125" i="11"/>
  <c r="H125" i="11" s="1"/>
  <c r="I125" i="11" s="1"/>
  <c r="D125" i="11"/>
  <c r="F125" i="11" s="1"/>
  <c r="G124" i="11"/>
  <c r="H124" i="11" s="1"/>
  <c r="I124" i="11" s="1"/>
  <c r="D124" i="11"/>
  <c r="F124" i="11" s="1"/>
  <c r="G123" i="11"/>
  <c r="H123" i="11" s="1"/>
  <c r="I123" i="11" s="1"/>
  <c r="D123" i="11"/>
  <c r="F123" i="11" s="1"/>
  <c r="G122" i="11"/>
  <c r="H122" i="11" s="1"/>
  <c r="I122" i="11" s="1"/>
  <c r="D122" i="11"/>
  <c r="F122" i="11" s="1"/>
  <c r="G121" i="11"/>
  <c r="H121" i="11" s="1"/>
  <c r="I121" i="11" s="1"/>
  <c r="D121" i="11"/>
  <c r="F121" i="11" s="1"/>
  <c r="G120" i="11"/>
  <c r="H120" i="11" s="1"/>
  <c r="I120" i="11" s="1"/>
  <c r="D120" i="11"/>
  <c r="F120" i="11" s="1"/>
  <c r="G119" i="11"/>
  <c r="H119" i="11" s="1"/>
  <c r="I119" i="11" s="1"/>
  <c r="D119" i="11"/>
  <c r="F119" i="11" s="1"/>
  <c r="G118" i="11"/>
  <c r="H118" i="11" s="1"/>
  <c r="I118" i="11" s="1"/>
  <c r="D118" i="11"/>
  <c r="F118" i="11" s="1"/>
  <c r="G117" i="11"/>
  <c r="H117" i="11" s="1"/>
  <c r="I117" i="11" s="1"/>
  <c r="D117" i="11"/>
  <c r="F117" i="11" s="1"/>
  <c r="G116" i="11"/>
  <c r="H116" i="11" s="1"/>
  <c r="I116" i="11" s="1"/>
  <c r="D116" i="11"/>
  <c r="F116" i="11" s="1"/>
  <c r="H71" i="11"/>
  <c r="H72" i="11"/>
  <c r="H73" i="11"/>
  <c r="H74" i="11"/>
  <c r="H75" i="11"/>
  <c r="H76" i="11"/>
  <c r="H77" i="11"/>
  <c r="H78" i="11"/>
  <c r="H79" i="11"/>
  <c r="H80" i="11"/>
  <c r="H81" i="11"/>
  <c r="I81" i="11" s="1"/>
  <c r="J81" i="11" s="1"/>
  <c r="H82" i="11"/>
  <c r="I82" i="11" s="1"/>
  <c r="J82" i="11" s="1"/>
  <c r="H83" i="11"/>
  <c r="I83" i="11" s="1"/>
  <c r="J83" i="11" s="1"/>
  <c r="H84" i="11"/>
  <c r="I84" i="11" s="1"/>
  <c r="J84" i="11" s="1"/>
  <c r="H85" i="11"/>
  <c r="I85" i="11" s="1"/>
  <c r="J85" i="11" s="1"/>
  <c r="H86" i="11"/>
  <c r="I86" i="11" s="1"/>
  <c r="J86" i="11" s="1"/>
  <c r="H87" i="11"/>
  <c r="H88" i="11"/>
  <c r="H89" i="11"/>
  <c r="I70" i="11"/>
  <c r="J70" i="11" s="1"/>
  <c r="E85" i="11"/>
  <c r="E86" i="11"/>
  <c r="E87" i="11"/>
  <c r="E88" i="11"/>
  <c r="G88" i="11" s="1"/>
  <c r="E89" i="11"/>
  <c r="G89" i="11" s="1"/>
  <c r="I89" i="11"/>
  <c r="J89" i="11" s="1"/>
  <c r="I88" i="11"/>
  <c r="J88" i="11" s="1"/>
  <c r="I87" i="11"/>
  <c r="J87" i="11" s="1"/>
  <c r="G87" i="11"/>
  <c r="G86" i="11"/>
  <c r="G85" i="11"/>
  <c r="E84" i="11"/>
  <c r="G84" i="11" s="1"/>
  <c r="E83" i="11"/>
  <c r="G83" i="11" s="1"/>
  <c r="E82" i="11"/>
  <c r="G82" i="11" s="1"/>
  <c r="E81" i="11"/>
  <c r="G81" i="11" s="1"/>
  <c r="I80" i="11"/>
  <c r="J80" i="11" s="1"/>
  <c r="E80" i="11"/>
  <c r="G80" i="11" s="1"/>
  <c r="I79" i="11"/>
  <c r="J79" i="11" s="1"/>
  <c r="E79" i="11"/>
  <c r="G79" i="11" s="1"/>
  <c r="I78" i="11"/>
  <c r="J78" i="11" s="1"/>
  <c r="E78" i="11"/>
  <c r="G78" i="11" s="1"/>
  <c r="I77" i="11"/>
  <c r="J77" i="11" s="1"/>
  <c r="E77" i="11"/>
  <c r="G77" i="11" s="1"/>
  <c r="I76" i="11"/>
  <c r="J76" i="11" s="1"/>
  <c r="E76" i="11"/>
  <c r="G76" i="11" s="1"/>
  <c r="I75" i="11"/>
  <c r="J75" i="11" s="1"/>
  <c r="E75" i="11"/>
  <c r="G75" i="11" s="1"/>
  <c r="I74" i="11"/>
  <c r="J74" i="11" s="1"/>
  <c r="E74" i="11"/>
  <c r="G74" i="11" s="1"/>
  <c r="I73" i="11"/>
  <c r="J73" i="11" s="1"/>
  <c r="E73" i="11"/>
  <c r="G73" i="11" s="1"/>
  <c r="I72" i="11"/>
  <c r="J72" i="11" s="1"/>
  <c r="E72" i="11"/>
  <c r="G72" i="11" s="1"/>
  <c r="I71" i="11"/>
  <c r="J71" i="11" s="1"/>
  <c r="E71" i="11"/>
  <c r="G71" i="11" s="1"/>
  <c r="E70" i="11"/>
  <c r="G70" i="11" s="1"/>
  <c r="D63" i="11"/>
  <c r="D64" i="11"/>
  <c r="D65" i="11"/>
  <c r="D62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G40" i="11"/>
  <c r="F40" i="11"/>
  <c r="C35" i="11"/>
  <c r="D34" i="11" s="1"/>
  <c r="J34" i="11" s="1"/>
  <c r="C30" i="11"/>
  <c r="D29" i="11" s="1"/>
  <c r="I29" i="11" s="1"/>
  <c r="C25" i="11"/>
  <c r="D24" i="11" s="1"/>
  <c r="I24" i="11" s="1"/>
  <c r="L33" i="9"/>
  <c r="L34" i="9"/>
  <c r="L35" i="9"/>
  <c r="L32" i="10"/>
  <c r="G10" i="11"/>
  <c r="H13" i="11"/>
  <c r="G13" i="11"/>
  <c r="H12" i="11"/>
  <c r="G12" i="11"/>
  <c r="H11" i="11"/>
  <c r="G11" i="11"/>
  <c r="H14" i="11"/>
  <c r="G14" i="11"/>
  <c r="H18" i="11"/>
  <c r="G18" i="11"/>
  <c r="H3" i="11"/>
  <c r="G3" i="11"/>
  <c r="H17" i="11"/>
  <c r="G17" i="11"/>
  <c r="H4" i="11"/>
  <c r="G4" i="11"/>
  <c r="H16" i="11"/>
  <c r="G16" i="11"/>
  <c r="H9" i="11"/>
  <c r="G9" i="11"/>
  <c r="H7" i="11"/>
  <c r="G7" i="11"/>
  <c r="H15" i="11"/>
  <c r="G15" i="11"/>
  <c r="H5" i="11"/>
  <c r="G5" i="11"/>
  <c r="H8" i="11"/>
  <c r="G8" i="11"/>
  <c r="H6" i="11"/>
  <c r="G6" i="11"/>
  <c r="AC136" i="11" l="1"/>
  <c r="Z136" i="11"/>
  <c r="P136" i="11"/>
  <c r="S136" i="11"/>
  <c r="F136" i="11"/>
  <c r="I136" i="11"/>
  <c r="J90" i="11"/>
  <c r="G90" i="11"/>
  <c r="H24" i="11"/>
  <c r="J24" i="11"/>
  <c r="K24" i="11" s="1"/>
  <c r="L24" i="11"/>
  <c r="H29" i="11"/>
  <c r="J29" i="11"/>
  <c r="H34" i="11"/>
  <c r="I34" i="11"/>
  <c r="D33" i="11"/>
  <c r="D28" i="11"/>
  <c r="D23" i="11"/>
  <c r="D25" i="11" s="1"/>
  <c r="H10" i="11"/>
  <c r="D30" i="11" l="1"/>
  <c r="I28" i="11"/>
  <c r="J28" i="11"/>
  <c r="H28" i="11"/>
  <c r="J23" i="11"/>
  <c r="H23" i="11"/>
  <c r="I23" i="11"/>
  <c r="D35" i="11"/>
  <c r="J33" i="11"/>
  <c r="I33" i="11"/>
  <c r="H33" i="11"/>
  <c r="K29" i="11"/>
  <c r="L29" i="11"/>
  <c r="L34" i="11"/>
  <c r="K34" i="11"/>
  <c r="I27" i="4"/>
  <c r="I27" i="2"/>
  <c r="I27" i="3"/>
  <c r="I27" i="7"/>
  <c r="I27" i="5"/>
  <c r="I27" i="6"/>
  <c r="I27" i="10"/>
  <c r="I27" i="8"/>
  <c r="I27" i="9"/>
  <c r="I43" i="8"/>
  <c r="J43" i="8" s="1"/>
  <c r="K43" i="8" s="1"/>
  <c r="L43" i="8" s="1"/>
  <c r="I42" i="8"/>
  <c r="J42" i="8" s="1"/>
  <c r="K42" i="8" s="1"/>
  <c r="L42" i="8" s="1"/>
  <c r="I41" i="8"/>
  <c r="J41" i="8" s="1"/>
  <c r="K41" i="8" s="1"/>
  <c r="L41" i="8" s="1"/>
  <c r="I40" i="8"/>
  <c r="J40" i="8" s="1"/>
  <c r="K40" i="8" s="1"/>
  <c r="L40" i="8" s="1"/>
  <c r="I39" i="8"/>
  <c r="J39" i="8" s="1"/>
  <c r="K39" i="8" s="1"/>
  <c r="L39" i="8" s="1"/>
  <c r="I38" i="8"/>
  <c r="J38" i="8" s="1"/>
  <c r="K38" i="8" s="1"/>
  <c r="L38" i="8" s="1"/>
  <c r="I37" i="8"/>
  <c r="J37" i="8" s="1"/>
  <c r="K37" i="8" s="1"/>
  <c r="L37" i="8" s="1"/>
  <c r="I36" i="8"/>
  <c r="J36" i="8" s="1"/>
  <c r="K36" i="8" s="1"/>
  <c r="L36" i="8" s="1"/>
  <c r="I35" i="8"/>
  <c r="J35" i="8" s="1"/>
  <c r="K35" i="8" s="1"/>
  <c r="L35" i="8" s="1"/>
  <c r="I34" i="8"/>
  <c r="J34" i="8" s="1"/>
  <c r="K34" i="8" s="1"/>
  <c r="L34" i="8" s="1"/>
  <c r="I33" i="8"/>
  <c r="J33" i="8" s="1"/>
  <c r="K33" i="8" s="1"/>
  <c r="L33" i="8" s="1"/>
  <c r="I32" i="8"/>
  <c r="J32" i="8" s="1"/>
  <c r="K32" i="8" s="1"/>
  <c r="L32" i="8" s="1"/>
  <c r="I31" i="8"/>
  <c r="J31" i="8" s="1"/>
  <c r="K31" i="8" s="1"/>
  <c r="L31" i="8" s="1"/>
  <c r="I30" i="8"/>
  <c r="J30" i="8" s="1"/>
  <c r="K30" i="8" s="1"/>
  <c r="L30" i="8" s="1"/>
  <c r="I29" i="8"/>
  <c r="J29" i="8" s="1"/>
  <c r="K29" i="8" s="1"/>
  <c r="L29" i="8" s="1"/>
  <c r="I28" i="8"/>
  <c r="J28" i="8" s="1"/>
  <c r="K28" i="8" s="1"/>
  <c r="L28" i="8" s="1"/>
  <c r="J27" i="8"/>
  <c r="K27" i="8" s="1"/>
  <c r="L27" i="8" s="1"/>
  <c r="I43" i="10"/>
  <c r="J43" i="10" s="1"/>
  <c r="K43" i="10" s="1"/>
  <c r="L43" i="10" s="1"/>
  <c r="I42" i="10"/>
  <c r="J42" i="10" s="1"/>
  <c r="K42" i="10" s="1"/>
  <c r="L42" i="10" s="1"/>
  <c r="I41" i="10"/>
  <c r="J41" i="10" s="1"/>
  <c r="K41" i="10" s="1"/>
  <c r="L41" i="10" s="1"/>
  <c r="I40" i="10"/>
  <c r="J40" i="10" s="1"/>
  <c r="K40" i="10" s="1"/>
  <c r="L40" i="10" s="1"/>
  <c r="I39" i="10"/>
  <c r="J39" i="10" s="1"/>
  <c r="K39" i="10" s="1"/>
  <c r="L39" i="10" s="1"/>
  <c r="I38" i="10"/>
  <c r="J38" i="10" s="1"/>
  <c r="K38" i="10" s="1"/>
  <c r="L38" i="10" s="1"/>
  <c r="I37" i="10"/>
  <c r="J37" i="10" s="1"/>
  <c r="K37" i="10" s="1"/>
  <c r="L37" i="10" s="1"/>
  <c r="I36" i="10"/>
  <c r="J36" i="10" s="1"/>
  <c r="K36" i="10" s="1"/>
  <c r="L36" i="10" s="1"/>
  <c r="I35" i="10"/>
  <c r="J35" i="10" s="1"/>
  <c r="K35" i="10" s="1"/>
  <c r="L35" i="10" s="1"/>
  <c r="I34" i="10"/>
  <c r="J34" i="10" s="1"/>
  <c r="K34" i="10" s="1"/>
  <c r="L34" i="10" s="1"/>
  <c r="I33" i="10"/>
  <c r="J33" i="10" s="1"/>
  <c r="K33" i="10" s="1"/>
  <c r="L33" i="10" s="1"/>
  <c r="I32" i="10"/>
  <c r="J32" i="10" s="1"/>
  <c r="K32" i="10" s="1"/>
  <c r="I31" i="10"/>
  <c r="J31" i="10" s="1"/>
  <c r="K31" i="10" s="1"/>
  <c r="L31" i="10" s="1"/>
  <c r="I30" i="10"/>
  <c r="J30" i="10" s="1"/>
  <c r="K30" i="10" s="1"/>
  <c r="L30" i="10" s="1"/>
  <c r="I29" i="10"/>
  <c r="J29" i="10" s="1"/>
  <c r="K29" i="10" s="1"/>
  <c r="L29" i="10" s="1"/>
  <c r="I28" i="10"/>
  <c r="J28" i="10" s="1"/>
  <c r="K28" i="10" s="1"/>
  <c r="L28" i="10" s="1"/>
  <c r="J27" i="10"/>
  <c r="K27" i="10" s="1"/>
  <c r="L27" i="10" s="1"/>
  <c r="I43" i="6"/>
  <c r="J43" i="6" s="1"/>
  <c r="K43" i="6" s="1"/>
  <c r="L43" i="6" s="1"/>
  <c r="I42" i="6"/>
  <c r="J42" i="6" s="1"/>
  <c r="K42" i="6" s="1"/>
  <c r="L42" i="6" s="1"/>
  <c r="I41" i="6"/>
  <c r="J41" i="6" s="1"/>
  <c r="K41" i="6" s="1"/>
  <c r="L41" i="6" s="1"/>
  <c r="I40" i="6"/>
  <c r="J40" i="6" s="1"/>
  <c r="K40" i="6" s="1"/>
  <c r="L40" i="6" s="1"/>
  <c r="I39" i="6"/>
  <c r="J39" i="6" s="1"/>
  <c r="K39" i="6" s="1"/>
  <c r="L39" i="6" s="1"/>
  <c r="I38" i="6"/>
  <c r="J38" i="6" s="1"/>
  <c r="K38" i="6" s="1"/>
  <c r="L38" i="6" s="1"/>
  <c r="I37" i="6"/>
  <c r="J37" i="6" s="1"/>
  <c r="K37" i="6" s="1"/>
  <c r="L37" i="6" s="1"/>
  <c r="I36" i="6"/>
  <c r="J36" i="6" s="1"/>
  <c r="K36" i="6" s="1"/>
  <c r="L36" i="6" s="1"/>
  <c r="I35" i="6"/>
  <c r="J35" i="6" s="1"/>
  <c r="K35" i="6" s="1"/>
  <c r="L35" i="6" s="1"/>
  <c r="I34" i="6"/>
  <c r="J34" i="6" s="1"/>
  <c r="K34" i="6" s="1"/>
  <c r="L34" i="6" s="1"/>
  <c r="I33" i="6"/>
  <c r="J33" i="6" s="1"/>
  <c r="K33" i="6" s="1"/>
  <c r="L33" i="6" s="1"/>
  <c r="I32" i="6"/>
  <c r="J32" i="6" s="1"/>
  <c r="K32" i="6" s="1"/>
  <c r="L32" i="6" s="1"/>
  <c r="I31" i="6"/>
  <c r="J31" i="6" s="1"/>
  <c r="K31" i="6" s="1"/>
  <c r="L31" i="6" s="1"/>
  <c r="I30" i="6"/>
  <c r="J30" i="6" s="1"/>
  <c r="K30" i="6" s="1"/>
  <c r="L30" i="6" s="1"/>
  <c r="I29" i="6"/>
  <c r="J29" i="6" s="1"/>
  <c r="K29" i="6" s="1"/>
  <c r="L29" i="6" s="1"/>
  <c r="I28" i="6"/>
  <c r="J28" i="6" s="1"/>
  <c r="K28" i="6" s="1"/>
  <c r="L28" i="6" s="1"/>
  <c r="J27" i="6"/>
  <c r="K27" i="6" s="1"/>
  <c r="L27" i="6" s="1"/>
  <c r="I43" i="5"/>
  <c r="J43" i="5" s="1"/>
  <c r="K43" i="5" s="1"/>
  <c r="L43" i="5" s="1"/>
  <c r="I42" i="5"/>
  <c r="J42" i="5" s="1"/>
  <c r="K42" i="5" s="1"/>
  <c r="L42" i="5" s="1"/>
  <c r="I41" i="5"/>
  <c r="J41" i="5" s="1"/>
  <c r="K41" i="5" s="1"/>
  <c r="L41" i="5" s="1"/>
  <c r="I40" i="5"/>
  <c r="J40" i="5" s="1"/>
  <c r="K40" i="5" s="1"/>
  <c r="L40" i="5" s="1"/>
  <c r="I39" i="5"/>
  <c r="J39" i="5" s="1"/>
  <c r="K39" i="5" s="1"/>
  <c r="L39" i="5" s="1"/>
  <c r="I38" i="5"/>
  <c r="J38" i="5" s="1"/>
  <c r="K38" i="5" s="1"/>
  <c r="L38" i="5" s="1"/>
  <c r="I37" i="5"/>
  <c r="J37" i="5" s="1"/>
  <c r="K37" i="5" s="1"/>
  <c r="L37" i="5" s="1"/>
  <c r="I36" i="5"/>
  <c r="J36" i="5" s="1"/>
  <c r="K36" i="5" s="1"/>
  <c r="L36" i="5" s="1"/>
  <c r="I35" i="5"/>
  <c r="J35" i="5" s="1"/>
  <c r="K35" i="5" s="1"/>
  <c r="L35" i="5" s="1"/>
  <c r="I34" i="5"/>
  <c r="J34" i="5" s="1"/>
  <c r="K34" i="5" s="1"/>
  <c r="L34" i="5" s="1"/>
  <c r="I33" i="5"/>
  <c r="J33" i="5" s="1"/>
  <c r="K33" i="5" s="1"/>
  <c r="L33" i="5" s="1"/>
  <c r="I32" i="5"/>
  <c r="J32" i="5" s="1"/>
  <c r="K32" i="5" s="1"/>
  <c r="L32" i="5" s="1"/>
  <c r="I31" i="5"/>
  <c r="J31" i="5" s="1"/>
  <c r="K31" i="5" s="1"/>
  <c r="L31" i="5" s="1"/>
  <c r="I30" i="5"/>
  <c r="J30" i="5" s="1"/>
  <c r="K30" i="5" s="1"/>
  <c r="L30" i="5" s="1"/>
  <c r="I29" i="5"/>
  <c r="J29" i="5" s="1"/>
  <c r="K29" i="5" s="1"/>
  <c r="L29" i="5" s="1"/>
  <c r="I28" i="5"/>
  <c r="J28" i="5" s="1"/>
  <c r="K28" i="5" s="1"/>
  <c r="L28" i="5" s="1"/>
  <c r="J27" i="5"/>
  <c r="K27" i="5" s="1"/>
  <c r="L27" i="5" s="1"/>
  <c r="I43" i="7"/>
  <c r="J43" i="7" s="1"/>
  <c r="K43" i="7" s="1"/>
  <c r="L43" i="7" s="1"/>
  <c r="I42" i="7"/>
  <c r="J42" i="7" s="1"/>
  <c r="K42" i="7" s="1"/>
  <c r="L42" i="7" s="1"/>
  <c r="I41" i="7"/>
  <c r="J41" i="7" s="1"/>
  <c r="K41" i="7" s="1"/>
  <c r="L41" i="7" s="1"/>
  <c r="I40" i="7"/>
  <c r="J40" i="7" s="1"/>
  <c r="K40" i="7" s="1"/>
  <c r="L40" i="7" s="1"/>
  <c r="I39" i="7"/>
  <c r="J39" i="7" s="1"/>
  <c r="K39" i="7" s="1"/>
  <c r="L39" i="7" s="1"/>
  <c r="I38" i="7"/>
  <c r="J38" i="7" s="1"/>
  <c r="K38" i="7" s="1"/>
  <c r="L38" i="7" s="1"/>
  <c r="I37" i="7"/>
  <c r="J37" i="7" s="1"/>
  <c r="K37" i="7" s="1"/>
  <c r="L37" i="7" s="1"/>
  <c r="I36" i="7"/>
  <c r="J36" i="7" s="1"/>
  <c r="K36" i="7" s="1"/>
  <c r="L36" i="7" s="1"/>
  <c r="I35" i="7"/>
  <c r="J35" i="7" s="1"/>
  <c r="K35" i="7" s="1"/>
  <c r="L35" i="7" s="1"/>
  <c r="I34" i="7"/>
  <c r="J34" i="7" s="1"/>
  <c r="K34" i="7" s="1"/>
  <c r="L34" i="7" s="1"/>
  <c r="I33" i="7"/>
  <c r="J33" i="7" s="1"/>
  <c r="K33" i="7" s="1"/>
  <c r="L33" i="7" s="1"/>
  <c r="I32" i="7"/>
  <c r="J32" i="7" s="1"/>
  <c r="K32" i="7" s="1"/>
  <c r="L32" i="7" s="1"/>
  <c r="I31" i="7"/>
  <c r="J31" i="7" s="1"/>
  <c r="K31" i="7" s="1"/>
  <c r="L31" i="7" s="1"/>
  <c r="I30" i="7"/>
  <c r="J30" i="7" s="1"/>
  <c r="K30" i="7" s="1"/>
  <c r="L30" i="7" s="1"/>
  <c r="I29" i="7"/>
  <c r="J29" i="7" s="1"/>
  <c r="K29" i="7" s="1"/>
  <c r="L29" i="7" s="1"/>
  <c r="I28" i="7"/>
  <c r="J28" i="7" s="1"/>
  <c r="K28" i="7" s="1"/>
  <c r="L28" i="7" s="1"/>
  <c r="J27" i="7"/>
  <c r="K27" i="7" s="1"/>
  <c r="L27" i="7" s="1"/>
  <c r="I43" i="3"/>
  <c r="J43" i="3" s="1"/>
  <c r="K43" i="3" s="1"/>
  <c r="L43" i="3" s="1"/>
  <c r="I42" i="3"/>
  <c r="J42" i="3" s="1"/>
  <c r="K42" i="3" s="1"/>
  <c r="L42" i="3" s="1"/>
  <c r="I41" i="3"/>
  <c r="J41" i="3" s="1"/>
  <c r="K41" i="3" s="1"/>
  <c r="L41" i="3" s="1"/>
  <c r="I40" i="3"/>
  <c r="J40" i="3" s="1"/>
  <c r="K40" i="3" s="1"/>
  <c r="L40" i="3" s="1"/>
  <c r="I39" i="3"/>
  <c r="J39" i="3" s="1"/>
  <c r="K39" i="3" s="1"/>
  <c r="L39" i="3" s="1"/>
  <c r="I38" i="3"/>
  <c r="J38" i="3" s="1"/>
  <c r="K38" i="3" s="1"/>
  <c r="L38" i="3" s="1"/>
  <c r="I37" i="3"/>
  <c r="J37" i="3" s="1"/>
  <c r="K37" i="3" s="1"/>
  <c r="L37" i="3" s="1"/>
  <c r="I36" i="3"/>
  <c r="J36" i="3" s="1"/>
  <c r="K36" i="3" s="1"/>
  <c r="L36" i="3" s="1"/>
  <c r="I35" i="3"/>
  <c r="J35" i="3" s="1"/>
  <c r="K35" i="3" s="1"/>
  <c r="L35" i="3" s="1"/>
  <c r="I34" i="3"/>
  <c r="J34" i="3" s="1"/>
  <c r="K34" i="3" s="1"/>
  <c r="L34" i="3" s="1"/>
  <c r="I33" i="3"/>
  <c r="J33" i="3" s="1"/>
  <c r="K33" i="3" s="1"/>
  <c r="L33" i="3" s="1"/>
  <c r="I32" i="3"/>
  <c r="J32" i="3" s="1"/>
  <c r="K32" i="3" s="1"/>
  <c r="L32" i="3" s="1"/>
  <c r="I31" i="3"/>
  <c r="J31" i="3" s="1"/>
  <c r="K31" i="3" s="1"/>
  <c r="L31" i="3" s="1"/>
  <c r="I30" i="3"/>
  <c r="J30" i="3" s="1"/>
  <c r="K30" i="3" s="1"/>
  <c r="L30" i="3" s="1"/>
  <c r="I29" i="3"/>
  <c r="J29" i="3" s="1"/>
  <c r="K29" i="3" s="1"/>
  <c r="L29" i="3" s="1"/>
  <c r="I28" i="3"/>
  <c r="J28" i="3" s="1"/>
  <c r="K28" i="3" s="1"/>
  <c r="L28" i="3" s="1"/>
  <c r="J27" i="3"/>
  <c r="K27" i="3" s="1"/>
  <c r="L27" i="3" s="1"/>
  <c r="D3" i="9"/>
  <c r="D1" i="9"/>
  <c r="D3" i="8"/>
  <c r="D1" i="8"/>
  <c r="D3" i="6"/>
  <c r="D1" i="6"/>
  <c r="D3" i="5"/>
  <c r="D1" i="5"/>
  <c r="D3" i="3"/>
  <c r="D1" i="3"/>
  <c r="D3" i="2"/>
  <c r="D1" i="2"/>
  <c r="I43" i="2"/>
  <c r="J43" i="2" s="1"/>
  <c r="K43" i="2" s="1"/>
  <c r="L43" i="2" s="1"/>
  <c r="I42" i="2"/>
  <c r="J42" i="2" s="1"/>
  <c r="K42" i="2" s="1"/>
  <c r="L42" i="2" s="1"/>
  <c r="I41" i="2"/>
  <c r="J41" i="2" s="1"/>
  <c r="K41" i="2" s="1"/>
  <c r="L41" i="2" s="1"/>
  <c r="I40" i="2"/>
  <c r="J40" i="2" s="1"/>
  <c r="K40" i="2" s="1"/>
  <c r="L40" i="2" s="1"/>
  <c r="I39" i="2"/>
  <c r="J39" i="2" s="1"/>
  <c r="K39" i="2" s="1"/>
  <c r="L39" i="2" s="1"/>
  <c r="I38" i="2"/>
  <c r="J38" i="2" s="1"/>
  <c r="K38" i="2" s="1"/>
  <c r="L38" i="2" s="1"/>
  <c r="I37" i="2"/>
  <c r="J37" i="2" s="1"/>
  <c r="K37" i="2" s="1"/>
  <c r="L37" i="2" s="1"/>
  <c r="I36" i="2"/>
  <c r="J36" i="2" s="1"/>
  <c r="K36" i="2" s="1"/>
  <c r="L36" i="2" s="1"/>
  <c r="I35" i="2"/>
  <c r="J35" i="2" s="1"/>
  <c r="K35" i="2" s="1"/>
  <c r="L35" i="2" s="1"/>
  <c r="I34" i="2"/>
  <c r="J34" i="2" s="1"/>
  <c r="K34" i="2" s="1"/>
  <c r="L34" i="2" s="1"/>
  <c r="I33" i="2"/>
  <c r="J33" i="2" s="1"/>
  <c r="K33" i="2" s="1"/>
  <c r="L33" i="2" s="1"/>
  <c r="I32" i="2"/>
  <c r="J32" i="2" s="1"/>
  <c r="K32" i="2" s="1"/>
  <c r="L32" i="2" s="1"/>
  <c r="I31" i="2"/>
  <c r="J31" i="2" s="1"/>
  <c r="K31" i="2" s="1"/>
  <c r="L31" i="2" s="1"/>
  <c r="I30" i="2"/>
  <c r="J30" i="2" s="1"/>
  <c r="K30" i="2" s="1"/>
  <c r="L30" i="2" s="1"/>
  <c r="I29" i="2"/>
  <c r="J29" i="2" s="1"/>
  <c r="K29" i="2" s="1"/>
  <c r="L29" i="2" s="1"/>
  <c r="I28" i="2"/>
  <c r="J28" i="2" s="1"/>
  <c r="K28" i="2" s="1"/>
  <c r="L28" i="2" s="1"/>
  <c r="J27" i="2"/>
  <c r="K27" i="2" s="1"/>
  <c r="L27" i="2" s="1"/>
  <c r="D1" i="7"/>
  <c r="D1" i="10"/>
  <c r="D3" i="10"/>
  <c r="D3" i="7"/>
  <c r="D1" i="4"/>
  <c r="D3" i="4"/>
  <c r="I43" i="4"/>
  <c r="I42" i="4"/>
  <c r="J42" i="4" s="1"/>
  <c r="K42" i="4" s="1"/>
  <c r="L42" i="4" s="1"/>
  <c r="I41" i="4"/>
  <c r="I40" i="4"/>
  <c r="I39" i="4"/>
  <c r="J39" i="4" s="1"/>
  <c r="K39" i="4" s="1"/>
  <c r="I38" i="4"/>
  <c r="I37" i="4"/>
  <c r="J37" i="4" s="1"/>
  <c r="K37" i="4" s="1"/>
  <c r="L37" i="4" s="1"/>
  <c r="I36" i="4"/>
  <c r="J36" i="4" s="1"/>
  <c r="K36" i="4" s="1"/>
  <c r="L36" i="4" s="1"/>
  <c r="I35" i="4"/>
  <c r="J35" i="4" s="1"/>
  <c r="K35" i="4" s="1"/>
  <c r="L35" i="4" s="1"/>
  <c r="I34" i="4"/>
  <c r="J34" i="4" s="1"/>
  <c r="K34" i="4" s="1"/>
  <c r="L34" i="4" s="1"/>
  <c r="I33" i="4"/>
  <c r="J33" i="4" s="1"/>
  <c r="K33" i="4" s="1"/>
  <c r="L33" i="4" s="1"/>
  <c r="I32" i="4"/>
  <c r="J32" i="4" s="1"/>
  <c r="K32" i="4" s="1"/>
  <c r="L32" i="4" s="1"/>
  <c r="I31" i="4"/>
  <c r="J31" i="4" s="1"/>
  <c r="K31" i="4" s="1"/>
  <c r="L31" i="4" s="1"/>
  <c r="I30" i="4"/>
  <c r="J30" i="4" s="1"/>
  <c r="K30" i="4" s="1"/>
  <c r="L30" i="4" s="1"/>
  <c r="I29" i="4"/>
  <c r="I28" i="4"/>
  <c r="J28" i="4" s="1"/>
  <c r="K28" i="4" s="1"/>
  <c r="J27" i="4"/>
  <c r="K27" i="4" s="1"/>
  <c r="L27" i="4" s="1"/>
  <c r="I43" i="9"/>
  <c r="J43" i="9" s="1"/>
  <c r="K43" i="9" s="1"/>
  <c r="L43" i="9" s="1"/>
  <c r="I42" i="9"/>
  <c r="J42" i="9" s="1"/>
  <c r="K42" i="9" s="1"/>
  <c r="L42" i="9" s="1"/>
  <c r="I41" i="9"/>
  <c r="J41" i="9" s="1"/>
  <c r="K41" i="9" s="1"/>
  <c r="L41" i="9" s="1"/>
  <c r="I40" i="9"/>
  <c r="J40" i="9" s="1"/>
  <c r="K40" i="9" s="1"/>
  <c r="L40" i="9" s="1"/>
  <c r="I39" i="9"/>
  <c r="J39" i="9" s="1"/>
  <c r="K39" i="9" s="1"/>
  <c r="L39" i="9" s="1"/>
  <c r="I38" i="9"/>
  <c r="J38" i="9" s="1"/>
  <c r="K38" i="9" s="1"/>
  <c r="L38" i="9" s="1"/>
  <c r="I37" i="9"/>
  <c r="J37" i="9" s="1"/>
  <c r="K37" i="9" s="1"/>
  <c r="L37" i="9" s="1"/>
  <c r="I36" i="9"/>
  <c r="J36" i="9" s="1"/>
  <c r="K36" i="9" s="1"/>
  <c r="L36" i="9" s="1"/>
  <c r="I35" i="9"/>
  <c r="J35" i="9" s="1"/>
  <c r="K35" i="9" s="1"/>
  <c r="I34" i="9"/>
  <c r="J34" i="9" s="1"/>
  <c r="K34" i="9" s="1"/>
  <c r="I33" i="9"/>
  <c r="J33" i="9" s="1"/>
  <c r="K33" i="9" s="1"/>
  <c r="I32" i="9"/>
  <c r="J32" i="9" s="1"/>
  <c r="K32" i="9" s="1"/>
  <c r="L32" i="9" s="1"/>
  <c r="I31" i="9"/>
  <c r="J31" i="9" s="1"/>
  <c r="K31" i="9" s="1"/>
  <c r="L31" i="9" s="1"/>
  <c r="I30" i="9"/>
  <c r="J30" i="9" s="1"/>
  <c r="K30" i="9" s="1"/>
  <c r="L30" i="9" s="1"/>
  <c r="I29" i="9"/>
  <c r="J29" i="9" s="1"/>
  <c r="K29" i="9" s="1"/>
  <c r="L29" i="9" s="1"/>
  <c r="I28" i="9"/>
  <c r="J28" i="9" s="1"/>
  <c r="K28" i="9" s="1"/>
  <c r="L28" i="9" s="1"/>
  <c r="J27" i="9"/>
  <c r="K27" i="9" s="1"/>
  <c r="L27" i="9" s="1"/>
  <c r="D44" i="10"/>
  <c r="E44" i="10"/>
  <c r="F44" i="10"/>
  <c r="G44" i="10"/>
  <c r="D44" i="9"/>
  <c r="E44" i="9"/>
  <c r="F44" i="9"/>
  <c r="G44" i="9"/>
  <c r="D44" i="8"/>
  <c r="E44" i="8"/>
  <c r="F44" i="8"/>
  <c r="G44" i="8"/>
  <c r="D44" i="7"/>
  <c r="E44" i="7"/>
  <c r="F44" i="7"/>
  <c r="G44" i="7"/>
  <c r="D44" i="6"/>
  <c r="E44" i="6"/>
  <c r="F44" i="6"/>
  <c r="G44" i="6"/>
  <c r="D44" i="5"/>
  <c r="E44" i="5"/>
  <c r="F44" i="5"/>
  <c r="G44" i="5"/>
  <c r="D44" i="4"/>
  <c r="E44" i="4"/>
  <c r="F44" i="4"/>
  <c r="G44" i="4"/>
  <c r="D44" i="3"/>
  <c r="E44" i="3"/>
  <c r="F44" i="3"/>
  <c r="G44" i="3"/>
  <c r="D44" i="2"/>
  <c r="E44" i="2"/>
  <c r="F44" i="2"/>
  <c r="G44" i="2"/>
  <c r="L33" i="11" l="1"/>
  <c r="K33" i="11"/>
  <c r="L23" i="11"/>
  <c r="K23" i="11"/>
  <c r="K28" i="11"/>
  <c r="L28" i="11"/>
  <c r="J38" i="4"/>
  <c r="K38" i="4" s="1"/>
  <c r="L38" i="4" s="1"/>
  <c r="J40" i="4"/>
  <c r="K40" i="4" s="1"/>
  <c r="L40" i="4" s="1"/>
  <c r="J41" i="4"/>
  <c r="K41" i="4" s="1"/>
  <c r="L41" i="4" s="1"/>
  <c r="J43" i="4"/>
  <c r="K43" i="4" s="1"/>
  <c r="J29" i="4"/>
  <c r="K29" i="4" s="1"/>
  <c r="L29" i="4" s="1"/>
  <c r="L39" i="4"/>
  <c r="L43" i="4"/>
  <c r="L28" i="4"/>
</calcChain>
</file>

<file path=xl/sharedStrings.xml><?xml version="1.0" encoding="utf-8"?>
<sst xmlns="http://schemas.openxmlformats.org/spreadsheetml/2006/main" count="810" uniqueCount="123">
  <si>
    <t>Total:</t>
  </si>
  <si>
    <t>Lys</t>
  </si>
  <si>
    <t>Leu</t>
  </si>
  <si>
    <t>Ile</t>
  </si>
  <si>
    <t>Phe</t>
  </si>
  <si>
    <t>Val</t>
  </si>
  <si>
    <t>Met</t>
  </si>
  <si>
    <t>Aba</t>
  </si>
  <si>
    <t>Tyr</t>
  </si>
  <si>
    <t>Ala</t>
  </si>
  <si>
    <t>Thr</t>
  </si>
  <si>
    <t>Gly/Arg</t>
  </si>
  <si>
    <t>Gln</t>
  </si>
  <si>
    <t>Ser</t>
  </si>
  <si>
    <t>His</t>
  </si>
  <si>
    <t>Asn</t>
  </si>
  <si>
    <t>Glu</t>
  </si>
  <si>
    <t>Asp</t>
  </si>
  <si>
    <t>Emission</t>
  </si>
  <si>
    <t>umol/l</t>
  </si>
  <si>
    <t>%</t>
  </si>
  <si>
    <t>mV</t>
  </si>
  <si>
    <t>mV*min</t>
  </si>
  <si>
    <t>min</t>
  </si>
  <si>
    <t/>
  </si>
  <si>
    <t xml:space="preserve">Amount </t>
  </si>
  <si>
    <t xml:space="preserve">Relative Height </t>
  </si>
  <si>
    <t xml:space="preserve">Relative Area </t>
  </si>
  <si>
    <t xml:space="preserve">Height </t>
  </si>
  <si>
    <t xml:space="preserve">Area </t>
  </si>
  <si>
    <t>Retention Time</t>
  </si>
  <si>
    <t>Peak Name</t>
  </si>
  <si>
    <t xml:space="preserve">No. </t>
  </si>
  <si>
    <t>µl</t>
  </si>
  <si>
    <t>Volum</t>
  </si>
  <si>
    <t>Dato</t>
  </si>
  <si>
    <t>gly 1-100</t>
  </si>
  <si>
    <t>Prøvenavn</t>
  </si>
  <si>
    <t>22.03.2023</t>
  </si>
  <si>
    <t>Sequence</t>
  </si>
  <si>
    <t>gly 1-250</t>
  </si>
  <si>
    <t>gly 1-50</t>
  </si>
  <si>
    <t>gly 2-100</t>
  </si>
  <si>
    <t>gly 2-250</t>
  </si>
  <si>
    <t>gly 2-50</t>
  </si>
  <si>
    <t>gly 3-100</t>
  </si>
  <si>
    <t>gly 3-250</t>
  </si>
  <si>
    <t>gly 3-50</t>
  </si>
  <si>
    <t>umol</t>
  </si>
  <si>
    <t xml:space="preserve">mmol </t>
  </si>
  <si>
    <t>mmol/gDW</t>
  </si>
  <si>
    <t>org. sample</t>
  </si>
  <si>
    <t xml:space="preserve">org. sample </t>
  </si>
  <si>
    <t>Weight cells:</t>
  </si>
  <si>
    <t>Fortynning:</t>
  </si>
  <si>
    <t>Total volume sample (ml):</t>
  </si>
  <si>
    <t>Total volume sample (L):</t>
  </si>
  <si>
    <t>No.:</t>
  </si>
  <si>
    <t>Amino acid</t>
  </si>
  <si>
    <t>Dilution</t>
  </si>
  <si>
    <t>Avg:</t>
  </si>
  <si>
    <t>std. Dev:</t>
  </si>
  <si>
    <t>1:250</t>
  </si>
  <si>
    <t>1:50</t>
  </si>
  <si>
    <t>1:100</t>
  </si>
  <si>
    <t>Predictions:</t>
  </si>
  <si>
    <t>Amino acid:</t>
  </si>
  <si>
    <t>Alanine</t>
  </si>
  <si>
    <t>Arginine</t>
  </si>
  <si>
    <t>Asparagine</t>
  </si>
  <si>
    <t>Aspartic acid</t>
  </si>
  <si>
    <t>Glutamic acid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</si>
  <si>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</si>
  <si>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</si>
  <si>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</si>
  <si>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</si>
  <si>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</si>
  <si>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</si>
  <si>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</si>
  <si>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</si>
  <si>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Serine</t>
  </si>
  <si>
    <t>Threonine</t>
  </si>
  <si>
    <t>Tyrosine</t>
  </si>
  <si>
    <t>Valine</t>
  </si>
  <si>
    <t>Fordeling:</t>
  </si>
  <si>
    <t>Normaliser:</t>
  </si>
  <si>
    <t>Asn:</t>
  </si>
  <si>
    <t>Gly:</t>
  </si>
  <si>
    <t>Asp:</t>
  </si>
  <si>
    <t>Glu:</t>
  </si>
  <si>
    <t>Arg:</t>
  </si>
  <si>
    <t>sum:</t>
  </si>
  <si>
    <t>Sum:</t>
  </si>
  <si>
    <t>Gln:</t>
  </si>
  <si>
    <t>Std. Dev:</t>
  </si>
  <si>
    <t>Arg</t>
  </si>
  <si>
    <t>Gly</t>
  </si>
  <si>
    <t>No.</t>
  </si>
  <si>
    <t>Formel:</t>
  </si>
  <si>
    <t>y=0,548x</t>
  </si>
  <si>
    <t>Predikert andel av aminosyrene (mmol/gDW)::</t>
  </si>
  <si>
    <t>Cys:</t>
  </si>
  <si>
    <t>Pro:</t>
  </si>
  <si>
    <t>Trp:</t>
  </si>
  <si>
    <t>Met:</t>
  </si>
  <si>
    <t>a:</t>
  </si>
  <si>
    <t>Predicted HPLC values (mmol/gDW):</t>
  </si>
  <si>
    <t>Skalert:</t>
  </si>
  <si>
    <t>Aminoacid</t>
  </si>
  <si>
    <t>Avg. mmol/gDW:</t>
  </si>
  <si>
    <t>mol/gDW:</t>
  </si>
  <si>
    <t>Molar mass (g/mol):</t>
  </si>
  <si>
    <t>g/gDW:</t>
  </si>
  <si>
    <t>mmol/gDW:</t>
  </si>
  <si>
    <t>mol/DW:</t>
  </si>
  <si>
    <t>g/DW:</t>
  </si>
  <si>
    <t>Cys</t>
  </si>
  <si>
    <t>Pro</t>
  </si>
  <si>
    <t>Trp</t>
  </si>
  <si>
    <t xml:space="preserve">For standard deviation: </t>
  </si>
  <si>
    <t xml:space="preserve">Total protein content: </t>
  </si>
  <si>
    <t>Average:</t>
  </si>
  <si>
    <t>Relative std. Dev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</si>
</sst>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&quot; &quot;"/>
    <numFmt numFmtId="165" formatCode="0.000&quot; &quot;"/>
    <numFmt numFmtId="166" formatCode="0.00&quot;      &quot;"/>
    <numFmt numFmtId="167" formatCode="0.0000"/>
    <numFmt numFmtId="168" formatCode="0.000"/>
    <numFmt numFmtId="169" formatCode="0&quot;  &quot;"/>
    <numFmt numFmtId="170" formatCode="dd/mmm/yyyy\ hh:mm"/>
    <numFmt numFmtId="171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2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166" fontId="1" fillId="0" borderId="2" xfId="1" applyNumberFormat="1" applyBorder="1" applyAlignment="1">
      <alignment vertical="center"/>
    </xf>
    <xf numFmtId="0" fontId="2" fillId="0" borderId="3" xfId="1" applyFont="1" applyBorder="1" applyAlignment="1">
      <alignment vertical="center"/>
    </xf>
    <xf numFmtId="167" fontId="1" fillId="2" borderId="4" xfId="1" applyNumberFormat="1" applyFill="1" applyBorder="1" applyAlignment="1">
      <alignment horizontal="center"/>
    </xf>
    <xf numFmtId="2" fontId="1" fillId="2" borderId="4" xfId="1" applyNumberFormat="1" applyFill="1" applyBorder="1" applyAlignment="1">
      <alignment horizontal="center"/>
    </xf>
    <xf numFmtId="168" fontId="1" fillId="2" borderId="4" xfId="1" applyNumberFormat="1" applyFill="1" applyBorder="1" applyAlignment="1">
      <alignment horizontal="center"/>
    </xf>
    <xf numFmtId="0" fontId="1" fillId="2" borderId="4" xfId="1" applyFill="1" applyBorder="1"/>
    <xf numFmtId="169" fontId="1" fillId="2" borderId="4" xfId="1" applyNumberFormat="1" applyFill="1" applyBorder="1" applyAlignment="1">
      <alignment horizontal="left" vertical="center"/>
    </xf>
    <xf numFmtId="167" fontId="1" fillId="2" borderId="5" xfId="1" applyNumberFormat="1" applyFill="1" applyBorder="1" applyAlignment="1">
      <alignment horizontal="center"/>
    </xf>
    <xf numFmtId="2" fontId="1" fillId="2" borderId="5" xfId="1" applyNumberFormat="1" applyFill="1" applyBorder="1" applyAlignment="1">
      <alignment horizontal="center"/>
    </xf>
    <xf numFmtId="168" fontId="1" fillId="2" borderId="5" xfId="1" applyNumberFormat="1" applyFill="1" applyBorder="1" applyAlignment="1">
      <alignment horizontal="center"/>
    </xf>
    <xf numFmtId="0" fontId="1" fillId="2" borderId="5" xfId="1" applyFill="1" applyBorder="1"/>
    <xf numFmtId="169" fontId="1" fillId="2" borderId="5" xfId="1" applyNumberFormat="1" applyFill="1" applyBorder="1" applyAlignment="1">
      <alignment horizontal="left" vertical="center"/>
    </xf>
    <xf numFmtId="167" fontId="1" fillId="2" borderId="6" xfId="1" applyNumberFormat="1" applyFill="1" applyBorder="1" applyAlignment="1">
      <alignment horizontal="center"/>
    </xf>
    <xf numFmtId="2" fontId="1" fillId="2" borderId="6" xfId="1" applyNumberFormat="1" applyFill="1" applyBorder="1" applyAlignment="1">
      <alignment horizontal="center"/>
    </xf>
    <xf numFmtId="168" fontId="1" fillId="2" borderId="6" xfId="1" applyNumberFormat="1" applyFill="1" applyBorder="1" applyAlignment="1">
      <alignment horizontal="center"/>
    </xf>
    <xf numFmtId="0" fontId="1" fillId="2" borderId="6" xfId="1" applyFill="1" applyBorder="1"/>
    <xf numFmtId="169" fontId="1" fillId="2" borderId="6" xfId="1" applyNumberFormat="1" applyFill="1" applyBorder="1" applyAlignment="1">
      <alignment horizontal="left" vertical="center"/>
    </xf>
    <xf numFmtId="0" fontId="1" fillId="3" borderId="5" xfId="1" applyFill="1" applyBorder="1" applyAlignment="1">
      <alignment horizontal="center"/>
    </xf>
    <xf numFmtId="167" fontId="1" fillId="3" borderId="5" xfId="1" applyNumberFormat="1" applyFill="1" applyBorder="1" applyAlignment="1">
      <alignment horizontal="center"/>
    </xf>
    <xf numFmtId="2" fontId="1" fillId="3" borderId="5" xfId="1" applyNumberFormat="1" applyFill="1" applyBorder="1" applyAlignment="1">
      <alignment horizontal="center"/>
    </xf>
    <xf numFmtId="168" fontId="1" fillId="3" borderId="5" xfId="1" applyNumberFormat="1" applyFill="1" applyBorder="1" applyAlignment="1">
      <alignment horizontal="center"/>
    </xf>
    <xf numFmtId="0" fontId="1" fillId="3" borderId="5" xfId="1" applyFill="1" applyBorder="1" applyAlignment="1">
      <alignment horizontal="left" vertical="center"/>
    </xf>
    <xf numFmtId="0" fontId="1" fillId="3" borderId="6" xfId="1" applyFill="1" applyBorder="1" applyAlignment="1">
      <alignment horizontal="center"/>
    </xf>
    <xf numFmtId="0" fontId="1" fillId="3" borderId="6" xfId="1" applyFill="1" applyBorder="1" applyAlignment="1">
      <alignment horizontal="left"/>
    </xf>
    <xf numFmtId="0" fontId="1" fillId="3" borderId="6" xfId="1" applyFill="1" applyBorder="1" applyAlignment="1">
      <alignment horizontal="left" vertical="center"/>
    </xf>
    <xf numFmtId="2" fontId="1" fillId="0" borderId="0" xfId="1" applyNumberFormat="1"/>
    <xf numFmtId="170" fontId="1" fillId="0" borderId="0" xfId="1" applyNumberFormat="1"/>
    <xf numFmtId="0" fontId="3" fillId="0" borderId="0" xfId="2"/>
    <xf numFmtId="0" fontId="3" fillId="0" borderId="1" xfId="2" applyBorder="1" applyAlignment="1">
      <alignment horizontal="center"/>
    </xf>
    <xf numFmtId="164" fontId="4" fillId="0" borderId="2" xfId="2" applyNumberFormat="1" applyFont="1" applyBorder="1" applyAlignment="1">
      <alignment horizontal="center" vertical="center"/>
    </xf>
    <xf numFmtId="165" fontId="4" fillId="0" borderId="2" xfId="2" applyNumberFormat="1" applyFont="1" applyBorder="1" applyAlignment="1">
      <alignment horizontal="center" vertical="center"/>
    </xf>
    <xf numFmtId="0" fontId="3" fillId="0" borderId="2" xfId="2" applyBorder="1" applyAlignment="1">
      <alignment vertical="center"/>
    </xf>
    <xf numFmtId="166" fontId="3" fillId="0" borderId="2" xfId="2" applyNumberFormat="1" applyBorder="1" applyAlignment="1">
      <alignment vertical="center"/>
    </xf>
    <xf numFmtId="0" fontId="4" fillId="0" borderId="3" xfId="2" applyFont="1" applyBorder="1" applyAlignment="1">
      <alignment vertical="center"/>
    </xf>
    <xf numFmtId="167" fontId="3" fillId="2" borderId="4" xfId="2" applyNumberFormat="1" applyFill="1" applyBorder="1" applyAlignment="1">
      <alignment horizontal="center"/>
    </xf>
    <xf numFmtId="2" fontId="3" fillId="2" borderId="4" xfId="2" applyNumberFormat="1" applyFill="1" applyBorder="1" applyAlignment="1">
      <alignment horizontal="center"/>
    </xf>
    <xf numFmtId="168" fontId="3" fillId="2" borderId="4" xfId="2" applyNumberFormat="1" applyFill="1" applyBorder="1" applyAlignment="1">
      <alignment horizontal="center"/>
    </xf>
    <xf numFmtId="0" fontId="3" fillId="2" borderId="4" xfId="2" applyFill="1" applyBorder="1"/>
    <xf numFmtId="169" fontId="3" fillId="2" borderId="4" xfId="2" applyNumberFormat="1" applyFill="1" applyBorder="1" applyAlignment="1">
      <alignment horizontal="left" vertical="center"/>
    </xf>
    <xf numFmtId="167" fontId="3" fillId="2" borderId="5" xfId="2" applyNumberFormat="1" applyFill="1" applyBorder="1" applyAlignment="1">
      <alignment horizontal="center"/>
    </xf>
    <xf numFmtId="2" fontId="3" fillId="2" borderId="5" xfId="2" applyNumberFormat="1" applyFill="1" applyBorder="1" applyAlignment="1">
      <alignment horizontal="center"/>
    </xf>
    <xf numFmtId="168" fontId="3" fillId="2" borderId="5" xfId="2" applyNumberFormat="1" applyFill="1" applyBorder="1" applyAlignment="1">
      <alignment horizontal="center"/>
    </xf>
    <xf numFmtId="0" fontId="3" fillId="2" borderId="5" xfId="2" applyFill="1" applyBorder="1"/>
    <xf numFmtId="169" fontId="3" fillId="2" borderId="5" xfId="2" applyNumberFormat="1" applyFill="1" applyBorder="1" applyAlignment="1">
      <alignment horizontal="left" vertical="center"/>
    </xf>
    <xf numFmtId="167" fontId="3" fillId="2" borderId="6" xfId="2" applyNumberFormat="1" applyFill="1" applyBorder="1" applyAlignment="1">
      <alignment horizontal="center"/>
    </xf>
    <xf numFmtId="2" fontId="3" fillId="2" borderId="6" xfId="2" applyNumberFormat="1" applyFill="1" applyBorder="1" applyAlignment="1">
      <alignment horizontal="center"/>
    </xf>
    <xf numFmtId="168" fontId="3" fillId="2" borderId="6" xfId="2" applyNumberFormat="1" applyFill="1" applyBorder="1" applyAlignment="1">
      <alignment horizontal="center"/>
    </xf>
    <xf numFmtId="0" fontId="3" fillId="2" borderId="6" xfId="2" applyFill="1" applyBorder="1"/>
    <xf numFmtId="169" fontId="3" fillId="2" borderId="6" xfId="2" applyNumberFormat="1" applyFill="1" applyBorder="1" applyAlignment="1">
      <alignment horizontal="left" vertical="center"/>
    </xf>
    <xf numFmtId="0" fontId="3" fillId="3" borderId="5" xfId="2" applyFill="1" applyBorder="1" applyAlignment="1">
      <alignment horizontal="center"/>
    </xf>
    <xf numFmtId="167" fontId="3" fillId="3" borderId="5" xfId="2" applyNumberFormat="1" applyFill="1" applyBorder="1" applyAlignment="1">
      <alignment horizontal="center"/>
    </xf>
    <xf numFmtId="2" fontId="3" fillId="3" borderId="5" xfId="2" applyNumberFormat="1" applyFill="1" applyBorder="1" applyAlignment="1">
      <alignment horizontal="center"/>
    </xf>
    <xf numFmtId="168" fontId="3" fillId="3" borderId="5" xfId="2" applyNumberFormat="1" applyFill="1" applyBorder="1" applyAlignment="1">
      <alignment horizontal="center"/>
    </xf>
    <xf numFmtId="0" fontId="3" fillId="3" borderId="5" xfId="2" applyFill="1" applyBorder="1" applyAlignment="1">
      <alignment horizontal="left" vertical="center"/>
    </xf>
    <xf numFmtId="0" fontId="3" fillId="3" borderId="6" xfId="2" applyFill="1" applyBorder="1" applyAlignment="1">
      <alignment horizontal="center"/>
    </xf>
    <xf numFmtId="0" fontId="3" fillId="3" borderId="6" xfId="2" applyFill="1" applyBorder="1" applyAlignment="1">
      <alignment horizontal="left"/>
    </xf>
    <xf numFmtId="0" fontId="3" fillId="3" borderId="6" xfId="2" applyFill="1" applyBorder="1" applyAlignment="1">
      <alignment horizontal="left" vertical="center"/>
    </xf>
    <xf numFmtId="2" fontId="3" fillId="0" borderId="0" xfId="2" applyNumberFormat="1"/>
    <xf numFmtId="170" fontId="3" fillId="0" borderId="0" xfId="2" applyNumberForma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0" borderId="0" xfId="1" applyFont="1"/>
    <xf numFmtId="0" fontId="1" fillId="4" borderId="0" xfId="0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/>
    <xf numFmtId="168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/>
    <xf numFmtId="168" fontId="1" fillId="0" borderId="0" xfId="0" applyNumberFormat="1" applyFont="1" applyAlignment="1">
      <alignment horizontal="center"/>
    </xf>
    <xf numFmtId="171" fontId="6" fillId="0" borderId="0" xfId="0" applyNumberFormat="1" applyFont="1"/>
    <xf numFmtId="0" fontId="1" fillId="5" borderId="0" xfId="0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1" fontId="6" fillId="0" borderId="0" xfId="2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8" xfId="0" applyFont="1" applyBorder="1" applyAlignment="1">
      <alignment horizontal="center" wrapText="1"/>
    </xf>
  </cellXfs>
  <cellStyles count="3">
    <cellStyle name="Normal" xfId="0" builtinId="0"/>
    <cellStyle name="Normal 2" xfId="1" xr:uid="{9342BB2C-62E0-4B08-B2D3-98A92F75D4C7}"/>
    <cellStyle name="Normal 3" xfId="2" xr:uid="{1089D008-73DF-4CC1-9466-E8E6955981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5844257298157618E-2"/>
                  <c:y val="-5.135403240500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(Oversikt!$J$41:$J$56,Oversikt!$J$41:$J$56,Oversikt!$J$41:$J$56)</c:f>
              <c:numCache>
                <c:formatCode>General</c:formatCode>
                <c:ptCount val="48"/>
                <c:pt idx="0">
                  <c:v>0.59111127483237302</c:v>
                </c:pt>
                <c:pt idx="1">
                  <c:v>0.31503487394125002</c:v>
                </c:pt>
                <c:pt idx="2">
                  <c:v>0.304266422763671</c:v>
                </c:pt>
                <c:pt idx="3">
                  <c:v>0.39903752261785103</c:v>
                </c:pt>
                <c:pt idx="4">
                  <c:v>0.55857521331259297</c:v>
                </c:pt>
                <c:pt idx="5">
                  <c:v>0.29525634056817002</c:v>
                </c:pt>
                <c:pt idx="6">
                  <c:v>0.532031324104138</c:v>
                </c:pt>
                <c:pt idx="7">
                  <c:v>0.17465218151956499</c:v>
                </c:pt>
                <c:pt idx="8">
                  <c:v>0.56721117444805602</c:v>
                </c:pt>
                <c:pt idx="9">
                  <c:v>0.74367160775772401</c:v>
                </c:pt>
                <c:pt idx="10">
                  <c:v>0.54430249487281201</c:v>
                </c:pt>
                <c:pt idx="11">
                  <c:v>0.346567043949982</c:v>
                </c:pt>
                <c:pt idx="12">
                  <c:v>0.48340182165247397</c:v>
                </c:pt>
                <c:pt idx="13">
                  <c:v>0.41714498192285099</c:v>
                </c:pt>
                <c:pt idx="14">
                  <c:v>0.268749863465719</c:v>
                </c:pt>
                <c:pt idx="15">
                  <c:v>0.51935485552044502</c:v>
                </c:pt>
                <c:pt idx="16">
                  <c:v>0.59111127483237302</c:v>
                </c:pt>
                <c:pt idx="17">
                  <c:v>0.31503487394125002</c:v>
                </c:pt>
                <c:pt idx="18">
                  <c:v>0.304266422763671</c:v>
                </c:pt>
                <c:pt idx="19">
                  <c:v>0.39903752261785103</c:v>
                </c:pt>
                <c:pt idx="20">
                  <c:v>0.55857521331259297</c:v>
                </c:pt>
                <c:pt idx="21">
                  <c:v>0.29525634056817002</c:v>
                </c:pt>
                <c:pt idx="22">
                  <c:v>0.532031324104138</c:v>
                </c:pt>
                <c:pt idx="23">
                  <c:v>0.17465218151956499</c:v>
                </c:pt>
                <c:pt idx="24">
                  <c:v>0.56721117444805602</c:v>
                </c:pt>
                <c:pt idx="25">
                  <c:v>0.74367160775772401</c:v>
                </c:pt>
                <c:pt idx="26">
                  <c:v>0.54430249487281201</c:v>
                </c:pt>
                <c:pt idx="27">
                  <c:v>0.346567043949982</c:v>
                </c:pt>
                <c:pt idx="28">
                  <c:v>0.48340182165247397</c:v>
                </c:pt>
                <c:pt idx="29">
                  <c:v>0.41714498192285099</c:v>
                </c:pt>
                <c:pt idx="30">
                  <c:v>0.268749863465719</c:v>
                </c:pt>
                <c:pt idx="31">
                  <c:v>0.51935485552044502</c:v>
                </c:pt>
                <c:pt idx="32">
                  <c:v>0.59111127483237302</c:v>
                </c:pt>
                <c:pt idx="33">
                  <c:v>0.31503487394125002</c:v>
                </c:pt>
                <c:pt idx="34">
                  <c:v>0.304266422763671</c:v>
                </c:pt>
                <c:pt idx="35">
                  <c:v>0.39903752261785103</c:v>
                </c:pt>
                <c:pt idx="36">
                  <c:v>0.55857521331259297</c:v>
                </c:pt>
                <c:pt idx="37">
                  <c:v>0.29525634056817002</c:v>
                </c:pt>
                <c:pt idx="38">
                  <c:v>0.532031324104138</c:v>
                </c:pt>
                <c:pt idx="39">
                  <c:v>0.17465218151956499</c:v>
                </c:pt>
                <c:pt idx="40">
                  <c:v>0.56721117444805602</c:v>
                </c:pt>
                <c:pt idx="41">
                  <c:v>0.74367160775772401</c:v>
                </c:pt>
                <c:pt idx="42">
                  <c:v>0.54430249487281201</c:v>
                </c:pt>
                <c:pt idx="43">
                  <c:v>0.346567043949982</c:v>
                </c:pt>
                <c:pt idx="44">
                  <c:v>0.48340182165247397</c:v>
                </c:pt>
                <c:pt idx="45">
                  <c:v>0.41714498192285099</c:v>
                </c:pt>
                <c:pt idx="46">
                  <c:v>0.268749863465719</c:v>
                </c:pt>
                <c:pt idx="47">
                  <c:v>0.51935485552044502</c:v>
                </c:pt>
              </c:numCache>
            </c:numRef>
          </c:xVal>
          <c:yVal>
            <c:numRef>
              <c:f>(Oversikt!$C$41:$C$56,Oversikt!$D$41:$D$56,Oversikt!$E$41:$E$56)</c:f>
              <c:numCache>
                <c:formatCode>General</c:formatCode>
                <c:ptCount val="48"/>
                <c:pt idx="0">
                  <c:v>0.52434280899138863</c:v>
                </c:pt>
                <c:pt idx="1">
                  <c:v>0.19063425273061493</c:v>
                </c:pt>
                <c:pt idx="2">
                  <c:v>0.15953648686847896</c:v>
                </c:pt>
                <c:pt idx="3">
                  <c:v>0.20922796511332373</c:v>
                </c:pt>
                <c:pt idx="4">
                  <c:v>0.37749054214214395</c:v>
                </c:pt>
                <c:pt idx="5">
                  <c:v>0.19953709619694512</c:v>
                </c:pt>
                <c:pt idx="6">
                  <c:v>0.32194338560367164</c:v>
                </c:pt>
                <c:pt idx="7">
                  <c:v>6.0437551583020201E-2</c:v>
                </c:pt>
                <c:pt idx="8">
                  <c:v>0.21990839490736738</c:v>
                </c:pt>
                <c:pt idx="9">
                  <c:v>0.32421195641811584</c:v>
                </c:pt>
                <c:pt idx="10">
                  <c:v>0.28789430600474408</c:v>
                </c:pt>
                <c:pt idx="11">
                  <c:v>0.13636780790251549</c:v>
                </c:pt>
                <c:pt idx="12">
                  <c:v>0.18042371601909002</c:v>
                </c:pt>
                <c:pt idx="13">
                  <c:v>0.23819699400480718</c:v>
                </c:pt>
                <c:pt idx="14">
                  <c:v>9.5204282310980465E-2</c:v>
                </c:pt>
                <c:pt idx="15">
                  <c:v>0.28375319544110322</c:v>
                </c:pt>
                <c:pt idx="16">
                  <c:v>0.5248579693467198</c:v>
                </c:pt>
                <c:pt idx="17">
                  <c:v>0.19418594079235504</c:v>
                </c:pt>
                <c:pt idx="18">
                  <c:v>0.15994179817535456</c:v>
                </c:pt>
                <c:pt idx="19">
                  <c:v>0.20975952038095924</c:v>
                </c:pt>
                <c:pt idx="20">
                  <c:v>0.3796504210553231</c:v>
                </c:pt>
                <c:pt idx="21">
                  <c:v>0.20067878299001579</c:v>
                </c:pt>
                <c:pt idx="22">
                  <c:v>0.32794148123877531</c:v>
                </c:pt>
                <c:pt idx="23">
                  <c:v>5.8632923469022824E-2</c:v>
                </c:pt>
                <c:pt idx="24">
                  <c:v>0.22264565362655078</c:v>
                </c:pt>
                <c:pt idx="25">
                  <c:v>0.32455637879854027</c:v>
                </c:pt>
                <c:pt idx="26">
                  <c:v>0.29303432382708577</c:v>
                </c:pt>
                <c:pt idx="27">
                  <c:v>0.13585367188201755</c:v>
                </c:pt>
                <c:pt idx="28">
                  <c:v>0.17759363906792988</c:v>
                </c:pt>
                <c:pt idx="29">
                  <c:v>0.2282820702631472</c:v>
                </c:pt>
                <c:pt idx="30">
                  <c:v>9.3636417763895183E-2</c:v>
                </c:pt>
                <c:pt idx="31">
                  <c:v>0.28842714336269304</c:v>
                </c:pt>
                <c:pt idx="32">
                  <c:v>0.52625370149066453</c:v>
                </c:pt>
                <c:pt idx="33">
                  <c:v>0.19618497849658151</c:v>
                </c:pt>
                <c:pt idx="34">
                  <c:v>0.16034040217838616</c:v>
                </c:pt>
                <c:pt idx="35">
                  <c:v>0.21028227919355039</c:v>
                </c:pt>
                <c:pt idx="36">
                  <c:v>0.38805388945122593</c:v>
                </c:pt>
                <c:pt idx="37">
                  <c:v>0.20512075833643351</c:v>
                </c:pt>
                <c:pt idx="38">
                  <c:v>0.33131745883582081</c:v>
                </c:pt>
                <c:pt idx="39">
                  <c:v>6.22942945391778E-2</c:v>
                </c:pt>
                <c:pt idx="40">
                  <c:v>0.21993915922234358</c:v>
                </c:pt>
                <c:pt idx="41">
                  <c:v>0.32914048606962565</c:v>
                </c:pt>
                <c:pt idx="42">
                  <c:v>0.2982340526564663</c:v>
                </c:pt>
                <c:pt idx="43">
                  <c:v>0.13309931327486005</c:v>
                </c:pt>
                <c:pt idx="44">
                  <c:v>0.17291383029068969</c:v>
                </c:pt>
                <c:pt idx="45">
                  <c:v>0.22499489009648296</c:v>
                </c:pt>
                <c:pt idx="46">
                  <c:v>9.8984610943400289E-2</c:v>
                </c:pt>
                <c:pt idx="47">
                  <c:v>0.29523968995455518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6-4EF3-96EE-624A1E41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77007"/>
        <c:axId val="1661279407"/>
      </c:scatterChart>
      <c:valAx>
        <c:axId val="16612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100" b="0" i="0" baseline="0">
                    <a:effectLst/>
                  </a:rPr>
                  <a:t>Predicted values (mmol/gDW)</a:t>
                </a:r>
                <a:endParaRPr lang="nb-NO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61279407"/>
        <c:crosses val="autoZero"/>
        <c:crossBetween val="midCat"/>
      </c:valAx>
      <c:valAx>
        <c:axId val="16612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50" b="0" i="0" baseline="0">
                    <a:effectLst/>
                  </a:rPr>
                  <a:t>HPLC measurements (mmol/gDW)</a:t>
                </a:r>
                <a:endParaRPr lang="nb-NO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612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36</xdr:row>
      <xdr:rowOff>38100</xdr:rowOff>
    </xdr:from>
    <xdr:to>
      <xdr:col>23</xdr:col>
      <xdr:colOff>104775</xdr:colOff>
      <xdr:row>56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CA545-A435-1983-8773-AE0543C3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B2CA5-7D5D-4490-8067-15624078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BF1B0-6F0D-4D78-8008-95FAFEC18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B75173-742C-487F-96E0-48522C8D4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578CA-4752-4B58-A7DA-9DC0AFDD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B1E26-DFBF-4C75-8332-CE2896FB2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1BA9F-9BC1-4BCA-B2C0-75ACF4327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3B092-CBB2-4490-B945-9F478A16E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AF812-9477-4733-9403-4433120AD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517BF-AE4A-45E0-AB33-87D432DD7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415-444C-4DF7-A74B-390D851119A5}">
  <dimension ref="A1:AC144"/>
  <sheetViews>
    <sheetView tabSelected="1" topLeftCell="A104" workbookViewId="0">
      <selection activeCell="X112" sqref="X112"/>
    </sheetView>
  </sheetViews>
  <sheetFormatPr defaultRowHeight="15" x14ac:dyDescent="0.25"/>
  <sheetData>
    <row r="1" spans="1:12" x14ac:dyDescent="0.25">
      <c r="A1" s="86" t="s">
        <v>57</v>
      </c>
      <c r="B1" s="88" t="s">
        <v>58</v>
      </c>
      <c r="C1" s="88" t="s">
        <v>59</v>
      </c>
      <c r="D1" s="89" t="s">
        <v>50</v>
      </c>
      <c r="E1" s="90"/>
      <c r="F1" s="90"/>
      <c r="K1" s="71" t="s">
        <v>65</v>
      </c>
    </row>
    <row r="2" spans="1:12" x14ac:dyDescent="0.25">
      <c r="A2" s="87"/>
      <c r="B2" s="88"/>
      <c r="C2" s="88"/>
      <c r="D2" s="70">
        <v>1</v>
      </c>
      <c r="E2" s="70">
        <v>2</v>
      </c>
      <c r="F2" s="70">
        <v>3</v>
      </c>
      <c r="G2" s="71" t="s">
        <v>60</v>
      </c>
      <c r="H2" t="s">
        <v>61</v>
      </c>
      <c r="K2" s="71" t="s">
        <v>66</v>
      </c>
      <c r="L2" t="s">
        <v>50</v>
      </c>
    </row>
    <row r="3" spans="1:12" x14ac:dyDescent="0.25">
      <c r="A3">
        <v>1</v>
      </c>
      <c r="B3" s="1" t="s">
        <v>7</v>
      </c>
      <c r="C3" s="72" t="s">
        <v>63</v>
      </c>
      <c r="D3">
        <v>3.1519772978266039E-3</v>
      </c>
      <c r="E3">
        <v>3.145076705836383E-3</v>
      </c>
      <c r="F3">
        <v>2.5465122662121911E-3</v>
      </c>
      <c r="G3" s="73">
        <f t="shared" ref="G3:G18" si="0">AVERAGE(D3:F3)</f>
        <v>2.947855423291726E-3</v>
      </c>
      <c r="H3" s="74">
        <f t="shared" ref="H3:H18" si="1">_xlfn.STDEV.S(D3:F3)</f>
        <v>3.4759049446637642E-4</v>
      </c>
    </row>
    <row r="4" spans="1:12" x14ac:dyDescent="0.25">
      <c r="A4">
        <v>2</v>
      </c>
      <c r="B4" s="1" t="s">
        <v>9</v>
      </c>
      <c r="C4" s="72" t="s">
        <v>62</v>
      </c>
      <c r="D4">
        <v>0.52434280899138863</v>
      </c>
      <c r="E4">
        <v>0.5248579693467198</v>
      </c>
      <c r="F4">
        <v>0.52625370149066453</v>
      </c>
      <c r="G4" s="73">
        <f t="shared" si="0"/>
        <v>0.52515149327625765</v>
      </c>
      <c r="H4" s="74">
        <f t="shared" si="1"/>
        <v>9.8868334610011858E-4</v>
      </c>
      <c r="K4" s="1" t="s">
        <v>67</v>
      </c>
      <c r="L4">
        <v>0.59111127483237302</v>
      </c>
    </row>
    <row r="5" spans="1:12" x14ac:dyDescent="0.25">
      <c r="A5">
        <v>3</v>
      </c>
      <c r="B5" s="1" t="s">
        <v>15</v>
      </c>
      <c r="C5" s="72" t="s">
        <v>63</v>
      </c>
      <c r="D5">
        <v>7.0812631115061889E-5</v>
      </c>
      <c r="E5">
        <v>4.7906937419505402E-5</v>
      </c>
      <c r="F5">
        <v>9.5735777009744907E-5</v>
      </c>
      <c r="G5" s="73">
        <f t="shared" si="0"/>
        <v>7.1485115181437397E-5</v>
      </c>
      <c r="H5" s="74">
        <f t="shared" si="1"/>
        <v>2.3921510200066009E-5</v>
      </c>
      <c r="K5" s="1" t="s">
        <v>68</v>
      </c>
      <c r="L5">
        <v>0.31503487394125002</v>
      </c>
    </row>
    <row r="6" spans="1:12" x14ac:dyDescent="0.25">
      <c r="A6">
        <v>4</v>
      </c>
      <c r="B6" s="1" t="s">
        <v>17</v>
      </c>
      <c r="C6" s="72" t="s">
        <v>62</v>
      </c>
      <c r="D6">
        <v>0.36869363935068755</v>
      </c>
      <c r="E6">
        <v>0.36965341161889426</v>
      </c>
      <c r="F6">
        <v>0.37052694559492677</v>
      </c>
      <c r="G6" s="73">
        <f t="shared" si="0"/>
        <v>0.3696246655215028</v>
      </c>
      <c r="H6" s="74">
        <f t="shared" si="1"/>
        <v>9.1699111221322886E-4</v>
      </c>
      <c r="K6" s="1" t="s">
        <v>69</v>
      </c>
      <c r="L6">
        <v>0.304266422763671</v>
      </c>
    </row>
    <row r="7" spans="1:12" x14ac:dyDescent="0.25">
      <c r="A7">
        <v>5</v>
      </c>
      <c r="B7" s="1" t="s">
        <v>12</v>
      </c>
      <c r="C7" s="72" t="s">
        <v>63</v>
      </c>
      <c r="D7">
        <v>2.4226953740875695E-5</v>
      </c>
      <c r="E7">
        <v>7.4638262200389002E-6</v>
      </c>
      <c r="F7">
        <v>4.9072775971232488E-5</v>
      </c>
      <c r="G7" s="73">
        <f t="shared" si="0"/>
        <v>2.6921185310715691E-5</v>
      </c>
      <c r="H7" s="74">
        <f t="shared" si="1"/>
        <v>2.0934907156786724E-5</v>
      </c>
      <c r="K7" s="1" t="s">
        <v>70</v>
      </c>
      <c r="L7">
        <v>0.39903752261785103</v>
      </c>
    </row>
    <row r="8" spans="1:12" x14ac:dyDescent="0.25">
      <c r="A8">
        <v>6</v>
      </c>
      <c r="B8" s="1" t="s">
        <v>16</v>
      </c>
      <c r="C8" s="72" t="s">
        <v>62</v>
      </c>
      <c r="D8">
        <v>0.57700341138534827</v>
      </c>
      <c r="E8">
        <v>0.58032174021911886</v>
      </c>
      <c r="F8">
        <v>0.59312557501168828</v>
      </c>
      <c r="G8" s="73">
        <f t="shared" si="0"/>
        <v>0.58348357553871855</v>
      </c>
      <c r="H8" s="74">
        <f t="shared" si="1"/>
        <v>8.5134565212856301E-3</v>
      </c>
      <c r="K8" s="1" t="s">
        <v>71</v>
      </c>
      <c r="L8">
        <v>0.55857521331259297</v>
      </c>
    </row>
    <row r="9" spans="1:12" x14ac:dyDescent="0.25">
      <c r="A9">
        <v>7</v>
      </c>
      <c r="B9" s="1" t="s">
        <v>11</v>
      </c>
      <c r="C9" s="72" t="s">
        <v>62</v>
      </c>
      <c r="D9">
        <v>0.5125776383342866</v>
      </c>
      <c r="E9">
        <v>0.52212742203113038</v>
      </c>
      <c r="F9">
        <v>0.52750243733240232</v>
      </c>
      <c r="G9" s="73">
        <f t="shared" si="0"/>
        <v>0.5207358325659398</v>
      </c>
      <c r="H9" s="74">
        <f t="shared" si="1"/>
        <v>7.5590870621564553E-3</v>
      </c>
      <c r="K9" s="1" t="s">
        <v>72</v>
      </c>
      <c r="L9">
        <v>0.29525634056817002</v>
      </c>
    </row>
    <row r="10" spans="1:12" x14ac:dyDescent="0.25">
      <c r="A10">
        <v>8</v>
      </c>
      <c r="B10" s="1" t="s">
        <v>14</v>
      </c>
      <c r="C10" s="72" t="s">
        <v>63</v>
      </c>
      <c r="D10">
        <v>6.0437551583020201E-2</v>
      </c>
      <c r="E10">
        <v>5.8632923469022824E-2</v>
      </c>
      <c r="F10">
        <v>6.22942945391778E-2</v>
      </c>
      <c r="G10" s="73">
        <f t="shared" si="0"/>
        <v>6.0454923197073608E-2</v>
      </c>
      <c r="H10" s="74">
        <f t="shared" si="1"/>
        <v>1.83074734960154E-3</v>
      </c>
      <c r="K10" s="1" t="s">
        <v>73</v>
      </c>
      <c r="L10">
        <v>0.532031324104138</v>
      </c>
    </row>
    <row r="11" spans="1:12" x14ac:dyDescent="0.25">
      <c r="A11">
        <v>9</v>
      </c>
      <c r="B11" s="1" t="s">
        <v>3</v>
      </c>
      <c r="C11" s="72" t="s">
        <v>64</v>
      </c>
      <c r="D11">
        <v>0.21990839490736738</v>
      </c>
      <c r="E11">
        <v>0.22264565362655078</v>
      </c>
      <c r="F11">
        <v>0.21993915922234358</v>
      </c>
      <c r="G11" s="73">
        <f t="shared" si="0"/>
        <v>0.22083106925208726</v>
      </c>
      <c r="H11" s="74">
        <f t="shared" si="1"/>
        <v>1.57155144675712E-3</v>
      </c>
      <c r="K11" s="1" t="s">
        <v>74</v>
      </c>
      <c r="L11">
        <v>0.17465218151956499</v>
      </c>
    </row>
    <row r="12" spans="1:12" x14ac:dyDescent="0.25">
      <c r="A12">
        <v>10</v>
      </c>
      <c r="B12" s="1" t="s">
        <v>2</v>
      </c>
      <c r="C12" s="72" t="s">
        <v>62</v>
      </c>
      <c r="D12">
        <v>0.32421195641811584</v>
      </c>
      <c r="E12">
        <v>0.32455637879854027</v>
      </c>
      <c r="F12">
        <v>0.32914048606962565</v>
      </c>
      <c r="G12" s="73">
        <f t="shared" si="0"/>
        <v>0.32596960709542727</v>
      </c>
      <c r="H12" s="74">
        <f t="shared" si="1"/>
        <v>2.7514563045402717E-3</v>
      </c>
      <c r="K12" s="1" t="s">
        <v>75</v>
      </c>
      <c r="L12">
        <v>0.56721117444805602</v>
      </c>
    </row>
    <row r="13" spans="1:12" x14ac:dyDescent="0.25">
      <c r="A13">
        <v>11</v>
      </c>
      <c r="B13" s="1" t="s">
        <v>1</v>
      </c>
      <c r="C13" s="72" t="s">
        <v>62</v>
      </c>
      <c r="D13">
        <v>0.28789430600474408</v>
      </c>
      <c r="E13">
        <v>0.29303432382708577</v>
      </c>
      <c r="F13">
        <v>0.2982340526564663</v>
      </c>
      <c r="G13" s="73">
        <f t="shared" si="0"/>
        <v>0.29305422749609872</v>
      </c>
      <c r="H13" s="74">
        <f t="shared" si="1"/>
        <v>5.1699020612077668E-3</v>
      </c>
      <c r="K13" s="1" t="s">
        <v>76</v>
      </c>
      <c r="L13">
        <v>0.74367160775772401</v>
      </c>
    </row>
    <row r="14" spans="1:12" x14ac:dyDescent="0.25">
      <c r="A14">
        <v>12</v>
      </c>
      <c r="B14" s="1" t="s">
        <v>4</v>
      </c>
      <c r="C14" s="72" t="s">
        <v>64</v>
      </c>
      <c r="D14">
        <v>0.13636780790251549</v>
      </c>
      <c r="E14">
        <v>0.13585367188201755</v>
      </c>
      <c r="F14">
        <v>0.13309931327486005</v>
      </c>
      <c r="G14" s="73">
        <f t="shared" si="0"/>
        <v>0.13510693101979768</v>
      </c>
      <c r="H14" s="74">
        <f t="shared" si="1"/>
        <v>1.7575496349277755E-3</v>
      </c>
      <c r="K14" s="1" t="s">
        <v>77</v>
      </c>
      <c r="L14">
        <v>0.54430249487281201</v>
      </c>
    </row>
    <row r="15" spans="1:12" x14ac:dyDescent="0.25">
      <c r="A15">
        <v>13</v>
      </c>
      <c r="B15" s="1" t="s">
        <v>13</v>
      </c>
      <c r="C15" s="72" t="s">
        <v>64</v>
      </c>
      <c r="D15">
        <v>0.18042371601909002</v>
      </c>
      <c r="E15">
        <v>0.17759363906792988</v>
      </c>
      <c r="F15">
        <v>0.17291383029068969</v>
      </c>
      <c r="G15" s="73">
        <f t="shared" si="0"/>
        <v>0.17697706179256989</v>
      </c>
      <c r="H15" s="74">
        <f t="shared" si="1"/>
        <v>3.7927195474719115E-3</v>
      </c>
      <c r="K15" s="1" t="s">
        <v>78</v>
      </c>
      <c r="L15">
        <v>0.21462078143174501</v>
      </c>
    </row>
    <row r="16" spans="1:12" x14ac:dyDescent="0.25">
      <c r="A16">
        <v>14</v>
      </c>
      <c r="B16" s="1" t="s">
        <v>10</v>
      </c>
      <c r="C16" s="72" t="s">
        <v>62</v>
      </c>
      <c r="D16">
        <v>0.23819699400480718</v>
      </c>
      <c r="E16">
        <v>0.2282820702631472</v>
      </c>
      <c r="F16">
        <v>0.22499489009648296</v>
      </c>
      <c r="G16" s="73">
        <f t="shared" si="0"/>
        <v>0.23049131812147913</v>
      </c>
      <c r="H16" s="74">
        <f t="shared" si="1"/>
        <v>6.872733733835866E-3</v>
      </c>
      <c r="K16" s="1" t="s">
        <v>79</v>
      </c>
      <c r="L16">
        <v>0.346567043949982</v>
      </c>
    </row>
    <row r="17" spans="1:20" x14ac:dyDescent="0.25">
      <c r="A17">
        <v>15</v>
      </c>
      <c r="B17" s="1" t="s">
        <v>8</v>
      </c>
      <c r="C17" s="72" t="s">
        <v>63</v>
      </c>
      <c r="D17">
        <v>9.5204282310980465E-2</v>
      </c>
      <c r="E17">
        <v>9.3636417763895183E-2</v>
      </c>
      <c r="F17">
        <v>9.8984610943400289E-2</v>
      </c>
      <c r="G17" s="73">
        <f t="shared" si="0"/>
        <v>9.5941770339425303E-2</v>
      </c>
      <c r="H17" s="74">
        <f t="shared" si="1"/>
        <v>2.7493106436706702E-3</v>
      </c>
      <c r="K17" s="1" t="s">
        <v>80</v>
      </c>
      <c r="L17">
        <v>0.48340182165247397</v>
      </c>
    </row>
    <row r="18" spans="1:20" x14ac:dyDescent="0.25">
      <c r="A18">
        <v>16</v>
      </c>
      <c r="B18" s="1" t="s">
        <v>5</v>
      </c>
      <c r="C18" s="72" t="s">
        <v>62</v>
      </c>
      <c r="D18">
        <v>0.28375319544110322</v>
      </c>
      <c r="E18">
        <v>0.28842714336269304</v>
      </c>
      <c r="F18">
        <v>0.29523968995455518</v>
      </c>
      <c r="G18" s="73">
        <f t="shared" si="0"/>
        <v>0.28914000958611713</v>
      </c>
      <c r="H18" s="74">
        <f t="shared" si="1"/>
        <v>5.7763329839323422E-3</v>
      </c>
      <c r="K18" s="1" t="s">
        <v>81</v>
      </c>
      <c r="L18">
        <v>0.41714498192285099</v>
      </c>
    </row>
    <row r="19" spans="1:20" x14ac:dyDescent="0.25">
      <c r="K19" s="1" t="s">
        <v>82</v>
      </c>
      <c r="L19">
        <v>0.268749863465719</v>
      </c>
    </row>
    <row r="20" spans="1:20" x14ac:dyDescent="0.25">
      <c r="K20" s="1" t="s">
        <v>83</v>
      </c>
      <c r="L20">
        <v>0.51935485552044502</v>
      </c>
    </row>
    <row r="22" spans="1:20" x14ac:dyDescent="0.25">
      <c r="B22" t="s">
        <v>84</v>
      </c>
      <c r="D22" s="71" t="s">
        <v>85</v>
      </c>
      <c r="H22">
        <v>1</v>
      </c>
      <c r="I22">
        <v>2</v>
      </c>
      <c r="J22">
        <v>3</v>
      </c>
      <c r="K22" s="1" t="s">
        <v>60</v>
      </c>
      <c r="L22" t="s">
        <v>94</v>
      </c>
    </row>
    <row r="23" spans="1:20" x14ac:dyDescent="0.25">
      <c r="B23" t="s">
        <v>86</v>
      </c>
      <c r="C23" s="73">
        <v>0.304266422763671</v>
      </c>
      <c r="D23" s="73">
        <f>C23/C25</f>
        <v>0.4326243649871967</v>
      </c>
      <c r="G23" t="s">
        <v>15</v>
      </c>
      <c r="H23">
        <f>(D5+D6)*$D$23</f>
        <v>0.15953648686847896</v>
      </c>
      <c r="I23">
        <f>(E5+E6)*$D$23</f>
        <v>0.15994179817535456</v>
      </c>
      <c r="J23">
        <f>(F5+F6)*$D$23</f>
        <v>0.16034040217838616</v>
      </c>
      <c r="K23">
        <f>AVERAGE(H23:J23)</f>
        <v>0.15993956240740656</v>
      </c>
      <c r="L23">
        <f>_xlfn.STDEV.S(H23:J23)</f>
        <v>4.0196231834530846E-4</v>
      </c>
      <c r="Q23" s="75"/>
    </row>
    <row r="24" spans="1:20" x14ac:dyDescent="0.25">
      <c r="B24" t="s">
        <v>88</v>
      </c>
      <c r="C24" s="73">
        <v>0.39903752261785103</v>
      </c>
      <c r="D24" s="73">
        <f>C24/C25</f>
        <v>0.56737563501280341</v>
      </c>
      <c r="E24" s="71"/>
      <c r="F24" s="71"/>
      <c r="G24" t="s">
        <v>17</v>
      </c>
      <c r="H24">
        <f>(D5+D6)*$D$24</f>
        <v>0.20922796511332373</v>
      </c>
      <c r="I24">
        <f t="shared" ref="I24:J24" si="2">(E5+E6)*$D$24</f>
        <v>0.20975952038095924</v>
      </c>
      <c r="J24">
        <f t="shared" si="2"/>
        <v>0.21028227919355039</v>
      </c>
      <c r="K24">
        <f t="shared" ref="K24:K33" si="3">AVERAGE(H24:J24)</f>
        <v>0.20975658822927779</v>
      </c>
      <c r="L24">
        <f t="shared" ref="L24:L33" si="4">_xlfn.STDEV.S(H24:J24)</f>
        <v>5.2716315603061538E-4</v>
      </c>
      <c r="M24" s="71"/>
      <c r="S24" s="71"/>
      <c r="T24" s="71"/>
    </row>
    <row r="25" spans="1:20" x14ac:dyDescent="0.25">
      <c r="B25" s="71" t="s">
        <v>91</v>
      </c>
      <c r="C25" s="73">
        <f>SUM(C23:C24)</f>
        <v>0.70330394538152197</v>
      </c>
      <c r="D25" s="73">
        <f>SUM(D23:D24)</f>
        <v>1</v>
      </c>
      <c r="E25" s="73"/>
      <c r="F25" s="73"/>
      <c r="M25" s="73"/>
      <c r="S25" s="73"/>
      <c r="T25" s="73"/>
    </row>
    <row r="26" spans="1:20" x14ac:dyDescent="0.25">
      <c r="E26" s="73"/>
      <c r="F26" s="73"/>
      <c r="M26" s="73"/>
      <c r="S26" s="73"/>
      <c r="T26" s="73"/>
    </row>
    <row r="27" spans="1:20" x14ac:dyDescent="0.25">
      <c r="B27" t="s">
        <v>84</v>
      </c>
      <c r="D27" s="71" t="s">
        <v>85</v>
      </c>
      <c r="E27" s="73"/>
      <c r="F27" s="73"/>
      <c r="M27" s="73"/>
      <c r="S27" s="73"/>
      <c r="T27" s="73"/>
    </row>
    <row r="28" spans="1:20" x14ac:dyDescent="0.25">
      <c r="B28" s="71" t="s">
        <v>12</v>
      </c>
      <c r="C28" s="73">
        <v>0.29525634056817002</v>
      </c>
      <c r="D28" s="73">
        <f>C28/C30</f>
        <v>0.34580162706121115</v>
      </c>
      <c r="G28" t="s">
        <v>93</v>
      </c>
      <c r="H28">
        <f>(D7+D8)*$D$28</f>
        <v>0.19953709619694512</v>
      </c>
      <c r="I28">
        <f t="shared" ref="I28:J28" si="5">(E7+E8)*$D$28</f>
        <v>0.20067878299001579</v>
      </c>
      <c r="J28">
        <f t="shared" si="5"/>
        <v>0.20512075833643351</v>
      </c>
      <c r="K28">
        <f t="shared" si="3"/>
        <v>0.2017788791744648</v>
      </c>
      <c r="L28">
        <f t="shared" si="4"/>
        <v>2.9499117670310849E-3</v>
      </c>
    </row>
    <row r="29" spans="1:20" x14ac:dyDescent="0.25">
      <c r="B29" s="71" t="s">
        <v>89</v>
      </c>
      <c r="C29" s="73">
        <v>0.55857521331259297</v>
      </c>
      <c r="D29" s="73">
        <f>C29/C30</f>
        <v>0.6541983729387888</v>
      </c>
      <c r="G29" t="s">
        <v>89</v>
      </c>
      <c r="H29">
        <f>(D7+D8)*$D$29</f>
        <v>0.37749054214214395</v>
      </c>
      <c r="I29">
        <f t="shared" ref="I29:J29" si="6">(E7+E8)*$D$29</f>
        <v>0.3796504210553231</v>
      </c>
      <c r="J29">
        <f t="shared" si="6"/>
        <v>0.38805388945122593</v>
      </c>
      <c r="K29">
        <f t="shared" si="3"/>
        <v>0.38173161754956436</v>
      </c>
      <c r="L29">
        <f t="shared" si="4"/>
        <v>5.580735679890589E-3</v>
      </c>
    </row>
    <row r="30" spans="1:20" x14ac:dyDescent="0.25">
      <c r="B30" s="71" t="s">
        <v>91</v>
      </c>
      <c r="C30" s="73">
        <f>SUM(C28:C29)</f>
        <v>0.85383155388076304</v>
      </c>
      <c r="D30" s="73">
        <f>SUM(D28:D29)</f>
        <v>1</v>
      </c>
    </row>
    <row r="32" spans="1:20" x14ac:dyDescent="0.25">
      <c r="B32" t="s">
        <v>84</v>
      </c>
      <c r="D32" s="71" t="s">
        <v>85</v>
      </c>
      <c r="G32" s="73"/>
      <c r="H32" s="74"/>
    </row>
    <row r="33" spans="1:12" x14ac:dyDescent="0.25">
      <c r="B33" t="s">
        <v>87</v>
      </c>
      <c r="C33" s="73">
        <v>0.532031324104138</v>
      </c>
      <c r="D33" s="73">
        <f>C33/C35</f>
        <v>0.62808706725850294</v>
      </c>
      <c r="G33" t="s">
        <v>87</v>
      </c>
      <c r="H33">
        <f>D9*D33</f>
        <v>0.32194338560367164</v>
      </c>
      <c r="I33">
        <f>E9*D33</f>
        <v>0.32794148123877531</v>
      </c>
      <c r="J33">
        <f>F9*D33</f>
        <v>0.33131745883582081</v>
      </c>
      <c r="K33">
        <f t="shared" si="3"/>
        <v>0.32706744189275594</v>
      </c>
      <c r="L33">
        <f t="shared" si="4"/>
        <v>4.7477648240215531E-3</v>
      </c>
    </row>
    <row r="34" spans="1:12" x14ac:dyDescent="0.25">
      <c r="B34" t="s">
        <v>90</v>
      </c>
      <c r="C34" s="73">
        <v>0.31503487394125002</v>
      </c>
      <c r="D34" s="73">
        <f>C34/C35</f>
        <v>0.37191293274149706</v>
      </c>
      <c r="G34" t="s">
        <v>90</v>
      </c>
      <c r="H34">
        <f>D9*$D$34</f>
        <v>0.19063425273061493</v>
      </c>
      <c r="I34">
        <f>E9*$D$34</f>
        <v>0.19418594079235504</v>
      </c>
      <c r="J34">
        <f>F9*$D$34</f>
        <v>0.19618497849658151</v>
      </c>
      <c r="K34">
        <f>AVERAGE(H34:J34)</f>
        <v>0.19366839067318384</v>
      </c>
      <c r="L34">
        <f>_xlfn.STDEV.S(H34:J34)</f>
        <v>2.8113222381349148E-3</v>
      </c>
    </row>
    <row r="35" spans="1:12" x14ac:dyDescent="0.25">
      <c r="B35" s="71" t="s">
        <v>92</v>
      </c>
      <c r="C35" s="73">
        <f>SUM(C33:C34)</f>
        <v>0.84706619804538796</v>
      </c>
      <c r="D35" s="73">
        <f>SUM(D33:D34)</f>
        <v>1</v>
      </c>
    </row>
    <row r="38" spans="1:12" x14ac:dyDescent="0.25">
      <c r="A38" s="87" t="s">
        <v>97</v>
      </c>
      <c r="B38" s="88" t="s">
        <v>58</v>
      </c>
      <c r="C38" s="89" t="s">
        <v>50</v>
      </c>
      <c r="D38" s="90"/>
      <c r="E38" s="90"/>
    </row>
    <row r="39" spans="1:12" x14ac:dyDescent="0.25">
      <c r="A39" s="87"/>
      <c r="B39" s="91"/>
      <c r="C39" s="70">
        <v>1</v>
      </c>
      <c r="D39" s="70">
        <v>2</v>
      </c>
      <c r="E39" s="70">
        <v>3</v>
      </c>
      <c r="F39" s="71" t="s">
        <v>60</v>
      </c>
      <c r="G39" t="s">
        <v>61</v>
      </c>
      <c r="H39" s="1"/>
    </row>
    <row r="40" spans="1:12" x14ac:dyDescent="0.25">
      <c r="B40" s="76" t="s">
        <v>7</v>
      </c>
      <c r="C40">
        <v>3.1519772978266E-3</v>
      </c>
      <c r="D40">
        <v>3.145076705836383E-3</v>
      </c>
      <c r="E40">
        <v>2.5465122662121911E-3</v>
      </c>
      <c r="F40">
        <f>AVERAGE(C40:E40)</f>
        <v>2.9478554232917251E-3</v>
      </c>
      <c r="G40">
        <f>_xlfn.STDEV.S(C40:E40)</f>
        <v>3.4759049446637529E-4</v>
      </c>
      <c r="H40" s="1"/>
    </row>
    <row r="41" spans="1:12" x14ac:dyDescent="0.25">
      <c r="B41" s="76" t="s">
        <v>9</v>
      </c>
      <c r="C41">
        <v>0.52434280899138863</v>
      </c>
      <c r="D41">
        <v>0.5248579693467198</v>
      </c>
      <c r="E41">
        <v>0.52625370149066453</v>
      </c>
      <c r="F41">
        <f t="shared" ref="F41:F56" si="7">AVERAGE(C41:E41)</f>
        <v>0.52515149327625765</v>
      </c>
      <c r="G41">
        <f t="shared" ref="G41:G56" si="8">_xlfn.STDEV.S(C41:E41)</f>
        <v>9.8868334610011858E-4</v>
      </c>
      <c r="H41" s="1"/>
      <c r="I41" s="1" t="s">
        <v>67</v>
      </c>
      <c r="J41">
        <v>0.59111127483237302</v>
      </c>
    </row>
    <row r="42" spans="1:12" x14ac:dyDescent="0.25">
      <c r="B42" s="77" t="s">
        <v>95</v>
      </c>
      <c r="C42">
        <v>0.19063425273061493</v>
      </c>
      <c r="D42">
        <v>0.19418594079235504</v>
      </c>
      <c r="E42">
        <v>0.19618497849658151</v>
      </c>
      <c r="F42">
        <f t="shared" si="7"/>
        <v>0.19366839067318384</v>
      </c>
      <c r="G42">
        <f t="shared" si="8"/>
        <v>2.8113222381349148E-3</v>
      </c>
      <c r="H42" s="1"/>
      <c r="I42" s="1" t="s">
        <v>68</v>
      </c>
      <c r="J42">
        <v>0.31503487394125002</v>
      </c>
    </row>
    <row r="43" spans="1:12" x14ac:dyDescent="0.25">
      <c r="B43" s="76" t="s">
        <v>15</v>
      </c>
      <c r="C43">
        <v>0.15953648686847896</v>
      </c>
      <c r="D43">
        <v>0.15994179817535456</v>
      </c>
      <c r="E43">
        <v>0.16034040217838616</v>
      </c>
      <c r="F43">
        <f t="shared" si="7"/>
        <v>0.15993956240740656</v>
      </c>
      <c r="G43">
        <f t="shared" si="8"/>
        <v>4.0196231834530846E-4</v>
      </c>
      <c r="H43" s="1"/>
      <c r="I43" s="1" t="s">
        <v>69</v>
      </c>
      <c r="J43">
        <v>0.304266422763671</v>
      </c>
    </row>
    <row r="44" spans="1:12" x14ac:dyDescent="0.25">
      <c r="B44" s="76" t="s">
        <v>17</v>
      </c>
      <c r="C44">
        <v>0.20922796511332373</v>
      </c>
      <c r="D44">
        <v>0.20975952038095924</v>
      </c>
      <c r="E44">
        <v>0.21028227919355039</v>
      </c>
      <c r="F44">
        <f t="shared" si="7"/>
        <v>0.20975658822927779</v>
      </c>
      <c r="G44">
        <f t="shared" si="8"/>
        <v>5.2716315603061538E-4</v>
      </c>
      <c r="H44" s="1"/>
      <c r="I44" s="1" t="s">
        <v>70</v>
      </c>
      <c r="J44">
        <v>0.39903752261785103</v>
      </c>
    </row>
    <row r="45" spans="1:12" x14ac:dyDescent="0.25">
      <c r="B45" s="76" t="s">
        <v>16</v>
      </c>
      <c r="C45">
        <v>0.37749054214214395</v>
      </c>
      <c r="D45">
        <v>0.3796504210553231</v>
      </c>
      <c r="E45">
        <v>0.38805388945122593</v>
      </c>
      <c r="F45">
        <f t="shared" si="7"/>
        <v>0.38173161754956436</v>
      </c>
      <c r="G45">
        <f t="shared" si="8"/>
        <v>5.580735679890589E-3</v>
      </c>
      <c r="H45" s="1"/>
      <c r="I45" s="1" t="s">
        <v>71</v>
      </c>
      <c r="J45">
        <v>0.55857521331259297</v>
      </c>
    </row>
    <row r="46" spans="1:12" x14ac:dyDescent="0.25">
      <c r="B46" s="76" t="s">
        <v>12</v>
      </c>
      <c r="C46">
        <v>0.19953709619694512</v>
      </c>
      <c r="D46">
        <v>0.20067878299001579</v>
      </c>
      <c r="E46">
        <v>0.20512075833643351</v>
      </c>
      <c r="F46">
        <f t="shared" si="7"/>
        <v>0.2017788791744648</v>
      </c>
      <c r="G46">
        <f t="shared" si="8"/>
        <v>2.9499117670310849E-3</v>
      </c>
      <c r="H46" s="1"/>
      <c r="I46" s="1" t="s">
        <v>72</v>
      </c>
      <c r="J46">
        <v>0.29525634056817002</v>
      </c>
    </row>
    <row r="47" spans="1:12" x14ac:dyDescent="0.25">
      <c r="B47" s="77" t="s">
        <v>96</v>
      </c>
      <c r="C47">
        <v>0.32194338560367164</v>
      </c>
      <c r="D47">
        <v>0.32794148123877531</v>
      </c>
      <c r="E47">
        <v>0.33131745883582081</v>
      </c>
      <c r="F47">
        <f t="shared" si="7"/>
        <v>0.32706744189275594</v>
      </c>
      <c r="G47">
        <f t="shared" si="8"/>
        <v>4.7477648240215531E-3</v>
      </c>
      <c r="H47" s="1"/>
      <c r="I47" s="1" t="s">
        <v>73</v>
      </c>
      <c r="J47">
        <v>0.532031324104138</v>
      </c>
    </row>
    <row r="48" spans="1:12" x14ac:dyDescent="0.25">
      <c r="B48" s="76" t="s">
        <v>14</v>
      </c>
      <c r="C48">
        <v>6.0437551583020201E-2</v>
      </c>
      <c r="D48">
        <v>5.8632923469022824E-2</v>
      </c>
      <c r="E48">
        <v>6.22942945391778E-2</v>
      </c>
      <c r="F48">
        <f t="shared" si="7"/>
        <v>6.0454923197073608E-2</v>
      </c>
      <c r="G48">
        <f t="shared" si="8"/>
        <v>1.83074734960154E-3</v>
      </c>
      <c r="H48" s="1"/>
      <c r="I48" s="1" t="s">
        <v>74</v>
      </c>
      <c r="J48">
        <v>0.17465218151956499</v>
      </c>
    </row>
    <row r="49" spans="2:10" x14ac:dyDescent="0.25">
      <c r="B49" s="76" t="s">
        <v>3</v>
      </c>
      <c r="C49">
        <v>0.21990839490736738</v>
      </c>
      <c r="D49">
        <v>0.22264565362655078</v>
      </c>
      <c r="E49">
        <v>0.21993915922234358</v>
      </c>
      <c r="F49">
        <f t="shared" si="7"/>
        <v>0.22083106925208726</v>
      </c>
      <c r="G49">
        <f t="shared" si="8"/>
        <v>1.57155144675712E-3</v>
      </c>
      <c r="H49" s="1"/>
      <c r="I49" s="1" t="s">
        <v>75</v>
      </c>
      <c r="J49">
        <v>0.56721117444805602</v>
      </c>
    </row>
    <row r="50" spans="2:10" x14ac:dyDescent="0.25">
      <c r="B50" s="76" t="s">
        <v>2</v>
      </c>
      <c r="C50">
        <v>0.32421195641811584</v>
      </c>
      <c r="D50">
        <v>0.32455637879854027</v>
      </c>
      <c r="E50">
        <v>0.32914048606962565</v>
      </c>
      <c r="F50">
        <f t="shared" si="7"/>
        <v>0.32596960709542727</v>
      </c>
      <c r="G50">
        <f t="shared" si="8"/>
        <v>2.7514563045402717E-3</v>
      </c>
      <c r="H50" s="1"/>
      <c r="I50" s="1" t="s">
        <v>76</v>
      </c>
      <c r="J50">
        <v>0.74367160775772401</v>
      </c>
    </row>
    <row r="51" spans="2:10" x14ac:dyDescent="0.25">
      <c r="B51" s="76" t="s">
        <v>1</v>
      </c>
      <c r="C51">
        <v>0.28789430600474408</v>
      </c>
      <c r="D51">
        <v>0.29303432382708577</v>
      </c>
      <c r="E51">
        <v>0.2982340526564663</v>
      </c>
      <c r="F51">
        <f t="shared" si="7"/>
        <v>0.29305422749609872</v>
      </c>
      <c r="G51">
        <f t="shared" si="8"/>
        <v>5.1699020612077668E-3</v>
      </c>
      <c r="H51" s="1"/>
      <c r="I51" s="1" t="s">
        <v>77</v>
      </c>
      <c r="J51">
        <v>0.54430249487281201</v>
      </c>
    </row>
    <row r="52" spans="2:10" x14ac:dyDescent="0.25">
      <c r="B52" s="76" t="s">
        <v>4</v>
      </c>
      <c r="C52">
        <v>0.13636780790251549</v>
      </c>
      <c r="D52">
        <v>0.13585367188201755</v>
      </c>
      <c r="E52">
        <v>0.13309931327486005</v>
      </c>
      <c r="F52">
        <f t="shared" si="7"/>
        <v>0.13510693101979768</v>
      </c>
      <c r="G52">
        <f t="shared" si="8"/>
        <v>1.7575496349277755E-3</v>
      </c>
      <c r="H52" s="1"/>
      <c r="I52" s="1" t="s">
        <v>79</v>
      </c>
      <c r="J52">
        <v>0.346567043949982</v>
      </c>
    </row>
    <row r="53" spans="2:10" x14ac:dyDescent="0.25">
      <c r="B53" s="76" t="s">
        <v>13</v>
      </c>
      <c r="C53">
        <v>0.18042371601909002</v>
      </c>
      <c r="D53">
        <v>0.17759363906792988</v>
      </c>
      <c r="E53">
        <v>0.17291383029068969</v>
      </c>
      <c r="F53">
        <f t="shared" si="7"/>
        <v>0.17697706179256989</v>
      </c>
      <c r="G53">
        <f t="shared" si="8"/>
        <v>3.7927195474719115E-3</v>
      </c>
      <c r="H53" s="1"/>
      <c r="I53" s="1" t="s">
        <v>80</v>
      </c>
      <c r="J53">
        <v>0.48340182165247397</v>
      </c>
    </row>
    <row r="54" spans="2:10" x14ac:dyDescent="0.25">
      <c r="B54" s="76" t="s">
        <v>10</v>
      </c>
      <c r="C54">
        <v>0.23819699400480718</v>
      </c>
      <c r="D54">
        <v>0.2282820702631472</v>
      </c>
      <c r="E54">
        <v>0.22499489009648296</v>
      </c>
      <c r="F54">
        <f t="shared" si="7"/>
        <v>0.23049131812147913</v>
      </c>
      <c r="G54">
        <f t="shared" si="8"/>
        <v>6.872733733835866E-3</v>
      </c>
      <c r="H54" s="1"/>
      <c r="I54" s="1" t="s">
        <v>81</v>
      </c>
      <c r="J54">
        <v>0.41714498192285099</v>
      </c>
    </row>
    <row r="55" spans="2:10" x14ac:dyDescent="0.25">
      <c r="B55" s="76" t="s">
        <v>8</v>
      </c>
      <c r="C55">
        <v>9.5204282310980465E-2</v>
      </c>
      <c r="D55">
        <v>9.3636417763895183E-2</v>
      </c>
      <c r="E55">
        <v>9.8984610943400289E-2</v>
      </c>
      <c r="F55">
        <f t="shared" si="7"/>
        <v>9.5941770339425303E-2</v>
      </c>
      <c r="G55">
        <f t="shared" si="8"/>
        <v>2.7493106436706702E-3</v>
      </c>
      <c r="I55" s="1" t="s">
        <v>82</v>
      </c>
      <c r="J55">
        <v>0.268749863465719</v>
      </c>
    </row>
    <row r="56" spans="2:10" x14ac:dyDescent="0.25">
      <c r="B56" s="76" t="s">
        <v>5</v>
      </c>
      <c r="C56">
        <v>0.28375319544110322</v>
      </c>
      <c r="D56">
        <v>0.28842714336269304</v>
      </c>
      <c r="E56">
        <v>0.29523968995455518</v>
      </c>
      <c r="F56">
        <f t="shared" si="7"/>
        <v>0.28914000958611713</v>
      </c>
      <c r="G56">
        <f t="shared" si="8"/>
        <v>5.7763329839323422E-3</v>
      </c>
      <c r="I56" s="1" t="s">
        <v>83</v>
      </c>
      <c r="J56">
        <v>0.51935485552044502</v>
      </c>
    </row>
    <row r="58" spans="2:10" x14ac:dyDescent="0.25">
      <c r="B58" s="76" t="s">
        <v>98</v>
      </c>
      <c r="C58" t="s">
        <v>99</v>
      </c>
    </row>
    <row r="59" spans="2:10" x14ac:dyDescent="0.25">
      <c r="B59" s="76" t="s">
        <v>105</v>
      </c>
      <c r="C59">
        <v>0.54800000000000004</v>
      </c>
    </row>
    <row r="61" spans="2:10" x14ac:dyDescent="0.25">
      <c r="C61" s="78" t="s">
        <v>100</v>
      </c>
      <c r="D61" s="71" t="s">
        <v>106</v>
      </c>
    </row>
    <row r="62" spans="2:10" x14ac:dyDescent="0.25">
      <c r="B62" s="77" t="s">
        <v>101</v>
      </c>
      <c r="C62">
        <v>6.0601376372318501E-2</v>
      </c>
      <c r="D62" s="73">
        <f>C62*$C$59</f>
        <v>3.3209554252030545E-2</v>
      </c>
    </row>
    <row r="63" spans="2:10" x14ac:dyDescent="0.25">
      <c r="B63" s="77" t="s">
        <v>102</v>
      </c>
      <c r="C63">
        <v>0.281993748990437</v>
      </c>
      <c r="D63" s="73">
        <f t="shared" ref="D63:D65" si="9">C63*$C$59</f>
        <v>0.1545325744467595</v>
      </c>
    </row>
    <row r="64" spans="2:10" x14ac:dyDescent="0.25">
      <c r="B64" s="77" t="s">
        <v>103</v>
      </c>
      <c r="C64">
        <v>7.9588020168359294E-2</v>
      </c>
      <c r="D64" s="73">
        <f t="shared" si="9"/>
        <v>4.3614235052260898E-2</v>
      </c>
    </row>
    <row r="65" spans="2:10" x14ac:dyDescent="0.25">
      <c r="B65" s="77" t="s">
        <v>104</v>
      </c>
      <c r="C65">
        <v>0.21462078143174501</v>
      </c>
      <c r="D65" s="73">
        <f t="shared" si="9"/>
        <v>0.11761218822459628</v>
      </c>
    </row>
    <row r="68" spans="2:10" x14ac:dyDescent="0.25">
      <c r="H68" s="86" t="s">
        <v>107</v>
      </c>
      <c r="I68" s="87"/>
      <c r="J68" s="87"/>
    </row>
    <row r="69" spans="2:10" x14ac:dyDescent="0.25">
      <c r="C69" s="77" t="s">
        <v>108</v>
      </c>
      <c r="D69" s="77" t="s">
        <v>109</v>
      </c>
      <c r="E69" s="71" t="s">
        <v>110</v>
      </c>
      <c r="F69" s="71" t="s">
        <v>111</v>
      </c>
      <c r="G69" s="71" t="s">
        <v>112</v>
      </c>
      <c r="H69" s="79" t="s">
        <v>113</v>
      </c>
      <c r="I69" s="71" t="s">
        <v>114</v>
      </c>
      <c r="J69" s="71" t="s">
        <v>115</v>
      </c>
    </row>
    <row r="70" spans="2:10" x14ac:dyDescent="0.25">
      <c r="B70">
        <v>1</v>
      </c>
      <c r="C70" s="71" t="s">
        <v>9</v>
      </c>
      <c r="D70" s="80">
        <v>0.52515149327625765</v>
      </c>
      <c r="E70" s="71">
        <f>D70/1000</f>
        <v>5.2515149327625769E-4</v>
      </c>
      <c r="F70" s="81">
        <v>89.092579999999998</v>
      </c>
      <c r="G70" s="71">
        <f>E70*F70</f>
        <v>4.6787101426834447E-2</v>
      </c>
      <c r="H70" s="82">
        <f>D70/$G$90</f>
        <v>0.96612263498915996</v>
      </c>
      <c r="I70" s="71">
        <f>H70/1000</f>
        <v>9.6612263498915992E-4</v>
      </c>
      <c r="J70" s="83">
        <f>I70*F70</f>
        <v>8.6074358147582533E-2</v>
      </c>
    </row>
    <row r="71" spans="2:10" x14ac:dyDescent="0.25">
      <c r="B71">
        <v>2</v>
      </c>
      <c r="C71" s="71" t="s">
        <v>95</v>
      </c>
      <c r="D71" s="80">
        <v>0.19366839067318384</v>
      </c>
      <c r="E71" s="71">
        <f t="shared" ref="E71:E89" si="10">D71/1000</f>
        <v>1.9366839067318383E-4</v>
      </c>
      <c r="F71" s="81">
        <v>175.20839999999998</v>
      </c>
      <c r="G71" s="71">
        <f t="shared" ref="G71:G89" si="11">E71*F71</f>
        <v>3.3932328860423459E-2</v>
      </c>
      <c r="H71" s="82">
        <f t="shared" ref="H71:H89" si="12">D71/$G$90</f>
        <v>0.356292266720944</v>
      </c>
      <c r="I71" s="71">
        <f t="shared" ref="I71:I89" si="13">H71/1000</f>
        <v>3.5629226672094402E-4</v>
      </c>
      <c r="J71" s="83">
        <f t="shared" ref="J71:J89" si="14">I71*F71</f>
        <v>6.2425397984549845E-2</v>
      </c>
    </row>
    <row r="72" spans="2:10" x14ac:dyDescent="0.25">
      <c r="B72">
        <v>3</v>
      </c>
      <c r="C72" s="71" t="s">
        <v>15</v>
      </c>
      <c r="D72" s="80">
        <v>0.15993956240740656</v>
      </c>
      <c r="E72" s="71">
        <f t="shared" si="10"/>
        <v>1.5993956240740656E-4</v>
      </c>
      <c r="F72" s="81">
        <v>189.16834</v>
      </c>
      <c r="G72" s="71">
        <f t="shared" si="11"/>
        <v>3.0255501520935504E-2</v>
      </c>
      <c r="H72" s="82">
        <f t="shared" si="12"/>
        <v>0.29424124933559015</v>
      </c>
      <c r="I72" s="71">
        <f t="shared" si="13"/>
        <v>2.9424124933559014E-4</v>
      </c>
      <c r="J72" s="83">
        <f t="shared" si="14"/>
        <v>5.5661128696339691E-2</v>
      </c>
    </row>
    <row r="73" spans="2:10" x14ac:dyDescent="0.25">
      <c r="B73">
        <v>4</v>
      </c>
      <c r="C73" s="71" t="s">
        <v>17</v>
      </c>
      <c r="D73" s="80">
        <v>0.20975658822927779</v>
      </c>
      <c r="E73" s="71">
        <f t="shared" si="10"/>
        <v>2.0975658822927778E-4</v>
      </c>
      <c r="F73" s="81">
        <v>132.09374</v>
      </c>
      <c r="G73" s="71">
        <f t="shared" si="11"/>
        <v>2.770753222884528E-2</v>
      </c>
      <c r="H73" s="82">
        <f t="shared" si="12"/>
        <v>0.38588976765948385</v>
      </c>
      <c r="I73" s="71">
        <f t="shared" si="13"/>
        <v>3.8588976765948388E-4</v>
      </c>
      <c r="J73" s="83">
        <f t="shared" si="14"/>
        <v>5.0973622637872272E-2</v>
      </c>
    </row>
    <row r="74" spans="2:10" x14ac:dyDescent="0.25">
      <c r="B74">
        <v>5</v>
      </c>
      <c r="C74" s="71" t="s">
        <v>116</v>
      </c>
      <c r="D74" s="80">
        <v>3.3209554252030545E-2</v>
      </c>
      <c r="E74" s="71">
        <f t="shared" si="10"/>
        <v>3.3209554252030542E-5</v>
      </c>
      <c r="F74" s="84">
        <v>121.15758</v>
      </c>
      <c r="G74" s="71">
        <f t="shared" si="11"/>
        <v>4.0235892260547306E-3</v>
      </c>
      <c r="H74" s="82">
        <f t="shared" si="12"/>
        <v>6.1095707565491111E-2</v>
      </c>
      <c r="I74" s="71">
        <f t="shared" si="13"/>
        <v>6.1095707565491113E-5</v>
      </c>
      <c r="J74" s="83">
        <f t="shared" si="14"/>
        <v>7.4022080770225944E-3</v>
      </c>
    </row>
    <row r="75" spans="2:10" x14ac:dyDescent="0.25">
      <c r="B75">
        <v>6</v>
      </c>
      <c r="C75" s="71" t="s">
        <v>16</v>
      </c>
      <c r="D75" s="80">
        <v>0.38173161754956436</v>
      </c>
      <c r="E75" s="71">
        <f t="shared" si="10"/>
        <v>3.8173161754956434E-4</v>
      </c>
      <c r="F75" s="81">
        <v>146.12042</v>
      </c>
      <c r="G75" s="71">
        <f t="shared" si="11"/>
        <v>5.5778784283621707E-2</v>
      </c>
      <c r="H75" s="82">
        <f t="shared" si="12"/>
        <v>0.70227269831193484</v>
      </c>
      <c r="I75" s="71">
        <f t="shared" si="13"/>
        <v>7.0227269831193485E-4</v>
      </c>
      <c r="J75" s="83">
        <f t="shared" si="14"/>
        <v>0.10261638163187321</v>
      </c>
    </row>
    <row r="76" spans="2:10" x14ac:dyDescent="0.25">
      <c r="B76">
        <v>7</v>
      </c>
      <c r="C76" s="71" t="s">
        <v>12</v>
      </c>
      <c r="D76" s="80">
        <v>0.2017788791744648</v>
      </c>
      <c r="E76" s="71">
        <f t="shared" si="10"/>
        <v>2.0177887917446479E-4</v>
      </c>
      <c r="F76" s="81">
        <v>146.1438</v>
      </c>
      <c r="G76" s="71">
        <f t="shared" si="11"/>
        <v>2.9488732162297148E-2</v>
      </c>
      <c r="H76" s="82">
        <f t="shared" si="12"/>
        <v>0.37121315454518339</v>
      </c>
      <c r="I76" s="71">
        <f t="shared" si="13"/>
        <v>3.7121315454518341E-4</v>
      </c>
      <c r="J76" s="83">
        <f t="shared" si="14"/>
        <v>5.4250501015220373E-2</v>
      </c>
    </row>
    <row r="77" spans="2:10" x14ac:dyDescent="0.25">
      <c r="B77">
        <v>8</v>
      </c>
      <c r="C77" s="71" t="s">
        <v>96</v>
      </c>
      <c r="D77" s="80">
        <v>0.32706744189275594</v>
      </c>
      <c r="E77" s="71">
        <f t="shared" si="10"/>
        <v>3.2706744189275595E-4</v>
      </c>
      <c r="F77" s="81">
        <v>75.065899999999999</v>
      </c>
      <c r="G77" s="71">
        <f t="shared" si="11"/>
        <v>2.4551611886377427E-2</v>
      </c>
      <c r="H77" s="82">
        <f t="shared" si="12"/>
        <v>0.60170686521187744</v>
      </c>
      <c r="I77" s="71">
        <f t="shared" si="13"/>
        <v>6.0170686521187743E-4</v>
      </c>
      <c r="J77" s="83">
        <f t="shared" si="14"/>
        <v>4.5167667373308268E-2</v>
      </c>
    </row>
    <row r="78" spans="2:10" x14ac:dyDescent="0.25">
      <c r="B78">
        <v>9</v>
      </c>
      <c r="C78" s="71" t="s">
        <v>14</v>
      </c>
      <c r="D78" s="80">
        <v>6.0454923197073608E-2</v>
      </c>
      <c r="E78" s="71">
        <f>D78/1000</f>
        <v>6.0454923197073605E-5</v>
      </c>
      <c r="F78" s="81">
        <v>155.15466000000001</v>
      </c>
      <c r="G78" s="71">
        <f t="shared" si="11"/>
        <v>9.3798630539680683E-3</v>
      </c>
      <c r="H78" s="82">
        <f t="shared" si="12"/>
        <v>0.11121908714919891</v>
      </c>
      <c r="I78" s="71">
        <f t="shared" si="13"/>
        <v>1.1121908714919892E-4</v>
      </c>
      <c r="J78" s="83">
        <f t="shared" si="14"/>
        <v>1.7256159652144328E-2</v>
      </c>
    </row>
    <row r="79" spans="2:10" x14ac:dyDescent="0.25">
      <c r="B79">
        <v>10</v>
      </c>
      <c r="C79" s="71" t="s">
        <v>3</v>
      </c>
      <c r="D79" s="80">
        <v>0.22083106925208726</v>
      </c>
      <c r="E79" s="71">
        <f t="shared" si="10"/>
        <v>2.2083106925208725E-4</v>
      </c>
      <c r="F79" s="84">
        <v>131.17261999999999</v>
      </c>
      <c r="G79" s="71">
        <f t="shared" si="11"/>
        <v>2.8966989931197725E-2</v>
      </c>
      <c r="H79" s="82">
        <f t="shared" si="12"/>
        <v>0.40626352061245458</v>
      </c>
      <c r="I79" s="71">
        <f t="shared" si="13"/>
        <v>4.0626352061245459E-4</v>
      </c>
      <c r="J79" s="83">
        <f t="shared" si="14"/>
        <v>5.3290650409159673E-2</v>
      </c>
    </row>
    <row r="80" spans="2:10" x14ac:dyDescent="0.25">
      <c r="B80">
        <v>11</v>
      </c>
      <c r="C80" s="71" t="s">
        <v>2</v>
      </c>
      <c r="D80" s="80">
        <v>0.32596960709542727</v>
      </c>
      <c r="E80" s="71">
        <f t="shared" si="10"/>
        <v>3.2596960709542727E-4</v>
      </c>
      <c r="F80" s="84">
        <v>131.17261999999999</v>
      </c>
      <c r="G80" s="71">
        <f t="shared" si="11"/>
        <v>4.2758287403077785E-2</v>
      </c>
      <c r="H80" s="82">
        <f t="shared" si="12"/>
        <v>0.59968717553992978</v>
      </c>
      <c r="I80" s="71">
        <f t="shared" si="13"/>
        <v>5.9968717553992982E-4</v>
      </c>
      <c r="J80" s="83">
        <f t="shared" si="14"/>
        <v>7.8662537995972504E-2</v>
      </c>
    </row>
    <row r="81" spans="1:10" x14ac:dyDescent="0.25">
      <c r="B81">
        <v>12</v>
      </c>
      <c r="C81" s="71" t="s">
        <v>1</v>
      </c>
      <c r="D81" s="80">
        <v>0.29305422749609872</v>
      </c>
      <c r="E81" s="71">
        <f t="shared" si="10"/>
        <v>2.9305422749609873E-4</v>
      </c>
      <c r="F81" s="84">
        <v>147.19499999999999</v>
      </c>
      <c r="G81" s="71">
        <f t="shared" si="11"/>
        <v>4.313611701628825E-2</v>
      </c>
      <c r="H81" s="82">
        <f t="shared" si="12"/>
        <v>0.53913266188563247</v>
      </c>
      <c r="I81" s="71">
        <f t="shared" si="13"/>
        <v>5.3913266188563246E-4</v>
      </c>
      <c r="J81" s="83">
        <f t="shared" si="14"/>
        <v>7.9357632166255659E-2</v>
      </c>
    </row>
    <row r="82" spans="1:10" x14ac:dyDescent="0.25">
      <c r="B82">
        <v>13</v>
      </c>
      <c r="C82" s="71" t="s">
        <v>6</v>
      </c>
      <c r="D82" s="80">
        <v>0.11761218822459628</v>
      </c>
      <c r="E82" s="71">
        <f t="shared" si="10"/>
        <v>1.1761218822459628E-4</v>
      </c>
      <c r="F82" s="84">
        <v>149.21093999999999</v>
      </c>
      <c r="G82" s="71">
        <f t="shared" si="11"/>
        <v>1.7549025160448942E-2</v>
      </c>
      <c r="H82" s="82">
        <f t="shared" si="12"/>
        <v>0.2163714635666355</v>
      </c>
      <c r="I82" s="71">
        <f t="shared" si="13"/>
        <v>2.163714635666355E-4</v>
      </c>
      <c r="J82" s="83">
        <f t="shared" si="14"/>
        <v>3.2284989467953433E-2</v>
      </c>
    </row>
    <row r="83" spans="1:10" x14ac:dyDescent="0.25">
      <c r="B83">
        <v>14</v>
      </c>
      <c r="C83" s="71" t="s">
        <v>4</v>
      </c>
      <c r="D83" s="80">
        <v>0.13510693101979768</v>
      </c>
      <c r="E83" s="71">
        <f t="shared" si="10"/>
        <v>1.3510693101979768E-4</v>
      </c>
      <c r="F83" s="84">
        <v>165.18993999999998</v>
      </c>
      <c r="G83" s="71">
        <f t="shared" si="11"/>
        <v>2.2318305828744514E-2</v>
      </c>
      <c r="H83" s="82">
        <f t="shared" si="12"/>
        <v>0.24855658961914051</v>
      </c>
      <c r="I83" s="71">
        <f t="shared" si="13"/>
        <v>2.485565896191405E-4</v>
      </c>
      <c r="J83" s="83">
        <f t="shared" si="14"/>
        <v>4.1059048125790434E-2</v>
      </c>
    </row>
    <row r="84" spans="1:10" x14ac:dyDescent="0.25">
      <c r="B84">
        <v>15</v>
      </c>
      <c r="C84" s="71" t="s">
        <v>117</v>
      </c>
      <c r="D84" s="80">
        <v>0.1545325744467595</v>
      </c>
      <c r="E84" s="71">
        <f t="shared" si="10"/>
        <v>1.5453257444675951E-4</v>
      </c>
      <c r="F84" s="84">
        <v>114.12241999999999</v>
      </c>
      <c r="G84" s="71">
        <f t="shared" si="11"/>
        <v>1.7635631364694353E-2</v>
      </c>
      <c r="H84" s="82">
        <f t="shared" si="12"/>
        <v>0.28429399883211115</v>
      </c>
      <c r="I84" s="71">
        <f t="shared" si="13"/>
        <v>2.8429399883211117E-4</v>
      </c>
      <c r="J84" s="83">
        <f t="shared" si="14"/>
        <v>3.2444319138197696E-2</v>
      </c>
    </row>
    <row r="85" spans="1:10" x14ac:dyDescent="0.25">
      <c r="B85">
        <v>16</v>
      </c>
      <c r="C85" s="71" t="s">
        <v>13</v>
      </c>
      <c r="D85" s="80">
        <v>0.18149610580441314</v>
      </c>
      <c r="E85" s="71">
        <f>D85/1000</f>
        <v>1.8149610580441315E-4</v>
      </c>
      <c r="F85" s="81">
        <v>105.09157999999999</v>
      </c>
      <c r="G85" s="71">
        <f t="shared" si="11"/>
        <v>1.9073712522832947E-2</v>
      </c>
      <c r="H85" s="82">
        <f t="shared" si="12"/>
        <v>0.33389888103734072</v>
      </c>
      <c r="I85" s="71">
        <f t="shared" si="13"/>
        <v>3.3389888103734075E-4</v>
      </c>
      <c r="J85" s="83">
        <f t="shared" si="14"/>
        <v>3.5089960968446174E-2</v>
      </c>
    </row>
    <row r="86" spans="1:10" x14ac:dyDescent="0.25">
      <c r="B86">
        <v>17</v>
      </c>
      <c r="C86" s="71" t="s">
        <v>10</v>
      </c>
      <c r="D86" s="80">
        <v>0.25235944770109525</v>
      </c>
      <c r="E86" s="71">
        <f t="shared" si="10"/>
        <v>2.5235944770109523E-4</v>
      </c>
      <c r="F86" s="81">
        <v>119.11825999999999</v>
      </c>
      <c r="G86" s="71">
        <f t="shared" si="11"/>
        <v>3.0060618304715462E-2</v>
      </c>
      <c r="H86" s="82">
        <f t="shared" si="12"/>
        <v>0.46426636446625147</v>
      </c>
      <c r="I86" s="71">
        <f t="shared" si="13"/>
        <v>4.6426636446625147E-4</v>
      </c>
      <c r="J86" s="83">
        <f t="shared" si="14"/>
        <v>5.5302601511745701E-2</v>
      </c>
    </row>
    <row r="87" spans="1:10" x14ac:dyDescent="0.25">
      <c r="B87">
        <v>18</v>
      </c>
      <c r="C87" s="71" t="s">
        <v>118</v>
      </c>
      <c r="D87" s="80">
        <v>4.3614235052260898E-2</v>
      </c>
      <c r="E87" s="71">
        <f t="shared" si="10"/>
        <v>4.3614235052260898E-5</v>
      </c>
      <c r="F87" s="84">
        <v>204.22647999999995</v>
      </c>
      <c r="G87" s="71">
        <f t="shared" si="11"/>
        <v>8.907181702615858E-3</v>
      </c>
      <c r="H87" s="82">
        <f t="shared" si="12"/>
        <v>8.0237227221518603E-2</v>
      </c>
      <c r="I87" s="71">
        <f t="shared" si="13"/>
        <v>8.0237227221518603E-5</v>
      </c>
      <c r="J87" s="83">
        <f t="shared" si="14"/>
        <v>1.6386566480410921E-2</v>
      </c>
    </row>
    <row r="88" spans="1:10" x14ac:dyDescent="0.25">
      <c r="B88">
        <v>19</v>
      </c>
      <c r="C88" s="71" t="s">
        <v>8</v>
      </c>
      <c r="D88" s="80">
        <v>9.5941770339425303E-2</v>
      </c>
      <c r="E88" s="71">
        <f t="shared" si="10"/>
        <v>9.5941770339425301E-5</v>
      </c>
      <c r="F88" s="84">
        <v>181.18894</v>
      </c>
      <c r="G88" s="71">
        <f t="shared" si="11"/>
        <v>1.7383587669523911E-2</v>
      </c>
      <c r="H88" s="82">
        <f t="shared" si="12"/>
        <v>0.17650433665831686</v>
      </c>
      <c r="I88" s="71">
        <f t="shared" si="13"/>
        <v>1.7650433665831685E-4</v>
      </c>
      <c r="J88" s="83">
        <f t="shared" si="14"/>
        <v>3.1980633664523576E-2</v>
      </c>
    </row>
    <row r="89" spans="1:10" x14ac:dyDescent="0.25">
      <c r="B89">
        <v>20</v>
      </c>
      <c r="C89" s="71" t="s">
        <v>5</v>
      </c>
      <c r="D89" s="80">
        <v>0.28914000958611713</v>
      </c>
      <c r="E89" s="71">
        <f t="shared" si="10"/>
        <v>2.8914000958611712E-4</v>
      </c>
      <c r="F89" s="84">
        <v>117.14594</v>
      </c>
      <c r="G89" s="71">
        <f t="shared" si="11"/>
        <v>3.3871578214574698E-2</v>
      </c>
      <c r="H89" s="82">
        <f t="shared" si="12"/>
        <v>0.53193166451719531</v>
      </c>
      <c r="I89" s="71">
        <f t="shared" si="13"/>
        <v>5.3193166451719531E-4</v>
      </c>
      <c r="J89" s="83">
        <f t="shared" si="14"/>
        <v>6.2313634855631489E-2</v>
      </c>
    </row>
    <row r="90" spans="1:10" x14ac:dyDescent="0.25">
      <c r="B90" s="71" t="s">
        <v>92</v>
      </c>
      <c r="C90" s="71"/>
      <c r="D90" s="71"/>
      <c r="E90" s="71"/>
      <c r="F90" s="71"/>
      <c r="G90" s="79">
        <f>SUM(G70:G89)</f>
        <v>0.54356607976807203</v>
      </c>
      <c r="H90" s="71"/>
      <c r="I90" s="71"/>
      <c r="J90" s="85">
        <f>SUM(J70:J89)</f>
        <v>1.0000000000000004</v>
      </c>
    </row>
    <row r="92" spans="1:10" x14ac:dyDescent="0.25">
      <c r="A92" t="s">
        <v>119</v>
      </c>
    </row>
    <row r="93" spans="1:10" x14ac:dyDescent="0.25">
      <c r="B93" s="76"/>
      <c r="C93" s="76">
        <v>1</v>
      </c>
      <c r="D93" s="76">
        <v>2</v>
      </c>
      <c r="E93" s="76">
        <v>3</v>
      </c>
    </row>
    <row r="94" spans="1:10" x14ac:dyDescent="0.25">
      <c r="B94" s="76" t="s">
        <v>9</v>
      </c>
      <c r="C94" s="76">
        <v>0.52434280899138863</v>
      </c>
      <c r="D94" s="76">
        <v>0.5248579693467198</v>
      </c>
      <c r="E94" s="76">
        <v>0.52625370149066453</v>
      </c>
    </row>
    <row r="95" spans="1:10" x14ac:dyDescent="0.25">
      <c r="B95" s="77" t="s">
        <v>95</v>
      </c>
      <c r="C95" s="76">
        <v>0.19063425273061493</v>
      </c>
      <c r="D95" s="76">
        <v>0.19418594079235504</v>
      </c>
      <c r="E95" s="76">
        <v>0.19618497849658151</v>
      </c>
    </row>
    <row r="96" spans="1:10" x14ac:dyDescent="0.25">
      <c r="B96" s="76" t="s">
        <v>15</v>
      </c>
      <c r="C96" s="76">
        <v>0.15953648686847896</v>
      </c>
      <c r="D96" s="76">
        <v>0.15994179817535456</v>
      </c>
      <c r="E96" s="76">
        <v>0.16034040217838616</v>
      </c>
    </row>
    <row r="97" spans="2:18" x14ac:dyDescent="0.25">
      <c r="B97" s="76" t="s">
        <v>17</v>
      </c>
      <c r="C97" s="76">
        <v>0.20922796511332373</v>
      </c>
      <c r="D97" s="76">
        <v>0.20975952038095924</v>
      </c>
      <c r="E97" s="76">
        <v>0.21028227919355039</v>
      </c>
    </row>
    <row r="98" spans="2:18" x14ac:dyDescent="0.25">
      <c r="B98" s="76" t="s">
        <v>116</v>
      </c>
      <c r="C98" s="76">
        <v>3.3209554252030545E-2</v>
      </c>
      <c r="D98" s="76">
        <v>3.3209554252030545E-2</v>
      </c>
      <c r="E98" s="76">
        <v>3.3209554252030545E-2</v>
      </c>
    </row>
    <row r="99" spans="2:18" x14ac:dyDescent="0.25">
      <c r="B99" s="76" t="s">
        <v>16</v>
      </c>
      <c r="C99" s="76">
        <v>0.37749054214214395</v>
      </c>
      <c r="D99" s="76">
        <v>0.3796504210553231</v>
      </c>
      <c r="E99" s="76">
        <v>0.38805388945122593</v>
      </c>
    </row>
    <row r="100" spans="2:18" x14ac:dyDescent="0.25">
      <c r="B100" s="76" t="s">
        <v>12</v>
      </c>
      <c r="C100" s="76">
        <v>0.19953709619694512</v>
      </c>
      <c r="D100" s="76">
        <v>0.20067878299001579</v>
      </c>
      <c r="E100" s="76">
        <v>0.20512075833643351</v>
      </c>
    </row>
    <row r="101" spans="2:18" x14ac:dyDescent="0.25">
      <c r="B101" s="77" t="s">
        <v>96</v>
      </c>
      <c r="C101" s="76">
        <v>0.32194338560367164</v>
      </c>
      <c r="D101" s="76">
        <v>0.32794148123877531</v>
      </c>
      <c r="E101" s="76">
        <v>0.33131745883582081</v>
      </c>
    </row>
    <row r="102" spans="2:18" x14ac:dyDescent="0.25">
      <c r="B102" s="76" t="s">
        <v>14</v>
      </c>
      <c r="C102" s="76">
        <v>6.0437551583020201E-2</v>
      </c>
      <c r="D102" s="76">
        <v>5.8632923469022824E-2</v>
      </c>
      <c r="E102" s="76">
        <v>6.22942945391778E-2</v>
      </c>
    </row>
    <row r="103" spans="2:18" x14ac:dyDescent="0.25">
      <c r="B103" s="76" t="s">
        <v>3</v>
      </c>
      <c r="C103" s="76">
        <v>0.21990839490736738</v>
      </c>
      <c r="D103" s="76">
        <v>0.22264565362655078</v>
      </c>
      <c r="E103" s="76">
        <v>0.21993915922234358</v>
      </c>
    </row>
    <row r="104" spans="2:18" x14ac:dyDescent="0.25">
      <c r="B104" s="76" t="s">
        <v>2</v>
      </c>
      <c r="C104" s="76">
        <v>0.32421195641811584</v>
      </c>
      <c r="D104" s="76">
        <v>0.32455637879854027</v>
      </c>
      <c r="E104" s="76">
        <v>0.32914048606962565</v>
      </c>
    </row>
    <row r="105" spans="2:18" x14ac:dyDescent="0.25">
      <c r="B105" s="76" t="s">
        <v>1</v>
      </c>
      <c r="C105" s="76">
        <v>0.28789430600474408</v>
      </c>
      <c r="D105" s="76">
        <v>0.29303432382708577</v>
      </c>
      <c r="E105" s="76">
        <v>0.2982340526564663</v>
      </c>
    </row>
    <row r="106" spans="2:18" x14ac:dyDescent="0.25">
      <c r="B106" s="76" t="s">
        <v>6</v>
      </c>
      <c r="C106" s="76">
        <v>0.11761218822459628</v>
      </c>
      <c r="D106" s="76">
        <v>0.11761218822459628</v>
      </c>
      <c r="E106" s="76">
        <v>0.11761218822459628</v>
      </c>
    </row>
    <row r="107" spans="2:18" x14ac:dyDescent="0.25">
      <c r="B107" s="76" t="s">
        <v>4</v>
      </c>
      <c r="C107" s="76">
        <v>0.13636780790251549</v>
      </c>
      <c r="D107" s="76">
        <v>0.13585367188201755</v>
      </c>
      <c r="E107" s="76">
        <v>0.13309931327486005</v>
      </c>
      <c r="Q107" s="77"/>
      <c r="R107" s="73"/>
    </row>
    <row r="108" spans="2:18" x14ac:dyDescent="0.25">
      <c r="B108" s="76" t="s">
        <v>117</v>
      </c>
      <c r="C108" s="76">
        <v>0.1545325744467595</v>
      </c>
      <c r="D108" s="76">
        <v>0.1545325744467595</v>
      </c>
      <c r="E108" s="76">
        <v>0.154532574446759</v>
      </c>
      <c r="Q108" s="77"/>
      <c r="R108" s="73"/>
    </row>
    <row r="109" spans="2:18" x14ac:dyDescent="0.25">
      <c r="B109" s="76" t="s">
        <v>13</v>
      </c>
      <c r="C109" s="76">
        <v>0.18042371601909002</v>
      </c>
      <c r="D109" s="76">
        <v>0.17759363906792988</v>
      </c>
      <c r="E109" s="76">
        <v>0.17291383029068969</v>
      </c>
      <c r="Q109" s="77"/>
      <c r="R109" s="73"/>
    </row>
    <row r="110" spans="2:18" x14ac:dyDescent="0.25">
      <c r="B110" s="76" t="s">
        <v>10</v>
      </c>
      <c r="C110" s="76">
        <v>0.23819699400480718</v>
      </c>
      <c r="D110" s="76">
        <v>0.2282820702631472</v>
      </c>
      <c r="E110" s="76">
        <v>0.22499489009648296</v>
      </c>
      <c r="Q110" s="77"/>
      <c r="R110" s="73"/>
    </row>
    <row r="111" spans="2:18" x14ac:dyDescent="0.25">
      <c r="B111" s="76" t="s">
        <v>118</v>
      </c>
      <c r="C111" s="76">
        <v>4.3614235052260898E-2</v>
      </c>
      <c r="D111" s="76">
        <v>4.3614235052260898E-2</v>
      </c>
      <c r="E111" s="76">
        <v>4.3614235052260898E-2</v>
      </c>
    </row>
    <row r="112" spans="2:18" x14ac:dyDescent="0.25">
      <c r="B112" s="76" t="s">
        <v>8</v>
      </c>
      <c r="C112" s="76">
        <v>9.5204282310980465E-2</v>
      </c>
      <c r="D112" s="76">
        <v>9.3636417763895183E-2</v>
      </c>
      <c r="E112" s="76">
        <v>9.8984610943400289E-2</v>
      </c>
    </row>
    <row r="113" spans="1:29" x14ac:dyDescent="0.25">
      <c r="B113" s="76" t="s">
        <v>5</v>
      </c>
      <c r="C113" s="76">
        <v>0.28375319544110322</v>
      </c>
      <c r="D113" s="76">
        <v>0.28842714336269304</v>
      </c>
      <c r="E113" s="76">
        <v>0.29523968995455518</v>
      </c>
    </row>
    <row r="115" spans="1:29" x14ac:dyDescent="0.25">
      <c r="B115" s="77" t="s">
        <v>108</v>
      </c>
      <c r="C115" s="77" t="s">
        <v>109</v>
      </c>
      <c r="D115" s="71" t="s">
        <v>110</v>
      </c>
      <c r="E115" s="71" t="s">
        <v>111</v>
      </c>
      <c r="F115" s="71" t="s">
        <v>112</v>
      </c>
      <c r="G115" s="79" t="s">
        <v>113</v>
      </c>
      <c r="H115" s="71" t="s">
        <v>114</v>
      </c>
      <c r="I115" s="71" t="s">
        <v>115</v>
      </c>
      <c r="L115" s="77" t="s">
        <v>108</v>
      </c>
      <c r="M115" s="77" t="s">
        <v>109</v>
      </c>
      <c r="N115" s="71" t="s">
        <v>110</v>
      </c>
      <c r="O115" s="71" t="s">
        <v>111</v>
      </c>
      <c r="P115" s="71" t="s">
        <v>112</v>
      </c>
      <c r="Q115" s="79" t="s">
        <v>113</v>
      </c>
      <c r="R115" s="71" t="s">
        <v>114</v>
      </c>
      <c r="S115" s="71" t="s">
        <v>115</v>
      </c>
      <c r="V115" s="77" t="s">
        <v>108</v>
      </c>
      <c r="W115" s="77" t="s">
        <v>109</v>
      </c>
      <c r="X115" s="71" t="s">
        <v>110</v>
      </c>
      <c r="Y115" s="71" t="s">
        <v>111</v>
      </c>
      <c r="Z115" s="71" t="s">
        <v>112</v>
      </c>
      <c r="AA115" s="79" t="s">
        <v>113</v>
      </c>
      <c r="AB115" s="71" t="s">
        <v>114</v>
      </c>
      <c r="AC115" s="71" t="s">
        <v>115</v>
      </c>
    </row>
    <row r="116" spans="1:29" x14ac:dyDescent="0.25">
      <c r="A116">
        <v>1</v>
      </c>
      <c r="B116" s="71" t="s">
        <v>9</v>
      </c>
      <c r="C116" s="76">
        <v>0.52434280899138863</v>
      </c>
      <c r="D116" s="71">
        <f>C116/1000</f>
        <v>5.2434280899138865E-4</v>
      </c>
      <c r="E116" s="81">
        <v>89.092579999999998</v>
      </c>
      <c r="F116" s="71">
        <f>D116*E116</f>
        <v>4.6715053657490013E-2</v>
      </c>
      <c r="G116" s="82">
        <f>C116/$G$90</f>
        <v>0.96463489630389454</v>
      </c>
      <c r="H116" s="71">
        <f>G116/1000</f>
        <v>9.6463489630389451E-4</v>
      </c>
      <c r="I116" s="83">
        <f>H116*E116</f>
        <v>8.5941811669746418E-2</v>
      </c>
      <c r="K116">
        <v>1</v>
      </c>
      <c r="L116" s="71" t="s">
        <v>9</v>
      </c>
      <c r="M116" s="76">
        <v>0.5248579693467198</v>
      </c>
      <c r="N116" s="71">
        <f>M116/1000</f>
        <v>5.2485796934671975E-4</v>
      </c>
      <c r="O116" s="81">
        <v>89.092579999999998</v>
      </c>
      <c r="P116" s="71">
        <f>N116*O116</f>
        <v>4.6760950622660176E-2</v>
      </c>
      <c r="Q116" s="82">
        <f>M116/$G$90</f>
        <v>0.96558263821514656</v>
      </c>
      <c r="R116" s="71">
        <f>Q116/1000</f>
        <v>9.6558263821514652E-4</v>
      </c>
      <c r="S116" s="83">
        <f>R116*O116</f>
        <v>8.602624844179399E-2</v>
      </c>
      <c r="U116">
        <v>1</v>
      </c>
      <c r="V116" s="71" t="s">
        <v>9</v>
      </c>
      <c r="W116" s="76">
        <v>0.52625370149066453</v>
      </c>
      <c r="X116" s="71">
        <f>W116/1000</f>
        <v>5.2625370149066457E-4</v>
      </c>
      <c r="Y116" s="81">
        <v>89.092579999999998</v>
      </c>
      <c r="Z116" s="71">
        <f>X116*Y116</f>
        <v>4.6885300000353153E-2</v>
      </c>
      <c r="AA116" s="82">
        <f>W116/$G$90</f>
        <v>0.96815037044843877</v>
      </c>
      <c r="AB116" s="71">
        <f>AA116/1000</f>
        <v>9.6815037044843872E-4</v>
      </c>
      <c r="AC116" s="83">
        <f>AB116*Y116</f>
        <v>8.6255014331207164E-2</v>
      </c>
    </row>
    <row r="117" spans="1:29" x14ac:dyDescent="0.25">
      <c r="A117">
        <v>2</v>
      </c>
      <c r="B117" s="71" t="s">
        <v>95</v>
      </c>
      <c r="C117" s="76">
        <v>0.19063425273061493</v>
      </c>
      <c r="D117" s="71">
        <f t="shared" ref="D117:D123" si="15">C117/1000</f>
        <v>1.9063425273061494E-4</v>
      </c>
      <c r="E117" s="81">
        <v>175.20839999999998</v>
      </c>
      <c r="F117" s="71">
        <f t="shared" ref="F117:F135" si="16">D117*E117</f>
        <v>3.3400722406126668E-2</v>
      </c>
      <c r="G117" s="82">
        <f t="shared" ref="G117:G135" si="17">C117/$G$90</f>
        <v>0.35071035486974184</v>
      </c>
      <c r="H117" s="71">
        <f t="shared" ref="H117:H135" si="18">G117/1000</f>
        <v>3.5071035486974184E-4</v>
      </c>
      <c r="I117" s="83">
        <f t="shared" ref="I117:I135" si="19">H117*E117</f>
        <v>6.1447400140159668E-2</v>
      </c>
      <c r="K117">
        <v>2</v>
      </c>
      <c r="L117" s="71" t="s">
        <v>95</v>
      </c>
      <c r="M117" s="76">
        <v>0.19418594079235504</v>
      </c>
      <c r="N117" s="71">
        <f t="shared" ref="N117:N123" si="20">M117/1000</f>
        <v>1.9418594079235506E-4</v>
      </c>
      <c r="O117" s="81">
        <v>175.20839999999998</v>
      </c>
      <c r="P117" s="71">
        <f t="shared" ref="P117:P135" si="21">N117*O117</f>
        <v>3.4023007988723257E-2</v>
      </c>
      <c r="Q117" s="82">
        <f t="shared" ref="Q117:Q135" si="22">M117/$G$90</f>
        <v>0.35724440508725269</v>
      </c>
      <c r="R117" s="71">
        <f t="shared" ref="R117:R135" si="23">Q117/1000</f>
        <v>3.5724440508725269E-4</v>
      </c>
      <c r="S117" s="83">
        <f t="shared" ref="S117:S135" si="24">R117*O117</f>
        <v>6.2592220624289402E-2</v>
      </c>
      <c r="U117">
        <v>2</v>
      </c>
      <c r="V117" s="71" t="s">
        <v>95</v>
      </c>
      <c r="W117" s="76">
        <v>0.19618497849658151</v>
      </c>
      <c r="X117" s="71">
        <f t="shared" ref="X117:X123" si="25">W117/1000</f>
        <v>1.9618497849658152E-4</v>
      </c>
      <c r="Y117" s="81">
        <v>175.20839999999998</v>
      </c>
      <c r="Z117" s="71">
        <f t="shared" ref="Z117:Z135" si="26">X117*Y117</f>
        <v>3.4373256186420453E-2</v>
      </c>
      <c r="AA117" s="82">
        <f t="shared" ref="AA117:AA135" si="27">W117/$G$90</f>
        <v>0.3609220402058374</v>
      </c>
      <c r="AB117" s="71">
        <f t="shared" ref="AB117:AB135" si="28">AA117/1000</f>
        <v>3.6092204020583742E-4</v>
      </c>
      <c r="AC117" s="83">
        <f t="shared" ref="AC117:AC135" si="29">AB117*Y117</f>
        <v>6.3236573189200437E-2</v>
      </c>
    </row>
    <row r="118" spans="1:29" x14ac:dyDescent="0.25">
      <c r="A118">
        <v>3</v>
      </c>
      <c r="B118" s="71" t="s">
        <v>15</v>
      </c>
      <c r="C118" s="76">
        <v>0.15953648686847896</v>
      </c>
      <c r="D118" s="71">
        <f t="shared" si="15"/>
        <v>1.5953648686847896E-4</v>
      </c>
      <c r="E118" s="81">
        <v>189.16834</v>
      </c>
      <c r="F118" s="71">
        <f t="shared" si="16"/>
        <v>3.0179252390341964E-2</v>
      </c>
      <c r="G118" s="82">
        <f t="shared" si="17"/>
        <v>0.29349971016688486</v>
      </c>
      <c r="H118" s="71">
        <f t="shared" si="18"/>
        <v>2.9349971016688484E-4</v>
      </c>
      <c r="I118" s="83">
        <f t="shared" si="19"/>
        <v>5.5520852962750729E-2</v>
      </c>
      <c r="K118">
        <v>3</v>
      </c>
      <c r="L118" s="71" t="s">
        <v>15</v>
      </c>
      <c r="M118" s="76">
        <v>0.15994179817535456</v>
      </c>
      <c r="N118" s="71">
        <f t="shared" si="20"/>
        <v>1.5994179817535457E-4</v>
      </c>
      <c r="O118" s="81">
        <v>189.16834</v>
      </c>
      <c r="P118" s="71">
        <f t="shared" si="21"/>
        <v>3.0255924457446851E-2</v>
      </c>
      <c r="Q118" s="82">
        <f t="shared" si="22"/>
        <v>0.29424536248398409</v>
      </c>
      <c r="R118" s="71">
        <f t="shared" si="23"/>
        <v>2.9424536248398407E-4</v>
      </c>
      <c r="S118" s="83">
        <f t="shared" si="24"/>
        <v>5.566190677379354E-2</v>
      </c>
      <c r="U118">
        <v>3</v>
      </c>
      <c r="V118" s="71" t="s">
        <v>15</v>
      </c>
      <c r="W118" s="76">
        <v>0.16034040217838616</v>
      </c>
      <c r="X118" s="71">
        <f t="shared" si="25"/>
        <v>1.6034040217838616E-4</v>
      </c>
      <c r="Y118" s="81">
        <v>189.16834</v>
      </c>
      <c r="Z118" s="71">
        <f t="shared" si="26"/>
        <v>3.0331327715017693E-2</v>
      </c>
      <c r="AA118" s="82">
        <f t="shared" si="27"/>
        <v>0.29497867535590144</v>
      </c>
      <c r="AB118" s="71">
        <f t="shared" si="28"/>
        <v>2.9497867535590146E-4</v>
      </c>
      <c r="AC118" s="83">
        <f t="shared" si="29"/>
        <v>5.5800626352474791E-2</v>
      </c>
    </row>
    <row r="119" spans="1:29" x14ac:dyDescent="0.25">
      <c r="A119">
        <v>4</v>
      </c>
      <c r="B119" s="71" t="s">
        <v>17</v>
      </c>
      <c r="C119" s="76">
        <v>0.20922796511332373</v>
      </c>
      <c r="D119" s="71">
        <f t="shared" si="15"/>
        <v>2.0922796511332374E-4</v>
      </c>
      <c r="E119" s="81">
        <v>132.09374</v>
      </c>
      <c r="F119" s="71">
        <f t="shared" si="16"/>
        <v>2.7637704424408455E-2</v>
      </c>
      <c r="G119" s="82">
        <f t="shared" si="17"/>
        <v>0.38491725827078249</v>
      </c>
      <c r="H119" s="71">
        <f t="shared" si="18"/>
        <v>3.849172582707825E-4</v>
      </c>
      <c r="I119" s="83">
        <f t="shared" si="19"/>
        <v>5.0845160235533593E-2</v>
      </c>
      <c r="K119">
        <v>4</v>
      </c>
      <c r="L119" s="71" t="s">
        <v>17</v>
      </c>
      <c r="M119" s="76">
        <v>0.20975952038095924</v>
      </c>
      <c r="N119" s="71">
        <f t="shared" si="20"/>
        <v>2.0975952038095925E-4</v>
      </c>
      <c r="O119" s="81">
        <v>132.09374</v>
      </c>
      <c r="P119" s="71">
        <f t="shared" si="21"/>
        <v>2.7707919547727132E-2</v>
      </c>
      <c r="Q119" s="82">
        <f t="shared" si="22"/>
        <v>0.38589516194693224</v>
      </c>
      <c r="R119" s="71">
        <f t="shared" si="23"/>
        <v>3.8589516194693224E-4</v>
      </c>
      <c r="S119" s="83">
        <f t="shared" si="24"/>
        <v>5.0974335189475958E-2</v>
      </c>
      <c r="U119">
        <v>4</v>
      </c>
      <c r="V119" s="71" t="s">
        <v>17</v>
      </c>
      <c r="W119" s="76">
        <v>0.21028227919355039</v>
      </c>
      <c r="X119" s="71">
        <f t="shared" si="25"/>
        <v>2.1028227919355039E-4</v>
      </c>
      <c r="Y119" s="81">
        <v>132.09374</v>
      </c>
      <c r="Z119" s="71">
        <f t="shared" si="26"/>
        <v>2.7776972714400255E-2</v>
      </c>
      <c r="AA119" s="82">
        <f t="shared" si="27"/>
        <v>0.38685688276073688</v>
      </c>
      <c r="AB119" s="71">
        <f t="shared" si="28"/>
        <v>3.8685688276073689E-4</v>
      </c>
      <c r="AC119" s="83">
        <f t="shared" si="29"/>
        <v>5.1101372488607258E-2</v>
      </c>
    </row>
    <row r="120" spans="1:29" x14ac:dyDescent="0.25">
      <c r="A120">
        <v>5</v>
      </c>
      <c r="B120" s="71" t="s">
        <v>116</v>
      </c>
      <c r="C120" s="76">
        <v>3.3209554252030545E-2</v>
      </c>
      <c r="D120" s="71">
        <f t="shared" si="15"/>
        <v>3.3209554252030542E-5</v>
      </c>
      <c r="E120" s="84">
        <v>121.15758</v>
      </c>
      <c r="F120" s="71">
        <f t="shared" si="16"/>
        <v>4.0235892260547306E-3</v>
      </c>
      <c r="G120" s="82">
        <f t="shared" si="17"/>
        <v>6.1095707565491111E-2</v>
      </c>
      <c r="H120" s="71">
        <f t="shared" si="18"/>
        <v>6.1095707565491113E-5</v>
      </c>
      <c r="I120" s="83">
        <f t="shared" si="19"/>
        <v>7.4022080770225944E-3</v>
      </c>
      <c r="K120">
        <v>5</v>
      </c>
      <c r="L120" s="71" t="s">
        <v>116</v>
      </c>
      <c r="M120" s="76">
        <v>3.3209554252030545E-2</v>
      </c>
      <c r="N120" s="71">
        <f t="shared" si="20"/>
        <v>3.3209554252030542E-5</v>
      </c>
      <c r="O120" s="84">
        <v>121.15758</v>
      </c>
      <c r="P120" s="71">
        <f t="shared" si="21"/>
        <v>4.0235892260547306E-3</v>
      </c>
      <c r="Q120" s="82">
        <f t="shared" si="22"/>
        <v>6.1095707565491111E-2</v>
      </c>
      <c r="R120" s="71">
        <f t="shared" si="23"/>
        <v>6.1095707565491113E-5</v>
      </c>
      <c r="S120" s="83">
        <f t="shared" si="24"/>
        <v>7.4022080770225944E-3</v>
      </c>
      <c r="U120">
        <v>5</v>
      </c>
      <c r="V120" s="71" t="s">
        <v>116</v>
      </c>
      <c r="W120" s="76">
        <v>3.3209554252030545E-2</v>
      </c>
      <c r="X120" s="71">
        <f t="shared" si="25"/>
        <v>3.3209554252030542E-5</v>
      </c>
      <c r="Y120" s="84">
        <v>121.15758</v>
      </c>
      <c r="Z120" s="71">
        <f t="shared" si="26"/>
        <v>4.0235892260547306E-3</v>
      </c>
      <c r="AA120" s="82">
        <f t="shared" si="27"/>
        <v>6.1095707565491111E-2</v>
      </c>
      <c r="AB120" s="71">
        <f t="shared" si="28"/>
        <v>6.1095707565491113E-5</v>
      </c>
      <c r="AC120" s="83">
        <f t="shared" si="29"/>
        <v>7.4022080770225944E-3</v>
      </c>
    </row>
    <row r="121" spans="1:29" x14ac:dyDescent="0.25">
      <c r="A121">
        <v>6</v>
      </c>
      <c r="B121" s="71" t="s">
        <v>16</v>
      </c>
      <c r="C121" s="76">
        <v>0.37749054214214395</v>
      </c>
      <c r="D121" s="71">
        <f t="shared" si="15"/>
        <v>3.7749054214214397E-4</v>
      </c>
      <c r="E121" s="81">
        <v>146.12042</v>
      </c>
      <c r="F121" s="71">
        <f t="shared" si="16"/>
        <v>5.5159076563837776E-2</v>
      </c>
      <c r="G121" s="82">
        <f t="shared" si="17"/>
        <v>0.69447038031367048</v>
      </c>
      <c r="H121" s="71">
        <f t="shared" si="18"/>
        <v>6.9447038031367051E-4</v>
      </c>
      <c r="I121" s="83">
        <f t="shared" si="19"/>
        <v>0.10147630364899327</v>
      </c>
      <c r="K121">
        <v>6</v>
      </c>
      <c r="L121" s="71" t="s">
        <v>16</v>
      </c>
      <c r="M121" s="76">
        <v>0.3796504210553231</v>
      </c>
      <c r="N121" s="71">
        <f t="shared" si="20"/>
        <v>3.7965042105532308E-4</v>
      </c>
      <c r="O121" s="81">
        <v>146.12042</v>
      </c>
      <c r="P121" s="71">
        <f t="shared" si="21"/>
        <v>5.5474678977780648E-2</v>
      </c>
      <c r="Q121" s="82">
        <f t="shared" si="22"/>
        <v>0.69844391544320017</v>
      </c>
      <c r="R121" s="71">
        <f t="shared" si="23"/>
        <v>6.9844391544320017E-4</v>
      </c>
      <c r="S121" s="83">
        <f t="shared" si="24"/>
        <v>0.1020569182710049</v>
      </c>
      <c r="U121">
        <v>6</v>
      </c>
      <c r="V121" s="71" t="s">
        <v>16</v>
      </c>
      <c r="W121" s="76">
        <v>0.38805388945122593</v>
      </c>
      <c r="X121" s="71">
        <f t="shared" si="25"/>
        <v>3.8805388945122591E-4</v>
      </c>
      <c r="Y121" s="81">
        <v>146.12042</v>
      </c>
      <c r="Z121" s="71">
        <f t="shared" si="26"/>
        <v>5.6702597309246698E-2</v>
      </c>
      <c r="AA121" s="82">
        <f t="shared" si="27"/>
        <v>0.71390379917893365</v>
      </c>
      <c r="AB121" s="71">
        <f t="shared" si="28"/>
        <v>7.1390379917893364E-4</v>
      </c>
      <c r="AC121" s="83">
        <f t="shared" si="29"/>
        <v>0.10431592297562144</v>
      </c>
    </row>
    <row r="122" spans="1:29" x14ac:dyDescent="0.25">
      <c r="A122">
        <v>7</v>
      </c>
      <c r="B122" s="71" t="s">
        <v>12</v>
      </c>
      <c r="C122" s="76">
        <v>0.19953709619694512</v>
      </c>
      <c r="D122" s="71">
        <f t="shared" si="15"/>
        <v>1.9953709619694511E-4</v>
      </c>
      <c r="E122" s="81">
        <v>146.1438</v>
      </c>
      <c r="F122" s="71">
        <f t="shared" si="16"/>
        <v>2.9161109479187108E-2</v>
      </c>
      <c r="G122" s="82">
        <f t="shared" si="17"/>
        <v>0.3670889402850217</v>
      </c>
      <c r="H122" s="71">
        <f t="shared" si="18"/>
        <v>3.6708894028502173E-4</v>
      </c>
      <c r="I122" s="83">
        <f t="shared" si="19"/>
        <v>5.3647772671226154E-2</v>
      </c>
      <c r="K122">
        <v>7</v>
      </c>
      <c r="L122" s="71" t="s">
        <v>12</v>
      </c>
      <c r="M122" s="76">
        <v>0.20067878299001579</v>
      </c>
      <c r="N122" s="71">
        <f t="shared" si="20"/>
        <v>2.0067878299001579E-4</v>
      </c>
      <c r="O122" s="81">
        <v>146.1438</v>
      </c>
      <c r="P122" s="71">
        <f t="shared" si="21"/>
        <v>2.932795992553627E-2</v>
      </c>
      <c r="Q122" s="82">
        <f t="shared" si="22"/>
        <v>0.3691893045931805</v>
      </c>
      <c r="R122" s="71">
        <f t="shared" si="23"/>
        <v>3.691893045931805E-4</v>
      </c>
      <c r="S122" s="83">
        <f t="shared" si="24"/>
        <v>5.3954727892604852E-2</v>
      </c>
      <c r="U122">
        <v>7</v>
      </c>
      <c r="V122" s="71" t="s">
        <v>12</v>
      </c>
      <c r="W122" s="76">
        <v>0.20512075833643351</v>
      </c>
      <c r="X122" s="71">
        <f t="shared" si="25"/>
        <v>2.0512075833643351E-4</v>
      </c>
      <c r="Y122" s="81">
        <v>146.1438</v>
      </c>
      <c r="Z122" s="71">
        <f t="shared" si="26"/>
        <v>2.997712708216807E-2</v>
      </c>
      <c r="AA122" s="82">
        <f t="shared" si="27"/>
        <v>0.37736121875734802</v>
      </c>
      <c r="AB122" s="71">
        <f t="shared" si="28"/>
        <v>3.7736121875734801E-4</v>
      </c>
      <c r="AC122" s="83">
        <f t="shared" si="29"/>
        <v>5.5149002481830113E-2</v>
      </c>
    </row>
    <row r="123" spans="1:29" x14ac:dyDescent="0.25">
      <c r="A123">
        <v>8</v>
      </c>
      <c r="B123" s="71" t="s">
        <v>96</v>
      </c>
      <c r="C123" s="76">
        <v>0.32194338560367164</v>
      </c>
      <c r="D123" s="71">
        <f t="shared" si="15"/>
        <v>3.2194338560367165E-4</v>
      </c>
      <c r="E123" s="81">
        <v>75.065899999999999</v>
      </c>
      <c r="F123" s="71">
        <f t="shared" si="16"/>
        <v>2.4166969989386656E-2</v>
      </c>
      <c r="G123" s="82">
        <f t="shared" si="17"/>
        <v>0.59228012487651538</v>
      </c>
      <c r="H123" s="71">
        <f t="shared" si="18"/>
        <v>5.9228012487651542E-4</v>
      </c>
      <c r="I123" s="83">
        <f t="shared" si="19"/>
        <v>4.446004062596802E-2</v>
      </c>
      <c r="K123">
        <v>8</v>
      </c>
      <c r="L123" s="71" t="s">
        <v>96</v>
      </c>
      <c r="M123" s="76">
        <v>0.32794148123877531</v>
      </c>
      <c r="N123" s="71">
        <f t="shared" si="20"/>
        <v>3.2794148123877533E-4</v>
      </c>
      <c r="O123" s="81">
        <v>75.065899999999999</v>
      </c>
      <c r="P123" s="71">
        <f t="shared" si="21"/>
        <v>2.4617222436521785E-2</v>
      </c>
      <c r="Q123" s="82">
        <f t="shared" si="22"/>
        <v>0.60331483778145412</v>
      </c>
      <c r="R123" s="71">
        <f t="shared" si="23"/>
        <v>6.0331483778145411E-4</v>
      </c>
      <c r="S123" s="83">
        <f t="shared" si="24"/>
        <v>4.5288371281418854E-2</v>
      </c>
      <c r="U123">
        <v>8</v>
      </c>
      <c r="V123" s="71" t="s">
        <v>96</v>
      </c>
      <c r="W123" s="76">
        <v>0.33131745883582081</v>
      </c>
      <c r="X123" s="71">
        <f t="shared" si="25"/>
        <v>3.3131745883582082E-4</v>
      </c>
      <c r="Y123" s="81">
        <v>75.065899999999999</v>
      </c>
      <c r="Z123" s="71">
        <f t="shared" si="26"/>
        <v>2.4870643233223841E-2</v>
      </c>
      <c r="AA123" s="82">
        <f t="shared" si="27"/>
        <v>0.60952563297766271</v>
      </c>
      <c r="AB123" s="71">
        <f t="shared" si="28"/>
        <v>6.0952563297766266E-4</v>
      </c>
      <c r="AC123" s="83">
        <f t="shared" si="29"/>
        <v>4.5754590212537929E-2</v>
      </c>
    </row>
    <row r="124" spans="1:29" x14ac:dyDescent="0.25">
      <c r="A124">
        <v>9</v>
      </c>
      <c r="B124" s="71" t="s">
        <v>14</v>
      </c>
      <c r="C124" s="76">
        <v>6.0437551583020201E-2</v>
      </c>
      <c r="D124" s="71">
        <f>C124/1000</f>
        <v>6.0437551583020202E-5</v>
      </c>
      <c r="E124" s="81">
        <v>155.15466000000001</v>
      </c>
      <c r="F124" s="71">
        <f t="shared" si="16"/>
        <v>9.3771677670959619E-3</v>
      </c>
      <c r="G124" s="82">
        <f t="shared" si="17"/>
        <v>0.11118712854342862</v>
      </c>
      <c r="H124" s="71">
        <f t="shared" si="18"/>
        <v>1.1118712854342862E-4</v>
      </c>
      <c r="I124" s="83">
        <f t="shared" si="19"/>
        <v>1.7251201125531964E-2</v>
      </c>
      <c r="K124">
        <v>9</v>
      </c>
      <c r="L124" s="71" t="s">
        <v>14</v>
      </c>
      <c r="M124" s="76">
        <v>5.8632923469022824E-2</v>
      </c>
      <c r="N124" s="71">
        <f>M124/1000</f>
        <v>5.8632923469022826E-5</v>
      </c>
      <c r="O124" s="81">
        <v>155.15466000000001</v>
      </c>
      <c r="P124" s="71">
        <f t="shared" si="21"/>
        <v>9.0971713056422574E-3</v>
      </c>
      <c r="Q124" s="82">
        <f t="shared" si="22"/>
        <v>0.10786714927841015</v>
      </c>
      <c r="R124" s="71">
        <f t="shared" si="23"/>
        <v>1.0786714927841015E-4</v>
      </c>
      <c r="S124" s="83">
        <f t="shared" si="24"/>
        <v>1.6736090871460971E-2</v>
      </c>
      <c r="U124">
        <v>9</v>
      </c>
      <c r="V124" s="71" t="s">
        <v>14</v>
      </c>
      <c r="W124" s="76">
        <v>6.22942945391778E-2</v>
      </c>
      <c r="X124" s="71">
        <f>W124/1000</f>
        <v>6.2294294539177794E-5</v>
      </c>
      <c r="Y124" s="81">
        <v>155.15466000000001</v>
      </c>
      <c r="Z124" s="71">
        <f t="shared" si="26"/>
        <v>9.6652500891659873E-3</v>
      </c>
      <c r="AA124" s="82">
        <f t="shared" si="27"/>
        <v>0.11460298362575795</v>
      </c>
      <c r="AB124" s="71">
        <f t="shared" si="28"/>
        <v>1.1460298362575795E-4</v>
      </c>
      <c r="AC124" s="83">
        <f t="shared" si="29"/>
        <v>1.7781186959440042E-2</v>
      </c>
    </row>
    <row r="125" spans="1:29" x14ac:dyDescent="0.25">
      <c r="A125">
        <v>10</v>
      </c>
      <c r="B125" s="71" t="s">
        <v>3</v>
      </c>
      <c r="C125" s="76">
        <v>0.21990839490736738</v>
      </c>
      <c r="D125" s="71">
        <f t="shared" ref="D125:D130" si="30">C125/1000</f>
        <v>2.1990839490736738E-4</v>
      </c>
      <c r="E125" s="84">
        <v>131.17261999999999</v>
      </c>
      <c r="F125" s="71">
        <f t="shared" si="16"/>
        <v>2.8845960319994035E-2</v>
      </c>
      <c r="G125" s="82">
        <f t="shared" si="17"/>
        <v>0.40456607410307421</v>
      </c>
      <c r="H125" s="71">
        <f t="shared" si="18"/>
        <v>4.0456607410307424E-4</v>
      </c>
      <c r="I125" s="83">
        <f t="shared" si="19"/>
        <v>5.3067991903214394E-2</v>
      </c>
      <c r="K125">
        <v>10</v>
      </c>
      <c r="L125" s="71" t="s">
        <v>3</v>
      </c>
      <c r="M125" s="76">
        <v>0.22264565362655078</v>
      </c>
      <c r="N125" s="71">
        <f t="shared" ref="N125:N130" si="31">M125/1000</f>
        <v>2.2264565362655077E-4</v>
      </c>
      <c r="O125" s="84">
        <v>131.17261999999999</v>
      </c>
      <c r="P125" s="71">
        <f t="shared" si="21"/>
        <v>2.9205013717807166E-2</v>
      </c>
      <c r="Q125" s="82">
        <f t="shared" si="22"/>
        <v>0.40960181643701699</v>
      </c>
      <c r="R125" s="71">
        <f t="shared" si="23"/>
        <v>4.09601816437017E-4</v>
      </c>
      <c r="S125" s="83">
        <f t="shared" si="24"/>
        <v>5.3728543418802586E-2</v>
      </c>
      <c r="U125">
        <v>10</v>
      </c>
      <c r="V125" s="71" t="s">
        <v>3</v>
      </c>
      <c r="W125" s="76">
        <v>0.21993915922234358</v>
      </c>
      <c r="X125" s="71">
        <f t="shared" ref="X125:X130" si="32">W125/1000</f>
        <v>2.1993915922234358E-4</v>
      </c>
      <c r="Y125" s="84">
        <v>131.17261999999999</v>
      </c>
      <c r="Z125" s="71">
        <f t="shared" si="26"/>
        <v>2.884999575579197E-2</v>
      </c>
      <c r="AA125" s="82">
        <f t="shared" si="27"/>
        <v>0.40462267129727242</v>
      </c>
      <c r="AB125" s="71">
        <f t="shared" si="28"/>
        <v>4.0462267129727243E-4</v>
      </c>
      <c r="AC125" s="83">
        <f t="shared" si="29"/>
        <v>5.3075415905462019E-2</v>
      </c>
    </row>
    <row r="126" spans="1:29" x14ac:dyDescent="0.25">
      <c r="A126">
        <v>11</v>
      </c>
      <c r="B126" s="71" t="s">
        <v>2</v>
      </c>
      <c r="C126" s="76">
        <v>0.32421195641811584</v>
      </c>
      <c r="D126" s="71">
        <f t="shared" si="30"/>
        <v>3.2421195641811585E-4</v>
      </c>
      <c r="E126" s="84">
        <v>131.17261999999999</v>
      </c>
      <c r="F126" s="71">
        <f t="shared" si="16"/>
        <v>4.2527731758690068E-2</v>
      </c>
      <c r="G126" s="82">
        <f t="shared" si="17"/>
        <v>0.5964536207933544</v>
      </c>
      <c r="H126" s="71">
        <f t="shared" si="18"/>
        <v>5.9645362079335437E-4</v>
      </c>
      <c r="I126" s="83">
        <f t="shared" si="19"/>
        <v>7.8238384147950771E-2</v>
      </c>
      <c r="K126">
        <v>11</v>
      </c>
      <c r="L126" s="71" t="s">
        <v>2</v>
      </c>
      <c r="M126" s="76">
        <v>0.32455637879854027</v>
      </c>
      <c r="N126" s="71">
        <f t="shared" si="31"/>
        <v>3.2455637879854027E-4</v>
      </c>
      <c r="O126" s="84">
        <v>131.17261999999999</v>
      </c>
      <c r="P126" s="71">
        <f t="shared" si="21"/>
        <v>4.2572910544716978E-2</v>
      </c>
      <c r="Q126" s="82">
        <f t="shared" si="22"/>
        <v>0.59708725558633369</v>
      </c>
      <c r="R126" s="71">
        <f t="shared" si="23"/>
        <v>5.9708725558633372E-4</v>
      </c>
      <c r="S126" s="83">
        <f t="shared" si="24"/>
        <v>7.8321499683869034E-2</v>
      </c>
      <c r="U126">
        <v>11</v>
      </c>
      <c r="V126" s="71" t="s">
        <v>2</v>
      </c>
      <c r="W126" s="76">
        <v>0.32914048606962565</v>
      </c>
      <c r="X126" s="71">
        <f t="shared" si="32"/>
        <v>3.2914048606962564E-4</v>
      </c>
      <c r="Y126" s="84">
        <v>131.17261999999999</v>
      </c>
      <c r="Z126" s="71">
        <f t="shared" si="26"/>
        <v>4.3174219905826296E-2</v>
      </c>
      <c r="AA126" s="82">
        <f t="shared" si="27"/>
        <v>0.60552065024010115</v>
      </c>
      <c r="AB126" s="71">
        <f t="shared" si="28"/>
        <v>6.0552065024010115E-4</v>
      </c>
      <c r="AC126" s="83">
        <f t="shared" si="29"/>
        <v>7.9427730156097692E-2</v>
      </c>
    </row>
    <row r="127" spans="1:29" x14ac:dyDescent="0.25">
      <c r="A127">
        <v>12</v>
      </c>
      <c r="B127" s="71" t="s">
        <v>1</v>
      </c>
      <c r="C127" s="76">
        <v>0.28789430600474408</v>
      </c>
      <c r="D127" s="71">
        <f t="shared" si="30"/>
        <v>2.8789430600474408E-4</v>
      </c>
      <c r="E127" s="84">
        <v>147.19499999999999</v>
      </c>
      <c r="F127" s="71">
        <f t="shared" si="16"/>
        <v>4.2376602372368302E-2</v>
      </c>
      <c r="G127" s="82">
        <f t="shared" si="17"/>
        <v>0.5296399402398001</v>
      </c>
      <c r="H127" s="71">
        <f t="shared" si="18"/>
        <v>5.2963994023980012E-4</v>
      </c>
      <c r="I127" s="83">
        <f t="shared" si="19"/>
        <v>7.796035100359737E-2</v>
      </c>
      <c r="K127">
        <v>12</v>
      </c>
      <c r="L127" s="71" t="s">
        <v>1</v>
      </c>
      <c r="M127" s="76">
        <v>0.29303432382708577</v>
      </c>
      <c r="N127" s="71">
        <f t="shared" si="31"/>
        <v>2.9303432382708577E-4</v>
      </c>
      <c r="O127" s="84">
        <v>147.19499999999999</v>
      </c>
      <c r="P127" s="71">
        <f t="shared" si="21"/>
        <v>4.313318729572789E-2</v>
      </c>
      <c r="Q127" s="82">
        <f t="shared" si="22"/>
        <v>0.53909604505144471</v>
      </c>
      <c r="R127" s="71">
        <f t="shared" si="23"/>
        <v>5.3909604505144476E-4</v>
      </c>
      <c r="S127" s="83">
        <f t="shared" si="24"/>
        <v>7.9352242351347413E-2</v>
      </c>
      <c r="U127">
        <v>12</v>
      </c>
      <c r="V127" s="71" t="s">
        <v>1</v>
      </c>
      <c r="W127" s="76">
        <v>0.2982340526564663</v>
      </c>
      <c r="X127" s="71">
        <f t="shared" si="32"/>
        <v>2.982340526564663E-4</v>
      </c>
      <c r="Y127" s="84">
        <v>147.19499999999999</v>
      </c>
      <c r="Z127" s="71">
        <f t="shared" si="26"/>
        <v>4.3898561380768551E-2</v>
      </c>
      <c r="AA127" s="82">
        <f t="shared" si="27"/>
        <v>0.5486620003656526</v>
      </c>
      <c r="AB127" s="71">
        <f t="shared" si="28"/>
        <v>5.486620003656526E-4</v>
      </c>
      <c r="AC127" s="83">
        <f t="shared" si="29"/>
        <v>8.0760303143822237E-2</v>
      </c>
    </row>
    <row r="128" spans="1:29" x14ac:dyDescent="0.25">
      <c r="A128">
        <v>13</v>
      </c>
      <c r="B128" s="71" t="s">
        <v>6</v>
      </c>
      <c r="C128" s="76">
        <v>0.11761218822459628</v>
      </c>
      <c r="D128" s="71">
        <f t="shared" si="30"/>
        <v>1.1761218822459628E-4</v>
      </c>
      <c r="E128" s="84">
        <v>149.21093999999999</v>
      </c>
      <c r="F128" s="71">
        <f t="shared" si="16"/>
        <v>1.7549025160448942E-2</v>
      </c>
      <c r="G128" s="82">
        <f t="shared" si="17"/>
        <v>0.2163714635666355</v>
      </c>
      <c r="H128" s="71">
        <f t="shared" si="18"/>
        <v>2.163714635666355E-4</v>
      </c>
      <c r="I128" s="83">
        <f t="shared" si="19"/>
        <v>3.2284989467953433E-2</v>
      </c>
      <c r="K128">
        <v>13</v>
      </c>
      <c r="L128" s="71" t="s">
        <v>6</v>
      </c>
      <c r="M128" s="76">
        <v>0.11761218822459628</v>
      </c>
      <c r="N128" s="71">
        <f t="shared" si="31"/>
        <v>1.1761218822459628E-4</v>
      </c>
      <c r="O128" s="84">
        <v>149.21093999999999</v>
      </c>
      <c r="P128" s="71">
        <f t="shared" si="21"/>
        <v>1.7549025160448942E-2</v>
      </c>
      <c r="Q128" s="82">
        <f t="shared" si="22"/>
        <v>0.2163714635666355</v>
      </c>
      <c r="R128" s="71">
        <f t="shared" si="23"/>
        <v>2.163714635666355E-4</v>
      </c>
      <c r="S128" s="83">
        <f t="shared" si="24"/>
        <v>3.2284989467953433E-2</v>
      </c>
      <c r="U128">
        <v>13</v>
      </c>
      <c r="V128" s="71" t="s">
        <v>6</v>
      </c>
      <c r="W128" s="76">
        <v>0.11761218822459628</v>
      </c>
      <c r="X128" s="71">
        <f t="shared" si="32"/>
        <v>1.1761218822459628E-4</v>
      </c>
      <c r="Y128" s="84">
        <v>149.21093999999999</v>
      </c>
      <c r="Z128" s="71">
        <f t="shared" si="26"/>
        <v>1.7549025160448942E-2</v>
      </c>
      <c r="AA128" s="82">
        <f t="shared" si="27"/>
        <v>0.2163714635666355</v>
      </c>
      <c r="AB128" s="71">
        <f t="shared" si="28"/>
        <v>2.163714635666355E-4</v>
      </c>
      <c r="AC128" s="83">
        <f t="shared" si="29"/>
        <v>3.2284989467953433E-2</v>
      </c>
    </row>
    <row r="129" spans="1:29" x14ac:dyDescent="0.25">
      <c r="A129">
        <v>14</v>
      </c>
      <c r="B129" s="71" t="s">
        <v>4</v>
      </c>
      <c r="C129" s="76">
        <v>0.13636780790251549</v>
      </c>
      <c r="D129" s="71">
        <f t="shared" si="30"/>
        <v>1.3636780790251548E-4</v>
      </c>
      <c r="E129" s="84">
        <v>165.18993999999998</v>
      </c>
      <c r="F129" s="71">
        <f t="shared" si="16"/>
        <v>2.2526590005348054E-2</v>
      </c>
      <c r="G129" s="82">
        <f t="shared" si="17"/>
        <v>0.25087622826041811</v>
      </c>
      <c r="H129" s="71">
        <f t="shared" si="18"/>
        <v>2.5087622826041814E-4</v>
      </c>
      <c r="I129" s="83">
        <f t="shared" si="19"/>
        <v>4.1442229093764771E-2</v>
      </c>
      <c r="K129">
        <v>14</v>
      </c>
      <c r="L129" s="71" t="s">
        <v>4</v>
      </c>
      <c r="M129" s="76">
        <v>0.13585367188201755</v>
      </c>
      <c r="N129" s="71">
        <f t="shared" si="31"/>
        <v>1.3585367188201754E-4</v>
      </c>
      <c r="O129" s="84">
        <v>165.18993999999998</v>
      </c>
      <c r="P129" s="71">
        <f t="shared" si="21"/>
        <v>2.2441659906970161E-2</v>
      </c>
      <c r="Q129" s="82">
        <f t="shared" si="22"/>
        <v>0.24993037082075356</v>
      </c>
      <c r="R129" s="71">
        <f t="shared" si="23"/>
        <v>2.4993037082075354E-4</v>
      </c>
      <c r="S129" s="83">
        <f t="shared" si="24"/>
        <v>4.1285982960058025E-2</v>
      </c>
      <c r="U129">
        <v>14</v>
      </c>
      <c r="V129" s="71" t="s">
        <v>4</v>
      </c>
      <c r="W129" s="76">
        <v>0.13309931327486005</v>
      </c>
      <c r="X129" s="71">
        <f t="shared" si="32"/>
        <v>1.3309931327486004E-4</v>
      </c>
      <c r="Y129" s="84">
        <v>165.18993999999998</v>
      </c>
      <c r="Z129" s="71">
        <f t="shared" si="26"/>
        <v>2.198666757391533E-2</v>
      </c>
      <c r="AA129" s="82">
        <f t="shared" si="27"/>
        <v>0.24486316977624994</v>
      </c>
      <c r="AB129" s="71">
        <f t="shared" si="28"/>
        <v>2.4486316977624992E-4</v>
      </c>
      <c r="AC129" s="83">
        <f t="shared" si="29"/>
        <v>4.0448932323548535E-2</v>
      </c>
    </row>
    <row r="130" spans="1:29" x14ac:dyDescent="0.25">
      <c r="A130">
        <v>15</v>
      </c>
      <c r="B130" s="71" t="s">
        <v>117</v>
      </c>
      <c r="C130" s="76">
        <v>0.1545325744467595</v>
      </c>
      <c r="D130" s="71">
        <f t="shared" si="30"/>
        <v>1.5453257444675951E-4</v>
      </c>
      <c r="E130" s="84">
        <v>114.12241999999999</v>
      </c>
      <c r="F130" s="71">
        <f t="shared" si="16"/>
        <v>1.7635631364694353E-2</v>
      </c>
      <c r="G130" s="82">
        <f t="shared" si="17"/>
        <v>0.28429399883211115</v>
      </c>
      <c r="H130" s="71">
        <f t="shared" si="18"/>
        <v>2.8429399883211117E-4</v>
      </c>
      <c r="I130" s="83">
        <f t="shared" si="19"/>
        <v>3.2444319138197696E-2</v>
      </c>
      <c r="K130">
        <v>15</v>
      </c>
      <c r="L130" s="71" t="s">
        <v>117</v>
      </c>
      <c r="M130" s="76">
        <v>0.1545325744467595</v>
      </c>
      <c r="N130" s="71">
        <f t="shared" si="31"/>
        <v>1.5453257444675951E-4</v>
      </c>
      <c r="O130" s="84">
        <v>114.12241999999999</v>
      </c>
      <c r="P130" s="71">
        <f t="shared" si="21"/>
        <v>1.7635631364694353E-2</v>
      </c>
      <c r="Q130" s="82">
        <f t="shared" si="22"/>
        <v>0.28429399883211115</v>
      </c>
      <c r="R130" s="71">
        <f t="shared" si="23"/>
        <v>2.8429399883211117E-4</v>
      </c>
      <c r="S130" s="83">
        <f t="shared" si="24"/>
        <v>3.2444319138197696E-2</v>
      </c>
      <c r="U130">
        <v>15</v>
      </c>
      <c r="V130" s="71" t="s">
        <v>117</v>
      </c>
      <c r="W130" s="76">
        <v>0.154532574446759</v>
      </c>
      <c r="X130" s="71">
        <f t="shared" si="32"/>
        <v>1.5453257444675899E-4</v>
      </c>
      <c r="Y130" s="84">
        <v>114.12241999999999</v>
      </c>
      <c r="Z130" s="71">
        <f t="shared" si="26"/>
        <v>1.7635631364694294E-2</v>
      </c>
      <c r="AA130" s="82">
        <f t="shared" si="27"/>
        <v>0.28429399883211021</v>
      </c>
      <c r="AB130" s="71">
        <f t="shared" si="28"/>
        <v>2.842939988321102E-4</v>
      </c>
      <c r="AC130" s="83">
        <f t="shared" si="29"/>
        <v>3.2444319138197585E-2</v>
      </c>
    </row>
    <row r="131" spans="1:29" x14ac:dyDescent="0.25">
      <c r="A131">
        <v>16</v>
      </c>
      <c r="B131" s="71" t="s">
        <v>13</v>
      </c>
      <c r="C131" s="76">
        <v>0.18042371601909002</v>
      </c>
      <c r="D131" s="71">
        <f>C131/1000</f>
        <v>1.8042371601909002E-4</v>
      </c>
      <c r="E131" s="81">
        <v>105.09157999999999</v>
      </c>
      <c r="F131" s="71">
        <f t="shared" si="16"/>
        <v>1.8961013385917481E-2</v>
      </c>
      <c r="G131" s="82">
        <f t="shared" si="17"/>
        <v>0.3319260026234031</v>
      </c>
      <c r="H131" s="71">
        <f t="shared" si="18"/>
        <v>3.3192600262340309E-4</v>
      </c>
      <c r="I131" s="83">
        <f t="shared" si="19"/>
        <v>3.4882628058777572E-2</v>
      </c>
      <c r="K131">
        <v>16</v>
      </c>
      <c r="L131" s="71" t="s">
        <v>13</v>
      </c>
      <c r="M131" s="76">
        <v>0.17759363906792988</v>
      </c>
      <c r="N131" s="71">
        <f>M131/1000</f>
        <v>1.7759363906792987E-4</v>
      </c>
      <c r="O131" s="81">
        <v>105.09157999999999</v>
      </c>
      <c r="P131" s="71">
        <f t="shared" si="21"/>
        <v>1.8663596127598478E-2</v>
      </c>
      <c r="Q131" s="82">
        <f t="shared" si="22"/>
        <v>0.32671950233485003</v>
      </c>
      <c r="R131" s="71">
        <f t="shared" si="23"/>
        <v>3.2671950233485004E-4</v>
      </c>
      <c r="S131" s="83">
        <f t="shared" si="24"/>
        <v>3.4335468717183078E-2</v>
      </c>
      <c r="U131">
        <v>16</v>
      </c>
      <c r="V131" s="71" t="s">
        <v>13</v>
      </c>
      <c r="W131" s="76">
        <v>0.17291383029068969</v>
      </c>
      <c r="X131" s="71">
        <f>W131/1000</f>
        <v>1.7291383029068968E-4</v>
      </c>
      <c r="Y131" s="81">
        <v>105.09157999999999</v>
      </c>
      <c r="Z131" s="71">
        <f t="shared" si="26"/>
        <v>1.8171787629100437E-2</v>
      </c>
      <c r="AA131" s="82">
        <f t="shared" si="27"/>
        <v>0.3181100453591002</v>
      </c>
      <c r="AB131" s="71">
        <f t="shared" si="28"/>
        <v>3.1811004535910019E-4</v>
      </c>
      <c r="AC131" s="83">
        <f t="shared" si="29"/>
        <v>3.3430687280659503E-2</v>
      </c>
    </row>
    <row r="132" spans="1:29" x14ac:dyDescent="0.25">
      <c r="A132">
        <v>17</v>
      </c>
      <c r="B132" s="71" t="s">
        <v>10</v>
      </c>
      <c r="C132" s="76">
        <v>0.23819699400480718</v>
      </c>
      <c r="D132" s="71">
        <f t="shared" ref="D132:D135" si="33">C132/1000</f>
        <v>2.3819699400480718E-4</v>
      </c>
      <c r="E132" s="81">
        <v>119.11825999999999</v>
      </c>
      <c r="F132" s="71">
        <f t="shared" si="16"/>
        <v>2.8373611463083061E-2</v>
      </c>
      <c r="G132" s="82">
        <f t="shared" si="17"/>
        <v>0.43821165976074283</v>
      </c>
      <c r="H132" s="71">
        <f t="shared" si="18"/>
        <v>4.3821165976074282E-4</v>
      </c>
      <c r="I132" s="83">
        <f t="shared" si="19"/>
        <v>5.21990104224117E-2</v>
      </c>
      <c r="K132">
        <v>17</v>
      </c>
      <c r="L132" s="71" t="s">
        <v>10</v>
      </c>
      <c r="M132" s="76">
        <v>0.2282820702631472</v>
      </c>
      <c r="N132" s="71">
        <f t="shared" ref="N132:N135" si="34">M132/1000</f>
        <v>2.282820702631472E-4</v>
      </c>
      <c r="O132" s="81">
        <v>119.11825999999999</v>
      </c>
      <c r="P132" s="71">
        <f t="shared" si="21"/>
        <v>2.7192562998943834E-2</v>
      </c>
      <c r="Q132" s="82">
        <f t="shared" si="22"/>
        <v>0.41997114750160691</v>
      </c>
      <c r="R132" s="71">
        <f t="shared" si="23"/>
        <v>4.199711475016069E-4</v>
      </c>
      <c r="S132" s="83">
        <f t="shared" si="24"/>
        <v>5.0026232340594758E-2</v>
      </c>
      <c r="U132">
        <v>17</v>
      </c>
      <c r="V132" s="71" t="s">
        <v>10</v>
      </c>
      <c r="W132" s="76">
        <v>0.22499489009648296</v>
      </c>
      <c r="X132" s="71">
        <f t="shared" ref="X132:X135" si="35">W132/1000</f>
        <v>2.2499489009648296E-4</v>
      </c>
      <c r="Y132" s="81">
        <v>119.11825999999999</v>
      </c>
      <c r="Z132" s="71">
        <f t="shared" si="26"/>
        <v>2.6800999817184281E-2</v>
      </c>
      <c r="AA132" s="82">
        <f t="shared" si="27"/>
        <v>0.41392371318034316</v>
      </c>
      <c r="AB132" s="71">
        <f t="shared" si="28"/>
        <v>4.1392371318034314E-4</v>
      </c>
      <c r="AC132" s="83">
        <f t="shared" si="29"/>
        <v>4.9305872486781539E-2</v>
      </c>
    </row>
    <row r="133" spans="1:29" x14ac:dyDescent="0.25">
      <c r="A133">
        <v>18</v>
      </c>
      <c r="B133" s="71" t="s">
        <v>118</v>
      </c>
      <c r="C133" s="76">
        <v>4.3614235052260898E-2</v>
      </c>
      <c r="D133" s="71">
        <f t="shared" si="33"/>
        <v>4.3614235052260898E-5</v>
      </c>
      <c r="E133" s="84">
        <v>204.22647999999995</v>
      </c>
      <c r="F133" s="71">
        <f t="shared" si="16"/>
        <v>8.907181702615858E-3</v>
      </c>
      <c r="G133" s="82">
        <f t="shared" si="17"/>
        <v>8.0237227221518603E-2</v>
      </c>
      <c r="H133" s="71">
        <f t="shared" si="18"/>
        <v>8.0237227221518603E-5</v>
      </c>
      <c r="I133" s="83">
        <f t="shared" si="19"/>
        <v>1.6386566480410921E-2</v>
      </c>
      <c r="K133">
        <v>18</v>
      </c>
      <c r="L133" s="71" t="s">
        <v>118</v>
      </c>
      <c r="M133" s="76">
        <v>4.3614235052260898E-2</v>
      </c>
      <c r="N133" s="71">
        <f t="shared" si="34"/>
        <v>4.3614235052260898E-5</v>
      </c>
      <c r="O133" s="84">
        <v>204.22647999999995</v>
      </c>
      <c r="P133" s="71">
        <f t="shared" si="21"/>
        <v>8.907181702615858E-3</v>
      </c>
      <c r="Q133" s="82">
        <f t="shared" si="22"/>
        <v>8.0237227221518603E-2</v>
      </c>
      <c r="R133" s="71">
        <f t="shared" si="23"/>
        <v>8.0237227221518603E-5</v>
      </c>
      <c r="S133" s="83">
        <f t="shared" si="24"/>
        <v>1.6386566480410921E-2</v>
      </c>
      <c r="U133">
        <v>18</v>
      </c>
      <c r="V133" s="71" t="s">
        <v>118</v>
      </c>
      <c r="W133" s="76">
        <v>4.3614235052260898E-2</v>
      </c>
      <c r="X133" s="71">
        <f t="shared" si="35"/>
        <v>4.3614235052260898E-5</v>
      </c>
      <c r="Y133" s="84">
        <v>204.22647999999995</v>
      </c>
      <c r="Z133" s="71">
        <f t="shared" si="26"/>
        <v>8.907181702615858E-3</v>
      </c>
      <c r="AA133" s="82">
        <f t="shared" si="27"/>
        <v>8.0237227221518603E-2</v>
      </c>
      <c r="AB133" s="71">
        <f t="shared" si="28"/>
        <v>8.0237227221518603E-5</v>
      </c>
      <c r="AC133" s="83">
        <f t="shared" si="29"/>
        <v>1.6386566480410921E-2</v>
      </c>
    </row>
    <row r="134" spans="1:29" x14ac:dyDescent="0.25">
      <c r="A134">
        <v>19</v>
      </c>
      <c r="B134" s="71" t="s">
        <v>8</v>
      </c>
      <c r="C134" s="76">
        <v>9.5204282310980465E-2</v>
      </c>
      <c r="D134" s="71">
        <f t="shared" si="33"/>
        <v>9.5204282310980466E-5</v>
      </c>
      <c r="E134" s="84">
        <v>181.18894</v>
      </c>
      <c r="F134" s="71">
        <f t="shared" si="16"/>
        <v>1.7249962995387301E-2</v>
      </c>
      <c r="G134" s="82">
        <f t="shared" si="17"/>
        <v>0.17514757792024493</v>
      </c>
      <c r="H134" s="71">
        <f t="shared" si="18"/>
        <v>1.7514757792024493E-4</v>
      </c>
      <c r="I134" s="83">
        <f t="shared" si="19"/>
        <v>3.173480398693658E-2</v>
      </c>
      <c r="K134">
        <v>19</v>
      </c>
      <c r="L134" s="71" t="s">
        <v>8</v>
      </c>
      <c r="M134" s="76">
        <v>9.3636417763895183E-2</v>
      </c>
      <c r="N134" s="71">
        <f t="shared" si="34"/>
        <v>9.3636417763895183E-5</v>
      </c>
      <c r="O134" s="84">
        <v>181.18894</v>
      </c>
      <c r="P134" s="71">
        <f t="shared" si="21"/>
        <v>1.6965883280037338E-2</v>
      </c>
      <c r="Q134" s="82">
        <f t="shared" si="22"/>
        <v>0.17226317323525381</v>
      </c>
      <c r="R134" s="71">
        <f t="shared" si="23"/>
        <v>1.7226317323525381E-4</v>
      </c>
      <c r="S134" s="83">
        <f t="shared" si="24"/>
        <v>3.1212181759532009E-2</v>
      </c>
      <c r="U134">
        <v>19</v>
      </c>
      <c r="V134" s="71" t="s">
        <v>8</v>
      </c>
      <c r="W134" s="76">
        <v>9.8984610943400289E-2</v>
      </c>
      <c r="X134" s="71">
        <f t="shared" si="35"/>
        <v>9.8984610943400294E-5</v>
      </c>
      <c r="Y134" s="84">
        <v>181.18894</v>
      </c>
      <c r="Z134" s="71">
        <f t="shared" si="26"/>
        <v>1.7934916733147101E-2</v>
      </c>
      <c r="AA134" s="82">
        <f t="shared" si="27"/>
        <v>0.18210225881945191</v>
      </c>
      <c r="AB134" s="71">
        <f t="shared" si="28"/>
        <v>1.8210225881945191E-4</v>
      </c>
      <c r="AC134" s="83">
        <f t="shared" si="29"/>
        <v>3.2994915247102144E-2</v>
      </c>
    </row>
    <row r="135" spans="1:29" x14ac:dyDescent="0.25">
      <c r="A135">
        <v>20</v>
      </c>
      <c r="B135" s="71" t="s">
        <v>5</v>
      </c>
      <c r="C135" s="76">
        <v>0.28375319544110322</v>
      </c>
      <c r="D135" s="71">
        <f t="shared" si="33"/>
        <v>2.8375319544110322E-4</v>
      </c>
      <c r="E135" s="84">
        <v>117.14594</v>
      </c>
      <c r="F135" s="71">
        <f t="shared" si="16"/>
        <v>3.3240534807951749E-2</v>
      </c>
      <c r="G135" s="82">
        <f t="shared" si="17"/>
        <v>0.52202152783737832</v>
      </c>
      <c r="H135" s="71">
        <f t="shared" si="18"/>
        <v>5.2202152783737831E-4</v>
      </c>
      <c r="I135" s="83">
        <f t="shared" si="19"/>
        <v>6.1152702578745846E-2</v>
      </c>
      <c r="K135">
        <v>20</v>
      </c>
      <c r="L135" s="71" t="s">
        <v>5</v>
      </c>
      <c r="M135" s="76">
        <v>0.28842714336269304</v>
      </c>
      <c r="N135" s="71">
        <f t="shared" si="34"/>
        <v>2.8842714336269304E-4</v>
      </c>
      <c r="O135" s="84">
        <v>117.14594</v>
      </c>
      <c r="P135" s="71">
        <f t="shared" si="21"/>
        <v>3.3788068830737435E-2</v>
      </c>
      <c r="Q135" s="82">
        <f t="shared" si="22"/>
        <v>0.53062020258099751</v>
      </c>
      <c r="R135" s="71">
        <f t="shared" si="23"/>
        <v>5.3062020258099753E-4</v>
      </c>
      <c r="S135" s="83">
        <f t="shared" si="24"/>
        <v>6.216000241434138E-2</v>
      </c>
      <c r="U135">
        <v>20</v>
      </c>
      <c r="V135" s="71" t="s">
        <v>5</v>
      </c>
      <c r="W135" s="76">
        <v>0.29523968995455518</v>
      </c>
      <c r="X135" s="71">
        <f t="shared" si="35"/>
        <v>2.9523968995455517E-4</v>
      </c>
      <c r="Y135" s="84">
        <v>117.14594</v>
      </c>
      <c r="Z135" s="71">
        <f t="shared" si="26"/>
        <v>3.4586131005034923E-2</v>
      </c>
      <c r="AA135" s="82">
        <f t="shared" si="27"/>
        <v>0.54315326313321022</v>
      </c>
      <c r="AB135" s="71">
        <f t="shared" si="28"/>
        <v>5.431532631332102E-4</v>
      </c>
      <c r="AC135" s="83">
        <f t="shared" si="29"/>
        <v>6.3628199573807248E-2</v>
      </c>
    </row>
    <row r="136" spans="1:29" x14ac:dyDescent="0.25">
      <c r="A136" s="71" t="s">
        <v>92</v>
      </c>
      <c r="B136" s="71"/>
      <c r="C136" s="71"/>
      <c r="D136" s="71"/>
      <c r="E136" s="71"/>
      <c r="F136" s="79">
        <f>SUM(F116:F135)</f>
        <v>0.53801449124042855</v>
      </c>
      <c r="G136" s="71"/>
      <c r="H136" s="71"/>
      <c r="I136" s="85">
        <f>SUM(I116:I135)</f>
        <v>0.98978672743889351</v>
      </c>
      <c r="K136" s="71" t="s">
        <v>92</v>
      </c>
      <c r="L136" s="71"/>
      <c r="M136" s="71"/>
      <c r="N136" s="71"/>
      <c r="O136" s="71"/>
      <c r="P136" s="79">
        <f>SUM(P116:P135)</f>
        <v>0.53934314541839157</v>
      </c>
      <c r="Q136" s="71"/>
      <c r="R136" s="71"/>
      <c r="S136" s="85">
        <f>SUM(S116:S135)</f>
        <v>0.99223105615515539</v>
      </c>
      <c r="U136" s="71" t="s">
        <v>92</v>
      </c>
      <c r="V136" s="71"/>
      <c r="W136" s="71"/>
      <c r="X136" s="71"/>
      <c r="Y136" s="71"/>
      <c r="Z136" s="79">
        <f>SUM(Z116:Z135)</f>
        <v>0.54410118158457876</v>
      </c>
      <c r="AA136" s="71"/>
      <c r="AB136" s="71"/>
      <c r="AC136" s="85">
        <f>SUM(AC116:AC135)</f>
        <v>1.0009844282717846</v>
      </c>
    </row>
    <row r="139" spans="1:29" x14ac:dyDescent="0.25">
      <c r="A139" s="71" t="s">
        <v>120</v>
      </c>
      <c r="B139" s="71" t="s">
        <v>121</v>
      </c>
      <c r="C139" s="71" t="s">
        <v>94</v>
      </c>
      <c r="D139" s="71" t="s">
        <v>122</v>
      </c>
    </row>
    <row r="140" spans="1:29" x14ac:dyDescent="0.25">
      <c r="A140">
        <f>F136</f>
        <v>0.53801449124042855</v>
      </c>
      <c r="B140">
        <f>AVERAGE(A140:A142)</f>
        <v>0.54048627274779959</v>
      </c>
      <c r="C140">
        <f>_xlfn.STDEV.S(A140:A142)</f>
        <v>3.2003132510463042E-3</v>
      </c>
      <c r="D140">
        <f>(C140/B140)*100</f>
        <v>0.59211739731632862</v>
      </c>
    </row>
    <row r="141" spans="1:29" x14ac:dyDescent="0.25">
      <c r="A141">
        <f>P136</f>
        <v>0.53934314541839157</v>
      </c>
    </row>
    <row r="142" spans="1:29" x14ac:dyDescent="0.25">
      <c r="A142">
        <f>Z136</f>
        <v>0.54410118158457876</v>
      </c>
    </row>
    <row r="144" spans="1:29" x14ac:dyDescent="0.25">
      <c r="D144">
        <f>C140*100</f>
        <v>0.32003132510463039</v>
      </c>
    </row>
  </sheetData>
  <mergeCells count="8">
    <mergeCell ref="H68:J68"/>
    <mergeCell ref="A1:A2"/>
    <mergeCell ref="B1:B2"/>
    <mergeCell ref="C1:C2"/>
    <mergeCell ref="D1:F1"/>
    <mergeCell ref="B38:B39"/>
    <mergeCell ref="A38:A39"/>
    <mergeCell ref="C38:E3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658F-1A63-4735-8A34-371288949006}">
  <dimension ref="A1:L44"/>
  <sheetViews>
    <sheetView topLeftCell="A12" workbookViewId="0">
      <selection activeCell="L42" sqref="L42:L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10.49/1000</f>
        <v>1.0490000000000001E-2</v>
      </c>
      <c r="F1" s="1" t="s">
        <v>54</v>
      </c>
      <c r="G1" s="1">
        <v>250</v>
      </c>
    </row>
    <row r="2" spans="1:7" x14ac:dyDescent="0.2">
      <c r="A2" s="1" t="s">
        <v>37</v>
      </c>
      <c r="B2" s="1" t="s">
        <v>46</v>
      </c>
      <c r="C2" s="1" t="s">
        <v>55</v>
      </c>
      <c r="D2" s="1">
        <v>10.444036363636368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1.0444036363636368E-2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1.5816666666666666</v>
      </c>
      <c r="D27" s="20">
        <v>3.8140270753908267</v>
      </c>
      <c r="E27" s="20">
        <v>34.072806550158347</v>
      </c>
      <c r="F27" s="19">
        <v>11.010583930487014</v>
      </c>
      <c r="G27" s="19">
        <v>15.689215036071918</v>
      </c>
      <c r="H27" s="18">
        <v>1.4886304581718175</v>
      </c>
      <c r="I27" s="1">
        <f>H27*$G$1</f>
        <v>372.15761454295438</v>
      </c>
      <c r="J27" s="1">
        <f>I27*$D$3</f>
        <v>3.8868276592907822</v>
      </c>
      <c r="K27" s="1">
        <f>J27/1000</f>
        <v>3.8868276592907824E-3</v>
      </c>
      <c r="L27" s="1">
        <f>K27/$D$1</f>
        <v>0.37052694559492677</v>
      </c>
    </row>
    <row r="28" spans="1:12" ht="12.75" customHeight="1" x14ac:dyDescent="0.2">
      <c r="A28" s="17">
        <v>2</v>
      </c>
      <c r="B28" s="16" t="s">
        <v>16</v>
      </c>
      <c r="C28" s="15">
        <v>2.3916666666666666</v>
      </c>
      <c r="D28" s="15">
        <v>6.4227841326471227</v>
      </c>
      <c r="E28" s="15">
        <v>24.16390769580887</v>
      </c>
      <c r="F28" s="14">
        <v>18.541715190279501</v>
      </c>
      <c r="G28" s="14">
        <v>11.126548774115486</v>
      </c>
      <c r="H28" s="13">
        <v>2.3829435537148194</v>
      </c>
      <c r="I28" s="1">
        <f t="shared" ref="I28:I43" si="0">H28*$G$1</f>
        <v>595.73588842870481</v>
      </c>
      <c r="J28" s="1">
        <f t="shared" ref="J28:J43" si="1">I28*$D$3</f>
        <v>6.2218872818726112</v>
      </c>
      <c r="K28" s="1">
        <f t="shared" ref="K28:K43" si="2">J28/1000</f>
        <v>6.2218872818726109E-3</v>
      </c>
      <c r="L28" s="1">
        <f t="shared" ref="L28:L42" si="3">K28/$D$1</f>
        <v>0.59312557501168828</v>
      </c>
    </row>
    <row r="29" spans="1:12" ht="12.75" customHeight="1" x14ac:dyDescent="0.2">
      <c r="A29" s="17">
        <v>3</v>
      </c>
      <c r="B29" s="16" t="s">
        <v>15</v>
      </c>
      <c r="C29" s="15">
        <v>3.5816666666666666</v>
      </c>
      <c r="D29" s="15">
        <v>1.3897816754315957E-3</v>
      </c>
      <c r="E29" s="15">
        <v>2.6212182937059195E-2</v>
      </c>
      <c r="F29" s="14">
        <v>4.0121130447990866E-3</v>
      </c>
      <c r="G29" s="14">
        <v>1.2069700629414856E-2</v>
      </c>
      <c r="H29" s="13">
        <v>5.2333705442564327E-4</v>
      </c>
      <c r="I29" s="1">
        <f t="shared" si="0"/>
        <v>0.13083426360641082</v>
      </c>
      <c r="J29" s="1">
        <f t="shared" si="1"/>
        <v>1.3664378067149408E-3</v>
      </c>
      <c r="K29" s="1">
        <f t="shared" si="2"/>
        <v>1.3664378067149408E-6</v>
      </c>
      <c r="L29" s="1">
        <f t="shared" si="3"/>
        <v>1.3026099206052817E-4</v>
      </c>
    </row>
    <row r="30" spans="1:12" ht="12.75" customHeight="1" x14ac:dyDescent="0.2">
      <c r="A30" s="17">
        <v>4</v>
      </c>
      <c r="B30" s="16" t="s">
        <v>14</v>
      </c>
      <c r="C30" s="15">
        <v>4.5383333333333331</v>
      </c>
      <c r="D30" s="15">
        <v>0.46152109772384386</v>
      </c>
      <c r="E30" s="15">
        <v>2.7873899731987812</v>
      </c>
      <c r="F30" s="14">
        <v>1.3323494253532966</v>
      </c>
      <c r="G30" s="14">
        <v>1.2834857209231914</v>
      </c>
      <c r="H30" s="13">
        <v>0.26627235717609543</v>
      </c>
      <c r="I30" s="1">
        <f t="shared" si="0"/>
        <v>66.568089294023864</v>
      </c>
      <c r="J30" s="69">
        <f t="shared" si="1"/>
        <v>0.69523954524457798</v>
      </c>
      <c r="K30" s="69">
        <f t="shared" si="2"/>
        <v>6.9523954524457795E-4</v>
      </c>
      <c r="L30" s="69">
        <f t="shared" si="3"/>
        <v>6.6276410414163767E-2</v>
      </c>
    </row>
    <row r="31" spans="1:12" ht="12.75" customHeight="1" x14ac:dyDescent="0.2">
      <c r="A31" s="17">
        <v>5</v>
      </c>
      <c r="B31" s="16" t="s">
        <v>13</v>
      </c>
      <c r="C31" s="15">
        <v>4.8633333333333333</v>
      </c>
      <c r="D31" s="15">
        <v>1.4318060955361627</v>
      </c>
      <c r="E31" s="15">
        <v>7.8744358078481316</v>
      </c>
      <c r="F31" s="14">
        <v>4.133431901625495</v>
      </c>
      <c r="G31" s="14">
        <v>3.6258743903354764</v>
      </c>
      <c r="H31" s="13">
        <v>0.70735955964039998</v>
      </c>
      <c r="I31" s="1">
        <f t="shared" si="0"/>
        <v>176.8398899101</v>
      </c>
      <c r="J31" s="1">
        <f t="shared" si="1"/>
        <v>1.8469222407625363</v>
      </c>
      <c r="K31" s="1">
        <f t="shared" si="2"/>
        <v>1.8469222407625364E-3</v>
      </c>
      <c r="L31" s="1">
        <f t="shared" si="3"/>
        <v>0.17606503725095674</v>
      </c>
    </row>
    <row r="32" spans="1:12" ht="12.75" customHeight="1" x14ac:dyDescent="0.2">
      <c r="A32" s="17">
        <v>6</v>
      </c>
      <c r="B32" s="16" t="s">
        <v>12</v>
      </c>
      <c r="C32" s="15">
        <v>5.37</v>
      </c>
      <c r="D32" s="15">
        <v>8.1956389008642355E-5</v>
      </c>
      <c r="E32" s="15">
        <v>0</v>
      </c>
      <c r="F32" s="14">
        <v>2.3659708805995604E-4</v>
      </c>
      <c r="G32" s="14">
        <v>0</v>
      </c>
      <c r="H32" s="13">
        <v>3.9652084483199346E-5</v>
      </c>
      <c r="I32" s="1">
        <f t="shared" si="0"/>
        <v>9.9130211207998364E-3</v>
      </c>
      <c r="J32" s="69">
        <f t="shared" si="1"/>
        <v>1.0353195305912883E-4</v>
      </c>
      <c r="K32" s="69">
        <f t="shared" si="2"/>
        <v>1.0353195305912883E-7</v>
      </c>
      <c r="L32" s="69">
        <f t="shared" si="3"/>
        <v>9.8695856109751022E-6</v>
      </c>
    </row>
    <row r="33" spans="1:12" ht="12.75" customHeight="1" x14ac:dyDescent="0.2">
      <c r="A33" s="17">
        <v>7</v>
      </c>
      <c r="B33" s="16" t="s">
        <v>11</v>
      </c>
      <c r="C33" s="15">
        <v>8.2649999999999988</v>
      </c>
      <c r="D33" s="15">
        <v>4.3567178404159268</v>
      </c>
      <c r="E33" s="15">
        <v>13.102759508982517</v>
      </c>
      <c r="F33" s="14">
        <v>12.577259283990312</v>
      </c>
      <c r="G33" s="14">
        <v>6.0333160756728867</v>
      </c>
      <c r="H33" s="13">
        <v>2.1192957875494285</v>
      </c>
      <c r="I33" s="1">
        <f t="shared" si="0"/>
        <v>529.82394688735712</v>
      </c>
      <c r="J33" s="1">
        <f t="shared" si="1"/>
        <v>5.5335005676169011</v>
      </c>
      <c r="K33" s="1">
        <f t="shared" si="2"/>
        <v>5.5335005676169008E-3</v>
      </c>
      <c r="L33" s="1">
        <f t="shared" si="3"/>
        <v>0.52750243733240232</v>
      </c>
    </row>
    <row r="34" spans="1:12" ht="12.75" customHeight="1" x14ac:dyDescent="0.2">
      <c r="A34" s="17">
        <v>8</v>
      </c>
      <c r="B34" s="16" t="s">
        <v>10</v>
      </c>
      <c r="C34" s="15">
        <v>8.9116666666666653</v>
      </c>
      <c r="D34" s="15">
        <v>1.6167960103578414</v>
      </c>
      <c r="E34" s="15">
        <v>6.4655549204032727</v>
      </c>
      <c r="F34" s="14">
        <v>4.6674729409720808</v>
      </c>
      <c r="G34" s="14">
        <v>2.9771390074489879</v>
      </c>
      <c r="H34" s="13">
        <v>0.90394032151391002</v>
      </c>
      <c r="I34" s="1">
        <f t="shared" si="0"/>
        <v>225.98508037847751</v>
      </c>
      <c r="J34" s="1">
        <f t="shared" si="1"/>
        <v>2.3601963971121065</v>
      </c>
      <c r="K34" s="1">
        <f t="shared" si="2"/>
        <v>2.3601963971121064E-3</v>
      </c>
      <c r="L34" s="1">
        <f t="shared" si="3"/>
        <v>0.22499489009648296</v>
      </c>
    </row>
    <row r="35" spans="1:12" ht="12.75" customHeight="1" x14ac:dyDescent="0.2">
      <c r="A35" s="17">
        <v>9</v>
      </c>
      <c r="B35" s="16" t="s">
        <v>9</v>
      </c>
      <c r="C35" s="15">
        <v>13.399999999999999</v>
      </c>
      <c r="D35" s="15">
        <v>3.9556584638542072</v>
      </c>
      <c r="E35" s="15">
        <v>20.569041797619391</v>
      </c>
      <c r="F35" s="14">
        <v>11.419454727427453</v>
      </c>
      <c r="G35" s="14">
        <v>9.471251491236556</v>
      </c>
      <c r="H35" s="13">
        <v>2.1142788617082129</v>
      </c>
      <c r="I35" s="1">
        <f t="shared" si="0"/>
        <v>528.56971542705321</v>
      </c>
      <c r="J35" s="1">
        <f t="shared" si="1"/>
        <v>5.520401328637071</v>
      </c>
      <c r="K35" s="1">
        <f t="shared" si="2"/>
        <v>5.520401328637071E-3</v>
      </c>
      <c r="L35" s="1">
        <f t="shared" si="3"/>
        <v>0.52625370149066453</v>
      </c>
    </row>
    <row r="36" spans="1:12" ht="12.75" customHeight="1" x14ac:dyDescent="0.2">
      <c r="A36" s="17">
        <v>10</v>
      </c>
      <c r="B36" s="16" t="s">
        <v>8</v>
      </c>
      <c r="C36" s="15">
        <v>14.731666666666666</v>
      </c>
      <c r="D36" s="15">
        <v>0.7524878010895184</v>
      </c>
      <c r="E36" s="15">
        <v>5.5876955955153838</v>
      </c>
      <c r="F36" s="14">
        <v>2.1723312202010927</v>
      </c>
      <c r="G36" s="14">
        <v>2.5729186007938454</v>
      </c>
      <c r="H36" s="13">
        <v>0.38080236352356223</v>
      </c>
      <c r="I36" s="1">
        <f t="shared" si="0"/>
        <v>95.200590880890559</v>
      </c>
      <c r="J36" s="69">
        <f t="shared" si="1"/>
        <v>0.99427843299968977</v>
      </c>
      <c r="K36" s="69">
        <f t="shared" si="2"/>
        <v>9.9427843299968984E-4</v>
      </c>
      <c r="L36" s="69">
        <f t="shared" si="3"/>
        <v>9.4783454051448016E-2</v>
      </c>
    </row>
    <row r="37" spans="1:12" ht="12.75" customHeight="1" x14ac:dyDescent="0.2">
      <c r="A37" s="17">
        <v>11</v>
      </c>
      <c r="B37" s="16" t="s">
        <v>7</v>
      </c>
      <c r="C37" s="15">
        <v>16.901666666666664</v>
      </c>
      <c r="D37" s="15">
        <v>9.6435351066848335E-2</v>
      </c>
      <c r="E37" s="15">
        <v>0.68241246842505188</v>
      </c>
      <c r="F37" s="14">
        <v>0.27839590695058436</v>
      </c>
      <c r="G37" s="14">
        <v>0.31422465726902443</v>
      </c>
      <c r="H37" s="13">
        <v>3.8562974539101624E-2</v>
      </c>
      <c r="I37" s="1">
        <f t="shared" si="0"/>
        <v>9.6407436347754061</v>
      </c>
      <c r="J37" s="69">
        <f>I37*$D$3</f>
        <v>0.10068827709409019</v>
      </c>
      <c r="K37" s="69">
        <f t="shared" si="2"/>
        <v>1.0068827709409018E-4</v>
      </c>
      <c r="L37" s="69">
        <f t="shared" si="3"/>
        <v>9.5985011529161265E-3</v>
      </c>
    </row>
    <row r="38" spans="1:12" ht="12.75" customHeight="1" x14ac:dyDescent="0.2">
      <c r="A38" s="17">
        <v>12</v>
      </c>
      <c r="B38" s="16" t="s">
        <v>6</v>
      </c>
      <c r="C38" s="15">
        <v>18.139999999999997</v>
      </c>
      <c r="D38" s="15">
        <v>1.9868215517250716E-4</v>
      </c>
      <c r="E38" s="15">
        <v>0</v>
      </c>
      <c r="F38" s="14">
        <v>5.7356869832728412E-4</v>
      </c>
      <c r="G38" s="14">
        <v>0</v>
      </c>
      <c r="H38" s="13">
        <v>8.8055997840896794E-5</v>
      </c>
      <c r="I38" s="1">
        <f t="shared" si="0"/>
        <v>2.2013999460224198E-2</v>
      </c>
      <c r="J38" s="69">
        <f>I38*$D$3</f>
        <v>2.2991501087165291E-4</v>
      </c>
      <c r="K38" s="69">
        <f t="shared" si="2"/>
        <v>2.299150108716529E-7</v>
      </c>
      <c r="L38" s="69">
        <f t="shared" si="3"/>
        <v>2.1917541551158522E-5</v>
      </c>
    </row>
    <row r="39" spans="1:12" ht="12.75" customHeight="1" x14ac:dyDescent="0.2">
      <c r="A39" s="17">
        <v>13</v>
      </c>
      <c r="B39" s="16" t="s">
        <v>5</v>
      </c>
      <c r="C39" s="15">
        <v>18.561666666666664</v>
      </c>
      <c r="D39" s="15">
        <v>2.8785554670938636</v>
      </c>
      <c r="E39" s="15">
        <v>23.7785965645425</v>
      </c>
      <c r="F39" s="14">
        <v>8.3100030341948905</v>
      </c>
      <c r="G39" s="14">
        <v>10.949127839173391</v>
      </c>
      <c r="H39" s="13">
        <v>1.186156095130622</v>
      </c>
      <c r="I39" s="1">
        <f t="shared" si="0"/>
        <v>296.53902378265553</v>
      </c>
      <c r="J39" s="1">
        <f>I39*$D$3</f>
        <v>3.097064347623284</v>
      </c>
      <c r="K39" s="1">
        <f>J39/1000</f>
        <v>3.097064347623284E-3</v>
      </c>
      <c r="L39" s="1">
        <f>K39/$D$1</f>
        <v>0.29523968995455518</v>
      </c>
    </row>
    <row r="40" spans="1:12" ht="12.75" customHeight="1" x14ac:dyDescent="0.2">
      <c r="A40" s="17">
        <v>14</v>
      </c>
      <c r="B40" s="16" t="s">
        <v>4</v>
      </c>
      <c r="C40" s="15">
        <v>19.043333333333333</v>
      </c>
      <c r="D40" s="15">
        <v>1.184920282701055</v>
      </c>
      <c r="E40" s="15">
        <v>10.180551908002483</v>
      </c>
      <c r="F40" s="14">
        <v>3.4207057175333402</v>
      </c>
      <c r="G40" s="14">
        <v>4.6877520299190296</v>
      </c>
      <c r="H40" s="13">
        <v>0.57265433936463705</v>
      </c>
      <c r="I40" s="1">
        <f t="shared" si="0"/>
        <v>143.16358484115926</v>
      </c>
      <c r="J40" s="1">
        <f t="shared" si="1"/>
        <v>1.4952056860296077</v>
      </c>
      <c r="K40" s="1">
        <f t="shared" si="2"/>
        <v>1.4952056860296078E-3</v>
      </c>
      <c r="L40" s="1">
        <f t="shared" si="3"/>
        <v>0.14253629037460511</v>
      </c>
    </row>
    <row r="41" spans="1:12" ht="12.75" customHeight="1" x14ac:dyDescent="0.2">
      <c r="A41" s="17">
        <v>15</v>
      </c>
      <c r="B41" s="16" t="s">
        <v>3</v>
      </c>
      <c r="C41" s="15">
        <v>20.02</v>
      </c>
      <c r="D41" s="15">
        <v>2.2962180693581371</v>
      </c>
      <c r="E41" s="15">
        <v>19.606174386954308</v>
      </c>
      <c r="F41" s="14">
        <v>6.6288731767269589</v>
      </c>
      <c r="G41" s="14">
        <v>9.0278881353324287</v>
      </c>
      <c r="H41" s="13">
        <v>0.93433353004867414</v>
      </c>
      <c r="I41" s="1">
        <f t="shared" si="0"/>
        <v>233.58338251216853</v>
      </c>
      <c r="J41" s="1">
        <f t="shared" si="1"/>
        <v>2.4395533408982715</v>
      </c>
      <c r="K41" s="1">
        <f t="shared" si="2"/>
        <v>2.4395533408982715E-3</v>
      </c>
      <c r="L41" s="1">
        <f t="shared" si="3"/>
        <v>0.23255989903701346</v>
      </c>
    </row>
    <row r="42" spans="1:12" ht="12.75" customHeight="1" x14ac:dyDescent="0.2">
      <c r="A42" s="17">
        <v>16</v>
      </c>
      <c r="B42" s="16" t="s">
        <v>2</v>
      </c>
      <c r="C42" s="15">
        <v>20.366666666666664</v>
      </c>
      <c r="D42" s="15">
        <v>2.8972415763540322</v>
      </c>
      <c r="E42" s="15">
        <v>25.523703828396282</v>
      </c>
      <c r="F42" s="14">
        <v>8.3639473220241154</v>
      </c>
      <c r="G42" s="14">
        <v>11.752682517984722</v>
      </c>
      <c r="H42" s="13">
        <v>1.3223560618351695</v>
      </c>
      <c r="I42" s="1">
        <f t="shared" si="0"/>
        <v>330.5890154587924</v>
      </c>
      <c r="J42" s="1">
        <f t="shared" si="1"/>
        <v>3.4526836988703731</v>
      </c>
      <c r="K42" s="1">
        <f t="shared" si="2"/>
        <v>3.4526836988703733E-3</v>
      </c>
      <c r="L42" s="1">
        <f t="shared" si="3"/>
        <v>0.32914048606962565</v>
      </c>
    </row>
    <row r="43" spans="1:12" x14ac:dyDescent="0.2">
      <c r="A43" s="12">
        <v>17</v>
      </c>
      <c r="B43" s="11" t="s">
        <v>1</v>
      </c>
      <c r="C43" s="10">
        <v>22.053333333333331</v>
      </c>
      <c r="D43" s="10">
        <v>2.4728043120941945</v>
      </c>
      <c r="E43" s="10">
        <v>22.752187552132032</v>
      </c>
      <c r="F43" s="9">
        <v>7.1386539434026846</v>
      </c>
      <c r="G43" s="9">
        <v>10.476506023093634</v>
      </c>
      <c r="H43" s="8">
        <v>1.1981862580482516</v>
      </c>
      <c r="I43" s="1">
        <f t="shared" si="0"/>
        <v>299.5465645120629</v>
      </c>
      <c r="J43" s="1">
        <f t="shared" si="1"/>
        <v>3.128475212366332</v>
      </c>
      <c r="K43" s="1">
        <f t="shared" si="2"/>
        <v>3.1284752123663319E-3</v>
      </c>
      <c r="L43" s="1">
        <f>K43/$D$1</f>
        <v>0.2982340526564663</v>
      </c>
    </row>
    <row r="44" spans="1:12" x14ac:dyDescent="0.2">
      <c r="A44" s="7" t="s">
        <v>0</v>
      </c>
      <c r="B44" s="6"/>
      <c r="C44" s="5"/>
      <c r="D44" s="4">
        <f>SUM(D27:D43)</f>
        <v>34.639643995903192</v>
      </c>
      <c r="E44" s="4">
        <f>SUM(E27:E43)</f>
        <v>217.17343074092443</v>
      </c>
      <c r="F44" s="3">
        <f>SUM(F27:F43)</f>
        <v>100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107A-045A-4596-A637-D36CAA63CD32}">
  <dimension ref="A1:L44"/>
  <sheetViews>
    <sheetView topLeftCell="A7" workbookViewId="0">
      <selection activeCell="L36" sqref="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9.61/1000</f>
        <v>9.6099999999999988E-3</v>
      </c>
      <c r="F1" s="1" t="s">
        <v>54</v>
      </c>
      <c r="G1" s="1">
        <v>50</v>
      </c>
    </row>
    <row r="2" spans="1:7" x14ac:dyDescent="0.2">
      <c r="A2" s="1" t="s">
        <v>37</v>
      </c>
      <c r="B2" s="1" t="s">
        <v>41</v>
      </c>
      <c r="C2" s="1" t="s">
        <v>55</v>
      </c>
      <c r="D2" s="1">
        <v>9.5732545454545388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9.573254545454539E-3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1.5783333333333334</v>
      </c>
      <c r="D27" s="20">
        <v>18.316731651129295</v>
      </c>
      <c r="E27" s="20">
        <v>165.91987265719544</v>
      </c>
      <c r="F27" s="19">
        <v>10.866413960639457</v>
      </c>
      <c r="G27" s="19">
        <v>15.719889371639162</v>
      </c>
      <c r="H27" s="18">
        <v>7.1490957172182048</v>
      </c>
      <c r="I27" s="1">
        <f>H27*$G$1</f>
        <v>357.45478586091025</v>
      </c>
      <c r="J27" s="1">
        <f>I27*$D$3</f>
        <v>3.4220056535374379</v>
      </c>
      <c r="K27" s="1">
        <f>J27/1000</f>
        <v>3.4220056535374378E-3</v>
      </c>
      <c r="L27" s="1">
        <f>K27/$D$1</f>
        <v>0.35608799724635154</v>
      </c>
    </row>
    <row r="28" spans="1:12" ht="12.75" customHeight="1" x14ac:dyDescent="0.2">
      <c r="A28" s="17">
        <v>2</v>
      </c>
      <c r="B28" s="16" t="s">
        <v>16</v>
      </c>
      <c r="C28" s="15">
        <v>2.3866666666666667</v>
      </c>
      <c r="D28" s="15">
        <v>30.783080978684062</v>
      </c>
      <c r="E28" s="15">
        <v>117.45764608716999</v>
      </c>
      <c r="F28" s="14">
        <v>18.262084484796397</v>
      </c>
      <c r="G28" s="14">
        <v>11.12839090805187</v>
      </c>
      <c r="H28" s="13">
        <v>11.420957464345571</v>
      </c>
      <c r="I28" s="1">
        <f t="shared" ref="I28:I43" si="0">H28*$G$1</f>
        <v>571.04787321727861</v>
      </c>
      <c r="J28" s="1">
        <f t="shared" ref="J28:J43" si="1">I28*$D$3</f>
        <v>5.4667866479494593</v>
      </c>
      <c r="K28" s="1">
        <f t="shared" ref="K28:K43" si="2">J28/1000</f>
        <v>5.4667866479494592E-3</v>
      </c>
      <c r="L28" s="1">
        <f t="shared" ref="L28:L42" si="3">K28/$D$1</f>
        <v>0.56886437543698853</v>
      </c>
    </row>
    <row r="29" spans="1:12" ht="12.75" customHeight="1" x14ac:dyDescent="0.2">
      <c r="A29" s="17">
        <v>3</v>
      </c>
      <c r="B29" s="16" t="s">
        <v>15</v>
      </c>
      <c r="C29" s="15">
        <v>3.5783333333333331</v>
      </c>
      <c r="D29" s="15">
        <v>3.7754576536653123E-3</v>
      </c>
      <c r="E29" s="15">
        <v>4.541489521136377E-2</v>
      </c>
      <c r="F29" s="14">
        <v>2.239792913768131E-3</v>
      </c>
      <c r="G29" s="14">
        <v>4.3027825245637516E-3</v>
      </c>
      <c r="H29" s="13">
        <v>1.4216886885951574E-3</v>
      </c>
      <c r="I29" s="1">
        <f t="shared" si="0"/>
        <v>7.108443442975787E-2</v>
      </c>
      <c r="J29" s="1">
        <f t="shared" si="1"/>
        <v>6.805093850157447E-4</v>
      </c>
      <c r="K29" s="1">
        <f t="shared" si="2"/>
        <v>6.8050938501574469E-7</v>
      </c>
      <c r="L29" s="1">
        <f t="shared" si="3"/>
        <v>7.0812631115061889E-5</v>
      </c>
    </row>
    <row r="30" spans="1:12" ht="12.75" customHeight="1" x14ac:dyDescent="0.2">
      <c r="A30" s="17">
        <v>4</v>
      </c>
      <c r="B30" s="16" t="s">
        <v>14</v>
      </c>
      <c r="C30" s="15">
        <v>4.53</v>
      </c>
      <c r="D30" s="15">
        <v>2.1031299827155729</v>
      </c>
      <c r="E30" s="15">
        <v>12.811414425779686</v>
      </c>
      <c r="F30" s="14">
        <v>1.2476833444142814</v>
      </c>
      <c r="G30" s="14">
        <v>1.2138028690726872</v>
      </c>
      <c r="H30" s="13">
        <v>1.213390635243466</v>
      </c>
      <c r="I30" s="1">
        <f t="shared" si="0"/>
        <v>60.6695317621733</v>
      </c>
      <c r="J30" s="69">
        <f t="shared" si="1"/>
        <v>0.58080487071282405</v>
      </c>
      <c r="K30" s="69">
        <f t="shared" si="2"/>
        <v>5.8080487071282408E-4</v>
      </c>
      <c r="L30" s="69">
        <f t="shared" si="3"/>
        <v>6.0437551583020201E-2</v>
      </c>
    </row>
    <row r="31" spans="1:12" ht="12.75" customHeight="1" x14ac:dyDescent="0.2">
      <c r="A31" s="17">
        <v>5</v>
      </c>
      <c r="B31" s="16" t="s">
        <v>13</v>
      </c>
      <c r="C31" s="15">
        <v>4.8566666666666665</v>
      </c>
      <c r="D31" s="15">
        <v>7.5062409823292375</v>
      </c>
      <c r="E31" s="15">
        <v>41.874925190228872</v>
      </c>
      <c r="F31" s="14">
        <v>4.4530827527452264</v>
      </c>
      <c r="G31" s="14">
        <v>3.9673920965218188</v>
      </c>
      <c r="H31" s="13">
        <v>3.7083312694145674</v>
      </c>
      <c r="I31" s="1">
        <f t="shared" si="0"/>
        <v>185.41656347072836</v>
      </c>
      <c r="J31" s="1">
        <f t="shared" si="1"/>
        <v>1.7750399590487103</v>
      </c>
      <c r="K31" s="1">
        <f t="shared" si="2"/>
        <v>1.7750399590487102E-3</v>
      </c>
      <c r="L31" s="1">
        <f t="shared" si="3"/>
        <v>0.18470759199258174</v>
      </c>
    </row>
    <row r="32" spans="1:12" ht="12.75" customHeight="1" x14ac:dyDescent="0.2">
      <c r="A32" s="17">
        <v>6</v>
      </c>
      <c r="B32" s="16" t="s">
        <v>12</v>
      </c>
      <c r="C32" s="15">
        <v>5.4349999999999996</v>
      </c>
      <c r="D32" s="15">
        <v>1.0053317051728419E-3</v>
      </c>
      <c r="E32" s="15">
        <v>0</v>
      </c>
      <c r="F32" s="14">
        <v>5.9641374259529066E-4</v>
      </c>
      <c r="G32" s="14">
        <v>0</v>
      </c>
      <c r="H32" s="13">
        <v>4.863989029945115E-4</v>
      </c>
      <c r="I32" s="1">
        <f t="shared" si="0"/>
        <v>2.4319945149725575E-2</v>
      </c>
      <c r="J32" s="69">
        <f t="shared" si="1"/>
        <v>2.3282102544981543E-4</v>
      </c>
      <c r="K32" s="69">
        <f t="shared" si="2"/>
        <v>2.3282102544981542E-7</v>
      </c>
      <c r="L32" s="69">
        <f t="shared" si="3"/>
        <v>2.4226953740875695E-5</v>
      </c>
    </row>
    <row r="33" spans="1:12" ht="12.75" customHeight="1" x14ac:dyDescent="0.2">
      <c r="A33" s="17">
        <v>7</v>
      </c>
      <c r="B33" s="16" t="s">
        <v>11</v>
      </c>
      <c r="C33" s="15">
        <v>8.26</v>
      </c>
      <c r="D33" s="15">
        <v>22.198366966073277</v>
      </c>
      <c r="E33" s="15">
        <v>67.618288477529831</v>
      </c>
      <c r="F33" s="14">
        <v>13.16919684678923</v>
      </c>
      <c r="G33" s="14">
        <v>6.4064177325069505</v>
      </c>
      <c r="H33" s="13">
        <v>10.798244762434329</v>
      </c>
      <c r="I33" s="1">
        <f t="shared" si="0"/>
        <v>539.91223812171643</v>
      </c>
      <c r="J33" s="1">
        <f t="shared" si="1"/>
        <v>5.1687172877452552</v>
      </c>
      <c r="K33" s="1">
        <f t="shared" si="2"/>
        <v>5.1687172877452553E-3</v>
      </c>
      <c r="L33" s="1">
        <f t="shared" si="3"/>
        <v>0.53784779268941274</v>
      </c>
    </row>
    <row r="34" spans="1:12" ht="12.75" customHeight="1" x14ac:dyDescent="0.2">
      <c r="A34" s="17">
        <v>8</v>
      </c>
      <c r="B34" s="16" t="s">
        <v>10</v>
      </c>
      <c r="C34" s="15">
        <v>8.8966666666666665</v>
      </c>
      <c r="D34" s="15">
        <v>8.7892796431032618</v>
      </c>
      <c r="E34" s="15">
        <v>33.759974745503889</v>
      </c>
      <c r="F34" s="14">
        <v>5.214246342463233</v>
      </c>
      <c r="G34" s="14">
        <v>3.1985503586127431</v>
      </c>
      <c r="H34" s="13">
        <v>4.9140301037135679</v>
      </c>
      <c r="I34" s="1">
        <f t="shared" si="0"/>
        <v>245.7015051856784</v>
      </c>
      <c r="J34" s="1">
        <f t="shared" si="1"/>
        <v>2.3521630513438176</v>
      </c>
      <c r="K34" s="1">
        <f t="shared" si="2"/>
        <v>2.3521630513438176E-3</v>
      </c>
      <c r="L34" s="1">
        <f t="shared" si="3"/>
        <v>0.24476202407323808</v>
      </c>
    </row>
    <row r="35" spans="1:12" ht="12.75" customHeight="1" x14ac:dyDescent="0.2">
      <c r="A35" s="17">
        <v>9</v>
      </c>
      <c r="B35" s="16" t="s">
        <v>9</v>
      </c>
      <c r="C35" s="15">
        <v>13.391666666666666</v>
      </c>
      <c r="D35" s="15">
        <v>19.540571689327717</v>
      </c>
      <c r="E35" s="15">
        <v>103.04572714343061</v>
      </c>
      <c r="F35" s="14">
        <v>11.592457925794612</v>
      </c>
      <c r="G35" s="14">
        <v>9.762950061211944</v>
      </c>
      <c r="H35" s="13">
        <v>10.444333869053221</v>
      </c>
      <c r="I35" s="1">
        <f t="shared" si="0"/>
        <v>522.21669345266105</v>
      </c>
      <c r="J35" s="1">
        <f t="shared" si="1"/>
        <v>4.999313334307927</v>
      </c>
      <c r="K35" s="1">
        <f t="shared" si="2"/>
        <v>4.9993133343079268E-3</v>
      </c>
      <c r="L35" s="1">
        <f t="shared" si="3"/>
        <v>0.52021990991757827</v>
      </c>
    </row>
    <row r="36" spans="1:12" ht="12.75" customHeight="1" x14ac:dyDescent="0.2">
      <c r="A36" s="17">
        <v>10</v>
      </c>
      <c r="B36" s="16" t="s">
        <v>8</v>
      </c>
      <c r="C36" s="15">
        <v>14.725</v>
      </c>
      <c r="D36" s="15">
        <v>3.7770269943384247</v>
      </c>
      <c r="E36" s="15">
        <v>27.367319314286895</v>
      </c>
      <c r="F36" s="14">
        <v>2.2407239262284389</v>
      </c>
      <c r="G36" s="14">
        <v>2.5928855002665459</v>
      </c>
      <c r="H36" s="13">
        <v>1.9113941840038726</v>
      </c>
      <c r="I36" s="1">
        <f t="shared" si="0"/>
        <v>95.569709200193628</v>
      </c>
      <c r="J36" s="69">
        <f t="shared" si="1"/>
        <v>0.91491315300852216</v>
      </c>
      <c r="K36" s="69">
        <f t="shared" si="2"/>
        <v>9.1491315300852214E-4</v>
      </c>
      <c r="L36" s="69">
        <f t="shared" si="3"/>
        <v>9.5204282310980465E-2</v>
      </c>
    </row>
    <row r="37" spans="1:12" ht="12.75" customHeight="1" x14ac:dyDescent="0.2">
      <c r="A37" s="17">
        <v>11</v>
      </c>
      <c r="B37" s="16" t="s">
        <v>7</v>
      </c>
      <c r="C37" s="15">
        <v>16.913333333333334</v>
      </c>
      <c r="D37" s="15">
        <v>0.15824959153680734</v>
      </c>
      <c r="E37" s="15">
        <v>1.4832134197996369</v>
      </c>
      <c r="F37" s="14">
        <v>9.3881681704663433E-2</v>
      </c>
      <c r="G37" s="14">
        <v>0.14052536625286366</v>
      </c>
      <c r="H37" s="13">
        <v>6.3281513488003593E-2</v>
      </c>
      <c r="I37" s="1">
        <f t="shared" si="0"/>
        <v>3.1640756744001797</v>
      </c>
      <c r="J37" s="69">
        <f>I37*$D$3</f>
        <v>3.0290501832113657E-2</v>
      </c>
      <c r="K37" s="69">
        <f t="shared" si="2"/>
        <v>3.0290501832113658E-5</v>
      </c>
      <c r="L37" s="69">
        <f t="shared" si="3"/>
        <v>3.1519772978266039E-3</v>
      </c>
    </row>
    <row r="38" spans="1:12" ht="12.75" customHeight="1" x14ac:dyDescent="0.2">
      <c r="A38" s="17">
        <v>12</v>
      </c>
      <c r="B38" s="16" t="s">
        <v>6</v>
      </c>
      <c r="C38" s="15">
        <v>18.163333333333334</v>
      </c>
      <c r="D38" s="15">
        <v>5.7920815286655394E-3</v>
      </c>
      <c r="E38" s="15">
        <v>0</v>
      </c>
      <c r="F38" s="14">
        <v>3.4361564488156219E-3</v>
      </c>
      <c r="G38" s="14">
        <v>0</v>
      </c>
      <c r="H38" s="13">
        <v>2.5670524770581293E-3</v>
      </c>
      <c r="I38" s="1">
        <f t="shared" si="0"/>
        <v>0.12835262385290647</v>
      </c>
      <c r="J38" s="69">
        <f>I38*$D$3</f>
        <v>1.2287523397208535E-3</v>
      </c>
      <c r="K38" s="69">
        <f t="shared" si="2"/>
        <v>1.2287523397208534E-6</v>
      </c>
      <c r="L38" s="69">
        <f t="shared" si="3"/>
        <v>1.2786184596470901E-4</v>
      </c>
    </row>
    <row r="39" spans="1:12" ht="12.75" customHeight="1" x14ac:dyDescent="0.2">
      <c r="A39" s="17">
        <v>13</v>
      </c>
      <c r="B39" s="16" t="s">
        <v>5</v>
      </c>
      <c r="C39" s="15">
        <v>18.558333333333334</v>
      </c>
      <c r="D39" s="15">
        <v>13.365303937842704</v>
      </c>
      <c r="E39" s="15">
        <v>112.37794660371095</v>
      </c>
      <c r="F39" s="14">
        <v>7.9289759802431412</v>
      </c>
      <c r="G39" s="14">
        <v>10.64712056567323</v>
      </c>
      <c r="H39" s="13">
        <v>5.5073931735457107</v>
      </c>
      <c r="I39" s="1">
        <f t="shared" si="0"/>
        <v>275.36965867728554</v>
      </c>
      <c r="J39" s="1">
        <f>I39*$D$3</f>
        <v>2.6361838366125889</v>
      </c>
      <c r="K39" s="1">
        <f>J39/1000</f>
        <v>2.6361838366125889E-3</v>
      </c>
      <c r="L39" s="1">
        <f>K39/$D$1</f>
        <v>0.27431673638008214</v>
      </c>
    </row>
    <row r="40" spans="1:12" ht="12.75" customHeight="1" x14ac:dyDescent="0.2">
      <c r="A40" s="17">
        <v>14</v>
      </c>
      <c r="B40" s="16" t="s">
        <v>4</v>
      </c>
      <c r="C40" s="15">
        <v>19.041666666666664</v>
      </c>
      <c r="D40" s="15">
        <v>5.523264694178966</v>
      </c>
      <c r="E40" s="15">
        <v>48.83978537098082</v>
      </c>
      <c r="F40" s="14">
        <v>3.2766806723094075</v>
      </c>
      <c r="G40" s="14">
        <v>4.6272698421886354</v>
      </c>
      <c r="H40" s="13">
        <v>2.6693116328223554</v>
      </c>
      <c r="I40" s="1">
        <f t="shared" si="0"/>
        <v>133.46558164111778</v>
      </c>
      <c r="J40" s="1">
        <f t="shared" si="1"/>
        <v>1.2776999861075646</v>
      </c>
      <c r="K40" s="1">
        <f t="shared" si="2"/>
        <v>1.2776999861075647E-3</v>
      </c>
      <c r="L40" s="1">
        <f t="shared" si="3"/>
        <v>0.13295525349714515</v>
      </c>
    </row>
    <row r="41" spans="1:12" ht="12.75" customHeight="1" x14ac:dyDescent="0.2">
      <c r="A41" s="17">
        <v>15</v>
      </c>
      <c r="B41" s="16" t="s">
        <v>3</v>
      </c>
      <c r="C41" s="15">
        <v>20.014999999999997</v>
      </c>
      <c r="D41" s="15">
        <v>10.760570080332046</v>
      </c>
      <c r="E41" s="15">
        <v>92.514319523944124</v>
      </c>
      <c r="F41" s="14">
        <v>6.3837157836043472</v>
      </c>
      <c r="G41" s="14">
        <v>8.7651638403412768</v>
      </c>
      <c r="H41" s="13">
        <v>4.378487201480465</v>
      </c>
      <c r="I41" s="1">
        <f t="shared" si="0"/>
        <v>218.92436007402324</v>
      </c>
      <c r="J41" s="1">
        <f t="shared" si="1"/>
        <v>2.0958186251893691</v>
      </c>
      <c r="K41" s="1">
        <f t="shared" si="2"/>
        <v>2.0958186251893692E-3</v>
      </c>
      <c r="L41" s="1">
        <f t="shared" si="3"/>
        <v>0.21808726588859204</v>
      </c>
    </row>
    <row r="42" spans="1:12" ht="12.75" customHeight="1" x14ac:dyDescent="0.2">
      <c r="A42" s="17">
        <v>16</v>
      </c>
      <c r="B42" s="16" t="s">
        <v>2</v>
      </c>
      <c r="C42" s="15">
        <v>20.361666666666665</v>
      </c>
      <c r="D42" s="15">
        <v>13.917287730699339</v>
      </c>
      <c r="E42" s="15">
        <v>122.16308641487635</v>
      </c>
      <c r="F42" s="14">
        <v>8.2564407543626128</v>
      </c>
      <c r="G42" s="14">
        <v>11.574202492955987</v>
      </c>
      <c r="H42" s="13">
        <v>6.3521143508350821</v>
      </c>
      <c r="I42" s="1">
        <f t="shared" si="0"/>
        <v>317.60571754175413</v>
      </c>
      <c r="J42" s="1">
        <f t="shared" si="1"/>
        <v>3.0405203791189481</v>
      </c>
      <c r="K42" s="1">
        <f t="shared" si="2"/>
        <v>3.0405203791189482E-3</v>
      </c>
      <c r="L42" s="1">
        <f t="shared" si="3"/>
        <v>0.31639129855556175</v>
      </c>
    </row>
    <row r="43" spans="1:12" x14ac:dyDescent="0.2">
      <c r="A43" s="12">
        <v>17</v>
      </c>
      <c r="B43" s="11" t="s">
        <v>1</v>
      </c>
      <c r="C43" s="10">
        <v>22.046666666666663</v>
      </c>
      <c r="D43" s="10">
        <v>11.813122386131399</v>
      </c>
      <c r="E43" s="10">
        <v>108.19842142051087</v>
      </c>
      <c r="F43" s="9">
        <v>7.0081431807997507</v>
      </c>
      <c r="G43" s="9">
        <v>10.25113621217972</v>
      </c>
      <c r="H43" s="8">
        <v>5.7239955618314395</v>
      </c>
      <c r="I43" s="1">
        <f t="shared" si="0"/>
        <v>286.199778091572</v>
      </c>
      <c r="J43" s="1">
        <f t="shared" si="1"/>
        <v>2.739863326523222</v>
      </c>
      <c r="K43" s="1">
        <f t="shared" si="2"/>
        <v>2.739863326523222E-3</v>
      </c>
      <c r="L43" s="1">
        <f>K43/$D$1</f>
        <v>0.28510544500761942</v>
      </c>
    </row>
    <row r="44" spans="1:12" x14ac:dyDescent="0.2">
      <c r="A44" s="7" t="s">
        <v>0</v>
      </c>
      <c r="B44" s="6"/>
      <c r="C44" s="5"/>
      <c r="D44" s="4">
        <f>SUM(D27:D43)</f>
        <v>168.56280017930965</v>
      </c>
      <c r="E44" s="4">
        <f>SUM(E27:E43)</f>
        <v>1055.4773556901594</v>
      </c>
      <c r="F44" s="3">
        <f>SUM(F27:F43)</f>
        <v>99.999999999999972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A9DE-93D6-45C3-9CDF-1BEB2F18CA17}">
  <dimension ref="A1:L44"/>
  <sheetViews>
    <sheetView topLeftCell="A4" workbookViewId="0">
      <selection activeCell="L36" sqref="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10.46/1000</f>
        <v>1.0460000000000001E-2</v>
      </c>
      <c r="F1" s="1" t="s">
        <v>54</v>
      </c>
      <c r="G1" s="1">
        <v>50</v>
      </c>
    </row>
    <row r="2" spans="1:7" x14ac:dyDescent="0.2">
      <c r="A2" s="1" t="s">
        <v>37</v>
      </c>
      <c r="B2" s="1" t="s">
        <v>44</v>
      </c>
      <c r="C2" s="1" t="s">
        <v>55</v>
      </c>
      <c r="D2" s="1">
        <v>10.412536363636365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1.0412536363636364E-2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1.5783333333333331</v>
      </c>
      <c r="D27" s="20">
        <v>17.879983073869866</v>
      </c>
      <c r="E27" s="20">
        <v>162.08672883113059</v>
      </c>
      <c r="F27" s="19">
        <v>10.805108183695069</v>
      </c>
      <c r="G27" s="19">
        <v>15.673414621045364</v>
      </c>
      <c r="H27" s="18">
        <v>6.9786309507600457</v>
      </c>
      <c r="I27" s="1">
        <f>H27*$G$1</f>
        <v>348.93154753800229</v>
      </c>
      <c r="J27" s="1">
        <f>I27*$D$3</f>
        <v>3.6332624271593597</v>
      </c>
      <c r="K27" s="1">
        <f>J27/1000</f>
        <v>3.6332624271593595E-3</v>
      </c>
      <c r="L27" s="1">
        <f>K27/$D$1</f>
        <v>0.34734822439382018</v>
      </c>
    </row>
    <row r="28" spans="1:12" ht="12.75" customHeight="1" x14ac:dyDescent="0.2">
      <c r="A28" s="17">
        <v>2</v>
      </c>
      <c r="B28" s="16" t="s">
        <v>16</v>
      </c>
      <c r="C28" s="15">
        <v>2.3716666666666666</v>
      </c>
      <c r="D28" s="15">
        <v>30.183362370233635</v>
      </c>
      <c r="E28" s="15">
        <v>112.3944287921633</v>
      </c>
      <c r="F28" s="14">
        <v>18.240201593628136</v>
      </c>
      <c r="G28" s="14">
        <v>10.868283271917067</v>
      </c>
      <c r="H28" s="13">
        <v>11.198453397178556</v>
      </c>
      <c r="I28" s="1">
        <f t="shared" ref="I28:I43" si="0">H28*$G$1</f>
        <v>559.92266985892775</v>
      </c>
      <c r="J28" s="1">
        <f t="shared" ref="J28:J43" si="1">I28*$D$3</f>
        <v>5.830215160730444</v>
      </c>
      <c r="K28" s="1">
        <f t="shared" ref="K28:K43" si="2">J28/1000</f>
        <v>5.8302151607304443E-3</v>
      </c>
      <c r="L28" s="1">
        <f t="shared" ref="L28:L42" si="3">K28/$D$1</f>
        <v>0.55738194653254725</v>
      </c>
    </row>
    <row r="29" spans="1:12" ht="12.75" customHeight="1" x14ac:dyDescent="0.2">
      <c r="A29" s="17">
        <v>3</v>
      </c>
      <c r="B29" s="16" t="s">
        <v>15</v>
      </c>
      <c r="C29" s="15">
        <v>3.5816666666666666</v>
      </c>
      <c r="D29" s="15">
        <v>2.5560459262940691E-3</v>
      </c>
      <c r="E29" s="15">
        <v>3.5487399374195455E-2</v>
      </c>
      <c r="F29" s="14">
        <v>1.5446520638189225E-3</v>
      </c>
      <c r="G29" s="14">
        <v>3.4315500610409321E-3</v>
      </c>
      <c r="H29" s="13">
        <v>9.6250624806082374E-4</v>
      </c>
      <c r="I29" s="1">
        <f t="shared" si="0"/>
        <v>4.8125312403041187E-2</v>
      </c>
      <c r="J29" s="1">
        <f t="shared" si="1"/>
        <v>5.0110656540802647E-4</v>
      </c>
      <c r="K29" s="1">
        <f t="shared" si="2"/>
        <v>5.0110656540802652E-7</v>
      </c>
      <c r="L29" s="1">
        <f t="shared" si="3"/>
        <v>4.7906937419505402E-5</v>
      </c>
    </row>
    <row r="30" spans="1:12" ht="12.75" customHeight="1" x14ac:dyDescent="0.2">
      <c r="A30" s="17">
        <v>4</v>
      </c>
      <c r="B30" s="16" t="s">
        <v>14</v>
      </c>
      <c r="C30" s="15">
        <v>4.53</v>
      </c>
      <c r="D30" s="15">
        <v>2.0417951788025372</v>
      </c>
      <c r="E30" s="15">
        <v>12.401074178308829</v>
      </c>
      <c r="F30" s="14">
        <v>1.2338835951220766</v>
      </c>
      <c r="G30" s="14">
        <v>1.1991554073836261</v>
      </c>
      <c r="H30" s="13">
        <v>1.1780038178359769</v>
      </c>
      <c r="I30" s="1">
        <f t="shared" si="0"/>
        <v>58.900190891798843</v>
      </c>
      <c r="J30" s="69">
        <f t="shared" si="1"/>
        <v>0.61330037948597882</v>
      </c>
      <c r="K30" s="69">
        <f t="shared" si="2"/>
        <v>6.1330037948597877E-4</v>
      </c>
      <c r="L30" s="69">
        <f t="shared" si="3"/>
        <v>5.8632923469022824E-2</v>
      </c>
    </row>
    <row r="31" spans="1:12" ht="12.75" customHeight="1" x14ac:dyDescent="0.2">
      <c r="A31" s="17">
        <v>5</v>
      </c>
      <c r="B31" s="16" t="s">
        <v>13</v>
      </c>
      <c r="C31" s="15">
        <v>4.8583333333333334</v>
      </c>
      <c r="D31" s="15">
        <v>7.312327828081397</v>
      </c>
      <c r="E31" s="15">
        <v>40.404074939636168</v>
      </c>
      <c r="F31" s="14">
        <v>4.4189355734083922</v>
      </c>
      <c r="G31" s="14">
        <v>3.9069813023895108</v>
      </c>
      <c r="H31" s="13">
        <v>3.6125317586952965</v>
      </c>
      <c r="I31" s="1">
        <f t="shared" si="0"/>
        <v>180.62658793476481</v>
      </c>
      <c r="J31" s="1">
        <f t="shared" si="1"/>
        <v>1.8807809151102999</v>
      </c>
      <c r="K31" s="1">
        <f t="shared" si="2"/>
        <v>1.8807809151102999E-3</v>
      </c>
      <c r="L31" s="1">
        <f t="shared" si="3"/>
        <v>0.1798069708518451</v>
      </c>
    </row>
    <row r="32" spans="1:12" ht="12.75" customHeight="1" x14ac:dyDescent="0.2">
      <c r="A32" s="17">
        <v>6</v>
      </c>
      <c r="B32" s="16" t="s">
        <v>12</v>
      </c>
      <c r="C32" s="15">
        <v>5.4283333333333337</v>
      </c>
      <c r="D32" s="15">
        <v>3.0994416206908681E-4</v>
      </c>
      <c r="E32" s="15">
        <v>0</v>
      </c>
      <c r="F32" s="14">
        <v>1.8730332060299662E-4</v>
      </c>
      <c r="G32" s="14">
        <v>0</v>
      </c>
      <c r="H32" s="13">
        <v>1.499569740457396E-4</v>
      </c>
      <c r="I32" s="1">
        <f t="shared" si="0"/>
        <v>7.49784870228698E-3</v>
      </c>
      <c r="J32" s="69">
        <f t="shared" si="1"/>
        <v>7.8071622261606898E-5</v>
      </c>
      <c r="K32" s="69">
        <f t="shared" si="2"/>
        <v>7.8071622261606898E-8</v>
      </c>
      <c r="L32" s="69">
        <f t="shared" si="3"/>
        <v>7.4638262200389002E-6</v>
      </c>
    </row>
    <row r="33" spans="1:12" ht="12.75" customHeight="1" x14ac:dyDescent="0.2">
      <c r="A33" s="17">
        <v>7</v>
      </c>
      <c r="B33" s="16" t="s">
        <v>11</v>
      </c>
      <c r="C33" s="15">
        <v>8.2666666666666657</v>
      </c>
      <c r="D33" s="15">
        <v>21.988949996215002</v>
      </c>
      <c r="E33" s="15">
        <v>67.045455618897563</v>
      </c>
      <c r="F33" s="14">
        <v>13.288210764706319</v>
      </c>
      <c r="G33" s="14">
        <v>6.4831416609479566</v>
      </c>
      <c r="H33" s="13">
        <v>10.696375300532331</v>
      </c>
      <c r="I33" s="1">
        <f t="shared" si="0"/>
        <v>534.81876502661657</v>
      </c>
      <c r="J33" s="1">
        <f t="shared" si="1"/>
        <v>5.5688198387947372</v>
      </c>
      <c r="K33" s="1">
        <f t="shared" si="2"/>
        <v>5.5688198387947368E-3</v>
      </c>
      <c r="L33" s="1">
        <f t="shared" si="3"/>
        <v>0.53239195399567274</v>
      </c>
    </row>
    <row r="34" spans="1:12" ht="12.75" customHeight="1" x14ac:dyDescent="0.2">
      <c r="A34" s="17">
        <v>8</v>
      </c>
      <c r="B34" s="16" t="s">
        <v>10</v>
      </c>
      <c r="C34" s="15">
        <v>8.9049999999999994</v>
      </c>
      <c r="D34" s="15">
        <v>8.2129486740380635</v>
      </c>
      <c r="E34" s="15">
        <v>32.50695528288653</v>
      </c>
      <c r="F34" s="14">
        <v>4.963192558040233</v>
      </c>
      <c r="G34" s="14">
        <v>3.1433479587787652</v>
      </c>
      <c r="H34" s="13">
        <v>4.591807140434538</v>
      </c>
      <c r="I34" s="1">
        <f t="shared" si="0"/>
        <v>229.5903570217269</v>
      </c>
      <c r="J34" s="1">
        <f t="shared" si="1"/>
        <v>2.390617941228987</v>
      </c>
      <c r="K34" s="1">
        <f t="shared" si="2"/>
        <v>2.3906179412289869E-3</v>
      </c>
      <c r="L34" s="1">
        <f t="shared" si="3"/>
        <v>0.22854856034693946</v>
      </c>
    </row>
    <row r="35" spans="1:12" ht="12.75" customHeight="1" x14ac:dyDescent="0.2">
      <c r="A35" s="17">
        <v>9</v>
      </c>
      <c r="B35" s="16" t="s">
        <v>9</v>
      </c>
      <c r="C35" s="15">
        <v>13.398333333333332</v>
      </c>
      <c r="D35" s="15">
        <v>19.12203854960028</v>
      </c>
      <c r="E35" s="15">
        <v>100.76666469067183</v>
      </c>
      <c r="F35" s="14">
        <v>11.555698591413686</v>
      </c>
      <c r="G35" s="14">
        <v>9.7439051738911893</v>
      </c>
      <c r="H35" s="13">
        <v>10.220630084124355</v>
      </c>
      <c r="I35" s="1">
        <f t="shared" si="0"/>
        <v>511.03150420621779</v>
      </c>
      <c r="J35" s="1">
        <f t="shared" si="1"/>
        <v>5.3211341205110321</v>
      </c>
      <c r="K35" s="1">
        <f t="shared" si="2"/>
        <v>5.3211341205110316E-3</v>
      </c>
      <c r="L35" s="1">
        <f t="shared" si="3"/>
        <v>0.50871263102399922</v>
      </c>
    </row>
    <row r="36" spans="1:12" ht="12.75" customHeight="1" x14ac:dyDescent="0.2">
      <c r="A36" s="17">
        <v>10</v>
      </c>
      <c r="B36" s="16" t="s">
        <v>8</v>
      </c>
      <c r="C36" s="15">
        <v>14.729999999999999</v>
      </c>
      <c r="D36" s="15">
        <v>3.7174896513667455</v>
      </c>
      <c r="E36" s="15">
        <v>26.773152396380738</v>
      </c>
      <c r="F36" s="14">
        <v>2.2465277337698724</v>
      </c>
      <c r="G36" s="14">
        <v>2.5889023811326095</v>
      </c>
      <c r="H36" s="13">
        <v>1.8812648438488537</v>
      </c>
      <c r="I36" s="1">
        <f t="shared" si="0"/>
        <v>94.063242192442686</v>
      </c>
      <c r="J36" s="69">
        <f t="shared" si="1"/>
        <v>0.9794369298103438</v>
      </c>
      <c r="K36" s="69">
        <f t="shared" si="2"/>
        <v>9.7943692981034372E-4</v>
      </c>
      <c r="L36" s="69">
        <f t="shared" si="3"/>
        <v>9.3636417763895183E-2</v>
      </c>
    </row>
    <row r="37" spans="1:12" ht="12.75" customHeight="1" x14ac:dyDescent="0.2">
      <c r="A37" s="17">
        <v>11</v>
      </c>
      <c r="B37" s="16" t="s">
        <v>7</v>
      </c>
      <c r="C37" s="15">
        <v>16.918333333333333</v>
      </c>
      <c r="D37" s="15">
        <v>0.15801638835717374</v>
      </c>
      <c r="E37" s="15">
        <v>1.3270613889687795</v>
      </c>
      <c r="F37" s="14">
        <v>9.5491375128382447E-2</v>
      </c>
      <c r="G37" s="14">
        <v>0.12832379015161691</v>
      </c>
      <c r="H37" s="13">
        <v>6.3188259217871856E-2</v>
      </c>
      <c r="I37" s="1">
        <f t="shared" si="0"/>
        <v>3.1594129608935928</v>
      </c>
      <c r="J37" s="69">
        <f>I37*$D$3</f>
        <v>3.2897502343048571E-2</v>
      </c>
      <c r="K37" s="69">
        <f t="shared" si="2"/>
        <v>3.2897502343048567E-5</v>
      </c>
      <c r="L37" s="69">
        <f t="shared" si="3"/>
        <v>3.145076705836383E-3</v>
      </c>
    </row>
    <row r="38" spans="1:12" ht="12.75" customHeight="1" x14ac:dyDescent="0.2">
      <c r="A38" s="17">
        <v>12</v>
      </c>
      <c r="B38" s="16" t="s">
        <v>6</v>
      </c>
      <c r="C38" s="15">
        <v>18.164999999999999</v>
      </c>
      <c r="D38" s="15">
        <v>2.5679668556044602E-3</v>
      </c>
      <c r="E38" s="15">
        <v>0</v>
      </c>
      <c r="F38" s="14">
        <v>1.5518560376882934E-3</v>
      </c>
      <c r="G38" s="14">
        <v>0</v>
      </c>
      <c r="H38" s="13">
        <v>1.1381237720943238E-3</v>
      </c>
      <c r="I38" s="1">
        <f t="shared" si="0"/>
        <v>5.690618860471619E-2</v>
      </c>
      <c r="J38" s="69">
        <f>I38*$D$3</f>
        <v>5.9253775816255658E-4</v>
      </c>
      <c r="K38" s="69">
        <f t="shared" si="2"/>
        <v>5.9253775816255653E-7</v>
      </c>
      <c r="L38" s="69">
        <f t="shared" si="3"/>
        <v>5.6647969231601961E-5</v>
      </c>
    </row>
    <row r="39" spans="1:12" ht="12.75" customHeight="1" x14ac:dyDescent="0.2">
      <c r="A39" s="17">
        <v>13</v>
      </c>
      <c r="B39" s="16" t="s">
        <v>5</v>
      </c>
      <c r="C39" s="15">
        <v>18.561666666666664</v>
      </c>
      <c r="D39" s="15">
        <v>13.33021837438627</v>
      </c>
      <c r="E39" s="15">
        <v>111.17389147443893</v>
      </c>
      <c r="F39" s="14">
        <v>8.0556257269626848</v>
      </c>
      <c r="G39" s="14">
        <v>10.750260114937429</v>
      </c>
      <c r="H39" s="13">
        <v>5.4929355904208812</v>
      </c>
      <c r="I39" s="1">
        <f t="shared" si="0"/>
        <v>274.64677952104404</v>
      </c>
      <c r="J39" s="1">
        <f>I39*$D$3</f>
        <v>2.85976957891849</v>
      </c>
      <c r="K39" s="1">
        <f>J39/1000</f>
        <v>2.8597695789184903E-3</v>
      </c>
      <c r="L39" s="1">
        <f>K39/$D$1</f>
        <v>0.27340053335740822</v>
      </c>
    </row>
    <row r="40" spans="1:12" ht="12.75" customHeight="1" x14ac:dyDescent="0.2">
      <c r="A40" s="17">
        <v>14</v>
      </c>
      <c r="B40" s="16" t="s">
        <v>4</v>
      </c>
      <c r="C40" s="15">
        <v>19.046666666666663</v>
      </c>
      <c r="D40" s="15">
        <v>5.4920626294193235</v>
      </c>
      <c r="E40" s="15">
        <v>48.056980087834873</v>
      </c>
      <c r="F40" s="14">
        <v>3.3189254496123404</v>
      </c>
      <c r="G40" s="14">
        <v>4.6469996635979562</v>
      </c>
      <c r="H40" s="13">
        <v>2.6542321392542183</v>
      </c>
      <c r="I40" s="1">
        <f t="shared" si="0"/>
        <v>132.7116069627109</v>
      </c>
      <c r="J40" s="1">
        <f t="shared" si="1"/>
        <v>1.3818644333758441</v>
      </c>
      <c r="K40" s="1">
        <f t="shared" si="2"/>
        <v>1.3818644333758441E-3</v>
      </c>
      <c r="L40" s="1">
        <f t="shared" si="3"/>
        <v>0.13210941045658164</v>
      </c>
    </row>
    <row r="41" spans="1:12" ht="12.75" customHeight="1" x14ac:dyDescent="0.2">
      <c r="A41" s="17">
        <v>15</v>
      </c>
      <c r="B41" s="16" t="s">
        <v>3</v>
      </c>
      <c r="C41" s="15">
        <v>20.021666666666665</v>
      </c>
      <c r="D41" s="15">
        <v>10.722068148090498</v>
      </c>
      <c r="E41" s="15">
        <v>92.05427917433822</v>
      </c>
      <c r="F41" s="14">
        <v>6.4794863515491077</v>
      </c>
      <c r="G41" s="14">
        <v>8.9014374930352567</v>
      </c>
      <c r="H41" s="13">
        <v>4.3628207250490707</v>
      </c>
      <c r="I41" s="1">
        <f t="shared" si="0"/>
        <v>218.14103625245355</v>
      </c>
      <c r="J41" s="1">
        <f t="shared" si="1"/>
        <v>2.2714014723799911</v>
      </c>
      <c r="K41" s="1">
        <f t="shared" si="2"/>
        <v>2.2714014723799912E-3</v>
      </c>
      <c r="L41" s="1">
        <f t="shared" si="3"/>
        <v>0.21715119238814445</v>
      </c>
    </row>
    <row r="42" spans="1:12" ht="12.75" customHeight="1" x14ac:dyDescent="0.2">
      <c r="A42" s="17">
        <v>16</v>
      </c>
      <c r="B42" s="16" t="s">
        <v>2</v>
      </c>
      <c r="C42" s="15">
        <v>20.366666666666664</v>
      </c>
      <c r="D42" s="15">
        <v>13.666570343852921</v>
      </c>
      <c r="E42" s="15">
        <v>120.03215911827955</v>
      </c>
      <c r="F42" s="14">
        <v>8.258887631790623</v>
      </c>
      <c r="G42" s="14">
        <v>11.606834262662712</v>
      </c>
      <c r="H42" s="13">
        <v>6.2376821754135729</v>
      </c>
      <c r="I42" s="1">
        <f t="shared" si="0"/>
        <v>311.88410877067867</v>
      </c>
      <c r="J42" s="1">
        <f t="shared" si="1"/>
        <v>3.2475046238150105</v>
      </c>
      <c r="K42" s="1">
        <f t="shared" si="2"/>
        <v>3.2475046238150105E-3</v>
      </c>
      <c r="L42" s="1">
        <f t="shared" si="3"/>
        <v>0.31046889329015398</v>
      </c>
    </row>
    <row r="43" spans="1:12" x14ac:dyDescent="0.2">
      <c r="A43" s="12">
        <v>17</v>
      </c>
      <c r="B43" s="11" t="s">
        <v>1</v>
      </c>
      <c r="C43" s="10">
        <v>22.053333333333331</v>
      </c>
      <c r="D43" s="10">
        <v>11.643866299903408</v>
      </c>
      <c r="E43" s="10">
        <v>107.09231819843505</v>
      </c>
      <c r="F43" s="9">
        <v>7.0365410597509612</v>
      </c>
      <c r="G43" s="9">
        <v>10.355581348067895</v>
      </c>
      <c r="H43" s="8">
        <v>5.6419832830524284</v>
      </c>
      <c r="I43" s="1">
        <f t="shared" si="0"/>
        <v>282.09916415262143</v>
      </c>
      <c r="J43" s="1">
        <f t="shared" si="1"/>
        <v>2.9373678048905947</v>
      </c>
      <c r="K43" s="1">
        <f t="shared" si="2"/>
        <v>2.9373678048905945E-3</v>
      </c>
      <c r="L43" s="1">
        <f>K43/$D$1</f>
        <v>0.28081910180598418</v>
      </c>
    </row>
    <row r="44" spans="1:12" x14ac:dyDescent="0.2">
      <c r="A44" s="7" t="s">
        <v>0</v>
      </c>
      <c r="B44" s="6"/>
      <c r="C44" s="5"/>
      <c r="D44" s="4">
        <f>SUM(D27:D43)</f>
        <v>165.4771314631611</v>
      </c>
      <c r="E44" s="4">
        <f>SUM(E27:E43)</f>
        <v>1034.1507115717452</v>
      </c>
      <c r="F44" s="3">
        <f>SUM(F27:F43)</f>
        <v>99.999999999999986</v>
      </c>
      <c r="G44" s="3">
        <f>SUM(G27:G43)</f>
        <v>100.00000000000001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D142-AF02-4919-9CD5-217680CB00C8}">
  <dimension ref="A1:L44"/>
  <sheetViews>
    <sheetView topLeftCell="A4" workbookViewId="0">
      <selection activeCell="L36" sqref="L36:L38"/>
    </sheetView>
  </sheetViews>
  <sheetFormatPr defaultColWidth="9.140625" defaultRowHeight="12.75" x14ac:dyDescent="0.2"/>
  <cols>
    <col min="1" max="1" width="14.7109375" style="33" customWidth="1"/>
    <col min="2" max="2" width="29.7109375" style="33" customWidth="1"/>
    <col min="3" max="3" width="14" style="33" customWidth="1"/>
    <col min="4" max="5" width="9.140625" style="33"/>
    <col min="6" max="6" width="12.5703125" style="33" customWidth="1"/>
    <col min="7" max="7" width="13.7109375" style="33" customWidth="1"/>
    <col min="8" max="16384" width="9.140625" style="33"/>
  </cols>
  <sheetData>
    <row r="1" spans="1:7" x14ac:dyDescent="0.2">
      <c r="A1" s="33" t="s">
        <v>39</v>
      </c>
      <c r="B1" s="33" t="s">
        <v>38</v>
      </c>
      <c r="C1" s="1" t="s">
        <v>53</v>
      </c>
      <c r="D1" s="1">
        <f>10.49/1000</f>
        <v>1.0490000000000001E-2</v>
      </c>
      <c r="E1" s="1"/>
      <c r="F1" s="1" t="s">
        <v>54</v>
      </c>
      <c r="G1" s="1">
        <v>50</v>
      </c>
    </row>
    <row r="2" spans="1:7" x14ac:dyDescent="0.2">
      <c r="A2" s="33" t="s">
        <v>37</v>
      </c>
      <c r="B2" s="33" t="s">
        <v>47</v>
      </c>
      <c r="C2" s="1" t="s">
        <v>55</v>
      </c>
      <c r="D2" s="1">
        <v>10.444036363636368</v>
      </c>
      <c r="E2" s="1"/>
      <c r="F2" s="1"/>
      <c r="G2" s="1"/>
    </row>
    <row r="3" spans="1:7" x14ac:dyDescent="0.2">
      <c r="A3" s="33" t="s">
        <v>35</v>
      </c>
      <c r="B3" s="64">
        <v>45007.407284166664</v>
      </c>
      <c r="C3" s="1" t="s">
        <v>56</v>
      </c>
      <c r="D3" s="1">
        <f>D2/1000</f>
        <v>1.0444036363636368E-2</v>
      </c>
      <c r="E3" s="1"/>
      <c r="F3" s="1"/>
      <c r="G3" s="1"/>
    </row>
    <row r="4" spans="1:7" x14ac:dyDescent="0.2">
      <c r="A4" s="33" t="s">
        <v>34</v>
      </c>
      <c r="B4" s="63">
        <v>20</v>
      </c>
      <c r="C4" s="33" t="s">
        <v>33</v>
      </c>
    </row>
    <row r="24" spans="1:12" ht="15" x14ac:dyDescent="0.25">
      <c r="A24" s="62" t="s">
        <v>32</v>
      </c>
      <c r="B24" s="61" t="s">
        <v>31</v>
      </c>
      <c r="C24" s="60" t="s">
        <v>30</v>
      </c>
      <c r="D24" s="60" t="s">
        <v>29</v>
      </c>
      <c r="E24" s="60" t="s">
        <v>28</v>
      </c>
      <c r="F24" s="60" t="s">
        <v>27</v>
      </c>
      <c r="G24" s="60" t="s">
        <v>26</v>
      </c>
      <c r="H24" s="60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59" t="s">
        <v>24</v>
      </c>
      <c r="B25" s="55" t="s">
        <v>24</v>
      </c>
      <c r="C25" s="55" t="s">
        <v>23</v>
      </c>
      <c r="D25" s="55" t="s">
        <v>22</v>
      </c>
      <c r="E25" s="55" t="s">
        <v>21</v>
      </c>
      <c r="F25" s="55" t="s">
        <v>20</v>
      </c>
      <c r="G25" s="55" t="s">
        <v>20</v>
      </c>
      <c r="H25" s="55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59" t="s">
        <v>18</v>
      </c>
      <c r="B26" s="55" t="s">
        <v>18</v>
      </c>
      <c r="C26" s="55" t="s">
        <v>18</v>
      </c>
      <c r="D26" s="58" t="s">
        <v>18</v>
      </c>
      <c r="E26" s="58" t="s">
        <v>18</v>
      </c>
      <c r="F26" s="57" t="s">
        <v>18</v>
      </c>
      <c r="G26" s="56" t="s">
        <v>18</v>
      </c>
      <c r="H26" s="55" t="s">
        <v>18</v>
      </c>
      <c r="I26" s="1"/>
      <c r="J26" s="1"/>
      <c r="K26" s="1"/>
      <c r="L26" s="1"/>
    </row>
    <row r="27" spans="1:12" x14ac:dyDescent="0.2">
      <c r="A27" s="54">
        <v>1</v>
      </c>
      <c r="B27" s="53" t="s">
        <v>17</v>
      </c>
      <c r="C27" s="52">
        <v>1.5733333333333333</v>
      </c>
      <c r="D27" s="52">
        <v>18.927246896244487</v>
      </c>
      <c r="E27" s="52">
        <v>170.43258970562104</v>
      </c>
      <c r="F27" s="51">
        <v>10.75694704884606</v>
      </c>
      <c r="G27" s="51">
        <v>15.479462067346146</v>
      </c>
      <c r="H27" s="50">
        <v>7.3873823290046667</v>
      </c>
      <c r="I27" s="1">
        <f>H27*$G$1</f>
        <v>369.36911645023332</v>
      </c>
      <c r="J27" s="1">
        <f>I27*$D$3</f>
        <v>3.857704483810473</v>
      </c>
      <c r="K27" s="1">
        <f>J27/1000</f>
        <v>3.857704483810473E-3</v>
      </c>
      <c r="L27" s="1">
        <f>K27/$D$1</f>
        <v>0.36775066575886295</v>
      </c>
    </row>
    <row r="28" spans="1:12" ht="12.75" customHeight="1" x14ac:dyDescent="0.2">
      <c r="A28" s="49">
        <v>2</v>
      </c>
      <c r="B28" s="48" t="s">
        <v>16</v>
      </c>
      <c r="C28" s="47">
        <v>2.375</v>
      </c>
      <c r="D28" s="47">
        <v>32.323457144418882</v>
      </c>
      <c r="E28" s="47">
        <v>121.23928544922244</v>
      </c>
      <c r="F28" s="46">
        <v>18.370432786352524</v>
      </c>
      <c r="G28" s="46">
        <v>11.011502691034298</v>
      </c>
      <c r="H28" s="45">
        <v>11.992458760142805</v>
      </c>
      <c r="I28" s="1">
        <f t="shared" ref="I28:I43" si="0">H28*$G$1</f>
        <v>599.62293800714019</v>
      </c>
      <c r="J28" s="1">
        <f t="shared" ref="J28:J43" si="1">I28*$D$3</f>
        <v>6.2624837690170478</v>
      </c>
      <c r="K28" s="1">
        <f t="shared" ref="K28:K43" si="2">J28/1000</f>
        <v>6.2624837690170481E-3</v>
      </c>
      <c r="L28" s="1">
        <f t="shared" ref="L28:L42" si="3">K28/$D$1</f>
        <v>0.5969955928519588</v>
      </c>
    </row>
    <row r="29" spans="1:12" ht="12.75" customHeight="1" x14ac:dyDescent="0.2">
      <c r="A29" s="49">
        <v>3</v>
      </c>
      <c r="B29" s="48" t="s">
        <v>15</v>
      </c>
      <c r="C29" s="47">
        <v>3.5716666666666668</v>
      </c>
      <c r="D29" s="47">
        <v>5.1071247987088952E-3</v>
      </c>
      <c r="E29" s="47">
        <v>4.788425623914222E-2</v>
      </c>
      <c r="F29" s="46">
        <v>2.9025389340940387E-3</v>
      </c>
      <c r="G29" s="46">
        <v>4.3490656884176814E-3</v>
      </c>
      <c r="H29" s="45">
        <v>1.9231420992152914E-3</v>
      </c>
      <c r="I29" s="1">
        <f t="shared" si="0"/>
        <v>9.6157104960764572E-2</v>
      </c>
      <c r="J29" s="1">
        <f t="shared" si="1"/>
        <v>1.0042683008322241E-3</v>
      </c>
      <c r="K29" s="1">
        <f t="shared" si="2"/>
        <v>1.0042683008322241E-6</v>
      </c>
      <c r="L29" s="1">
        <f t="shared" si="3"/>
        <v>9.5735777009744907E-5</v>
      </c>
    </row>
    <row r="30" spans="1:12" ht="12.75" customHeight="1" x14ac:dyDescent="0.2">
      <c r="A30" s="49">
        <v>4</v>
      </c>
      <c r="B30" s="48" t="s">
        <v>14</v>
      </c>
      <c r="C30" s="47">
        <v>4.5250000000000004</v>
      </c>
      <c r="D30" s="47">
        <v>2.1689565727830713</v>
      </c>
      <c r="E30" s="47">
        <v>13.142453115413701</v>
      </c>
      <c r="F30" s="46">
        <v>1.2326859332776756</v>
      </c>
      <c r="G30" s="46">
        <v>1.1936572977228661</v>
      </c>
      <c r="H30" s="45">
        <v>1.2513689668703016</v>
      </c>
      <c r="I30" s="1">
        <f t="shared" si="0"/>
        <v>62.56844834351508</v>
      </c>
      <c r="J30" s="69">
        <f t="shared" si="1"/>
        <v>0.65346714971597519</v>
      </c>
      <c r="K30" s="69">
        <f t="shared" si="2"/>
        <v>6.5346714971597521E-4</v>
      </c>
      <c r="L30" s="69">
        <f t="shared" si="3"/>
        <v>6.22942945391778E-2</v>
      </c>
    </row>
    <row r="31" spans="1:12" ht="12.75" customHeight="1" x14ac:dyDescent="0.2">
      <c r="A31" s="49">
        <v>5</v>
      </c>
      <c r="B31" s="48" t="s">
        <v>13</v>
      </c>
      <c r="C31" s="47">
        <v>4.8516666666666666</v>
      </c>
      <c r="D31" s="47">
        <v>7.6764877839796046</v>
      </c>
      <c r="E31" s="47">
        <v>42.441546166202301</v>
      </c>
      <c r="F31" s="46">
        <v>4.3627883688549938</v>
      </c>
      <c r="G31" s="46">
        <v>3.8547340335202405</v>
      </c>
      <c r="H31" s="45">
        <v>3.7924388193272489</v>
      </c>
      <c r="I31" s="1">
        <f t="shared" si="0"/>
        <v>189.62194096636244</v>
      </c>
      <c r="J31" s="1">
        <f t="shared" si="1"/>
        <v>1.980418446795998</v>
      </c>
      <c r="K31" s="1">
        <f t="shared" si="2"/>
        <v>1.9804184467959981E-3</v>
      </c>
      <c r="L31" s="1">
        <f t="shared" si="3"/>
        <v>0.18879108167740685</v>
      </c>
    </row>
    <row r="32" spans="1:12" ht="12.75" customHeight="1" x14ac:dyDescent="0.2">
      <c r="A32" s="49">
        <v>6</v>
      </c>
      <c r="B32" s="48" t="s">
        <v>12</v>
      </c>
      <c r="C32" s="47">
        <v>5.4116666666666671</v>
      </c>
      <c r="D32" s="47">
        <v>2.0374855012938869E-3</v>
      </c>
      <c r="E32" s="47">
        <v>2.9802323275873732E-2</v>
      </c>
      <c r="F32" s="46">
        <v>1.1579668068132335E-3</v>
      </c>
      <c r="G32" s="46">
        <v>2.7067823909998341E-3</v>
      </c>
      <c r="H32" s="45">
        <v>9.8577485181983171E-4</v>
      </c>
      <c r="I32" s="1">
        <f t="shared" si="0"/>
        <v>4.9288742590991586E-2</v>
      </c>
      <c r="J32" s="69">
        <f t="shared" si="1"/>
        <v>5.1477341993822878E-4</v>
      </c>
      <c r="K32" s="69">
        <f t="shared" si="2"/>
        <v>5.1477341993822881E-7</v>
      </c>
      <c r="L32" s="69">
        <f t="shared" si="3"/>
        <v>4.9072775971232488E-5</v>
      </c>
    </row>
    <row r="33" spans="1:12" ht="12.75" customHeight="1" x14ac:dyDescent="0.2">
      <c r="A33" s="49">
        <v>7</v>
      </c>
      <c r="B33" s="48" t="s">
        <v>11</v>
      </c>
      <c r="C33" s="47">
        <v>8.254999999999999</v>
      </c>
      <c r="D33" s="47">
        <v>23.505284062875553</v>
      </c>
      <c r="E33" s="47">
        <v>72.712627777893886</v>
      </c>
      <c r="F33" s="46">
        <v>13.358788915180613</v>
      </c>
      <c r="G33" s="46">
        <v>6.6040911861344931</v>
      </c>
      <c r="H33" s="45">
        <v>11.433985703065218</v>
      </c>
      <c r="I33" s="1">
        <f t="shared" si="0"/>
        <v>571.69928515326092</v>
      </c>
      <c r="J33" s="1">
        <f t="shared" si="1"/>
        <v>5.9708481232055739</v>
      </c>
      <c r="K33" s="1">
        <f t="shared" si="2"/>
        <v>5.9708481232055742E-3</v>
      </c>
      <c r="L33" s="1">
        <f t="shared" si="3"/>
        <v>0.5691942920119708</v>
      </c>
    </row>
    <row r="34" spans="1:12" ht="12.75" customHeight="1" x14ac:dyDescent="0.2">
      <c r="A34" s="49">
        <v>8</v>
      </c>
      <c r="B34" s="48" t="s">
        <v>10</v>
      </c>
      <c r="C34" s="47">
        <v>8.8933333333333326</v>
      </c>
      <c r="D34" s="47">
        <v>8.5302989077708968</v>
      </c>
      <c r="E34" s="47">
        <v>34.177554109410607</v>
      </c>
      <c r="F34" s="46">
        <v>4.8480359644871429</v>
      </c>
      <c r="G34" s="46">
        <v>3.1041607318476565</v>
      </c>
      <c r="H34" s="45">
        <v>4.7692356289236209</v>
      </c>
      <c r="I34" s="1">
        <f t="shared" si="0"/>
        <v>238.46178144618105</v>
      </c>
      <c r="J34" s="1">
        <f t="shared" si="1"/>
        <v>2.4905035167614229</v>
      </c>
      <c r="K34" s="1">
        <f t="shared" si="2"/>
        <v>2.490503516761423E-3</v>
      </c>
      <c r="L34" s="1">
        <f t="shared" si="3"/>
        <v>0.23741692247487348</v>
      </c>
    </row>
    <row r="35" spans="1:12" ht="12.75" customHeight="1" x14ac:dyDescent="0.2">
      <c r="A35" s="49">
        <v>9</v>
      </c>
      <c r="B35" s="48" t="s">
        <v>9</v>
      </c>
      <c r="C35" s="47">
        <v>13.386666666666665</v>
      </c>
      <c r="D35" s="47">
        <v>20.317398281879239</v>
      </c>
      <c r="E35" s="47">
        <v>107.05041102476454</v>
      </c>
      <c r="F35" s="46">
        <v>11.547013608823153</v>
      </c>
      <c r="G35" s="46">
        <v>9.7228046561625661</v>
      </c>
      <c r="H35" s="45">
        <v>10.859543639778522</v>
      </c>
      <c r="I35" s="1">
        <f t="shared" si="0"/>
        <v>542.97718198892608</v>
      </c>
      <c r="J35" s="1">
        <f t="shared" si="1"/>
        <v>5.670873433317146</v>
      </c>
      <c r="K35" s="1">
        <f t="shared" si="2"/>
        <v>5.6708734333171459E-3</v>
      </c>
      <c r="L35" s="1">
        <f t="shared" si="3"/>
        <v>0.54059803940106244</v>
      </c>
    </row>
    <row r="36" spans="1:12" ht="12.75" customHeight="1" x14ac:dyDescent="0.2">
      <c r="A36" s="49">
        <v>10</v>
      </c>
      <c r="B36" s="48" t="s">
        <v>8</v>
      </c>
      <c r="C36" s="47">
        <v>14.723333333333333</v>
      </c>
      <c r="D36" s="47">
        <v>3.9292043625077642</v>
      </c>
      <c r="E36" s="47">
        <v>28.33817415029927</v>
      </c>
      <c r="F36" s="46">
        <v>2.2330898679182631</v>
      </c>
      <c r="G36" s="46">
        <v>2.573801715828409</v>
      </c>
      <c r="H36" s="45">
        <v>1.9884047367195117</v>
      </c>
      <c r="I36" s="1">
        <f t="shared" si="0"/>
        <v>99.420236835975587</v>
      </c>
      <c r="J36" s="69">
        <f t="shared" si="1"/>
        <v>1.038348568796269</v>
      </c>
      <c r="K36" s="69">
        <f t="shared" si="2"/>
        <v>1.0383485687962691E-3</v>
      </c>
      <c r="L36" s="69">
        <f t="shared" si="3"/>
        <v>9.8984610943400289E-2</v>
      </c>
    </row>
    <row r="37" spans="1:12" ht="12.75" customHeight="1" x14ac:dyDescent="0.2">
      <c r="A37" s="49">
        <v>11</v>
      </c>
      <c r="B37" s="48" t="s">
        <v>7</v>
      </c>
      <c r="C37" s="47">
        <v>16.916666666666664</v>
      </c>
      <c r="D37" s="47">
        <v>0.12792299572397314</v>
      </c>
      <c r="E37" s="47">
        <v>1.1987209677315083</v>
      </c>
      <c r="F37" s="46">
        <v>7.2702643912019554E-2</v>
      </c>
      <c r="G37" s="46">
        <v>0.10887328404375216</v>
      </c>
      <c r="H37" s="45">
        <v>5.1154386565665066E-2</v>
      </c>
      <c r="I37" s="1">
        <f t="shared" si="0"/>
        <v>2.5577193282832535</v>
      </c>
      <c r="J37" s="69">
        <f>I37*$D$3</f>
        <v>2.6712913672565886E-2</v>
      </c>
      <c r="K37" s="69">
        <f t="shared" si="2"/>
        <v>2.6712913672565887E-5</v>
      </c>
      <c r="L37" s="69">
        <f t="shared" si="3"/>
        <v>2.5465122662121911E-3</v>
      </c>
    </row>
    <row r="38" spans="1:12" ht="12.75" customHeight="1" x14ac:dyDescent="0.2">
      <c r="A38" s="49">
        <v>12</v>
      </c>
      <c r="B38" s="48" t="s">
        <v>6</v>
      </c>
      <c r="C38" s="47">
        <v>18.158333333333331</v>
      </c>
      <c r="D38" s="47">
        <v>2.7611852515097707E-3</v>
      </c>
      <c r="E38" s="47">
        <v>0</v>
      </c>
      <c r="F38" s="46">
        <v>1.5692680348793199E-3</v>
      </c>
      <c r="G38" s="46">
        <v>0</v>
      </c>
      <c r="H38" s="45">
        <v>1.2237582299946537E-3</v>
      </c>
      <c r="I38" s="1">
        <f t="shared" si="0"/>
        <v>6.1187911499732683E-2</v>
      </c>
      <c r="J38" s="69">
        <f>I38*$D$3</f>
        <v>6.3904877271817203E-4</v>
      </c>
      <c r="K38" s="69">
        <f t="shared" si="2"/>
        <v>6.3904877271817207E-7</v>
      </c>
      <c r="L38" s="69">
        <f t="shared" si="3"/>
        <v>6.0919806741484458E-5</v>
      </c>
    </row>
    <row r="39" spans="1:12" ht="12.75" customHeight="1" x14ac:dyDescent="0.2">
      <c r="A39" s="49">
        <v>13</v>
      </c>
      <c r="B39" s="48" t="s">
        <v>5</v>
      </c>
      <c r="C39" s="47">
        <v>18.556666666666665</v>
      </c>
      <c r="D39" s="47">
        <v>14.265868983903376</v>
      </c>
      <c r="E39" s="47">
        <v>119.33860800022777</v>
      </c>
      <c r="F39" s="46">
        <v>8.1077400272129747</v>
      </c>
      <c r="G39" s="46">
        <v>10.838874530394413</v>
      </c>
      <c r="H39" s="45">
        <v>5.8784858033934526</v>
      </c>
      <c r="I39" s="1">
        <f t="shared" si="0"/>
        <v>293.92429016967264</v>
      </c>
      <c r="J39" s="1">
        <f>I39*$D$3</f>
        <v>3.0697559746880687</v>
      </c>
      <c r="K39" s="1">
        <f>J39/1000</f>
        <v>3.0697559746880685E-3</v>
      </c>
      <c r="L39" s="1">
        <f>K39/$D$1</f>
        <v>0.29263641322097883</v>
      </c>
    </row>
    <row r="40" spans="1:12" ht="12.75" customHeight="1" x14ac:dyDescent="0.2">
      <c r="A40" s="49">
        <v>14</v>
      </c>
      <c r="B40" s="48" t="s">
        <v>4</v>
      </c>
      <c r="C40" s="47">
        <v>19.04</v>
      </c>
      <c r="D40" s="47">
        <v>5.8187524762683474</v>
      </c>
      <c r="E40" s="47">
        <v>51.26830956612833</v>
      </c>
      <c r="F40" s="46">
        <v>3.306979225276546</v>
      </c>
      <c r="G40" s="46">
        <v>4.6564207852300745</v>
      </c>
      <c r="H40" s="45">
        <v>2.812116480636246</v>
      </c>
      <c r="I40" s="1">
        <f t="shared" si="0"/>
        <v>140.60582403181229</v>
      </c>
      <c r="J40" s="1">
        <f t="shared" si="1"/>
        <v>1.4684923391273039</v>
      </c>
      <c r="K40" s="1">
        <f t="shared" si="2"/>
        <v>1.468492339127304E-3</v>
      </c>
      <c r="L40" s="1">
        <f t="shared" si="3"/>
        <v>0.13998973680908522</v>
      </c>
    </row>
    <row r="41" spans="1:12" ht="12.75" customHeight="1" x14ac:dyDescent="0.2">
      <c r="A41" s="49">
        <v>15</v>
      </c>
      <c r="B41" s="48" t="s">
        <v>3</v>
      </c>
      <c r="C41" s="47">
        <v>20.013333333333332</v>
      </c>
      <c r="D41" s="47">
        <v>11.473011758030308</v>
      </c>
      <c r="E41" s="47">
        <v>98.118976126531308</v>
      </c>
      <c r="F41" s="46">
        <v>6.5204718176106216</v>
      </c>
      <c r="G41" s="46">
        <v>8.9116111634569091</v>
      </c>
      <c r="H41" s="45">
        <v>4.6683804640414071</v>
      </c>
      <c r="I41" s="1">
        <f t="shared" si="0"/>
        <v>233.41902320207035</v>
      </c>
      <c r="J41" s="1">
        <f t="shared" si="1"/>
        <v>2.4378367662869036</v>
      </c>
      <c r="K41" s="1">
        <f t="shared" si="2"/>
        <v>2.4378367662869038E-3</v>
      </c>
      <c r="L41" s="1">
        <f t="shared" si="3"/>
        <v>0.23239625989388976</v>
      </c>
    </row>
    <row r="42" spans="1:12" ht="12.75" customHeight="1" x14ac:dyDescent="0.2">
      <c r="A42" s="49">
        <v>16</v>
      </c>
      <c r="B42" s="48" t="s">
        <v>2</v>
      </c>
      <c r="C42" s="47">
        <v>20.358333333333331</v>
      </c>
      <c r="D42" s="47">
        <v>14.541479096750747</v>
      </c>
      <c r="E42" s="47">
        <v>128.04183877165752</v>
      </c>
      <c r="F42" s="46">
        <v>8.26437788406969</v>
      </c>
      <c r="G42" s="46">
        <v>11.629341487579092</v>
      </c>
      <c r="H42" s="45">
        <v>6.6370071410600389</v>
      </c>
      <c r="I42" s="1">
        <f t="shared" si="0"/>
        <v>331.85035705300197</v>
      </c>
      <c r="J42" s="1">
        <f t="shared" si="1"/>
        <v>3.4658571963472649</v>
      </c>
      <c r="K42" s="1">
        <f t="shared" si="2"/>
        <v>3.465857196347265E-3</v>
      </c>
      <c r="L42" s="1">
        <f t="shared" si="3"/>
        <v>0.33039630089106431</v>
      </c>
    </row>
    <row r="43" spans="1:12" x14ac:dyDescent="0.2">
      <c r="A43" s="44">
        <v>17</v>
      </c>
      <c r="B43" s="43" t="s">
        <v>1</v>
      </c>
      <c r="C43" s="42">
        <v>22.044999999999998</v>
      </c>
      <c r="D43" s="42">
        <v>12.338430057121251</v>
      </c>
      <c r="E43" s="42">
        <v>113.4452008740646</v>
      </c>
      <c r="F43" s="41">
        <v>7.0123161344019236</v>
      </c>
      <c r="G43" s="41">
        <v>10.303608521619676</v>
      </c>
      <c r="H43" s="40">
        <v>5.978531041872853</v>
      </c>
      <c r="I43" s="1">
        <f t="shared" si="0"/>
        <v>298.92655209364267</v>
      </c>
      <c r="J43" s="1">
        <f t="shared" si="1"/>
        <v>3.1219997801224451</v>
      </c>
      <c r="K43" s="1">
        <f t="shared" si="2"/>
        <v>3.1219997801224452E-3</v>
      </c>
      <c r="L43" s="1">
        <f>K43/$D$1</f>
        <v>0.2976167569230167</v>
      </c>
    </row>
    <row r="44" spans="1:12" x14ac:dyDescent="0.2">
      <c r="A44" s="39" t="s">
        <v>0</v>
      </c>
      <c r="B44" s="38"/>
      <c r="C44" s="37"/>
      <c r="D44" s="36">
        <f>SUM(D27:D43)</f>
        <v>175.95370517580903</v>
      </c>
      <c r="E44" s="36">
        <f>SUM(E27:E43)</f>
        <v>1101.0239823846837</v>
      </c>
      <c r="F44" s="35">
        <f>SUM(F27:F43)</f>
        <v>100.00000000000001</v>
      </c>
      <c r="G44" s="35">
        <f>SUM(G27:G43)</f>
        <v>100</v>
      </c>
      <c r="H44" s="34"/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107D-075C-4AD1-851C-BBB4535EEDC9}">
  <dimension ref="A1:L44"/>
  <sheetViews>
    <sheetView topLeftCell="A11" workbookViewId="0">
      <selection activeCell="L40" sqref="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9.61/1000</f>
        <v>9.6099999999999988E-3</v>
      </c>
      <c r="F1" s="1" t="s">
        <v>54</v>
      </c>
      <c r="G1" s="1">
        <v>100</v>
      </c>
    </row>
    <row r="2" spans="1:7" x14ac:dyDescent="0.2">
      <c r="A2" s="1" t="s">
        <v>37</v>
      </c>
      <c r="B2" s="1" t="s">
        <v>36</v>
      </c>
      <c r="C2" s="1" t="s">
        <v>55</v>
      </c>
      <c r="D2" s="1">
        <v>9.5732545454545388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9.573254545454539E-3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1.5783333333333334</v>
      </c>
      <c r="D27" s="20">
        <v>9.2173146968279873</v>
      </c>
      <c r="E27" s="20">
        <v>83.362374966916576</v>
      </c>
      <c r="F27" s="19">
        <v>10.951732348485869</v>
      </c>
      <c r="G27" s="19">
        <v>15.801678302351425</v>
      </c>
      <c r="H27" s="18">
        <v>3.5975558455748122</v>
      </c>
      <c r="I27" s="1">
        <f>H27*$G$1</f>
        <v>359.7555845574812</v>
      </c>
      <c r="J27" s="1">
        <f>I27*$D$3</f>
        <v>3.4440317851175615</v>
      </c>
      <c r="K27" s="1">
        <f>J27/1000</f>
        <v>3.4440317851175614E-3</v>
      </c>
      <c r="L27" s="1">
        <f>K27/$D$1</f>
        <v>0.35837999845135921</v>
      </c>
    </row>
    <row r="28" spans="1:12" ht="12.75" customHeight="1" x14ac:dyDescent="0.2">
      <c r="A28" s="17">
        <v>2</v>
      </c>
      <c r="B28" s="16" t="s">
        <v>16</v>
      </c>
      <c r="C28" s="15">
        <v>2.3866666666666667</v>
      </c>
      <c r="D28" s="15">
        <v>15.541107093445584</v>
      </c>
      <c r="E28" s="15">
        <v>59.517072022067261</v>
      </c>
      <c r="F28" s="14">
        <v>18.465469704006516</v>
      </c>
      <c r="G28" s="14">
        <v>11.281703837778428</v>
      </c>
      <c r="H28" s="13">
        <v>5.7659700530297249</v>
      </c>
      <c r="I28" s="1">
        <f t="shared" ref="I28:I43" si="0">H28*$G$1</f>
        <v>576.59700530297243</v>
      </c>
      <c r="J28" s="1">
        <f t="shared" ref="J28:J43" si="1">I28*$D$3</f>
        <v>5.5199099019121558</v>
      </c>
      <c r="K28" s="1">
        <f t="shared" ref="K28:K43" si="2">J28/1000</f>
        <v>5.519909901912156E-3</v>
      </c>
      <c r="L28" s="1">
        <f t="shared" ref="L28:L42" si="3">K28/$D$1</f>
        <v>0.57439228948097365</v>
      </c>
    </row>
    <row r="29" spans="1:12" ht="12.75" customHeight="1" x14ac:dyDescent="0.2">
      <c r="A29" s="17">
        <v>3</v>
      </c>
      <c r="B29" s="16" t="s">
        <v>15</v>
      </c>
      <c r="C29" s="15">
        <v>3.5866666666666664</v>
      </c>
      <c r="D29" s="15">
        <v>1.6580025849144489E-3</v>
      </c>
      <c r="E29" s="15">
        <v>2.7665891667542991E-2</v>
      </c>
      <c r="F29" s="14">
        <v>1.969988129984277E-3</v>
      </c>
      <c r="G29" s="14">
        <v>5.2441826453686648E-3</v>
      </c>
      <c r="H29" s="13">
        <v>6.2433848737408759E-4</v>
      </c>
      <c r="I29" s="1">
        <f t="shared" si="0"/>
        <v>6.2433848737408759E-2</v>
      </c>
      <c r="J29" s="1">
        <f t="shared" si="1"/>
        <v>5.9769512621561953E-4</v>
      </c>
      <c r="K29" s="1">
        <f t="shared" si="2"/>
        <v>5.9769512621561956E-7</v>
      </c>
      <c r="L29" s="1">
        <f t="shared" si="3"/>
        <v>6.2195122394965619E-5</v>
      </c>
    </row>
    <row r="30" spans="1:12" ht="12.75" customHeight="1" x14ac:dyDescent="0.2">
      <c r="A30" s="17">
        <v>4</v>
      </c>
      <c r="B30" s="16" t="s">
        <v>14</v>
      </c>
      <c r="C30" s="15">
        <v>4.53</v>
      </c>
      <c r="D30" s="15">
        <v>1.0506191687433311</v>
      </c>
      <c r="E30" s="15">
        <v>6.4293295876612309</v>
      </c>
      <c r="F30" s="14">
        <v>1.248313669948292</v>
      </c>
      <c r="G30" s="14">
        <v>1.2187056556909692</v>
      </c>
      <c r="H30" s="13">
        <v>0.60614962985520715</v>
      </c>
      <c r="I30" s="1">
        <f t="shared" si="0"/>
        <v>60.614962985520712</v>
      </c>
      <c r="J30" s="69">
        <f t="shared" si="1"/>
        <v>0.58028246992369481</v>
      </c>
      <c r="K30" s="69">
        <f t="shared" si="2"/>
        <v>5.8028246992369479E-4</v>
      </c>
      <c r="L30" s="69">
        <f t="shared" si="3"/>
        <v>6.0383191459281463E-2</v>
      </c>
    </row>
    <row r="31" spans="1:12" ht="12.75" customHeight="1" x14ac:dyDescent="0.2">
      <c r="A31" s="17">
        <v>5</v>
      </c>
      <c r="B31" s="16" t="s">
        <v>13</v>
      </c>
      <c r="C31" s="15">
        <v>4.8566666666666665</v>
      </c>
      <c r="D31" s="15">
        <v>3.6660753268360984</v>
      </c>
      <c r="E31" s="15">
        <v>20.314932285417072</v>
      </c>
      <c r="F31" s="14">
        <v>4.3559189492264858</v>
      </c>
      <c r="G31" s="14">
        <v>3.8507783017891497</v>
      </c>
      <c r="H31" s="13">
        <v>1.8111624450294301</v>
      </c>
      <c r="I31" s="1">
        <f t="shared" si="0"/>
        <v>181.116244502943</v>
      </c>
      <c r="J31" s="1">
        <f t="shared" si="1"/>
        <v>1.7338719109434548</v>
      </c>
      <c r="K31" s="1">
        <f t="shared" si="2"/>
        <v>1.7338719109434549E-3</v>
      </c>
      <c r="L31" s="1">
        <f t="shared" si="3"/>
        <v>0.18042371601909002</v>
      </c>
    </row>
    <row r="32" spans="1:12" ht="12.75" customHeight="1" x14ac:dyDescent="0.2">
      <c r="A32" s="17">
        <v>6</v>
      </c>
      <c r="B32" s="16" t="s">
        <v>12</v>
      </c>
      <c r="C32" s="15">
        <v>5.4833333333333334</v>
      </c>
      <c r="D32" s="15">
        <v>1.2459854656254807E-3</v>
      </c>
      <c r="E32" s="15">
        <v>2.561909472824811E-2</v>
      </c>
      <c r="F32" s="14">
        <v>1.4804419484917646E-3</v>
      </c>
      <c r="G32" s="14">
        <v>4.8562039343757147E-3</v>
      </c>
      <c r="H32" s="13">
        <v>6.0283184197706952E-4</v>
      </c>
      <c r="I32" s="1">
        <f t="shared" si="0"/>
        <v>6.0283184197706952E-2</v>
      </c>
      <c r="J32" s="69">
        <f t="shared" si="1"/>
        <v>5.7710626713517127E-4</v>
      </c>
      <c r="K32" s="69">
        <f t="shared" si="2"/>
        <v>5.7710626713517123E-7</v>
      </c>
      <c r="L32" s="69">
        <f t="shared" si="3"/>
        <v>6.0052681283576619E-5</v>
      </c>
    </row>
    <row r="33" spans="1:12" ht="12.75" customHeight="1" x14ac:dyDescent="0.2">
      <c r="A33" s="17">
        <v>7</v>
      </c>
      <c r="B33" s="16" t="s">
        <v>11</v>
      </c>
      <c r="C33" s="15">
        <v>8.26</v>
      </c>
      <c r="D33" s="15">
        <v>10.842927738412962</v>
      </c>
      <c r="E33" s="15">
        <v>32.678370434356729</v>
      </c>
      <c r="F33" s="14">
        <v>12.883236210426638</v>
      </c>
      <c r="G33" s="14">
        <v>6.1943184470656725</v>
      </c>
      <c r="H33" s="13">
        <v>5.2744685156217628</v>
      </c>
      <c r="I33" s="1">
        <f t="shared" si="0"/>
        <v>527.44685156217633</v>
      </c>
      <c r="J33" s="1">
        <f t="shared" si="1"/>
        <v>5.0493829692032897</v>
      </c>
      <c r="K33" s="1">
        <f t="shared" si="2"/>
        <v>5.0493829692032895E-3</v>
      </c>
      <c r="L33" s="1">
        <f t="shared" si="3"/>
        <v>0.52543006963613836</v>
      </c>
    </row>
    <row r="34" spans="1:12" ht="12.75" customHeight="1" x14ac:dyDescent="0.2">
      <c r="A34" s="17">
        <v>8</v>
      </c>
      <c r="B34" s="16" t="s">
        <v>10</v>
      </c>
      <c r="C34" s="15">
        <v>8.8983333333333317</v>
      </c>
      <c r="D34" s="15">
        <v>4.2935227450815132</v>
      </c>
      <c r="E34" s="15">
        <v>16.662754497747944</v>
      </c>
      <c r="F34" s="14">
        <v>5.1014328449099029</v>
      </c>
      <c r="G34" s="14">
        <v>3.1584931008619423</v>
      </c>
      <c r="H34" s="13">
        <v>2.4004811403247324</v>
      </c>
      <c r="I34" s="1">
        <f t="shared" si="0"/>
        <v>240.04811403247322</v>
      </c>
      <c r="J34" s="1">
        <f t="shared" si="1"/>
        <v>2.2980416987891639</v>
      </c>
      <c r="K34" s="1">
        <f t="shared" si="2"/>
        <v>2.2980416987891639E-3</v>
      </c>
      <c r="L34" s="1">
        <f t="shared" si="3"/>
        <v>0.23913024961385684</v>
      </c>
    </row>
    <row r="35" spans="1:12" ht="12.75" customHeight="1" x14ac:dyDescent="0.2">
      <c r="A35" s="17">
        <v>9</v>
      </c>
      <c r="B35" s="16" t="s">
        <v>9</v>
      </c>
      <c r="C35" s="15">
        <v>13.395</v>
      </c>
      <c r="D35" s="15">
        <v>9.6185058666042238</v>
      </c>
      <c r="E35" s="15">
        <v>51.003304763273654</v>
      </c>
      <c r="F35" s="14">
        <v>11.428415466778157</v>
      </c>
      <c r="G35" s="14">
        <v>9.6678845167965175</v>
      </c>
      <c r="H35" s="13">
        <v>5.1410413261925312</v>
      </c>
      <c r="I35" s="1">
        <f t="shared" si="0"/>
        <v>514.10413261925316</v>
      </c>
      <c r="J35" s="1">
        <f t="shared" si="1"/>
        <v>4.9216497244342285</v>
      </c>
      <c r="K35" s="1">
        <f t="shared" si="2"/>
        <v>4.9216497244342289E-3</v>
      </c>
      <c r="L35" s="1">
        <f t="shared" si="3"/>
        <v>0.51213836882770336</v>
      </c>
    </row>
    <row r="36" spans="1:12" ht="12.75" customHeight="1" x14ac:dyDescent="0.2">
      <c r="A36" s="17">
        <v>10</v>
      </c>
      <c r="B36" s="16" t="s">
        <v>8</v>
      </c>
      <c r="C36" s="15">
        <v>14.726666666666665</v>
      </c>
      <c r="D36" s="15">
        <v>1.8769632342546059</v>
      </c>
      <c r="E36" s="15">
        <v>13.539662349649152</v>
      </c>
      <c r="F36" s="14">
        <v>2.2301504988843326</v>
      </c>
      <c r="G36" s="14">
        <v>2.5664982416410766</v>
      </c>
      <c r="H36" s="13">
        <v>0.94985199071148041</v>
      </c>
      <c r="I36" s="1">
        <f t="shared" si="0"/>
        <v>94.985199071148045</v>
      </c>
      <c r="J36" s="69">
        <f t="shared" si="1"/>
        <v>0.90931748875877227</v>
      </c>
      <c r="K36" s="69">
        <f t="shared" si="2"/>
        <v>9.0931748875877226E-4</v>
      </c>
      <c r="L36" s="69">
        <f t="shared" si="3"/>
        <v>9.4622007154919086E-2</v>
      </c>
    </row>
    <row r="37" spans="1:12" ht="12.75" customHeight="1" x14ac:dyDescent="0.2">
      <c r="A37" s="17">
        <v>11</v>
      </c>
      <c r="B37" s="16" t="s">
        <v>7</v>
      </c>
      <c r="C37" s="15">
        <v>16.904999999999998</v>
      </c>
      <c r="D37" s="15">
        <v>0.13029451559865016</v>
      </c>
      <c r="E37" s="15">
        <v>1.0364484350814951</v>
      </c>
      <c r="F37" s="14">
        <v>0.15481197162586835</v>
      </c>
      <c r="G37" s="14">
        <v>0.19646302968974935</v>
      </c>
      <c r="H37" s="13">
        <v>5.2102719926143459E-2</v>
      </c>
      <c r="I37" s="1">
        <f t="shared" si="0"/>
        <v>5.2102719926143459</v>
      </c>
      <c r="J37" s="69">
        <f>I37*$D$3</f>
        <v>4.9879260036349765E-2</v>
      </c>
      <c r="K37" s="69">
        <f t="shared" si="2"/>
        <v>4.9879260036349768E-5</v>
      </c>
      <c r="L37" s="69">
        <f t="shared" si="3"/>
        <v>5.1903496395785407E-3</v>
      </c>
    </row>
    <row r="38" spans="1:12" ht="12.75" customHeight="1" x14ac:dyDescent="0.2">
      <c r="A38" s="17">
        <v>12</v>
      </c>
      <c r="B38" s="16" t="s">
        <v>6</v>
      </c>
      <c r="C38" s="15">
        <v>18.14833333333333</v>
      </c>
      <c r="D38" s="15">
        <v>2.4713576576518535E-3</v>
      </c>
      <c r="E38" s="15">
        <v>3.7586895648795443E-2</v>
      </c>
      <c r="F38" s="14">
        <v>2.9363918336539323E-3</v>
      </c>
      <c r="G38" s="14">
        <v>7.1247494287684249E-3</v>
      </c>
      <c r="H38" s="13">
        <v>1.0953065431441589E-3</v>
      </c>
      <c r="I38" s="1">
        <f t="shared" si="0"/>
        <v>0.10953065431441589</v>
      </c>
      <c r="J38" s="69">
        <f>I38*$D$3</f>
        <v>1.0485648342820916E-3</v>
      </c>
      <c r="K38" s="69">
        <f t="shared" si="2"/>
        <v>1.0485648342820915E-6</v>
      </c>
      <c r="L38" s="69">
        <f t="shared" si="3"/>
        <v>1.0911184539876084E-4</v>
      </c>
    </row>
    <row r="39" spans="1:12" ht="12.75" customHeight="1" x14ac:dyDescent="0.2">
      <c r="A39" s="17">
        <v>13</v>
      </c>
      <c r="B39" s="16" t="s">
        <v>5</v>
      </c>
      <c r="C39" s="15">
        <v>18.556666666666665</v>
      </c>
      <c r="D39" s="15">
        <v>6.7821766913990071</v>
      </c>
      <c r="E39" s="15">
        <v>56.42858609821667</v>
      </c>
      <c r="F39" s="14">
        <v>8.0583756015081747</v>
      </c>
      <c r="G39" s="14">
        <v>10.696268729560893</v>
      </c>
      <c r="H39" s="13">
        <v>2.794707384561038</v>
      </c>
      <c r="I39" s="1">
        <f t="shared" si="0"/>
        <v>279.47073845610379</v>
      </c>
      <c r="J39" s="1">
        <f>I39*$D$3</f>
        <v>2.6754445172464321</v>
      </c>
      <c r="K39" s="1">
        <f>J39/1000</f>
        <v>2.6754445172464322E-3</v>
      </c>
      <c r="L39" s="1">
        <f>K39/$D$1</f>
        <v>0.27840213498922295</v>
      </c>
    </row>
    <row r="40" spans="1:12" ht="12.75" customHeight="1" x14ac:dyDescent="0.2">
      <c r="A40" s="17">
        <v>14</v>
      </c>
      <c r="B40" s="16" t="s">
        <v>4</v>
      </c>
      <c r="C40" s="15">
        <v>19.041666666666664</v>
      </c>
      <c r="D40" s="15">
        <v>2.8325149965838547</v>
      </c>
      <c r="E40" s="15">
        <v>24.551021964061746</v>
      </c>
      <c r="F40" s="14">
        <v>3.3655079745008787</v>
      </c>
      <c r="G40" s="14">
        <v>4.6537463840735054</v>
      </c>
      <c r="H40" s="13">
        <v>1.3689123460792207</v>
      </c>
      <c r="I40" s="1">
        <f t="shared" si="0"/>
        <v>136.89123460792209</v>
      </c>
      <c r="J40" s="1">
        <f t="shared" si="1"/>
        <v>1.3104946339431738</v>
      </c>
      <c r="K40" s="1">
        <f t="shared" si="2"/>
        <v>1.3104946339431737E-3</v>
      </c>
      <c r="L40" s="1">
        <f t="shared" si="3"/>
        <v>0.13636780790251549</v>
      </c>
    </row>
    <row r="41" spans="1:12" ht="12.75" customHeight="1" x14ac:dyDescent="0.2">
      <c r="A41" s="17">
        <v>15</v>
      </c>
      <c r="B41" s="16" t="s">
        <v>3</v>
      </c>
      <c r="C41" s="15">
        <v>20.016666666666666</v>
      </c>
      <c r="D41" s="15">
        <v>5.4252128958847257</v>
      </c>
      <c r="E41" s="15">
        <v>46.416010262307836</v>
      </c>
      <c r="F41" s="14">
        <v>6.4460725844296576</v>
      </c>
      <c r="G41" s="14">
        <v>8.7983441274880914</v>
      </c>
      <c r="H41" s="13">
        <v>2.2075247921441949</v>
      </c>
      <c r="I41" s="1">
        <f t="shared" si="0"/>
        <v>220.75247921441951</v>
      </c>
      <c r="J41" s="1">
        <f t="shared" si="1"/>
        <v>2.1133196750598002</v>
      </c>
      <c r="K41" s="1">
        <f t="shared" si="2"/>
        <v>2.1133196750598004E-3</v>
      </c>
      <c r="L41" s="1">
        <f t="shared" si="3"/>
        <v>0.21990839490736738</v>
      </c>
    </row>
    <row r="42" spans="1:12" ht="12.75" customHeight="1" x14ac:dyDescent="0.2">
      <c r="A42" s="17">
        <v>16</v>
      </c>
      <c r="B42" s="16" t="s">
        <v>2</v>
      </c>
      <c r="C42" s="15">
        <v>20.36333333333333</v>
      </c>
      <c r="D42" s="15">
        <v>6.9822025709222197</v>
      </c>
      <c r="E42" s="15">
        <v>61.344819090837412</v>
      </c>
      <c r="F42" s="14">
        <v>8.296040254106245</v>
      </c>
      <c r="G42" s="14">
        <v>11.628160752066604</v>
      </c>
      <c r="H42" s="13">
        <v>3.1868098159212215</v>
      </c>
      <c r="I42" s="1">
        <f t="shared" si="0"/>
        <v>318.68098159212212</v>
      </c>
      <c r="J42" s="1">
        <f t="shared" si="1"/>
        <v>3.0508141555766972</v>
      </c>
      <c r="K42" s="1">
        <f t="shared" si="2"/>
        <v>3.0508141555766971E-3</v>
      </c>
      <c r="L42" s="1">
        <f t="shared" si="3"/>
        <v>0.317462451152622</v>
      </c>
    </row>
    <row r="43" spans="1:12" x14ac:dyDescent="0.2">
      <c r="A43" s="12">
        <v>17</v>
      </c>
      <c r="B43" s="11" t="s">
        <v>1</v>
      </c>
      <c r="C43" s="10">
        <v>22.044999999999998</v>
      </c>
      <c r="D43" s="10">
        <v>5.8982619910914469</v>
      </c>
      <c r="E43" s="10">
        <v>54.178371847045327</v>
      </c>
      <c r="F43" s="9">
        <v>7.0081350992508442</v>
      </c>
      <c r="G43" s="9">
        <v>10.269731437137454</v>
      </c>
      <c r="H43" s="8">
        <v>2.8579764397567442</v>
      </c>
      <c r="I43" s="1">
        <f t="shared" si="0"/>
        <v>285.79764397567442</v>
      </c>
      <c r="J43" s="1">
        <f t="shared" si="1"/>
        <v>2.736013594270323</v>
      </c>
      <c r="K43" s="1">
        <f t="shared" si="2"/>
        <v>2.7360135942703229E-3</v>
      </c>
      <c r="L43" s="1">
        <f>K43/$D$1</f>
        <v>0.2847048485192844</v>
      </c>
    </row>
    <row r="44" spans="1:12" x14ac:dyDescent="0.2">
      <c r="A44" s="7" t="s">
        <v>0</v>
      </c>
      <c r="B44" s="6"/>
      <c r="C44" s="5"/>
      <c r="D44" s="4">
        <f>SUM(D27:D43)</f>
        <v>84.163074877394408</v>
      </c>
      <c r="E44" s="4">
        <f>SUM(E27:E43)</f>
        <v>527.55393048668475</v>
      </c>
      <c r="F44" s="3">
        <f>SUM(F27:F43)</f>
        <v>100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0566-5567-47F8-9DE1-671DC6C8732C}">
  <dimension ref="A1:L44"/>
  <sheetViews>
    <sheetView topLeftCell="A5" workbookViewId="0">
      <selection activeCell="L40" sqref="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10.46/1000</f>
        <v>1.0460000000000001E-2</v>
      </c>
      <c r="F1" s="1" t="s">
        <v>54</v>
      </c>
      <c r="G1" s="1">
        <v>100</v>
      </c>
    </row>
    <row r="2" spans="1:7" x14ac:dyDescent="0.2">
      <c r="A2" s="1" t="s">
        <v>37</v>
      </c>
      <c r="B2" s="1" t="s">
        <v>42</v>
      </c>
      <c r="C2" s="1" t="s">
        <v>55</v>
      </c>
      <c r="D2" s="1">
        <v>10.412536363636365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1.0412536363636364E-2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1.58</v>
      </c>
      <c r="D27" s="20">
        <v>9.1732387991718252</v>
      </c>
      <c r="E27" s="20">
        <v>82.732647624621166</v>
      </c>
      <c r="F27" s="19">
        <v>10.898371554025843</v>
      </c>
      <c r="G27" s="19">
        <v>15.679758715270159</v>
      </c>
      <c r="H27" s="18">
        <v>3.5803528413943808</v>
      </c>
      <c r="I27" s="1">
        <f>H27*$G$1</f>
        <v>358.03528413943809</v>
      </c>
      <c r="J27" s="1">
        <f>I27*$D$3</f>
        <v>3.7280554155667769</v>
      </c>
      <c r="K27" s="1">
        <f>J27/1000</f>
        <v>3.7280554155667768E-3</v>
      </c>
      <c r="L27" s="1">
        <f>K27/$D$1</f>
        <v>0.35641065158382185</v>
      </c>
    </row>
    <row r="28" spans="1:12" ht="12.75" customHeight="1" x14ac:dyDescent="0.2">
      <c r="A28" s="17">
        <v>2</v>
      </c>
      <c r="B28" s="16" t="s">
        <v>16</v>
      </c>
      <c r="C28" s="15">
        <v>2.3916666666666666</v>
      </c>
      <c r="D28" s="15">
        <v>15.549104647821141</v>
      </c>
      <c r="E28" s="15">
        <v>58.640469180451213</v>
      </c>
      <c r="F28" s="14">
        <v>18.473292093920421</v>
      </c>
      <c r="G28" s="14">
        <v>11.113731206470877</v>
      </c>
      <c r="H28" s="13">
        <v>5.7689372585672496</v>
      </c>
      <c r="I28" s="1">
        <f t="shared" ref="I28:I43" si="0">H28*$G$1</f>
        <v>576.89372585672493</v>
      </c>
      <c r="J28" s="1">
        <f t="shared" ref="J28:J43" si="1">I28*$D$3</f>
        <v>6.0069268984368165</v>
      </c>
      <c r="K28" s="1">
        <f t="shared" ref="K28:K43" si="2">J28/1000</f>
        <v>6.0069268984368164E-3</v>
      </c>
      <c r="L28" s="1">
        <f t="shared" ref="L28:L42" si="3">K28/$D$1</f>
        <v>0.57427599411441832</v>
      </c>
    </row>
    <row r="29" spans="1:12" ht="12.75" customHeight="1" x14ac:dyDescent="0.2">
      <c r="A29" s="17">
        <v>3</v>
      </c>
      <c r="B29" s="16" t="s">
        <v>15</v>
      </c>
      <c r="C29" s="15">
        <v>3.5616666666666665</v>
      </c>
      <c r="D29" s="15">
        <v>2.47508294806131E-3</v>
      </c>
      <c r="E29" s="15">
        <v>3.2943488149150851E-2</v>
      </c>
      <c r="F29" s="14">
        <v>2.94055068068664E-3</v>
      </c>
      <c r="G29" s="14">
        <v>6.2435563256931668E-3</v>
      </c>
      <c r="H29" s="13">
        <v>9.3201877848569925E-4</v>
      </c>
      <c r="I29" s="1">
        <f t="shared" si="0"/>
        <v>9.3201877848569925E-2</v>
      </c>
      <c r="J29" s="1">
        <f t="shared" si="1"/>
        <v>9.7046794225742891E-4</v>
      </c>
      <c r="K29" s="1">
        <f t="shared" si="2"/>
        <v>9.704679422574288E-7</v>
      </c>
      <c r="L29" s="1">
        <f t="shared" si="3"/>
        <v>9.2778961974897592E-5</v>
      </c>
    </row>
    <row r="30" spans="1:12" ht="12.75" customHeight="1" x14ac:dyDescent="0.2">
      <c r="A30" s="17">
        <v>4</v>
      </c>
      <c r="B30" s="16" t="s">
        <v>14</v>
      </c>
      <c r="C30" s="15">
        <v>4.5283333333333333</v>
      </c>
      <c r="D30" s="15">
        <v>1.0471538334618768</v>
      </c>
      <c r="E30" s="15">
        <v>6.339564879156864</v>
      </c>
      <c r="F30" s="14">
        <v>1.2440831206008014</v>
      </c>
      <c r="G30" s="14">
        <v>1.201494821197989</v>
      </c>
      <c r="H30" s="13">
        <v>0.60415032148480097</v>
      </c>
      <c r="I30" s="1">
        <f t="shared" si="0"/>
        <v>60.415032148480094</v>
      </c>
      <c r="J30" s="69">
        <f t="shared" si="1"/>
        <v>0.62907371915630894</v>
      </c>
      <c r="K30" s="69">
        <f t="shared" si="2"/>
        <v>6.290737191563089E-4</v>
      </c>
      <c r="L30" s="69">
        <f t="shared" si="3"/>
        <v>6.014089093272551E-2</v>
      </c>
    </row>
    <row r="31" spans="1:12" ht="12.75" customHeight="1" x14ac:dyDescent="0.2">
      <c r="A31" s="17">
        <v>5</v>
      </c>
      <c r="B31" s="16" t="s">
        <v>13</v>
      </c>
      <c r="C31" s="15">
        <v>4.8600000000000003</v>
      </c>
      <c r="D31" s="15">
        <v>3.6111584075255032</v>
      </c>
      <c r="E31" s="15">
        <v>20.044888580266218</v>
      </c>
      <c r="F31" s="14">
        <v>4.2902781588123817</v>
      </c>
      <c r="G31" s="14">
        <v>3.7989720556158462</v>
      </c>
      <c r="H31" s="13">
        <v>1.7840316708404826</v>
      </c>
      <c r="I31" s="1">
        <f t="shared" si="0"/>
        <v>178.40316708404828</v>
      </c>
      <c r="J31" s="1">
        <f t="shared" si="1"/>
        <v>1.8576294646505467</v>
      </c>
      <c r="K31" s="1">
        <f t="shared" si="2"/>
        <v>1.8576294646505467E-3</v>
      </c>
      <c r="L31" s="1">
        <f t="shared" si="3"/>
        <v>0.17759363906792988</v>
      </c>
    </row>
    <row r="32" spans="1:12" ht="12.75" customHeight="1" x14ac:dyDescent="0.2">
      <c r="A32" s="17">
        <v>6</v>
      </c>
      <c r="B32" s="16" t="s">
        <v>12</v>
      </c>
      <c r="C32" s="15">
        <v>5.4249999999999998</v>
      </c>
      <c r="D32" s="15">
        <v>1.5894572413792385E-5</v>
      </c>
      <c r="E32" s="15">
        <v>0</v>
      </c>
      <c r="F32" s="14">
        <v>1.8883729035105663E-5</v>
      </c>
      <c r="G32" s="14">
        <v>0</v>
      </c>
      <c r="H32" s="13">
        <v>7.6901012331376251E-6</v>
      </c>
      <c r="I32" s="1">
        <f t="shared" si="0"/>
        <v>7.6901012331376251E-4</v>
      </c>
      <c r="J32" s="69">
        <f t="shared" si="1"/>
        <v>8.0073458730090372E-6</v>
      </c>
      <c r="K32" s="69">
        <f t="shared" si="2"/>
        <v>8.0073458730090366E-9</v>
      </c>
      <c r="L32" s="69">
        <f t="shared" si="3"/>
        <v>7.6552063795497483E-7</v>
      </c>
    </row>
    <row r="33" spans="1:12" ht="12.75" customHeight="1" x14ac:dyDescent="0.2">
      <c r="A33" s="17">
        <v>7</v>
      </c>
      <c r="B33" s="16" t="s">
        <v>11</v>
      </c>
      <c r="C33" s="15">
        <v>8.2683333333333326</v>
      </c>
      <c r="D33" s="15">
        <v>10.948344849247444</v>
      </c>
      <c r="E33" s="15">
        <v>33.300763465029121</v>
      </c>
      <c r="F33" s="14">
        <v>13.007306653728019</v>
      </c>
      <c r="G33" s="14">
        <v>6.3112682980370334</v>
      </c>
      <c r="H33" s="13">
        <v>5.3257479528289746</v>
      </c>
      <c r="I33" s="1">
        <f t="shared" si="0"/>
        <v>532.57479528289741</v>
      </c>
      <c r="J33" s="1">
        <f t="shared" si="1"/>
        <v>5.545454422239362</v>
      </c>
      <c r="K33" s="1">
        <f t="shared" si="2"/>
        <v>5.5454544222393624E-3</v>
      </c>
      <c r="L33" s="1">
        <f t="shared" si="3"/>
        <v>0.53015816656208048</v>
      </c>
    </row>
    <row r="34" spans="1:12" ht="12.75" customHeight="1" x14ac:dyDescent="0.2">
      <c r="A34" s="17">
        <v>8</v>
      </c>
      <c r="B34" s="16" t="s">
        <v>10</v>
      </c>
      <c r="C34" s="15">
        <v>8.9033333333333324</v>
      </c>
      <c r="D34" s="15">
        <v>4.1065505831918401</v>
      </c>
      <c r="E34" s="15">
        <v>16.259964480075681</v>
      </c>
      <c r="F34" s="14">
        <v>4.8788345142684735</v>
      </c>
      <c r="G34" s="14">
        <v>3.0816410097647626</v>
      </c>
      <c r="H34" s="13">
        <v>2.2959461989654351</v>
      </c>
      <c r="I34" s="1">
        <f t="shared" si="0"/>
        <v>229.59461989654352</v>
      </c>
      <c r="J34" s="1">
        <f t="shared" si="1"/>
        <v>2.3906623285680286</v>
      </c>
      <c r="K34" s="1">
        <f t="shared" si="2"/>
        <v>2.3906623285680287E-3</v>
      </c>
      <c r="L34" s="1">
        <f t="shared" si="3"/>
        <v>0.2285528038783966</v>
      </c>
    </row>
    <row r="35" spans="1:12" ht="12.75" customHeight="1" x14ac:dyDescent="0.2">
      <c r="A35" s="17">
        <v>9</v>
      </c>
      <c r="B35" s="16" t="s">
        <v>9</v>
      </c>
      <c r="C35" s="15">
        <v>13.396666666666667</v>
      </c>
      <c r="D35" s="15">
        <v>9.6217837849290806</v>
      </c>
      <c r="E35" s="15">
        <v>50.776852831351412</v>
      </c>
      <c r="F35" s="14">
        <v>11.431270568267044</v>
      </c>
      <c r="G35" s="14">
        <v>9.623393225958278</v>
      </c>
      <c r="H35" s="13">
        <v>5.1427933564772434</v>
      </c>
      <c r="I35" s="1">
        <f t="shared" si="0"/>
        <v>514.27933564772434</v>
      </c>
      <c r="J35" s="1">
        <f t="shared" si="1"/>
        <v>5.3549522834986805</v>
      </c>
      <c r="K35" s="1">
        <f t="shared" si="2"/>
        <v>5.3549522834986808E-3</v>
      </c>
      <c r="L35" s="1">
        <f t="shared" si="3"/>
        <v>0.5119457249998739</v>
      </c>
    </row>
    <row r="36" spans="1:12" ht="12.75" customHeight="1" x14ac:dyDescent="0.2">
      <c r="A36" s="17">
        <v>10</v>
      </c>
      <c r="B36" s="16" t="s">
        <v>8</v>
      </c>
      <c r="C36" s="15">
        <v>14.728333333333332</v>
      </c>
      <c r="D36" s="15">
        <v>1.8899215327676504</v>
      </c>
      <c r="E36" s="15">
        <v>13.74247924003156</v>
      </c>
      <c r="F36" s="14">
        <v>2.2453429506179887</v>
      </c>
      <c r="G36" s="14">
        <v>2.6045190722166347</v>
      </c>
      <c r="H36" s="13">
        <v>0.956409639478499</v>
      </c>
      <c r="I36" s="1">
        <f t="shared" si="0"/>
        <v>95.640963947849897</v>
      </c>
      <c r="J36" s="69">
        <f t="shared" si="1"/>
        <v>0.99586501496022162</v>
      </c>
      <c r="K36" s="69">
        <f t="shared" si="2"/>
        <v>9.9586501496022172E-4</v>
      </c>
      <c r="L36" s="69">
        <f t="shared" si="3"/>
        <v>9.5206980397726737E-2</v>
      </c>
    </row>
    <row r="37" spans="1:12" ht="12.75" customHeight="1" x14ac:dyDescent="0.2">
      <c r="A37" s="17">
        <v>11</v>
      </c>
      <c r="B37" s="16" t="s">
        <v>7</v>
      </c>
      <c r="C37" s="15">
        <v>16.91333333333333</v>
      </c>
      <c r="D37" s="15">
        <v>0.11929025608172752</v>
      </c>
      <c r="E37" s="15">
        <v>0.93685631186452811</v>
      </c>
      <c r="F37" s="14">
        <v>0.14172415675812669</v>
      </c>
      <c r="G37" s="14">
        <v>0.17755603552740715</v>
      </c>
      <c r="H37" s="13">
        <v>4.7702290261314562E-2</v>
      </c>
      <c r="I37" s="1">
        <f t="shared" si="0"/>
        <v>4.7702290261314566</v>
      </c>
      <c r="J37" s="69">
        <f>I37*$D$3</f>
        <v>4.9670183197467473E-2</v>
      </c>
      <c r="K37" s="69">
        <f t="shared" si="2"/>
        <v>4.9670183197467474E-5</v>
      </c>
      <c r="L37" s="69">
        <f t="shared" si="3"/>
        <v>4.7485834796814029E-3</v>
      </c>
    </row>
    <row r="38" spans="1:12" ht="12.75" customHeight="1" x14ac:dyDescent="0.2">
      <c r="A38" s="17">
        <v>12</v>
      </c>
      <c r="B38" s="16" t="s">
        <v>6</v>
      </c>
      <c r="C38" s="15">
        <v>18.139999999999997</v>
      </c>
      <c r="D38" s="15">
        <v>3.1535825079753964E-3</v>
      </c>
      <c r="E38" s="15">
        <v>5.6645701597928894E-2</v>
      </c>
      <c r="F38" s="14">
        <v>3.7466498638730975E-3</v>
      </c>
      <c r="G38" s="14">
        <v>1.0735676408455632E-2</v>
      </c>
      <c r="H38" s="13">
        <v>1.397668825730447E-3</v>
      </c>
      <c r="I38" s="1">
        <f t="shared" si="0"/>
        <v>0.1397668825730447</v>
      </c>
      <c r="J38" s="69">
        <f>I38*$D$3</f>
        <v>1.4553277472239216E-3</v>
      </c>
      <c r="K38" s="69">
        <f t="shared" si="2"/>
        <v>1.4553277472239217E-6</v>
      </c>
      <c r="L38" s="69">
        <f t="shared" si="3"/>
        <v>1.3913267181873057E-4</v>
      </c>
    </row>
    <row r="39" spans="1:12" ht="12.75" customHeight="1" x14ac:dyDescent="0.2">
      <c r="A39" s="17">
        <v>13</v>
      </c>
      <c r="B39" s="16" t="s">
        <v>5</v>
      </c>
      <c r="C39" s="15">
        <v>18.561666666666664</v>
      </c>
      <c r="D39" s="15">
        <v>6.8530178437057998</v>
      </c>
      <c r="E39" s="15">
        <v>57.08186405901904</v>
      </c>
      <c r="F39" s="14">
        <v>8.1418064395988079</v>
      </c>
      <c r="G39" s="14">
        <v>10.818339327471374</v>
      </c>
      <c r="H39" s="13">
        <v>2.8238986457874935</v>
      </c>
      <c r="I39" s="1">
        <f t="shared" si="0"/>
        <v>282.38986457874933</v>
      </c>
      <c r="J39" s="1">
        <f>I39*$D$3</f>
        <v>2.9403947336485756</v>
      </c>
      <c r="K39" s="1">
        <f>J39/1000</f>
        <v>2.9403947336485757E-3</v>
      </c>
      <c r="L39" s="1">
        <f>K39/$D$1</f>
        <v>0.28110848314039921</v>
      </c>
    </row>
    <row r="40" spans="1:12" ht="12.75" customHeight="1" x14ac:dyDescent="0.2">
      <c r="A40" s="17">
        <v>14</v>
      </c>
      <c r="B40" s="16" t="s">
        <v>4</v>
      </c>
      <c r="C40" s="15">
        <v>19.044999999999998</v>
      </c>
      <c r="D40" s="15">
        <v>2.8238596774975315</v>
      </c>
      <c r="E40" s="15">
        <v>24.639294870288808</v>
      </c>
      <c r="F40" s="14">
        <v>3.3549188738636291</v>
      </c>
      <c r="G40" s="14">
        <v>4.6697187817974335</v>
      </c>
      <c r="H40" s="13">
        <v>1.3647293591680083</v>
      </c>
      <c r="I40" s="1">
        <f t="shared" si="0"/>
        <v>136.47293591680082</v>
      </c>
      <c r="J40" s="1">
        <f t="shared" si="1"/>
        <v>1.4210294078859038</v>
      </c>
      <c r="K40" s="1">
        <f t="shared" si="2"/>
        <v>1.4210294078859037E-3</v>
      </c>
      <c r="L40" s="1">
        <f t="shared" si="3"/>
        <v>0.13585367188201755</v>
      </c>
    </row>
    <row r="41" spans="1:12" ht="12.75" customHeight="1" x14ac:dyDescent="0.2">
      <c r="A41" s="17">
        <v>15</v>
      </c>
      <c r="B41" s="16" t="s">
        <v>3</v>
      </c>
      <c r="C41" s="15">
        <v>20.018333333333331</v>
      </c>
      <c r="D41" s="15">
        <v>5.4966814706525238</v>
      </c>
      <c r="E41" s="15">
        <v>47.024541469526518</v>
      </c>
      <c r="F41" s="14">
        <v>6.5303954571321858</v>
      </c>
      <c r="G41" s="14">
        <v>8.9122430516651523</v>
      </c>
      <c r="H41" s="13">
        <v>2.2366054298420814</v>
      </c>
      <c r="I41" s="1">
        <f t="shared" si="0"/>
        <v>223.66054298420815</v>
      </c>
      <c r="J41" s="1">
        <f t="shared" si="1"/>
        <v>2.3288735369337212</v>
      </c>
      <c r="K41" s="1">
        <f t="shared" si="2"/>
        <v>2.3288735369337214E-3</v>
      </c>
      <c r="L41" s="1">
        <f t="shared" si="3"/>
        <v>0.22264565362655078</v>
      </c>
    </row>
    <row r="42" spans="1:12" ht="12.75" customHeight="1" x14ac:dyDescent="0.2">
      <c r="A42" s="17">
        <v>16</v>
      </c>
      <c r="B42" s="16" t="s">
        <v>2</v>
      </c>
      <c r="C42" s="15">
        <v>20.364999999999998</v>
      </c>
      <c r="D42" s="15">
        <v>6.9898496699291721</v>
      </c>
      <c r="E42" s="15">
        <v>61.707304955841842</v>
      </c>
      <c r="F42" s="14">
        <v>8.3043710599303804</v>
      </c>
      <c r="G42" s="14">
        <v>11.694967832617156</v>
      </c>
      <c r="H42" s="13">
        <v>3.1903000970941235</v>
      </c>
      <c r="I42" s="1">
        <f t="shared" si="0"/>
        <v>319.03000970941235</v>
      </c>
      <c r="J42" s="1">
        <f t="shared" si="1"/>
        <v>3.3219115771905185</v>
      </c>
      <c r="K42" s="1">
        <f t="shared" si="2"/>
        <v>3.3219115771905183E-3</v>
      </c>
      <c r="L42" s="1">
        <f t="shared" si="3"/>
        <v>0.31758236875626367</v>
      </c>
    </row>
    <row r="43" spans="1:12" x14ac:dyDescent="0.2">
      <c r="A43" s="12">
        <v>17</v>
      </c>
      <c r="B43" s="11" t="s">
        <v>1</v>
      </c>
      <c r="C43" s="10">
        <v>22.053333333333331</v>
      </c>
      <c r="D43" s="10">
        <v>5.9351292034525622</v>
      </c>
      <c r="E43" s="10">
        <v>54.32271949339637</v>
      </c>
      <c r="F43" s="9">
        <v>7.0512983142023051</v>
      </c>
      <c r="G43" s="9">
        <v>10.295417333655749</v>
      </c>
      <c r="H43" s="8">
        <v>2.8758402824423888</v>
      </c>
      <c r="I43" s="1">
        <f t="shared" si="0"/>
        <v>287.58402824423888</v>
      </c>
      <c r="J43" s="1">
        <f t="shared" si="1"/>
        <v>2.9944791516941645</v>
      </c>
      <c r="K43" s="1">
        <f t="shared" si="2"/>
        <v>2.9944791516941646E-3</v>
      </c>
      <c r="L43" s="1">
        <f>K43/$D$1</f>
        <v>0.28627907759982452</v>
      </c>
    </row>
    <row r="44" spans="1:12" x14ac:dyDescent="0.2">
      <c r="A44" s="7" t="s">
        <v>0</v>
      </c>
      <c r="B44" s="6"/>
      <c r="C44" s="5"/>
      <c r="D44" s="4">
        <f>SUM(D27:D43)</f>
        <v>84.170729119464127</v>
      </c>
      <c r="E44" s="4">
        <f>SUM(E27:E43)</f>
        <v>527.63980063066742</v>
      </c>
      <c r="F44" s="3">
        <f>SUM(F27:F43)</f>
        <v>100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9AF6-1769-49CB-A789-8EE333684894}">
  <dimension ref="A1:L44"/>
  <sheetViews>
    <sheetView topLeftCell="A5" workbookViewId="0">
      <selection activeCell="L40" sqref="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10.49/1000</f>
        <v>1.0490000000000001E-2</v>
      </c>
      <c r="F1" s="1" t="s">
        <v>54</v>
      </c>
      <c r="G1" s="1">
        <v>100</v>
      </c>
    </row>
    <row r="2" spans="1:7" x14ac:dyDescent="0.2">
      <c r="A2" s="1" t="s">
        <v>37</v>
      </c>
      <c r="B2" s="1" t="s">
        <v>45</v>
      </c>
      <c r="C2" s="1" t="s">
        <v>55</v>
      </c>
      <c r="D2" s="1">
        <v>10.444036363636368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1.0444036363636368E-2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1.5816666666666666</v>
      </c>
      <c r="D27" s="20">
        <v>8.9945117829594725</v>
      </c>
      <c r="E27" s="20">
        <v>80.576541440979881</v>
      </c>
      <c r="F27" s="19">
        <v>10.882504349102579</v>
      </c>
      <c r="G27" s="19">
        <v>15.533159584437191</v>
      </c>
      <c r="H27" s="18">
        <v>3.5105949516959671</v>
      </c>
      <c r="I27" s="1">
        <f>H27*$G$1</f>
        <v>351.05949516959669</v>
      </c>
      <c r="J27" s="1">
        <f>I27*$D$3</f>
        <v>3.6664781333510934</v>
      </c>
      <c r="K27" s="1">
        <f>J27/1000</f>
        <v>3.6664781333510935E-3</v>
      </c>
      <c r="L27" s="1">
        <f>K27/$D$1</f>
        <v>0.3495212710534884</v>
      </c>
    </row>
    <row r="28" spans="1:12" ht="12.75" customHeight="1" x14ac:dyDescent="0.2">
      <c r="A28" s="17">
        <v>2</v>
      </c>
      <c r="B28" s="16" t="s">
        <v>16</v>
      </c>
      <c r="C28" s="15">
        <v>2.3966666666666665</v>
      </c>
      <c r="D28" s="15">
        <v>15.294610345449483</v>
      </c>
      <c r="E28" s="15">
        <v>58.327604797432549</v>
      </c>
      <c r="F28" s="14">
        <v>18.505024799402531</v>
      </c>
      <c r="G28" s="14">
        <v>11.244116181880718</v>
      </c>
      <c r="H28" s="13">
        <v>5.6745162808776648</v>
      </c>
      <c r="I28" s="1">
        <f t="shared" ref="I28:I43" si="0">H28*$G$1</f>
        <v>567.45162808776649</v>
      </c>
      <c r="J28" s="1">
        <f t="shared" ref="J28:J43" si="1">I28*$D$3</f>
        <v>5.9264854383532937</v>
      </c>
      <c r="K28" s="1">
        <f t="shared" ref="K28:K43" si="2">J28/1000</f>
        <v>5.9264854383532933E-3</v>
      </c>
      <c r="L28" s="1">
        <f t="shared" ref="L28:L42" si="3">K28/$D$1</f>
        <v>0.56496524674483251</v>
      </c>
    </row>
    <row r="29" spans="1:12" ht="12.75" customHeight="1" x14ac:dyDescent="0.2">
      <c r="A29" s="17">
        <v>3</v>
      </c>
      <c r="B29" s="16" t="s">
        <v>15</v>
      </c>
      <c r="C29" s="15">
        <v>3.5566666666666666</v>
      </c>
      <c r="D29" s="15">
        <v>1.8596649724145382E-3</v>
      </c>
      <c r="E29" s="15">
        <v>1.4264008519625143E-2</v>
      </c>
      <c r="F29" s="14">
        <v>2.2500178596148411E-3</v>
      </c>
      <c r="G29" s="14">
        <v>2.7497472178226894E-3</v>
      </c>
      <c r="H29" s="13">
        <v>7.0027660177607309E-4</v>
      </c>
      <c r="I29" s="1">
        <f t="shared" si="0"/>
        <v>7.0027660177607309E-2</v>
      </c>
      <c r="J29" s="1">
        <f t="shared" si="1"/>
        <v>7.3137142935530118E-4</v>
      </c>
      <c r="K29" s="1">
        <f t="shared" si="2"/>
        <v>7.3137142935530122E-7</v>
      </c>
      <c r="L29" s="1">
        <f t="shared" si="3"/>
        <v>6.9720822626816129E-5</v>
      </c>
    </row>
    <row r="30" spans="1:12" ht="12.75" customHeight="1" x14ac:dyDescent="0.2">
      <c r="A30" s="17">
        <v>4</v>
      </c>
      <c r="B30" s="16" t="s">
        <v>14</v>
      </c>
      <c r="C30" s="15">
        <v>4.5350000000000001</v>
      </c>
      <c r="D30" s="15">
        <v>1.0217752298035869</v>
      </c>
      <c r="E30" s="15">
        <v>6.1854676420721226</v>
      </c>
      <c r="F30" s="14">
        <v>1.2362509106063089</v>
      </c>
      <c r="G30" s="14">
        <v>1.1924048149802333</v>
      </c>
      <c r="H30" s="13">
        <v>0.58950825928816819</v>
      </c>
      <c r="I30" s="1">
        <f t="shared" si="0"/>
        <v>58.950825928816819</v>
      </c>
      <c r="J30" s="69">
        <f t="shared" si="1"/>
        <v>0.6156845696669605</v>
      </c>
      <c r="K30" s="69">
        <f t="shared" si="2"/>
        <v>6.1568456966696055E-4</v>
      </c>
      <c r="L30" s="69">
        <f t="shared" si="3"/>
        <v>5.8692523323828454E-2</v>
      </c>
    </row>
    <row r="31" spans="1:12" ht="12.75" customHeight="1" x14ac:dyDescent="0.2">
      <c r="A31" s="17">
        <v>5</v>
      </c>
      <c r="B31" s="16" t="s">
        <v>13</v>
      </c>
      <c r="C31" s="15">
        <v>4.8583333333333334</v>
      </c>
      <c r="D31" s="15">
        <v>3.5154491783031405</v>
      </c>
      <c r="E31" s="15">
        <v>19.508874046515469</v>
      </c>
      <c r="F31" s="14">
        <v>4.2533593701453043</v>
      </c>
      <c r="G31" s="14">
        <v>3.760827263840484</v>
      </c>
      <c r="H31" s="13">
        <v>1.7367481465928081</v>
      </c>
      <c r="I31" s="1">
        <f t="shared" si="0"/>
        <v>173.6748146592808</v>
      </c>
      <c r="J31" s="1">
        <f t="shared" si="1"/>
        <v>1.8138660797493351</v>
      </c>
      <c r="K31" s="1">
        <f t="shared" si="2"/>
        <v>1.8138660797493351E-3</v>
      </c>
      <c r="L31" s="1">
        <f t="shared" si="3"/>
        <v>0.17291383029068969</v>
      </c>
    </row>
    <row r="32" spans="1:12" ht="12.75" customHeight="1" x14ac:dyDescent="0.2">
      <c r="A32" s="17">
        <v>6</v>
      </c>
      <c r="B32" s="16" t="s">
        <v>12</v>
      </c>
      <c r="C32" s="15">
        <v>5.3933333333333335</v>
      </c>
      <c r="D32" s="15">
        <v>4.7137341314672579E-4</v>
      </c>
      <c r="E32" s="15">
        <v>1.0891394506273799E-2</v>
      </c>
      <c r="F32" s="14">
        <v>5.7031702691624395E-4</v>
      </c>
      <c r="G32" s="14">
        <v>2.099590847876383E-3</v>
      </c>
      <c r="H32" s="13">
        <v>2.2805956469451605E-4</v>
      </c>
      <c r="I32" s="1">
        <f t="shared" si="0"/>
        <v>2.2805956469451605E-2</v>
      </c>
      <c r="J32" s="69">
        <f t="shared" si="1"/>
        <v>2.3818623867446063E-4</v>
      </c>
      <c r="K32" s="69">
        <f t="shared" si="2"/>
        <v>2.3818623867446063E-7</v>
      </c>
      <c r="L32" s="69">
        <f t="shared" si="3"/>
        <v>2.2706028472303202E-5</v>
      </c>
    </row>
    <row r="33" spans="1:12" ht="12.75" customHeight="1" x14ac:dyDescent="0.2">
      <c r="A33" s="17">
        <v>7</v>
      </c>
      <c r="B33" s="16" t="s">
        <v>11</v>
      </c>
      <c r="C33" s="15">
        <v>8.2649999999999988</v>
      </c>
      <c r="D33" s="15">
        <v>10.771741451816748</v>
      </c>
      <c r="E33" s="15">
        <v>33.098237519682939</v>
      </c>
      <c r="F33" s="14">
        <v>13.032783326704823</v>
      </c>
      <c r="G33" s="14">
        <v>6.3805196421022954</v>
      </c>
      <c r="H33" s="13">
        <v>5.2398404302509096</v>
      </c>
      <c r="I33" s="1">
        <f t="shared" si="0"/>
        <v>523.98404302509095</v>
      </c>
      <c r="J33" s="1">
        <f t="shared" si="1"/>
        <v>5.4725083993192527</v>
      </c>
      <c r="K33" s="1">
        <f t="shared" si="2"/>
        <v>5.4725083993192531E-3</v>
      </c>
      <c r="L33" s="1">
        <f t="shared" si="3"/>
        <v>0.5216881219560775</v>
      </c>
    </row>
    <row r="34" spans="1:12" ht="12.75" customHeight="1" x14ac:dyDescent="0.2">
      <c r="A34" s="17">
        <v>8</v>
      </c>
      <c r="B34" s="16" t="s">
        <v>10</v>
      </c>
      <c r="C34" s="15">
        <v>8.8966666666666665</v>
      </c>
      <c r="D34" s="15">
        <v>3.942061920381656</v>
      </c>
      <c r="E34" s="15">
        <v>15.583967292863855</v>
      </c>
      <c r="F34" s="14">
        <v>4.7695202394709391</v>
      </c>
      <c r="G34" s="14">
        <v>3.0042025456753105</v>
      </c>
      <c r="H34" s="13">
        <v>2.2039816383198891</v>
      </c>
      <c r="I34" s="1">
        <f t="shared" si="0"/>
        <v>220.39816383198891</v>
      </c>
      <c r="J34" s="1">
        <f t="shared" si="1"/>
        <v>2.3018464375399779</v>
      </c>
      <c r="K34" s="1">
        <f t="shared" si="2"/>
        <v>2.301846437539978E-3</v>
      </c>
      <c r="L34" s="1">
        <f t="shared" si="3"/>
        <v>0.21943245353097976</v>
      </c>
    </row>
    <row r="35" spans="1:12" ht="12.75" customHeight="1" x14ac:dyDescent="0.2">
      <c r="A35" s="17">
        <v>9</v>
      </c>
      <c r="B35" s="16" t="s">
        <v>9</v>
      </c>
      <c r="C35" s="15">
        <v>13.396666666666667</v>
      </c>
      <c r="D35" s="15">
        <v>9.4708879344189487</v>
      </c>
      <c r="E35" s="15">
        <v>50.006513216981226</v>
      </c>
      <c r="F35" s="14">
        <v>11.458874213878136</v>
      </c>
      <c r="G35" s="14">
        <v>9.6400160166913089</v>
      </c>
      <c r="H35" s="13">
        <v>5.0621403097169324</v>
      </c>
      <c r="I35" s="1">
        <f t="shared" si="0"/>
        <v>506.21403097169326</v>
      </c>
      <c r="J35" s="1">
        <f t="shared" si="1"/>
        <v>5.2869177472513114</v>
      </c>
      <c r="K35" s="1">
        <f t="shared" si="2"/>
        <v>5.2869177472513115E-3</v>
      </c>
      <c r="L35" s="1">
        <f t="shared" si="3"/>
        <v>0.50399597209259395</v>
      </c>
    </row>
    <row r="36" spans="1:12" ht="12.75" customHeight="1" x14ac:dyDescent="0.2">
      <c r="A36" s="17">
        <v>10</v>
      </c>
      <c r="B36" s="16" t="s">
        <v>8</v>
      </c>
      <c r="C36" s="15">
        <v>14.729999999999999</v>
      </c>
      <c r="D36" s="15">
        <v>1.8539749638430696</v>
      </c>
      <c r="E36" s="15">
        <v>13.46788453605285</v>
      </c>
      <c r="F36" s="14">
        <v>2.2431334900659845</v>
      </c>
      <c r="G36" s="14">
        <v>2.596274250819206</v>
      </c>
      <c r="H36" s="13">
        <v>0.93821859586659784</v>
      </c>
      <c r="I36" s="1">
        <f t="shared" si="0"/>
        <v>93.821859586659784</v>
      </c>
      <c r="J36" s="69">
        <f t="shared" si="1"/>
        <v>0.97987891322706011</v>
      </c>
      <c r="K36" s="69">
        <f t="shared" si="2"/>
        <v>9.7987891322706016E-4</v>
      </c>
      <c r="L36" s="69">
        <f t="shared" si="3"/>
        <v>9.3410763891998094E-2</v>
      </c>
    </row>
    <row r="37" spans="1:12" ht="12.75" customHeight="1" x14ac:dyDescent="0.2">
      <c r="A37" s="17">
        <v>11</v>
      </c>
      <c r="B37" s="16" t="s">
        <v>7</v>
      </c>
      <c r="C37" s="15">
        <v>16.91333333333333</v>
      </c>
      <c r="D37" s="15">
        <v>0.10336389452310096</v>
      </c>
      <c r="E37" s="15">
        <v>0.84788138755185405</v>
      </c>
      <c r="F37" s="14">
        <v>0.12506048786538065</v>
      </c>
      <c r="G37" s="14">
        <v>0.1634505113521639</v>
      </c>
      <c r="H37" s="13">
        <v>4.1333589691539996E-2</v>
      </c>
      <c r="I37" s="1">
        <f t="shared" si="0"/>
        <v>4.1333589691539991</v>
      </c>
      <c r="J37" s="69">
        <f>I37*$D$3</f>
        <v>4.3168951377806901E-2</v>
      </c>
      <c r="K37" s="69">
        <f t="shared" si="2"/>
        <v>4.3168951377806902E-5</v>
      </c>
      <c r="L37" s="69">
        <f t="shared" si="3"/>
        <v>4.11524798644489E-3</v>
      </c>
    </row>
    <row r="38" spans="1:12" ht="12.75" customHeight="1" x14ac:dyDescent="0.2">
      <c r="A38" s="17">
        <v>12</v>
      </c>
      <c r="B38" s="16" t="s">
        <v>6</v>
      </c>
      <c r="C38" s="15">
        <v>18.153333333333332</v>
      </c>
      <c r="D38" s="15">
        <v>5.5233639137953691E-4</v>
      </c>
      <c r="E38" s="15">
        <v>0</v>
      </c>
      <c r="F38" s="14">
        <v>6.6827453522749129E-4</v>
      </c>
      <c r="G38" s="14">
        <v>0</v>
      </c>
      <c r="H38" s="13">
        <v>2.4479567399782187E-4</v>
      </c>
      <c r="I38" s="1">
        <f t="shared" si="0"/>
        <v>2.4479567399782187E-2</v>
      </c>
      <c r="J38" s="69">
        <f>I38*$D$3</f>
        <v>2.5566549208941254E-4</v>
      </c>
      <c r="K38" s="69">
        <f t="shared" si="2"/>
        <v>2.5566549208941255E-7</v>
      </c>
      <c r="L38" s="69">
        <f t="shared" si="3"/>
        <v>2.4372306204901099E-5</v>
      </c>
    </row>
    <row r="39" spans="1:12" ht="12.75" customHeight="1" x14ac:dyDescent="0.2">
      <c r="A39" s="17">
        <v>13</v>
      </c>
      <c r="B39" s="16" t="s">
        <v>5</v>
      </c>
      <c r="C39" s="15">
        <v>18.563333333333333</v>
      </c>
      <c r="D39" s="15">
        <v>6.7759877755788311</v>
      </c>
      <c r="E39" s="15">
        <v>56.385523798457633</v>
      </c>
      <c r="F39" s="14">
        <v>8.1983011659294185</v>
      </c>
      <c r="G39" s="14">
        <v>10.869731112187985</v>
      </c>
      <c r="H39" s="13">
        <v>2.7921571400699134</v>
      </c>
      <c r="I39" s="1">
        <f t="shared" si="0"/>
        <v>279.21571400699133</v>
      </c>
      <c r="J39" s="1">
        <f>I39*$D$3</f>
        <v>2.9161390703877097</v>
      </c>
      <c r="K39" s="1">
        <f>J39/1000</f>
        <v>2.9161390703877099E-3</v>
      </c>
      <c r="L39" s="1">
        <f>K39/$D$1</f>
        <v>0.27799228507032503</v>
      </c>
    </row>
    <row r="40" spans="1:12" ht="12.75" customHeight="1" x14ac:dyDescent="0.2">
      <c r="A40" s="17">
        <v>14</v>
      </c>
      <c r="B40" s="16" t="s">
        <v>4</v>
      </c>
      <c r="C40" s="15">
        <v>19.044999999999998</v>
      </c>
      <c r="D40" s="15">
        <v>2.766174065188491</v>
      </c>
      <c r="E40" s="15">
        <v>24.188787796682071</v>
      </c>
      <c r="F40" s="14">
        <v>3.3468077002044612</v>
      </c>
      <c r="G40" s="14">
        <v>4.6629986132522232</v>
      </c>
      <c r="H40" s="13">
        <v>1.3368507611813349</v>
      </c>
      <c r="I40" s="1">
        <f t="shared" si="0"/>
        <v>133.68507611813351</v>
      </c>
      <c r="J40" s="1">
        <f t="shared" si="1"/>
        <v>1.3962117962532821</v>
      </c>
      <c r="K40" s="1">
        <f t="shared" si="2"/>
        <v>1.3962117962532821E-3</v>
      </c>
      <c r="L40" s="1">
        <f t="shared" si="3"/>
        <v>0.13309931327486005</v>
      </c>
    </row>
    <row r="41" spans="1:12" ht="12.75" customHeight="1" x14ac:dyDescent="0.2">
      <c r="A41" s="17">
        <v>15</v>
      </c>
      <c r="B41" s="16" t="s">
        <v>3</v>
      </c>
      <c r="C41" s="15">
        <v>20.02</v>
      </c>
      <c r="D41" s="15">
        <v>5.4290128441856069</v>
      </c>
      <c r="E41" s="15">
        <v>46.535538456307741</v>
      </c>
      <c r="F41" s="14">
        <v>6.5685895259057707</v>
      </c>
      <c r="G41" s="14">
        <v>8.9708981331620645</v>
      </c>
      <c r="H41" s="13">
        <v>2.2090709950755905</v>
      </c>
      <c r="I41" s="1">
        <f t="shared" si="0"/>
        <v>220.90709950755905</v>
      </c>
      <c r="J41" s="1">
        <f t="shared" si="1"/>
        <v>2.3071617802423843</v>
      </c>
      <c r="K41" s="1">
        <f t="shared" si="2"/>
        <v>2.3071617802423844E-3</v>
      </c>
      <c r="L41" s="1">
        <f t="shared" si="3"/>
        <v>0.21993915922234358</v>
      </c>
    </row>
    <row r="42" spans="1:12" ht="12.75" customHeight="1" x14ac:dyDescent="0.2">
      <c r="A42" s="17">
        <v>16</v>
      </c>
      <c r="B42" s="16" t="s">
        <v>2</v>
      </c>
      <c r="C42" s="15">
        <v>20.366666666666664</v>
      </c>
      <c r="D42" s="15">
        <v>6.8816883045382262</v>
      </c>
      <c r="E42" s="15">
        <v>60.55214068112722</v>
      </c>
      <c r="F42" s="14">
        <v>8.3261887593708259</v>
      </c>
      <c r="G42" s="14">
        <v>11.672951550894989</v>
      </c>
      <c r="H42" s="13">
        <v>3.1409331964019565</v>
      </c>
      <c r="I42" s="1">
        <f t="shared" si="0"/>
        <v>314.09331964019566</v>
      </c>
      <c r="J42" s="1">
        <f t="shared" si="1"/>
        <v>3.2804020518974646</v>
      </c>
      <c r="K42" s="1">
        <f t="shared" si="2"/>
        <v>3.2804020518974646E-3</v>
      </c>
      <c r="L42" s="1">
        <f t="shared" si="3"/>
        <v>0.31271706881768008</v>
      </c>
    </row>
    <row r="43" spans="1:12" x14ac:dyDescent="0.2">
      <c r="A43" s="12">
        <v>17</v>
      </c>
      <c r="B43" s="11" t="s">
        <v>1</v>
      </c>
      <c r="C43" s="10">
        <v>22.051666666666666</v>
      </c>
      <c r="D43" s="10">
        <v>5.8269974339107051</v>
      </c>
      <c r="E43" s="10">
        <v>53.448783770289779</v>
      </c>
      <c r="F43" s="9">
        <v>7.0501130519257833</v>
      </c>
      <c r="G43" s="9">
        <v>10.303600440658123</v>
      </c>
      <c r="H43" s="8">
        <v>2.8234455176444544</v>
      </c>
      <c r="I43" s="1">
        <f t="shared" si="0"/>
        <v>282.34455176444544</v>
      </c>
      <c r="J43" s="1">
        <f t="shared" si="1"/>
        <v>2.9488167657024791</v>
      </c>
      <c r="K43" s="1">
        <f t="shared" si="2"/>
        <v>2.9488167657024792E-3</v>
      </c>
      <c r="L43" s="1">
        <f>K43/$D$1</f>
        <v>0.28110741331768152</v>
      </c>
    </row>
    <row r="44" spans="1:12" x14ac:dyDescent="0.2">
      <c r="A44" s="7" t="s">
        <v>0</v>
      </c>
      <c r="B44" s="6"/>
      <c r="C44" s="5"/>
      <c r="D44" s="4">
        <f>SUM(D27:D43)</f>
        <v>82.651120499678001</v>
      </c>
      <c r="E44" s="4">
        <f>SUM(E27:E43)</f>
        <v>518.73890178602312</v>
      </c>
      <c r="F44" s="3">
        <f>SUM(F27:F43)</f>
        <v>100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A94E-88B5-420B-8440-F39F1F733742}">
  <dimension ref="A1:L44"/>
  <sheetViews>
    <sheetView topLeftCell="A8" workbookViewId="0">
      <selection activeCell="L42" sqref="L42:L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9.61/1000</f>
        <v>9.6099999999999988E-3</v>
      </c>
      <c r="F1" s="1" t="s">
        <v>54</v>
      </c>
      <c r="G1" s="1">
        <v>250</v>
      </c>
    </row>
    <row r="2" spans="1:7" x14ac:dyDescent="0.2">
      <c r="A2" s="1" t="s">
        <v>37</v>
      </c>
      <c r="B2" s="1" t="s">
        <v>40</v>
      </c>
      <c r="C2" s="1" t="s">
        <v>55</v>
      </c>
      <c r="D2" s="1">
        <v>9.5732545454545388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9.573254545454539E-3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1.5816666666666666</v>
      </c>
      <c r="D27" s="20">
        <v>3.7930300968795048</v>
      </c>
      <c r="E27" s="20">
        <v>34.040240909658053</v>
      </c>
      <c r="F27" s="19">
        <v>11.130312797831087</v>
      </c>
      <c r="G27" s="19">
        <v>15.898830771690562</v>
      </c>
      <c r="H27" s="18">
        <v>1.4804352510787138</v>
      </c>
      <c r="I27" s="1">
        <f>H27*$G$1</f>
        <v>370.10881276967842</v>
      </c>
      <c r="J27" s="1">
        <f>I27*$D$3</f>
        <v>3.543145874160107</v>
      </c>
      <c r="K27" s="1">
        <f>J27/1000</f>
        <v>3.5431458741601069E-3</v>
      </c>
      <c r="L27" s="1">
        <f>K27/$D$1</f>
        <v>0.36869363935068755</v>
      </c>
    </row>
    <row r="28" spans="1:12" ht="12.75" customHeight="1" x14ac:dyDescent="0.2">
      <c r="A28" s="17">
        <v>2</v>
      </c>
      <c r="B28" s="16" t="s">
        <v>16</v>
      </c>
      <c r="C28" s="15">
        <v>2.3666666666666667</v>
      </c>
      <c r="D28" s="15">
        <v>6.2447020782441545</v>
      </c>
      <c r="E28" s="15">
        <v>23.892452626039894</v>
      </c>
      <c r="F28" s="14">
        <v>18.324528328236809</v>
      </c>
      <c r="G28" s="14">
        <v>11.159206012383592</v>
      </c>
      <c r="H28" s="13">
        <v>2.316872598377115</v>
      </c>
      <c r="I28" s="1">
        <f t="shared" ref="I28:I43" si="0">H28*$G$1</f>
        <v>579.21814959427877</v>
      </c>
      <c r="J28" s="1">
        <f t="shared" ref="J28:J43" si="1">I28*$D$3</f>
        <v>5.5450027834131967</v>
      </c>
      <c r="K28" s="1">
        <f t="shared" ref="K28:K43" si="2">J28/1000</f>
        <v>5.5450027834131966E-3</v>
      </c>
      <c r="L28" s="1">
        <f t="shared" ref="L28:L42" si="3">K28/$D$1</f>
        <v>0.57700341138534827</v>
      </c>
    </row>
    <row r="29" spans="1:12" ht="12.75" customHeight="1" x14ac:dyDescent="0.2">
      <c r="A29" s="17">
        <v>3</v>
      </c>
      <c r="B29" s="16" t="s">
        <v>15</v>
      </c>
      <c r="C29" s="15">
        <v>3.5416666666666665</v>
      </c>
      <c r="D29" s="15">
        <v>4.6993296752173685E-3</v>
      </c>
      <c r="E29" s="15">
        <v>3.7442947895441975E-2</v>
      </c>
      <c r="F29" s="14">
        <v>1.3789769099994801E-2</v>
      </c>
      <c r="G29" s="14">
        <v>1.748809868187385E-2</v>
      </c>
      <c r="H29" s="13">
        <v>1.7695825131954779E-3</v>
      </c>
      <c r="I29" s="1">
        <f t="shared" si="0"/>
        <v>0.44239562829886947</v>
      </c>
      <c r="J29" s="1">
        <f t="shared" si="1"/>
        <v>4.2351659595013689E-3</v>
      </c>
      <c r="K29" s="1">
        <f t="shared" si="2"/>
        <v>4.2351659595013685E-6</v>
      </c>
      <c r="L29" s="1">
        <f t="shared" si="3"/>
        <v>4.4070405405841512E-4</v>
      </c>
    </row>
    <row r="30" spans="1:12" ht="12.75" customHeight="1" x14ac:dyDescent="0.2">
      <c r="A30" s="17">
        <v>4</v>
      </c>
      <c r="B30" s="16" t="s">
        <v>14</v>
      </c>
      <c r="C30" s="15">
        <v>4.5083333333333329</v>
      </c>
      <c r="D30" s="15">
        <v>0.45932834670298744</v>
      </c>
      <c r="E30" s="15">
        <v>2.7681025275963673</v>
      </c>
      <c r="F30" s="14">
        <v>1.3478585840699873</v>
      </c>
      <c r="G30" s="14">
        <v>1.2928696292644906</v>
      </c>
      <c r="H30" s="13">
        <v>0.26500726011790399</v>
      </c>
      <c r="I30" s="1">
        <f t="shared" si="0"/>
        <v>66.251815029475992</v>
      </c>
      <c r="J30" s="69">
        <f t="shared" si="1"/>
        <v>0.63424548937554437</v>
      </c>
      <c r="K30" s="69">
        <f t="shared" si="2"/>
        <v>6.342454893755444E-4</v>
      </c>
      <c r="L30" s="69">
        <f t="shared" si="3"/>
        <v>6.599849004948434E-2</v>
      </c>
    </row>
    <row r="31" spans="1:12" ht="12.75" customHeight="1" x14ac:dyDescent="0.2">
      <c r="A31" s="17">
        <v>5</v>
      </c>
      <c r="B31" s="16" t="s">
        <v>13</v>
      </c>
      <c r="C31" s="15">
        <v>4.84</v>
      </c>
      <c r="D31" s="15">
        <v>1.4581685307337535</v>
      </c>
      <c r="E31" s="15">
        <v>8.149257074588041</v>
      </c>
      <c r="F31" s="14">
        <v>4.2788671443373545</v>
      </c>
      <c r="G31" s="14">
        <v>3.8061910163249455</v>
      </c>
      <c r="H31" s="13">
        <v>0.72038347440829564</v>
      </c>
      <c r="I31" s="1">
        <f t="shared" si="0"/>
        <v>180.09586860207392</v>
      </c>
      <c r="J31" s="1">
        <f t="shared" si="1"/>
        <v>1.7241035927123876</v>
      </c>
      <c r="K31" s="1">
        <f t="shared" si="2"/>
        <v>1.7241035927123875E-3</v>
      </c>
      <c r="L31" s="1">
        <f t="shared" si="3"/>
        <v>0.17940724169743888</v>
      </c>
    </row>
    <row r="32" spans="1:12" ht="12.75" customHeight="1" x14ac:dyDescent="0.2">
      <c r="A32" s="17">
        <v>6</v>
      </c>
      <c r="B32" s="16" t="s">
        <v>12</v>
      </c>
      <c r="C32" s="15">
        <v>5.3266666666666662</v>
      </c>
      <c r="D32" s="15">
        <v>9.015202790951856E-4</v>
      </c>
      <c r="E32" s="15">
        <v>9.8347666810383316E-3</v>
      </c>
      <c r="F32" s="14">
        <v>2.6454318694102783E-3</v>
      </c>
      <c r="G32" s="14">
        <v>4.5934249277456126E-3</v>
      </c>
      <c r="H32" s="13">
        <v>4.3617292931574791E-4</v>
      </c>
      <c r="I32" s="1">
        <f t="shared" si="0"/>
        <v>0.10904323232893698</v>
      </c>
      <c r="J32" s="69">
        <f t="shared" si="1"/>
        <v>1.0438986195440512E-3</v>
      </c>
      <c r="K32" s="69">
        <f t="shared" si="2"/>
        <v>1.0438986195440512E-6</v>
      </c>
      <c r="L32" s="69">
        <f t="shared" si="3"/>
        <v>1.0862628715338724E-4</v>
      </c>
    </row>
    <row r="33" spans="1:12" ht="12.75" customHeight="1" x14ac:dyDescent="0.2">
      <c r="A33" s="17">
        <v>7</v>
      </c>
      <c r="B33" s="16" t="s">
        <v>11</v>
      </c>
      <c r="C33" s="15">
        <v>8.2499999999999982</v>
      </c>
      <c r="D33" s="15">
        <v>4.2310804911746773</v>
      </c>
      <c r="E33" s="15">
        <v>12.680604260719159</v>
      </c>
      <c r="F33" s="14">
        <v>12.415733104337395</v>
      </c>
      <c r="G33" s="14">
        <v>5.9226014809651772</v>
      </c>
      <c r="H33" s="13">
        <v>2.0581803527751545</v>
      </c>
      <c r="I33" s="1">
        <f t="shared" si="0"/>
        <v>514.54508819378862</v>
      </c>
      <c r="J33" s="1">
        <f t="shared" si="1"/>
        <v>4.9258711043924936</v>
      </c>
      <c r="K33" s="1">
        <f t="shared" si="2"/>
        <v>4.9258711043924939E-3</v>
      </c>
      <c r="L33" s="1">
        <f t="shared" si="3"/>
        <v>0.5125776383342866</v>
      </c>
    </row>
    <row r="34" spans="1:12" ht="12.75" customHeight="1" x14ac:dyDescent="0.2">
      <c r="A34" s="17">
        <v>8</v>
      </c>
      <c r="B34" s="16" t="s">
        <v>10</v>
      </c>
      <c r="C34" s="15">
        <v>8.8883333333333319</v>
      </c>
      <c r="D34" s="15">
        <v>1.7107065512976773</v>
      </c>
      <c r="E34" s="15">
        <v>6.6032773463552674</v>
      </c>
      <c r="F34" s="14">
        <v>5.01991772670263</v>
      </c>
      <c r="G34" s="14">
        <v>3.0841259128237746</v>
      </c>
      <c r="H34" s="13">
        <v>0.95644510506536884</v>
      </c>
      <c r="I34" s="1">
        <f t="shared" si="0"/>
        <v>239.1112762663422</v>
      </c>
      <c r="J34" s="1">
        <f t="shared" si="1"/>
        <v>2.2890731123861965</v>
      </c>
      <c r="K34" s="1">
        <f t="shared" si="2"/>
        <v>2.2890731123861967E-3</v>
      </c>
      <c r="L34" s="1">
        <f t="shared" si="3"/>
        <v>0.23819699400480718</v>
      </c>
    </row>
    <row r="35" spans="1:12" ht="12.75" customHeight="1" x14ac:dyDescent="0.2">
      <c r="A35" s="17">
        <v>9</v>
      </c>
      <c r="B35" s="16" t="s">
        <v>9</v>
      </c>
      <c r="C35" s="15">
        <v>13.391666666666664</v>
      </c>
      <c r="D35" s="15">
        <v>3.9390873180932391</v>
      </c>
      <c r="E35" s="15">
        <v>20.481269722845525</v>
      </c>
      <c r="F35" s="14">
        <v>11.558904851405428</v>
      </c>
      <c r="G35" s="14">
        <v>9.5659793412473171</v>
      </c>
      <c r="H35" s="13">
        <v>2.1054216705434925</v>
      </c>
      <c r="I35" s="1">
        <f t="shared" si="0"/>
        <v>526.3554176358731</v>
      </c>
      <c r="J35" s="1">
        <f t="shared" si="1"/>
        <v>5.038934394407244</v>
      </c>
      <c r="K35" s="1">
        <f t="shared" si="2"/>
        <v>5.038934394407244E-3</v>
      </c>
      <c r="L35" s="1">
        <f t="shared" si="3"/>
        <v>0.52434280899138863</v>
      </c>
    </row>
    <row r="36" spans="1:12" ht="12.75" customHeight="1" x14ac:dyDescent="0.2">
      <c r="A36" s="17">
        <v>10</v>
      </c>
      <c r="B36" s="16" t="s">
        <v>8</v>
      </c>
      <c r="C36" s="15">
        <v>14.723333333333331</v>
      </c>
      <c r="D36" s="15">
        <v>0.74725153288994783</v>
      </c>
      <c r="E36" s="15">
        <v>5.5688724039929696</v>
      </c>
      <c r="F36" s="14">
        <v>2.1927438188709156</v>
      </c>
      <c r="G36" s="14">
        <v>2.6009968664793219</v>
      </c>
      <c r="H36" s="13">
        <v>0.37815250886339014</v>
      </c>
      <c r="I36" s="1">
        <f t="shared" si="0"/>
        <v>94.538127215847538</v>
      </c>
      <c r="J36" s="69">
        <f t="shared" si="1"/>
        <v>0.90503755608787195</v>
      </c>
      <c r="K36" s="69">
        <f t="shared" si="2"/>
        <v>9.0503755608787196E-4</v>
      </c>
      <c r="L36" s="69">
        <f t="shared" si="3"/>
        <v>9.4176644754201053E-2</v>
      </c>
    </row>
    <row r="37" spans="1:12" ht="12.75" customHeight="1" x14ac:dyDescent="0.2">
      <c r="A37" s="17">
        <v>11</v>
      </c>
      <c r="B37" s="16" t="s">
        <v>7</v>
      </c>
      <c r="C37" s="15">
        <v>16.901666666666664</v>
      </c>
      <c r="D37" s="15">
        <v>0.10344734102827333</v>
      </c>
      <c r="E37" s="15">
        <v>0.76664518188798592</v>
      </c>
      <c r="F37" s="14">
        <v>0.3035571124773927</v>
      </c>
      <c r="G37" s="14">
        <v>0.35806920524204539</v>
      </c>
      <c r="H37" s="13">
        <v>4.1366958631651074E-2</v>
      </c>
      <c r="I37" s="1">
        <f t="shared" si="0"/>
        <v>10.341739657912768</v>
      </c>
      <c r="J37" s="69">
        <f>I37*$D$3</f>
        <v>9.9004106188020871E-2</v>
      </c>
      <c r="K37" s="69">
        <f t="shared" si="2"/>
        <v>9.9004106188020876E-5</v>
      </c>
      <c r="L37" s="69">
        <f t="shared" si="3"/>
        <v>1.0302196273467314E-2</v>
      </c>
    </row>
    <row r="38" spans="1:12" ht="12.75" customHeight="1" x14ac:dyDescent="0.2">
      <c r="A38" s="17">
        <v>12</v>
      </c>
      <c r="B38" s="16" t="s">
        <v>6</v>
      </c>
      <c r="C38" s="15">
        <v>18.141666666666666</v>
      </c>
      <c r="D38" s="15">
        <v>4.9322845021572068E-4</v>
      </c>
      <c r="E38" s="15">
        <v>0</v>
      </c>
      <c r="F38" s="14">
        <v>1.4473354525203562E-3</v>
      </c>
      <c r="G38" s="14">
        <v>0</v>
      </c>
      <c r="H38" s="13">
        <v>2.1859901464016396E-4</v>
      </c>
      <c r="I38" s="1">
        <f t="shared" si="0"/>
        <v>5.4649753660040989E-2</v>
      </c>
      <c r="J38" s="69">
        <f>I38*$D$3</f>
        <v>5.2317600263395824E-4</v>
      </c>
      <c r="K38" s="69">
        <f t="shared" si="2"/>
        <v>5.2317600263395822E-7</v>
      </c>
      <c r="L38" s="69">
        <f t="shared" si="3"/>
        <v>5.4440791116957155E-5</v>
      </c>
    </row>
    <row r="39" spans="1:12" ht="12.75" customHeight="1" x14ac:dyDescent="0.2">
      <c r="A39" s="17">
        <v>13</v>
      </c>
      <c r="B39" s="16" t="s">
        <v>5</v>
      </c>
      <c r="C39" s="15">
        <v>18.559999999999999</v>
      </c>
      <c r="D39" s="15">
        <v>2.7650137213281556</v>
      </c>
      <c r="E39" s="15">
        <v>23.0733299944538</v>
      </c>
      <c r="F39" s="14">
        <v>8.1136892728576182</v>
      </c>
      <c r="G39" s="14">
        <v>10.776626695879573</v>
      </c>
      <c r="H39" s="13">
        <v>1.1393693524983064</v>
      </c>
      <c r="I39" s="1">
        <f t="shared" si="0"/>
        <v>284.8423381245766</v>
      </c>
      <c r="J39" s="1">
        <f>I39*$D$3</f>
        <v>2.7268682081890017</v>
      </c>
      <c r="K39" s="1">
        <f>J39/1000</f>
        <v>2.7268682081890015E-3</v>
      </c>
      <c r="L39" s="1">
        <f>K39/$D$1</f>
        <v>0.28375319544110322</v>
      </c>
    </row>
    <row r="40" spans="1:12" ht="12.75" customHeight="1" x14ac:dyDescent="0.2">
      <c r="A40" s="17">
        <v>14</v>
      </c>
      <c r="B40" s="16" t="s">
        <v>4</v>
      </c>
      <c r="C40" s="15">
        <v>19.043333333333333</v>
      </c>
      <c r="D40" s="15">
        <v>1.1633767894015139</v>
      </c>
      <c r="E40" s="15">
        <v>10.002865956614739</v>
      </c>
      <c r="F40" s="14">
        <v>3.4138267393206663</v>
      </c>
      <c r="G40" s="14">
        <v>4.6719373549145642</v>
      </c>
      <c r="H40" s="13">
        <v>0.56224268965016622</v>
      </c>
      <c r="I40" s="1">
        <f t="shared" si="0"/>
        <v>140.56067241254155</v>
      </c>
      <c r="J40" s="1">
        <f t="shared" si="1"/>
        <v>1.3456230960855098</v>
      </c>
      <c r="K40" s="1">
        <f t="shared" si="2"/>
        <v>1.3456230960855098E-3</v>
      </c>
      <c r="L40" s="1">
        <f t="shared" si="3"/>
        <v>0.14002321499328926</v>
      </c>
    </row>
    <row r="41" spans="1:12" ht="12.75" customHeight="1" x14ac:dyDescent="0.2">
      <c r="A41" s="17">
        <v>15</v>
      </c>
      <c r="B41" s="16" t="s">
        <v>3</v>
      </c>
      <c r="C41" s="15">
        <v>20.021666666666665</v>
      </c>
      <c r="D41" s="15">
        <v>2.2190961406358909</v>
      </c>
      <c r="E41" s="15">
        <v>18.989742368154001</v>
      </c>
      <c r="F41" s="14">
        <v>6.5117422068591253</v>
      </c>
      <c r="G41" s="14">
        <v>8.8693467566976665</v>
      </c>
      <c r="H41" s="13">
        <v>0.90295253672369746</v>
      </c>
      <c r="I41" s="1">
        <f t="shared" si="0"/>
        <v>225.73813418092436</v>
      </c>
      <c r="J41" s="1">
        <f t="shared" si="1"/>
        <v>2.1610486191299607</v>
      </c>
      <c r="K41" s="1">
        <f t="shared" si="2"/>
        <v>2.1610486191299609E-3</v>
      </c>
      <c r="L41" s="1">
        <f t="shared" si="3"/>
        <v>0.22487498638188982</v>
      </c>
    </row>
    <row r="42" spans="1:12" ht="12.75" customHeight="1" x14ac:dyDescent="0.2">
      <c r="A42" s="17">
        <v>16</v>
      </c>
      <c r="B42" s="16" t="s">
        <v>2</v>
      </c>
      <c r="C42" s="15">
        <v>20.364999999999998</v>
      </c>
      <c r="D42" s="15">
        <v>2.8522599096773136</v>
      </c>
      <c r="E42" s="15">
        <v>25.119782242768473</v>
      </c>
      <c r="F42" s="14">
        <v>8.3697055295025393</v>
      </c>
      <c r="G42" s="14">
        <v>11.732442433630986</v>
      </c>
      <c r="H42" s="13">
        <v>1.3018255751519496</v>
      </c>
      <c r="I42" s="1">
        <f t="shared" si="0"/>
        <v>325.45639378798739</v>
      </c>
      <c r="J42" s="1">
        <f t="shared" si="1"/>
        <v>3.1156769011780927</v>
      </c>
      <c r="K42" s="1">
        <f t="shared" si="2"/>
        <v>3.1156769011780926E-3</v>
      </c>
      <c r="L42" s="1">
        <f t="shared" si="3"/>
        <v>0.32421195641811584</v>
      </c>
    </row>
    <row r="43" spans="1:12" x14ac:dyDescent="0.2">
      <c r="A43" s="12">
        <v>17</v>
      </c>
      <c r="B43" s="11" t="s">
        <v>1</v>
      </c>
      <c r="C43" s="10">
        <v>22.051666666666666</v>
      </c>
      <c r="D43" s="10">
        <v>2.385735334527558</v>
      </c>
      <c r="E43" s="10">
        <v>21.921589666947661</v>
      </c>
      <c r="F43" s="9">
        <v>7.0007302467691073</v>
      </c>
      <c r="G43" s="9">
        <v>10.238694998846364</v>
      </c>
      <c r="H43" s="8">
        <v>1.1559973747984067</v>
      </c>
      <c r="I43" s="1">
        <f t="shared" si="0"/>
        <v>288.9993436996017</v>
      </c>
      <c r="J43" s="1">
        <f t="shared" si="1"/>
        <v>2.7666642807055903</v>
      </c>
      <c r="K43" s="1">
        <f t="shared" si="2"/>
        <v>2.7666642807055901E-3</v>
      </c>
      <c r="L43" s="1">
        <f>K43/$D$1</f>
        <v>0.28789430600474408</v>
      </c>
    </row>
    <row r="44" spans="1:12" x14ac:dyDescent="0.2">
      <c r="A44" s="7" t="s">
        <v>0</v>
      </c>
      <c r="B44" s="6"/>
      <c r="C44" s="5"/>
      <c r="D44" s="4">
        <f>SUM(D27:D43)</f>
        <v>34.078378261019182</v>
      </c>
      <c r="E44" s="4">
        <f>SUM(E27:E43)</f>
        <v>214.10530999719842</v>
      </c>
      <c r="F44" s="3">
        <f>SUM(F27:F43)</f>
        <v>99.999999999999972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BE99-63EB-4DB7-8935-E3BA9A4E0B1D}">
  <dimension ref="A1:L44"/>
  <sheetViews>
    <sheetView topLeftCell="A4" workbookViewId="0">
      <selection activeCell="L42" sqref="L42:L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10.46/1000</f>
        <v>1.0460000000000001E-2</v>
      </c>
      <c r="F1" s="1" t="s">
        <v>54</v>
      </c>
      <c r="G1" s="1">
        <v>250</v>
      </c>
    </row>
    <row r="2" spans="1:7" x14ac:dyDescent="0.2">
      <c r="A2" s="1" t="s">
        <v>37</v>
      </c>
      <c r="B2" s="1" t="s">
        <v>43</v>
      </c>
      <c r="C2" s="1" t="s">
        <v>55</v>
      </c>
      <c r="D2" s="1">
        <v>10.412536363636365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1.0412536363636364E-2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65" t="s">
        <v>19</v>
      </c>
      <c r="J24" s="66" t="s">
        <v>48</v>
      </c>
      <c r="K24" s="66" t="s">
        <v>49</v>
      </c>
      <c r="L24" s="67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68" t="s">
        <v>51</v>
      </c>
      <c r="J25" s="66" t="s">
        <v>51</v>
      </c>
      <c r="K25" s="66" t="s">
        <v>52</v>
      </c>
      <c r="L25" s="66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1.575</v>
      </c>
      <c r="D27" s="20">
        <v>3.8056315125713196</v>
      </c>
      <c r="E27" s="20">
        <v>34.153767744149626</v>
      </c>
      <c r="F27" s="19">
        <v>11.095559630691499</v>
      </c>
      <c r="G27" s="19">
        <v>15.86190624795322</v>
      </c>
      <c r="H27" s="18">
        <v>1.485353635464592</v>
      </c>
      <c r="I27" s="1">
        <f>H27*$G$1</f>
        <v>371.33840886614797</v>
      </c>
      <c r="J27" s="1">
        <f>I27*$D$3</f>
        <v>3.8665746855336338</v>
      </c>
      <c r="K27" s="1">
        <f>J27/1000</f>
        <v>3.866574685533634E-3</v>
      </c>
      <c r="L27" s="1">
        <f>K27/$D$1</f>
        <v>0.36965341161889426</v>
      </c>
    </row>
    <row r="28" spans="1:12" ht="12.75" customHeight="1" x14ac:dyDescent="0.2">
      <c r="A28" s="17">
        <v>2</v>
      </c>
      <c r="B28" s="16" t="s">
        <v>16</v>
      </c>
      <c r="C28" s="15">
        <v>2.3633333333333333</v>
      </c>
      <c r="D28" s="15">
        <v>6.2851197407182031</v>
      </c>
      <c r="E28" s="15">
        <v>23.633365781530951</v>
      </c>
      <c r="F28" s="14">
        <v>18.32466455010421</v>
      </c>
      <c r="G28" s="14">
        <v>10.975955424843077</v>
      </c>
      <c r="H28" s="13">
        <v>2.3318681215427146</v>
      </c>
      <c r="I28" s="1">
        <f t="shared" ref="I28:I43" si="0">H28*$G$1</f>
        <v>582.96703038567864</v>
      </c>
      <c r="J28" s="1">
        <f t="shared" ref="J28:J43" si="1">I28*$D$3</f>
        <v>6.070165402691984</v>
      </c>
      <c r="K28" s="1">
        <f t="shared" ref="K28:K43" si="2">J28/1000</f>
        <v>6.0701654026919837E-3</v>
      </c>
      <c r="L28" s="1">
        <f t="shared" ref="L28:L42" si="3">K28/$D$1</f>
        <v>0.58032174021911886</v>
      </c>
    </row>
    <row r="29" spans="1:12" ht="12.75" customHeight="1" x14ac:dyDescent="0.2">
      <c r="A29" s="17">
        <v>3</v>
      </c>
      <c r="B29" s="16" t="s">
        <v>15</v>
      </c>
      <c r="C29" s="15">
        <v>3.5533333333333332</v>
      </c>
      <c r="D29" s="15">
        <v>3.6930045592689122E-4</v>
      </c>
      <c r="E29" s="15">
        <v>0</v>
      </c>
      <c r="F29" s="14">
        <v>1.0767188617296767E-3</v>
      </c>
      <c r="G29" s="14">
        <v>0</v>
      </c>
      <c r="H29" s="13">
        <v>1.3906400999474933E-4</v>
      </c>
      <c r="I29" s="1">
        <f t="shared" si="0"/>
        <v>3.4766002498687332E-2</v>
      </c>
      <c r="J29" s="1">
        <f t="shared" si="1"/>
        <v>3.6200226523585454E-4</v>
      </c>
      <c r="K29" s="1">
        <f t="shared" si="2"/>
        <v>3.6200226523585452E-7</v>
      </c>
      <c r="L29" s="1">
        <f t="shared" si="3"/>
        <v>3.4608247154479396E-5</v>
      </c>
    </row>
    <row r="30" spans="1:12" ht="12.75" customHeight="1" x14ac:dyDescent="0.2">
      <c r="A30" s="17">
        <v>4</v>
      </c>
      <c r="B30" s="16" t="s">
        <v>14</v>
      </c>
      <c r="C30" s="15">
        <v>4.5166666666666666</v>
      </c>
      <c r="D30" s="15">
        <v>0.45880004096014282</v>
      </c>
      <c r="E30" s="15">
        <v>2.7778395889247074</v>
      </c>
      <c r="F30" s="14">
        <v>1.3376605686128067</v>
      </c>
      <c r="G30" s="14">
        <v>1.2901016210407474</v>
      </c>
      <c r="H30" s="13">
        <v>0.26470245668388837</v>
      </c>
      <c r="I30" s="1">
        <f t="shared" si="0"/>
        <v>66.175614170972096</v>
      </c>
      <c r="J30" s="69">
        <f t="shared" si="1"/>
        <v>0.68905598894121689</v>
      </c>
      <c r="K30" s="69">
        <f t="shared" si="2"/>
        <v>6.8905598894121694E-4</v>
      </c>
      <c r="L30" s="69">
        <f t="shared" si="3"/>
        <v>6.587533355078555E-2</v>
      </c>
    </row>
    <row r="31" spans="1:12" ht="12.75" customHeight="1" x14ac:dyDescent="0.2">
      <c r="A31" s="17">
        <v>5</v>
      </c>
      <c r="B31" s="16" t="s">
        <v>13</v>
      </c>
      <c r="C31" s="15">
        <v>4.8433333333333337</v>
      </c>
      <c r="D31" s="15">
        <v>1.4783782907679857</v>
      </c>
      <c r="E31" s="15">
        <v>8.2298904834652298</v>
      </c>
      <c r="F31" s="14">
        <v>4.3103055111220652</v>
      </c>
      <c r="G31" s="14">
        <v>3.8221771681986398</v>
      </c>
      <c r="H31" s="13">
        <v>0.7303677641824633</v>
      </c>
      <c r="I31" s="1">
        <f t="shared" si="0"/>
        <v>182.59194104561581</v>
      </c>
      <c r="J31" s="1">
        <f t="shared" si="1"/>
        <v>1.9012452258444219</v>
      </c>
      <c r="K31" s="1">
        <f t="shared" si="2"/>
        <v>1.9012452258444219E-3</v>
      </c>
      <c r="L31" s="1">
        <f t="shared" si="3"/>
        <v>0.18176340591246862</v>
      </c>
    </row>
    <row r="32" spans="1:12" ht="12.75" customHeight="1" x14ac:dyDescent="0.2">
      <c r="A32" s="17">
        <v>6</v>
      </c>
      <c r="B32" s="16" t="s">
        <v>12</v>
      </c>
      <c r="C32" s="15">
        <v>5.371666666666667</v>
      </c>
      <c r="D32" s="15">
        <v>3.3229590452600946E-4</v>
      </c>
      <c r="E32" s="15">
        <v>6.477289755022167E-3</v>
      </c>
      <c r="F32" s="14">
        <v>9.6882974915554461E-4</v>
      </c>
      <c r="G32" s="14">
        <v>3.008223385620133E-3</v>
      </c>
      <c r="H32" s="13">
        <v>1.6077117890478387E-4</v>
      </c>
      <c r="I32" s="1">
        <f t="shared" si="0"/>
        <v>4.0192794726195968E-2</v>
      </c>
      <c r="J32" s="69">
        <f t="shared" si="1"/>
        <v>4.185089366426874E-4</v>
      </c>
      <c r="K32" s="69">
        <f t="shared" si="2"/>
        <v>4.1850893664268743E-7</v>
      </c>
      <c r="L32" s="69">
        <f t="shared" si="3"/>
        <v>4.0010414592991148E-5</v>
      </c>
    </row>
    <row r="33" spans="1:12" ht="12.75" customHeight="1" x14ac:dyDescent="0.2">
      <c r="A33" s="17">
        <v>7</v>
      </c>
      <c r="B33" s="16" t="s">
        <v>11</v>
      </c>
      <c r="C33" s="15">
        <v>8.2533333333333321</v>
      </c>
      <c r="D33" s="15">
        <v>4.3130004833951681</v>
      </c>
      <c r="E33" s="15">
        <v>13.013242565193094</v>
      </c>
      <c r="F33" s="14">
        <v>12.574825989492203</v>
      </c>
      <c r="G33" s="14">
        <v>6.0436914339070231</v>
      </c>
      <c r="H33" s="13">
        <v>2.0980297763064231</v>
      </c>
      <c r="I33" s="1">
        <f t="shared" si="0"/>
        <v>524.50744407660579</v>
      </c>
      <c r="J33" s="1">
        <f t="shared" si="1"/>
        <v>5.4614528344456241</v>
      </c>
      <c r="K33" s="1">
        <f t="shared" si="2"/>
        <v>5.461452834445624E-3</v>
      </c>
      <c r="L33" s="1">
        <f t="shared" si="3"/>
        <v>0.52212742203113038</v>
      </c>
    </row>
    <row r="34" spans="1:12" ht="12.75" customHeight="1" x14ac:dyDescent="0.2">
      <c r="A34" s="17">
        <v>8</v>
      </c>
      <c r="B34" s="16" t="s">
        <v>10</v>
      </c>
      <c r="C34" s="15">
        <v>8.8849999999999998</v>
      </c>
      <c r="D34" s="15">
        <v>1.6406744574792382</v>
      </c>
      <c r="E34" s="15">
        <v>6.4301539185451482</v>
      </c>
      <c r="F34" s="14">
        <v>4.7834902610456442</v>
      </c>
      <c r="G34" s="14">
        <v>2.986332265884291</v>
      </c>
      <c r="H34" s="13">
        <v>0.9172906087671493</v>
      </c>
      <c r="I34" s="1">
        <f t="shared" si="0"/>
        <v>229.32265219178731</v>
      </c>
      <c r="J34" s="1">
        <f t="shared" si="1"/>
        <v>2.3878304549525198</v>
      </c>
      <c r="K34" s="1">
        <f t="shared" si="2"/>
        <v>2.3878304549525197E-3</v>
      </c>
      <c r="L34" s="1">
        <f t="shared" si="3"/>
        <v>0.2282820702631472</v>
      </c>
    </row>
    <row r="35" spans="1:12" ht="12.75" customHeight="1" x14ac:dyDescent="0.2">
      <c r="A35" s="17">
        <v>9</v>
      </c>
      <c r="B35" s="16" t="s">
        <v>9</v>
      </c>
      <c r="C35" s="15">
        <v>13.386666666666665</v>
      </c>
      <c r="D35" s="15">
        <v>3.9457853848490032</v>
      </c>
      <c r="E35" s="15">
        <v>20.516804168912973</v>
      </c>
      <c r="F35" s="14">
        <v>11.504187119241658</v>
      </c>
      <c r="G35" s="14">
        <v>9.5285424048320078</v>
      </c>
      <c r="H35" s="13">
        <v>2.1090017523643643</v>
      </c>
      <c r="I35" s="1">
        <f t="shared" si="0"/>
        <v>527.25043809109104</v>
      </c>
      <c r="J35" s="1">
        <f t="shared" si="1"/>
        <v>5.4900143593666888</v>
      </c>
      <c r="K35" s="1">
        <f t="shared" si="2"/>
        <v>5.4900143593666888E-3</v>
      </c>
      <c r="L35" s="1">
        <f t="shared" si="3"/>
        <v>0.5248579693467198</v>
      </c>
    </row>
    <row r="36" spans="1:12" ht="12.75" customHeight="1" x14ac:dyDescent="0.2">
      <c r="A36" s="17">
        <v>10</v>
      </c>
      <c r="B36" s="16" t="s">
        <v>8</v>
      </c>
      <c r="C36" s="15">
        <v>14.718333333333332</v>
      </c>
      <c r="D36" s="15">
        <v>0.75299593070137161</v>
      </c>
      <c r="E36" s="15">
        <v>5.6053911264112877</v>
      </c>
      <c r="F36" s="14">
        <v>2.1954073123385558</v>
      </c>
      <c r="G36" s="14">
        <v>2.6032907758903105</v>
      </c>
      <c r="H36" s="13">
        <v>0.38105950650566756</v>
      </c>
      <c r="I36" s="1">
        <f t="shared" si="0"/>
        <v>95.264876626416893</v>
      </c>
      <c r="J36" s="69">
        <f t="shared" si="1"/>
        <v>0.99194899204989784</v>
      </c>
      <c r="K36" s="69">
        <f t="shared" si="2"/>
        <v>9.9194899204989783E-4</v>
      </c>
      <c r="L36" s="69">
        <f t="shared" si="3"/>
        <v>9.4832599622361166E-2</v>
      </c>
    </row>
    <row r="37" spans="1:12" ht="12.75" customHeight="1" x14ac:dyDescent="0.2">
      <c r="A37" s="17">
        <v>11</v>
      </c>
      <c r="B37" s="16" t="s">
        <v>7</v>
      </c>
      <c r="C37" s="15">
        <v>16.893333333333331</v>
      </c>
      <c r="D37" s="15">
        <v>0.10100007358193608</v>
      </c>
      <c r="E37" s="15">
        <v>0.72140148096137335</v>
      </c>
      <c r="F37" s="14">
        <v>0.29447210940699275</v>
      </c>
      <c r="G37" s="14">
        <v>0.33503778393831846</v>
      </c>
      <c r="H37" s="13">
        <v>4.0388335013035737E-2</v>
      </c>
      <c r="I37" s="1">
        <f t="shared" si="0"/>
        <v>10.097083753258934</v>
      </c>
      <c r="J37" s="69">
        <f>I37*$D$3</f>
        <v>0.1051362517474906</v>
      </c>
      <c r="K37" s="69">
        <f t="shared" si="2"/>
        <v>1.051362517474906E-4</v>
      </c>
      <c r="L37" s="69">
        <f t="shared" si="3"/>
        <v>1.005126689746564E-2</v>
      </c>
    </row>
    <row r="38" spans="1:12" ht="12.75" customHeight="1" x14ac:dyDescent="0.2">
      <c r="A38" s="17">
        <v>12</v>
      </c>
      <c r="B38" s="16" t="s">
        <v>6</v>
      </c>
      <c r="C38" s="15">
        <v>18.138333333333332</v>
      </c>
      <c r="D38" s="15">
        <v>1.5765429012937447E-3</v>
      </c>
      <c r="E38" s="15">
        <v>1.7955899773713577E-2</v>
      </c>
      <c r="F38" s="14">
        <v>4.5965106484597692E-3</v>
      </c>
      <c r="G38" s="14">
        <v>8.3391911821229896E-3</v>
      </c>
      <c r="H38" s="13">
        <v>6.9872434286799567E-4</v>
      </c>
      <c r="I38" s="1">
        <f t="shared" si="0"/>
        <v>0.17468108571699892</v>
      </c>
      <c r="J38" s="69">
        <f>I38*$D$3</f>
        <v>1.818873157067732E-3</v>
      </c>
      <c r="K38" s="69">
        <f t="shared" si="2"/>
        <v>1.8188731570677319E-6</v>
      </c>
      <c r="L38" s="69">
        <f t="shared" si="3"/>
        <v>1.7388844713840649E-4</v>
      </c>
    </row>
    <row r="39" spans="1:12" ht="12.75" customHeight="1" x14ac:dyDescent="0.2">
      <c r="A39" s="17">
        <v>13</v>
      </c>
      <c r="B39" s="16" t="s">
        <v>5</v>
      </c>
      <c r="C39" s="15">
        <v>18.555</v>
      </c>
      <c r="D39" s="15">
        <v>2.8125744737293008</v>
      </c>
      <c r="E39" s="15">
        <v>23.393552205767797</v>
      </c>
      <c r="F39" s="14">
        <v>8.2002389579591171</v>
      </c>
      <c r="G39" s="14">
        <v>10.864579705354759</v>
      </c>
      <c r="H39" s="13">
        <v>1.1589675422829111</v>
      </c>
      <c r="I39" s="1">
        <f t="shared" si="0"/>
        <v>289.74188557072779</v>
      </c>
      <c r="J39" s="1">
        <f>I39*$D$3</f>
        <v>3.0169479195737696</v>
      </c>
      <c r="K39" s="1">
        <f>J39/1000</f>
        <v>3.0169479195737694E-3</v>
      </c>
      <c r="L39" s="1">
        <f>K39/$D$1</f>
        <v>0.28842714336269304</v>
      </c>
    </row>
    <row r="40" spans="1:12" ht="12.75" customHeight="1" x14ac:dyDescent="0.2">
      <c r="A40" s="17">
        <v>14</v>
      </c>
      <c r="B40" s="16" t="s">
        <v>4</v>
      </c>
      <c r="C40" s="15">
        <v>19.04</v>
      </c>
      <c r="D40" s="15">
        <v>1.1635283148015683</v>
      </c>
      <c r="E40" s="15">
        <v>10.043869715249629</v>
      </c>
      <c r="F40" s="14">
        <v>3.3923404712812038</v>
      </c>
      <c r="G40" s="14">
        <v>4.6646367388627592</v>
      </c>
      <c r="H40" s="13">
        <v>0.56231591962110339</v>
      </c>
      <c r="I40" s="1">
        <f t="shared" si="0"/>
        <v>140.57897990527584</v>
      </c>
      <c r="J40" s="1">
        <f t="shared" si="1"/>
        <v>1.4637837402265905</v>
      </c>
      <c r="K40" s="1">
        <f t="shared" si="2"/>
        <v>1.4637837402265905E-3</v>
      </c>
      <c r="L40" s="1">
        <f t="shared" si="3"/>
        <v>0.13994108415168169</v>
      </c>
    </row>
    <row r="41" spans="1:12" ht="12.75" customHeight="1" x14ac:dyDescent="0.2">
      <c r="A41" s="17">
        <v>15</v>
      </c>
      <c r="B41" s="16" t="s">
        <v>3</v>
      </c>
      <c r="C41" s="15">
        <v>20.013333333333332</v>
      </c>
      <c r="D41" s="15">
        <v>2.2515130120629201</v>
      </c>
      <c r="E41" s="15">
        <v>19.285845206949773</v>
      </c>
      <c r="F41" s="14">
        <v>6.5644287425354841</v>
      </c>
      <c r="G41" s="14">
        <v>8.9568527512627405</v>
      </c>
      <c r="H41" s="13">
        <v>0.91614299555586609</v>
      </c>
      <c r="I41" s="1">
        <f t="shared" si="0"/>
        <v>229.03574888896651</v>
      </c>
      <c r="J41" s="1">
        <f t="shared" si="1"/>
        <v>2.3848430638790505</v>
      </c>
      <c r="K41" s="1">
        <f t="shared" si="2"/>
        <v>2.3848430638790507E-3</v>
      </c>
      <c r="L41" s="1">
        <f t="shared" si="3"/>
        <v>0.22799646882208896</v>
      </c>
    </row>
    <row r="42" spans="1:12" ht="12.75" customHeight="1" x14ac:dyDescent="0.2">
      <c r="A42" s="17">
        <v>16</v>
      </c>
      <c r="B42" s="16" t="s">
        <v>2</v>
      </c>
      <c r="C42" s="15">
        <v>20.36</v>
      </c>
      <c r="D42" s="15">
        <v>2.8573378378690495</v>
      </c>
      <c r="E42" s="15">
        <v>25.13349275294204</v>
      </c>
      <c r="F42" s="14">
        <v>8.3307493803271928</v>
      </c>
      <c r="G42" s="14">
        <v>11.672653767432955</v>
      </c>
      <c r="H42" s="13">
        <v>1.3041432379870783</v>
      </c>
      <c r="I42" s="1">
        <f t="shared" si="0"/>
        <v>326.03580949676956</v>
      </c>
      <c r="J42" s="1">
        <f t="shared" si="1"/>
        <v>3.3948597222327312</v>
      </c>
      <c r="K42" s="1">
        <f t="shared" si="2"/>
        <v>3.3948597222327312E-3</v>
      </c>
      <c r="L42" s="1">
        <f t="shared" si="3"/>
        <v>0.32455637879854027</v>
      </c>
    </row>
    <row r="43" spans="1:12" x14ac:dyDescent="0.2">
      <c r="A43" s="12">
        <v>17</v>
      </c>
      <c r="B43" s="11" t="s">
        <v>1</v>
      </c>
      <c r="C43" s="10">
        <v>22.048333333333332</v>
      </c>
      <c r="D43" s="10">
        <v>2.4300715058070006</v>
      </c>
      <c r="E43" s="10">
        <v>22.356390309344125</v>
      </c>
      <c r="F43" s="9">
        <v>7.0850273365820406</v>
      </c>
      <c r="G43" s="9">
        <v>10.382894496031414</v>
      </c>
      <c r="H43" s="8">
        <v>1.1774802680874887</v>
      </c>
      <c r="I43" s="1">
        <f t="shared" si="0"/>
        <v>294.37006702187216</v>
      </c>
      <c r="J43" s="1">
        <f t="shared" si="1"/>
        <v>3.0651390272313175</v>
      </c>
      <c r="K43" s="1">
        <f t="shared" si="2"/>
        <v>3.0651390272313176E-3</v>
      </c>
      <c r="L43" s="1">
        <f>K43/$D$1</f>
        <v>0.29303432382708577</v>
      </c>
    </row>
    <row r="44" spans="1:12" x14ac:dyDescent="0.2">
      <c r="A44" s="7" t="s">
        <v>0</v>
      </c>
      <c r="B44" s="6"/>
      <c r="C44" s="5"/>
      <c r="D44" s="4">
        <f>SUM(D27:D43)</f>
        <v>34.298689198555948</v>
      </c>
      <c r="E44" s="4">
        <f>SUM(E27:E43)</f>
        <v>215.31944023787648</v>
      </c>
      <c r="F44" s="3">
        <f>SUM(F27:F43)</f>
        <v>100.00000000000001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Oversikt</vt:lpstr>
      <vt:lpstr>Gly 1.50</vt:lpstr>
      <vt:lpstr>Gly 2.50</vt:lpstr>
      <vt:lpstr>Gly 3.50</vt:lpstr>
      <vt:lpstr>Gly 1.100</vt:lpstr>
      <vt:lpstr>Gly 2.100</vt:lpstr>
      <vt:lpstr>Gly 3.100</vt:lpstr>
      <vt:lpstr>Gly 1.250</vt:lpstr>
      <vt:lpstr>Gly 2.250</vt:lpstr>
      <vt:lpstr>Gly 3.250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2023-04-06T10:53:46Z</dcterms:created>
  <dcterms:modified xsi:type="dcterms:W3CDTF">2023-06-10T14:56:59Z</dcterms:modified>
</cp:coreProperties>
</file>